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Z:\Projekty\PRV_8.3_výzva_62_PRV_2022\LaPS Harvelka\VO\SP\"/>
    </mc:Choice>
  </mc:AlternateContent>
  <xr:revisionPtr revIDLastSave="0" documentId="8_{D6E235BA-1126-4163-ACA6-794672FFDFD5}" xr6:coauthVersionLast="47" xr6:coauthVersionMax="47" xr10:uidLastSave="{00000000-0000-0000-0000-000000000000}"/>
  <bookViews>
    <workbookView xWindow="1350" yWindow="1170" windowWidth="17640" windowHeight="14010" firstSheet="4" activeTab="5" xr2:uid="{00000000-000D-0000-FFFF-FFFF00000000}"/>
  </bookViews>
  <sheets>
    <sheet name="Rekapitulácia stavby" sheetId="1" r:id="rId1"/>
    <sheet name="1 - Povrchové protierózne..." sheetId="2" r:id="rId2"/>
    <sheet name="2 - Priekopa pri ceste" sheetId="3" r:id="rId3"/>
    <sheet name="3 - Priepust cez cestu   ..." sheetId="4" r:id="rId4"/>
    <sheet name="4 - Vsakovacie nádrže" sheetId="5" r:id="rId5"/>
    <sheet name="5 - Zvážnica - protierózn..." sheetId="6" r:id="rId6"/>
  </sheets>
  <definedNames>
    <definedName name="_xlnm._FilterDatabase" localSheetId="1" hidden="1">'1 - Povrchové protierózne...'!$C$117:$K$124</definedName>
    <definedName name="_xlnm._FilterDatabase" localSheetId="2" hidden="1">'2 - Priekopa pri ceste'!$C$118:$K$133</definedName>
    <definedName name="_xlnm._FilterDatabase" localSheetId="3" hidden="1">'3 - Priepust cez cestu   ...'!$C$119:$K$153</definedName>
    <definedName name="_xlnm._FilterDatabase" localSheetId="4" hidden="1">'4 - Vsakovacie nádrže'!$C$118:$K$133</definedName>
    <definedName name="_xlnm._FilterDatabase" localSheetId="5" hidden="1">'5 - Zvážnica - protierózn...'!$C$120:$K$137</definedName>
    <definedName name="_xlnm.Print_Titles" localSheetId="1">'1 - Povrchové protierózne...'!$117:$117</definedName>
    <definedName name="_xlnm.Print_Titles" localSheetId="2">'2 - Priekopa pri ceste'!$118:$118</definedName>
    <definedName name="_xlnm.Print_Titles" localSheetId="3">'3 - Priepust cez cestu   ...'!$119:$119</definedName>
    <definedName name="_xlnm.Print_Titles" localSheetId="4">'4 - Vsakovacie nádrže'!$118:$118</definedName>
    <definedName name="_xlnm.Print_Titles" localSheetId="5">'5 - Zvážnica - protierózn...'!$120:$120</definedName>
    <definedName name="_xlnm.Print_Titles" localSheetId="0">'Rekapitulácia stavby'!$92:$92</definedName>
    <definedName name="_xlnm.Print_Area" localSheetId="1">'1 - Povrchové protierózne...'!$C$4:$J$76,'1 - Povrchové protierózne...'!$C$82:$J$99,'1 - Povrchové protierózne...'!$C$105:$J$124</definedName>
    <definedName name="_xlnm.Print_Area" localSheetId="2">'2 - Priekopa pri ceste'!$C$4:$J$76,'2 - Priekopa pri ceste'!$C$82:$J$100,'2 - Priekopa pri ceste'!$C$106:$J$133</definedName>
    <definedName name="_xlnm.Print_Area" localSheetId="3">'3 - Priepust cez cestu   ...'!$C$4:$J$76,'3 - Priepust cez cestu   ...'!$C$82:$J$101,'3 - Priepust cez cestu   ...'!$C$107:$J$153</definedName>
    <definedName name="_xlnm.Print_Area" localSheetId="4">'4 - Vsakovacie nádrže'!$C$4:$J$76,'4 - Vsakovacie nádrže'!$C$82:$J$100,'4 - Vsakovacie nádrže'!$C$106:$J$133</definedName>
    <definedName name="_xlnm.Print_Area" localSheetId="5">'5 - Zvážnica - protierózn...'!$C$4:$J$76,'5 - Zvážnica - protierózn...'!$C$82:$J$102,'5 - Zvážnica - protierózn...'!$C$108:$J$137</definedName>
    <definedName name="_xlnm.Print_Area" localSheetId="0">'Rekapitulácia stavby'!$D$4:$AO$76,'Rekapitulácia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/>
  <c r="BI137" i="6"/>
  <c r="BH137" i="6"/>
  <c r="BG137" i="6"/>
  <c r="BE137" i="6"/>
  <c r="T137" i="6"/>
  <c r="T136" i="6"/>
  <c r="R137" i="6"/>
  <c r="R136" i="6"/>
  <c r="P137" i="6"/>
  <c r="P136" i="6" s="1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T131" i="6" s="1"/>
  <c r="R132" i="6"/>
  <c r="R131" i="6"/>
  <c r="P132" i="6"/>
  <c r="P131" i="6" s="1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4" i="6"/>
  <c r="BH124" i="6"/>
  <c r="BG124" i="6"/>
  <c r="BE124" i="6"/>
  <c r="T124" i="6"/>
  <c r="R124" i="6"/>
  <c r="P124" i="6"/>
  <c r="J118" i="6"/>
  <c r="J117" i="6"/>
  <c r="F115" i="6"/>
  <c r="E113" i="6"/>
  <c r="J92" i="6"/>
  <c r="J91" i="6"/>
  <c r="F89" i="6"/>
  <c r="E87" i="6"/>
  <c r="J18" i="6"/>
  <c r="E18" i="6"/>
  <c r="F118" i="6"/>
  <c r="J17" i="6"/>
  <c r="J15" i="6"/>
  <c r="E15" i="6"/>
  <c r="F117" i="6" s="1"/>
  <c r="J14" i="6"/>
  <c r="J89" i="6"/>
  <c r="E7" i="6"/>
  <c r="E111" i="6" s="1"/>
  <c r="J37" i="5"/>
  <c r="J36" i="5"/>
  <c r="AY98" i="1" s="1"/>
  <c r="J35" i="5"/>
  <c r="AX98" i="1" s="1"/>
  <c r="BI133" i="5"/>
  <c r="BH133" i="5"/>
  <c r="BG133" i="5"/>
  <c r="BE133" i="5"/>
  <c r="T133" i="5"/>
  <c r="T132" i="5" s="1"/>
  <c r="R133" i="5"/>
  <c r="R132" i="5" s="1"/>
  <c r="P133" i="5"/>
  <c r="P132" i="5"/>
  <c r="BI131" i="5"/>
  <c r="BH131" i="5"/>
  <c r="BG131" i="5"/>
  <c r="BE131" i="5"/>
  <c r="T131" i="5"/>
  <c r="R131" i="5"/>
  <c r="P131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J116" i="5"/>
  <c r="J115" i="5"/>
  <c r="F113" i="5"/>
  <c r="E111" i="5"/>
  <c r="J92" i="5"/>
  <c r="J91" i="5"/>
  <c r="F89" i="5"/>
  <c r="E87" i="5"/>
  <c r="J18" i="5"/>
  <c r="E18" i="5"/>
  <c r="F116" i="5" s="1"/>
  <c r="J17" i="5"/>
  <c r="J15" i="5"/>
  <c r="E15" i="5"/>
  <c r="F91" i="5"/>
  <c r="J14" i="5"/>
  <c r="J12" i="5"/>
  <c r="J89" i="5" s="1"/>
  <c r="E7" i="5"/>
  <c r="E109" i="5" s="1"/>
  <c r="J37" i="4"/>
  <c r="J36" i="4"/>
  <c r="AY97" i="1"/>
  <c r="J35" i="4"/>
  <c r="AX97" i="1" s="1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T144" i="4"/>
  <c r="R145" i="4"/>
  <c r="R144" i="4"/>
  <c r="P145" i="4"/>
  <c r="P144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5" i="4"/>
  <c r="BH135" i="4"/>
  <c r="BG135" i="4"/>
  <c r="BE135" i="4"/>
  <c r="T135" i="4"/>
  <c r="R135" i="4"/>
  <c r="P135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3" i="4"/>
  <c r="BH123" i="4"/>
  <c r="BG123" i="4"/>
  <c r="BE123" i="4"/>
  <c r="T123" i="4"/>
  <c r="R123" i="4"/>
  <c r="P123" i="4"/>
  <c r="J117" i="4"/>
  <c r="J116" i="4"/>
  <c r="F114" i="4"/>
  <c r="E112" i="4"/>
  <c r="J92" i="4"/>
  <c r="J91" i="4"/>
  <c r="F89" i="4"/>
  <c r="E87" i="4"/>
  <c r="J18" i="4"/>
  <c r="E18" i="4"/>
  <c r="F92" i="4" s="1"/>
  <c r="J17" i="4"/>
  <c r="J15" i="4"/>
  <c r="E15" i="4"/>
  <c r="F116" i="4" s="1"/>
  <c r="J14" i="4"/>
  <c r="J12" i="4"/>
  <c r="J114" i="4" s="1"/>
  <c r="E7" i="4"/>
  <c r="E110" i="4"/>
  <c r="J37" i="3"/>
  <c r="J36" i="3"/>
  <c r="AY96" i="1" s="1"/>
  <c r="J35" i="3"/>
  <c r="AX96" i="1"/>
  <c r="BI133" i="3"/>
  <c r="BH133" i="3"/>
  <c r="BG133" i="3"/>
  <c r="BE133" i="3"/>
  <c r="T133" i="3"/>
  <c r="T132" i="3" s="1"/>
  <c r="R133" i="3"/>
  <c r="R132" i="3"/>
  <c r="P133" i="3"/>
  <c r="P132" i="3" s="1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2" i="3"/>
  <c r="BH122" i="3"/>
  <c r="BG122" i="3"/>
  <c r="BE122" i="3"/>
  <c r="T122" i="3"/>
  <c r="R122" i="3"/>
  <c r="P122" i="3"/>
  <c r="J116" i="3"/>
  <c r="J115" i="3"/>
  <c r="F113" i="3"/>
  <c r="E111" i="3"/>
  <c r="J92" i="3"/>
  <c r="J91" i="3"/>
  <c r="F89" i="3"/>
  <c r="E87" i="3"/>
  <c r="J18" i="3"/>
  <c r="E18" i="3"/>
  <c r="F92" i="3" s="1"/>
  <c r="J17" i="3"/>
  <c r="J15" i="3"/>
  <c r="E15" i="3"/>
  <c r="F115" i="3"/>
  <c r="J14" i="3"/>
  <c r="J12" i="3"/>
  <c r="J113" i="3" s="1"/>
  <c r="E7" i="3"/>
  <c r="E85" i="3"/>
  <c r="J37" i="2"/>
  <c r="J36" i="2"/>
  <c r="AY95" i="1"/>
  <c r="J35" i="2"/>
  <c r="AX95" i="1" s="1"/>
  <c r="BI124" i="2"/>
  <c r="BH124" i="2"/>
  <c r="BG124" i="2"/>
  <c r="BE124" i="2"/>
  <c r="T124" i="2"/>
  <c r="R124" i="2"/>
  <c r="P124" i="2"/>
  <c r="BI121" i="2"/>
  <c r="BH121" i="2"/>
  <c r="BG121" i="2"/>
  <c r="BE121" i="2"/>
  <c r="T121" i="2"/>
  <c r="R121" i="2"/>
  <c r="P121" i="2"/>
  <c r="J115" i="2"/>
  <c r="J114" i="2"/>
  <c r="F112" i="2"/>
  <c r="E110" i="2"/>
  <c r="J92" i="2"/>
  <c r="J91" i="2"/>
  <c r="F89" i="2"/>
  <c r="E87" i="2"/>
  <c r="J18" i="2"/>
  <c r="E18" i="2"/>
  <c r="F115" i="2"/>
  <c r="J17" i="2"/>
  <c r="J15" i="2"/>
  <c r="E15" i="2"/>
  <c r="F114" i="2" s="1"/>
  <c r="J14" i="2"/>
  <c r="J12" i="2"/>
  <c r="J112" i="2" s="1"/>
  <c r="E7" i="2"/>
  <c r="E85" i="2" s="1"/>
  <c r="L90" i="1"/>
  <c r="AM90" i="1"/>
  <c r="AM89" i="1"/>
  <c r="L89" i="1"/>
  <c r="AM87" i="1"/>
  <c r="L87" i="1"/>
  <c r="L85" i="1"/>
  <c r="L84" i="1"/>
  <c r="AS94" i="1"/>
  <c r="BK133" i="3"/>
  <c r="BK122" i="3"/>
  <c r="J153" i="4"/>
  <c r="J127" i="4"/>
  <c r="BK126" i="4"/>
  <c r="J130" i="4"/>
  <c r="J148" i="4"/>
  <c r="BK131" i="4"/>
  <c r="J135" i="4"/>
  <c r="BK126" i="5"/>
  <c r="BK133" i="5"/>
  <c r="J125" i="5"/>
  <c r="BK132" i="6"/>
  <c r="BK130" i="6"/>
  <c r="BK135" i="6"/>
  <c r="J135" i="6"/>
  <c r="J33" i="2"/>
  <c r="J128" i="3"/>
  <c r="J126" i="3"/>
  <c r="J133" i="3"/>
  <c r="BK152" i="4"/>
  <c r="J145" i="4"/>
  <c r="J123" i="4"/>
  <c r="BK153" i="4"/>
  <c r="BK149" i="4"/>
  <c r="BK123" i="5"/>
  <c r="BK125" i="5"/>
  <c r="J127" i="5"/>
  <c r="J130" i="6"/>
  <c r="J134" i="6"/>
  <c r="J129" i="6"/>
  <c r="BK124" i="2"/>
  <c r="BK121" i="2"/>
  <c r="BK129" i="3"/>
  <c r="BK128" i="3"/>
  <c r="J130" i="3"/>
  <c r="J149" i="4"/>
  <c r="BK135" i="4"/>
  <c r="BK150" i="4"/>
  <c r="J129" i="4"/>
  <c r="BK142" i="4"/>
  <c r="J150" i="4"/>
  <c r="J133" i="5"/>
  <c r="J123" i="5"/>
  <c r="J131" i="5"/>
  <c r="BK129" i="6"/>
  <c r="BK128" i="6"/>
  <c r="J124" i="2"/>
  <c r="F36" i="2"/>
  <c r="BC95" i="1" s="1"/>
  <c r="J122" i="3"/>
  <c r="J127" i="3"/>
  <c r="BK130" i="4"/>
  <c r="BK127" i="4"/>
  <c r="J131" i="4"/>
  <c r="BK129" i="4"/>
  <c r="J141" i="4"/>
  <c r="J142" i="4"/>
  <c r="J122" i="5"/>
  <c r="BK127" i="5"/>
  <c r="J126" i="5"/>
  <c r="J137" i="6"/>
  <c r="J124" i="6"/>
  <c r="BK137" i="6"/>
  <c r="J132" i="6"/>
  <c r="J121" i="2"/>
  <c r="BK130" i="3"/>
  <c r="BK127" i="3"/>
  <c r="BK126" i="3"/>
  <c r="J129" i="3"/>
  <c r="BK141" i="4"/>
  <c r="BK148" i="4"/>
  <c r="BK145" i="4"/>
  <c r="J126" i="4"/>
  <c r="BK123" i="4"/>
  <c r="J152" i="4"/>
  <c r="J124" i="5"/>
  <c r="BK131" i="5"/>
  <c r="BK122" i="5"/>
  <c r="BK124" i="5"/>
  <c r="J128" i="6"/>
  <c r="BK124" i="6"/>
  <c r="BK134" i="6"/>
  <c r="P147" i="4" l="1"/>
  <c r="R121" i="5"/>
  <c r="R120" i="5" s="1"/>
  <c r="R119" i="5" s="1"/>
  <c r="R120" i="2"/>
  <c r="R119" i="2"/>
  <c r="R118" i="2" s="1"/>
  <c r="T121" i="3"/>
  <c r="T120" i="3" s="1"/>
  <c r="T119" i="3" s="1"/>
  <c r="T122" i="4"/>
  <c r="BK147" i="4"/>
  <c r="J147" i="4"/>
  <c r="J100" i="4"/>
  <c r="T121" i="5"/>
  <c r="T120" i="5"/>
  <c r="T119" i="5" s="1"/>
  <c r="P123" i="6"/>
  <c r="BK133" i="6"/>
  <c r="J133" i="6"/>
  <c r="J100" i="6"/>
  <c r="T120" i="2"/>
  <c r="T119" i="2" s="1"/>
  <c r="T118" i="2" s="1"/>
  <c r="P121" i="3"/>
  <c r="P120" i="3" s="1"/>
  <c r="P119" i="3" s="1"/>
  <c r="AU96" i="1" s="1"/>
  <c r="R122" i="4"/>
  <c r="P121" i="5"/>
  <c r="P120" i="5" s="1"/>
  <c r="P119" i="5" s="1"/>
  <c r="AU98" i="1" s="1"/>
  <c r="BK123" i="6"/>
  <c r="J123" i="6" s="1"/>
  <c r="J98" i="6" s="1"/>
  <c r="T133" i="6"/>
  <c r="T122" i="6" s="1"/>
  <c r="T121" i="6" s="1"/>
  <c r="P120" i="2"/>
  <c r="P119" i="2" s="1"/>
  <c r="P118" i="2" s="1"/>
  <c r="AU95" i="1" s="1"/>
  <c r="R121" i="3"/>
  <c r="R120" i="3" s="1"/>
  <c r="R119" i="3" s="1"/>
  <c r="BK122" i="4"/>
  <c r="BK121" i="4" s="1"/>
  <c r="BK120" i="4" s="1"/>
  <c r="J120" i="4" s="1"/>
  <c r="J96" i="4" s="1"/>
  <c r="J122" i="4"/>
  <c r="J98" i="4" s="1"/>
  <c r="T147" i="4"/>
  <c r="R123" i="6"/>
  <c r="P133" i="6"/>
  <c r="BK120" i="2"/>
  <c r="J120" i="2"/>
  <c r="J98" i="2"/>
  <c r="BK121" i="3"/>
  <c r="BK120" i="3" s="1"/>
  <c r="BK119" i="3" s="1"/>
  <c r="J119" i="3" s="1"/>
  <c r="J96" i="3" s="1"/>
  <c r="P122" i="4"/>
  <c r="P121" i="4"/>
  <c r="P120" i="4" s="1"/>
  <c r="AU97" i="1" s="1"/>
  <c r="R147" i="4"/>
  <c r="BK121" i="5"/>
  <c r="BK120" i="5" s="1"/>
  <c r="J120" i="5" s="1"/>
  <c r="J97" i="5" s="1"/>
  <c r="T123" i="6"/>
  <c r="R133" i="6"/>
  <c r="BK144" i="4"/>
  <c r="J144" i="4"/>
  <c r="J99" i="4" s="1"/>
  <c r="BK132" i="5"/>
  <c r="J132" i="5" s="1"/>
  <c r="J99" i="5" s="1"/>
  <c r="BK131" i="6"/>
  <c r="J131" i="6"/>
  <c r="J99" i="6"/>
  <c r="BK132" i="3"/>
  <c r="J132" i="3" s="1"/>
  <c r="J99" i="3" s="1"/>
  <c r="BK136" i="6"/>
  <c r="J136" i="6" s="1"/>
  <c r="J101" i="6" s="1"/>
  <c r="F92" i="6"/>
  <c r="F91" i="6"/>
  <c r="BF137" i="6"/>
  <c r="J115" i="6"/>
  <c r="BF128" i="6"/>
  <c r="BF135" i="6"/>
  <c r="E85" i="6"/>
  <c r="BF132" i="6"/>
  <c r="BF134" i="6"/>
  <c r="BF129" i="6"/>
  <c r="BF130" i="6"/>
  <c r="BF124" i="6"/>
  <c r="F115" i="5"/>
  <c r="BF125" i="5"/>
  <c r="F92" i="5"/>
  <c r="J113" i="5"/>
  <c r="BF124" i="5"/>
  <c r="BF126" i="5"/>
  <c r="BF127" i="5"/>
  <c r="BF123" i="5"/>
  <c r="BF133" i="5"/>
  <c r="BF131" i="5"/>
  <c r="E85" i="5"/>
  <c r="BF122" i="5"/>
  <c r="E85" i="4"/>
  <c r="F117" i="4"/>
  <c r="BF126" i="4"/>
  <c r="BF129" i="4"/>
  <c r="BF145" i="4"/>
  <c r="BF148" i="4"/>
  <c r="J89" i="4"/>
  <c r="BF150" i="4"/>
  <c r="BF152" i="4"/>
  <c r="BF142" i="4"/>
  <c r="BF153" i="4"/>
  <c r="BF123" i="4"/>
  <c r="BF127" i="4"/>
  <c r="BF130" i="4"/>
  <c r="BF141" i="4"/>
  <c r="BF149" i="4"/>
  <c r="F91" i="4"/>
  <c r="BF131" i="4"/>
  <c r="BF135" i="4"/>
  <c r="E109" i="3"/>
  <c r="F116" i="3"/>
  <c r="BF129" i="3"/>
  <c r="BF122" i="3"/>
  <c r="J89" i="3"/>
  <c r="BF126" i="3"/>
  <c r="BF127" i="3"/>
  <c r="BF128" i="3"/>
  <c r="F91" i="3"/>
  <c r="BF130" i="3"/>
  <c r="BF133" i="3"/>
  <c r="F92" i="2"/>
  <c r="BF124" i="2"/>
  <c r="J89" i="2"/>
  <c r="F91" i="2"/>
  <c r="E108" i="2"/>
  <c r="BF121" i="2"/>
  <c r="AV95" i="1"/>
  <c r="J33" i="3"/>
  <c r="AV96" i="1"/>
  <c r="F37" i="3"/>
  <c r="BD96" i="1" s="1"/>
  <c r="F36" i="4"/>
  <c r="BC97" i="1" s="1"/>
  <c r="J33" i="5"/>
  <c r="AV98" i="1" s="1"/>
  <c r="F37" i="5"/>
  <c r="BD98" i="1"/>
  <c r="F35" i="6"/>
  <c r="BB99" i="1" s="1"/>
  <c r="F35" i="2"/>
  <c r="BB95" i="1" s="1"/>
  <c r="F33" i="3"/>
  <c r="AZ96" i="1" s="1"/>
  <c r="F35" i="3"/>
  <c r="BB96" i="1"/>
  <c r="F35" i="4"/>
  <c r="BB97" i="1" s="1"/>
  <c r="F36" i="5"/>
  <c r="BC98" i="1" s="1"/>
  <c r="F33" i="5"/>
  <c r="AZ98" i="1" s="1"/>
  <c r="F33" i="6"/>
  <c r="AZ99" i="1"/>
  <c r="J33" i="6"/>
  <c r="AV99" i="1" s="1"/>
  <c r="F37" i="2"/>
  <c r="BD95" i="1" s="1"/>
  <c r="F36" i="3"/>
  <c r="BC96" i="1" s="1"/>
  <c r="F37" i="4"/>
  <c r="BD97" i="1"/>
  <c r="F33" i="4"/>
  <c r="AZ97" i="1" s="1"/>
  <c r="F35" i="5"/>
  <c r="BB98" i="1" s="1"/>
  <c r="F37" i="6"/>
  <c r="BD99" i="1" s="1"/>
  <c r="F33" i="2"/>
  <c r="AZ95" i="1"/>
  <c r="J33" i="4"/>
  <c r="AV97" i="1" s="1"/>
  <c r="F36" i="6"/>
  <c r="BC99" i="1" s="1"/>
  <c r="J121" i="5" l="1"/>
  <c r="J98" i="5" s="1"/>
  <c r="J121" i="3"/>
  <c r="J98" i="3" s="1"/>
  <c r="T121" i="4"/>
  <c r="T120" i="4" s="1"/>
  <c r="R122" i="6"/>
  <c r="R121" i="6"/>
  <c r="R121" i="4"/>
  <c r="R120" i="4"/>
  <c r="P122" i="6"/>
  <c r="P121" i="6"/>
  <c r="AU99" i="1"/>
  <c r="BK119" i="2"/>
  <c r="J119" i="2"/>
  <c r="J97" i="2"/>
  <c r="BK122" i="6"/>
  <c r="J122" i="6"/>
  <c r="J97" i="6" s="1"/>
  <c r="BK119" i="5"/>
  <c r="J119" i="5" s="1"/>
  <c r="J30" i="5" s="1"/>
  <c r="AG98" i="1" s="1"/>
  <c r="J121" i="4"/>
  <c r="J97" i="4"/>
  <c r="J120" i="3"/>
  <c r="J97" i="3" s="1"/>
  <c r="AU94" i="1"/>
  <c r="F34" i="3"/>
  <c r="BA96" i="1"/>
  <c r="J30" i="4"/>
  <c r="AG97" i="1" s="1"/>
  <c r="J34" i="5"/>
  <c r="AW98" i="1"/>
  <c r="AT98" i="1"/>
  <c r="BB94" i="1"/>
  <c r="AX94" i="1" s="1"/>
  <c r="AZ94" i="1"/>
  <c r="W29" i="1" s="1"/>
  <c r="J34" i="2"/>
  <c r="AW95" i="1"/>
  <c r="AT95" i="1"/>
  <c r="F34" i="5"/>
  <c r="BA98" i="1"/>
  <c r="BC94" i="1"/>
  <c r="AY94" i="1"/>
  <c r="F34" i="2"/>
  <c r="BA95" i="1" s="1"/>
  <c r="F34" i="4"/>
  <c r="BA97" i="1"/>
  <c r="J34" i="6"/>
  <c r="AW99" i="1" s="1"/>
  <c r="AT99" i="1" s="1"/>
  <c r="J34" i="3"/>
  <c r="AW96" i="1"/>
  <c r="AT96" i="1" s="1"/>
  <c r="F34" i="6"/>
  <c r="BA99" i="1"/>
  <c r="J30" i="3"/>
  <c r="AG96" i="1"/>
  <c r="J34" i="4"/>
  <c r="AW97" i="1" s="1"/>
  <c r="AT97" i="1" s="1"/>
  <c r="BD94" i="1"/>
  <c r="W33" i="1"/>
  <c r="BK118" i="2" l="1"/>
  <c r="J118" i="2"/>
  <c r="J96" i="2"/>
  <c r="BK121" i="6"/>
  <c r="J121" i="6"/>
  <c r="J96" i="6" s="1"/>
  <c r="AN98" i="1"/>
  <c r="J96" i="5"/>
  <c r="AN97" i="1"/>
  <c r="J39" i="5"/>
  <c r="AN96" i="1"/>
  <c r="J39" i="4"/>
  <c r="J39" i="3"/>
  <c r="AV94" i="1"/>
  <c r="AK29" i="1"/>
  <c r="W32" i="1"/>
  <c r="W31" i="1"/>
  <c r="BA94" i="1"/>
  <c r="AW94" i="1" s="1"/>
  <c r="AK30" i="1" s="1"/>
  <c r="J30" i="2" l="1"/>
  <c r="AG95" i="1"/>
  <c r="J30" i="6"/>
  <c r="AG99" i="1" s="1"/>
  <c r="AT94" i="1"/>
  <c r="W30" i="1"/>
  <c r="J39" i="6" l="1"/>
  <c r="J39" i="2"/>
  <c r="AN95" i="1"/>
  <c r="AN99" i="1"/>
  <c r="AG94" i="1"/>
  <c r="AK26" i="1"/>
  <c r="AK35" i="1" s="1"/>
  <c r="AN94" i="1" l="1"/>
</calcChain>
</file>

<file path=xl/sharedStrings.xml><?xml version="1.0" encoding="utf-8"?>
<sst xmlns="http://schemas.openxmlformats.org/spreadsheetml/2006/main" count="1632" uniqueCount="264">
  <si>
    <t>Export Komplet</t>
  </si>
  <si>
    <t/>
  </si>
  <si>
    <t>2.0</t>
  </si>
  <si>
    <t>False</t>
  </si>
  <si>
    <t>{9266bc32-2e8c-4971-a029-8e1f621fa5af}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</si>
  <si>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</si>
  <si>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</si>
  <si>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</si>
  <si>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</si>
  <si>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</si>
  <si>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</si>
  <si>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</si>
  <si>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</si>
  <si>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0310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</si>
  <si>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</si>
  <si>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</si>
  <si>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Sústava opatrení na zlepšenie zadržiavania vody na pozemkoch lesného a pozemkového spoločenstva Harvelka</t>
  </si>
  <si>
    <t>JKSO:</t>
  </si>
  <si>
    <t>KS:</t>
  </si>
  <si>
    <t>Miesto:</t>
  </si>
  <si>
    <t>Harvelka</t>
  </si>
  <si>
    <t>Dátum: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</si>
  <si>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</si>
  <si>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</si>
  <si>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</si>
  <si>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</si>
  <si>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</si>
  <si>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</si>
  <si>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</si>
  <si>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 xml:space="preserve">Ing. arch. Stanislav Sýkora 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</si>
  <si>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</si>
  <si>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</si>
  <si>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</si>
  <si>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</si>
  <si>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</si>
  <si>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</si>
  <si>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</si>
  <si>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</si>
  <si>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</si>
  <si>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</si>
  <si>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</si>
  <si>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</si>
  <si>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</si>
  <si>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</si>
  <si>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</si>
  <si>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</si>
  <si>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</si>
  <si>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</si>
  <si>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</si>
  <si>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</si>
  <si>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</si>
  <si>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</si>
  <si>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</si>
  <si>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</si>
  <si>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</si>
  <si>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</si>
  <si>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</si>
  <si>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</si>
  <si>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</si>
  <si>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</si>
  <si>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</si>
  <si>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</si>
  <si>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</si>
  <si>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</si>
  <si>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</si>
  <si>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</si>
  <si>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</si>
  <si>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</si>
  <si>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</si>
  <si>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</si>
  <si>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</si>
  <si>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</si>
  <si>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</si>
  <si>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</si>
  <si>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</si>
  <si>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</si>
  <si>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</si>
  <si>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</si>
  <si>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</si>
  <si>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</si>
  <si>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Povrchové protierózne úpravy</t>
  </si>
  <si>
    <t>STA</t>
  </si>
  <si>
    <t>{800888a5-27db-407c-a0d0-4708b79689ce}</t>
  </si>
  <si>
    <t>2</t>
  </si>
  <si>
    <t>Priekopa pri ceste</t>
  </si>
  <si>
    <t>{c49fc05a-6b9b-4978-b9e5-fafddad9b077}</t>
  </si>
  <si>
    <t>3</t>
  </si>
  <si>
    <t xml:space="preserve">Priepust cez cestu       </t>
  </si>
  <si>
    <t>{50add236-7208-4795-889c-e2707fec81fc}</t>
  </si>
  <si>
    <t>4</t>
  </si>
  <si>
    <t>Vsakovacie nádrže</t>
  </si>
  <si>
    <t>{12b83ea4-625c-4673-98a7-acc9dfc2dc02}</t>
  </si>
  <si>
    <t>5</t>
  </si>
  <si>
    <t>Zvážnica - protierózna odrážka</t>
  </si>
  <si>
    <t>{3e58266b-e01c-4490-8f31-4a95d91a6c8e}</t>
  </si>
  <si>
    <t>KRYCÍ LIST ROZPOČTU</t>
  </si>
  <si>
    <t>Objekt:</t>
  </si>
  <si>
    <t>1 - Povrchové protierózne úpravy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</si>
  <si>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</si>
  <si>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</si>
  <si>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</si>
  <si>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</si>
  <si>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</si>
  <si>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</si>
  <si>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</si>
  <si>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</si>
  <si>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</si>
  <si>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</si>
  <si>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</si>
  <si>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</si>
  <si>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</si>
  <si>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</si>
  <si>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</si>
  <si>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</si>
  <si>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</si>
  <si>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</si>
  <si>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</si>
  <si>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</si>
  <si>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</si>
  <si>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</si>
  <si>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</si>
  <si>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</si>
  <si>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131301101</t>
  </si>
  <si>
    <t>Hĺbenie jám nezapaž. v horn. tr. 4 do 100 m3</t>
  </si>
  <si>
    <t>m3</t>
  </si>
  <si>
    <t>-467526750</t>
  </si>
  <si>
    <t>VV</t>
  </si>
  <si>
    <t>jama šírka 300cm dĺžka 150cm hľbka 100cm, medzera medzi zásekmi 75 až 150cm</t>
  </si>
  <si>
    <t>3,00*1,50*1,00*(2144/(1,125+1,50))</t>
  </si>
  <si>
    <t>171101101</t>
  </si>
  <si>
    <t>Násypy z hornín súdržných zhutnených na 95% PS</t>
  </si>
  <si>
    <t>604412257</t>
  </si>
  <si>
    <t>2 - Priekopa pri ceste</t>
  </si>
  <si>
    <t>OST - Ostatné</t>
  </si>
  <si>
    <t>132301101</t>
  </si>
  <si>
    <t>Výkop ryhy do šírky 600 mm v horn.4 do 100 m3</t>
  </si>
  <si>
    <t>1944563913</t>
  </si>
  <si>
    <t>dľžka 21200cm š.50cm hľbka 50cm</t>
  </si>
  <si>
    <t xml:space="preserve">212,00*0,50*0,50 </t>
  </si>
  <si>
    <t>Súčet</t>
  </si>
  <si>
    <t>132301109</t>
  </si>
  <si>
    <t>Príplatok za lepivosť horniny tr.4 v rýhach š. do 60 cm s urovnaním dna</t>
  </si>
  <si>
    <t>1677810683</t>
  </si>
  <si>
    <t>162301101</t>
  </si>
  <si>
    <t>Vodorovné premiestnenie výkopku do 500 m horn. tr. 1-4</t>
  </si>
  <si>
    <t>-1341024519</t>
  </si>
  <si>
    <t>167101101</t>
  </si>
  <si>
    <t>Nakladanie výkopku do 100 m3 v horn. tr. 1-4</t>
  </si>
  <si>
    <t>-244410022</t>
  </si>
  <si>
    <t>171203112</t>
  </si>
  <si>
    <t>Uloženie výkopku vo svahu 1:5-1:2  (vrátane vymodelovania terénu)</t>
  </si>
  <si>
    <t>1168807404</t>
  </si>
  <si>
    <t>6</t>
  </si>
  <si>
    <t>182101101</t>
  </si>
  <si>
    <t>Svahovanie trvalých svahov v zárezoch v hornine triedy 1-4</t>
  </si>
  <si>
    <t>m2</t>
  </si>
  <si>
    <t>964084901</t>
  </si>
  <si>
    <t xml:space="preserve">212,00*(0,50+0,50*2) </t>
  </si>
  <si>
    <t>OST</t>
  </si>
  <si>
    <t>Ostatné</t>
  </si>
  <si>
    <t>7</t>
  </si>
  <si>
    <t>00362</t>
  </si>
  <si>
    <t>Sťažené dopravné podmienky</t>
  </si>
  <si>
    <t>%</t>
  </si>
  <si>
    <t>512</t>
  </si>
  <si>
    <t>1649926380</t>
  </si>
  <si>
    <t xml:space="preserve">3 - Priepust cez cestu       </t>
  </si>
  <si>
    <t xml:space="preserve">    4 - Vodorovné konštrukcie</t>
  </si>
  <si>
    <t xml:space="preserve">    9 - Ostatné konštrukcie a práce-búranie</t>
  </si>
  <si>
    <t>Hĺbenie rýh šírka do 60 cm v horn. tr. 4 do 100 m3</t>
  </si>
  <si>
    <t>1291610806</t>
  </si>
  <si>
    <t xml:space="preserve">32,00*0,60*0,80 </t>
  </si>
  <si>
    <t>1933725617</t>
  </si>
  <si>
    <t>1936440928</t>
  </si>
  <si>
    <t>15,36-5,76</t>
  </si>
  <si>
    <t>Nakladanie a prekladanie výkopku do 100 m3 v horn. tr. 1-4</t>
  </si>
  <si>
    <t>-1232472765</t>
  </si>
  <si>
    <t>-1717412256</t>
  </si>
  <si>
    <t>174101101</t>
  </si>
  <si>
    <t>Zásyp zhutnený jám, rýh, šachiet alebo okolo objektu</t>
  </si>
  <si>
    <t>822255534</t>
  </si>
  <si>
    <t>"výkop" 15,36</t>
  </si>
  <si>
    <t xml:space="preserve">"odpočet lôžka+obsypu" -32,00*0,60*(0,40+0,10) </t>
  </si>
  <si>
    <t>175101101</t>
  </si>
  <si>
    <t>Obsyp potrubia bez prehodenia sypaniny</t>
  </si>
  <si>
    <t>1038951689</t>
  </si>
  <si>
    <t>obsyp potrubia výška obsypu 40cm</t>
  </si>
  <si>
    <t xml:space="preserve">32,00*0,60*0,40 </t>
  </si>
  <si>
    <t>odpočet potrubia</t>
  </si>
  <si>
    <t xml:space="preserve">-32,00*3,14*0,1575*0,1575 </t>
  </si>
  <si>
    <t>8</t>
  </si>
  <si>
    <t>175101109</t>
  </si>
  <si>
    <t>Obsyp potrubia príplatok za prehodenie sypaniny</t>
  </si>
  <si>
    <t>-182687395</t>
  </si>
  <si>
    <t>9</t>
  </si>
  <si>
    <t>M</t>
  </si>
  <si>
    <t>583336200</t>
  </si>
  <si>
    <t>Kamenivo ťažené hrubé 4-8</t>
  </si>
  <si>
    <t>t</t>
  </si>
  <si>
    <t>-1474598838</t>
  </si>
  <si>
    <t>5,187*2,00</t>
  </si>
  <si>
    <t>Vodorovné konštrukcie</t>
  </si>
  <si>
    <t>10</t>
  </si>
  <si>
    <t>451572111</t>
  </si>
  <si>
    <t>Lôžko pod potrubie, stoky v otvorenom výkope z kameniva drobného ťaženého</t>
  </si>
  <si>
    <t>88254463</t>
  </si>
  <si>
    <t xml:space="preserve">32,00*0,60*0,10 </t>
  </si>
  <si>
    <t>Ostatné konštrukcie a práce-búranie</t>
  </si>
  <si>
    <t>11</t>
  </si>
  <si>
    <t>919441211</t>
  </si>
  <si>
    <t>Čelo priepustu z lomového kameňa pre priepust z rúr DN 300-500 mm</t>
  </si>
  <si>
    <t>ks</t>
  </si>
  <si>
    <t>350443180</t>
  </si>
  <si>
    <t>12</t>
  </si>
  <si>
    <t>919541111</t>
  </si>
  <si>
    <t>Zhotovenie priepustu z rúr plast. PE ryh. so spojkami alebo s hrdlom DN 300 mm</t>
  </si>
  <si>
    <t>m</t>
  </si>
  <si>
    <t>2119503816</t>
  </si>
  <si>
    <t>13</t>
  </si>
  <si>
    <t>2865P0138</t>
  </si>
  <si>
    <t>Rúra kanalizačná PVC hladká SN4 315x7,7x5000</t>
  </si>
  <si>
    <t>1910639978</t>
  </si>
  <si>
    <t>32,00/5*1,05</t>
  </si>
  <si>
    <t>14</t>
  </si>
  <si>
    <t>998332011</t>
  </si>
  <si>
    <t>Presun hmôt pre úpravy vodných tokov, kanálov a hrádzí</t>
  </si>
  <si>
    <t>-948720716</t>
  </si>
  <si>
    <t>15</t>
  </si>
  <si>
    <t>998332091</t>
  </si>
  <si>
    <t>Príplatok za zväčšený presun do 1000 m, úpravy vodných tokov, kanálov a hrádzi</t>
  </si>
  <si>
    <t>-878195598</t>
  </si>
  <si>
    <t>4 - Vsakovacie nádrže</t>
  </si>
  <si>
    <t>Výkop nezapaženej jamy v hornine 4, do 100 m3</t>
  </si>
  <si>
    <t>127618772</t>
  </si>
  <si>
    <t>131301109</t>
  </si>
  <si>
    <t>Príplatok za lepivosť horniny 4</t>
  </si>
  <si>
    <t>-1721631096</t>
  </si>
  <si>
    <t>162201102</t>
  </si>
  <si>
    <t>Vodorovné premiestnenie výkopu do 50 m horn. tr. 1-4</t>
  </si>
  <si>
    <t>-1214866846</t>
  </si>
  <si>
    <t>282237496</t>
  </si>
  <si>
    <t>-47650218</t>
  </si>
  <si>
    <t>182001123</t>
  </si>
  <si>
    <t>Plošná úprava terénu pri nerovnostiach terénu nad 100-150 mm na svahu nad 1:2-1:1</t>
  </si>
  <si>
    <t>1896639751</t>
  </si>
  <si>
    <t>vytvarovanie terénu po výkopoch</t>
  </si>
  <si>
    <t>(7,00+2,50*2)*(5,00+2,50*2)*85</t>
  </si>
  <si>
    <t>-1361058220</t>
  </si>
  <si>
    <t>226088905</t>
  </si>
  <si>
    <t>5 - Zvážnica - protierózna odrážka</t>
  </si>
  <si>
    <t>132301201</t>
  </si>
  <si>
    <t>Výkop ryhy šírky 600-2000mm hor 4 do 100 m3</t>
  </si>
  <si>
    <t>-1252825439</t>
  </si>
  <si>
    <t>dľžka 500cm šírka 90cm hľbka 30cm</t>
  </si>
  <si>
    <t>5,00*0,90*0,30*180</t>
  </si>
  <si>
    <t>979648976</t>
  </si>
  <si>
    <t>-1252815603</t>
  </si>
  <si>
    <t>676370460</t>
  </si>
  <si>
    <t>467951220</t>
  </si>
  <si>
    <t>Prah drevený dvojitý z guľatiny priemer 200-290 mm</t>
  </si>
  <si>
    <t>-552518313</t>
  </si>
  <si>
    <t>-359962834</t>
  </si>
  <si>
    <t>1852328172</t>
  </si>
  <si>
    <t>1818092228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</si>
</sst>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72" workbookViewId="0">
      <selection activeCell="AN8" sqref="AN8"/>
    </sheetView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232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 x14ac:dyDescent="0.2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 x14ac:dyDescent="0.2">
      <c r="B5" s="19"/>
      <c r="D5" s="23" t="s">
        <v>12</v>
      </c>
      <c r="K5" s="213" t="s">
        <v>13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R5" s="19"/>
      <c r="BE5" s="210" t="s">
        <v>14</v>
      </c>
      <c r="BS5" s="16" t="s">
        <v>6</v>
      </c>
    </row>
    <row r="6" spans="1:74" ht="36.950000000000003" customHeight="1" x14ac:dyDescent="0.2">
      <c r="B6" s="19"/>
      <c r="D6" s="25" t="s">
        <v>15</v>
      </c>
      <c r="K6" s="215" t="s">
        <v>16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R6" s="19"/>
      <c r="BE6" s="211"/>
      <c r="BS6" s="16" t="s">
        <v>6</v>
      </c>
    </row>
    <row r="7" spans="1:74" ht="12" customHeight="1" x14ac:dyDescent="0.2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11"/>
      <c r="BS7" s="16" t="s">
        <v>6</v>
      </c>
    </row>
    <row r="8" spans="1:74" ht="12" customHeight="1" x14ac:dyDescent="0.2">
      <c r="B8" s="19"/>
      <c r="D8" s="26" t="s">
        <v>19</v>
      </c>
      <c r="K8" s="24" t="s">
        <v>20</v>
      </c>
      <c r="AK8" s="26" t="s">
        <v>21</v>
      </c>
      <c r="AN8" s="27"/>
      <c r="AR8" s="19"/>
      <c r="BE8" s="211"/>
      <c r="BS8" s="16" t="s">
        <v>6</v>
      </c>
    </row>
    <row r="9" spans="1:74" ht="14.45" customHeight="1" x14ac:dyDescent="0.2">
      <c r="B9" s="19"/>
      <c r="AR9" s="19"/>
      <c r="BE9" s="211"/>
      <c r="BS9" s="16" t="s">
        <v>6</v>
      </c>
    </row>
    <row r="10" spans="1:74" ht="12" customHeight="1" x14ac:dyDescent="0.2">
      <c r="B10" s="19"/>
      <c r="D10" s="26" t="s">
        <v>22</v>
      </c>
      <c r="AK10" s="26" t="s">
        <v>23</v>
      </c>
      <c r="AN10" s="24" t="s">
        <v>1</v>
      </c>
      <c r="AR10" s="19"/>
      <c r="BE10" s="211"/>
      <c r="BS10" s="16" t="s">
        <v>6</v>
      </c>
    </row>
    <row r="11" spans="1:74" ht="18.399999999999999" customHeight="1" x14ac:dyDescent="0.2">
      <c r="B11" s="19"/>
      <c r="E11" s="24" t="s">
        <v>24</v>
      </c>
      <c r="AK11" s="26" t="s">
        <v>25</v>
      </c>
      <c r="AN11" s="24" t="s">
        <v>1</v>
      </c>
      <c r="AR11" s="19"/>
      <c r="BE11" s="211"/>
      <c r="BS11" s="16" t="s">
        <v>6</v>
      </c>
    </row>
    <row r="12" spans="1:74" ht="6.95" customHeight="1" x14ac:dyDescent="0.2">
      <c r="B12" s="19"/>
      <c r="AR12" s="19"/>
      <c r="BE12" s="211"/>
      <c r="BS12" s="16" t="s">
        <v>6</v>
      </c>
    </row>
    <row r="13" spans="1:74" ht="12" customHeight="1" x14ac:dyDescent="0.2">
      <c r="B13" s="19"/>
      <c r="D13" s="26" t="s">
        <v>26</v>
      </c>
      <c r="AK13" s="26" t="s">
        <v>23</v>
      </c>
      <c r="AN13" s="28" t="s">
        <v>27</v>
      </c>
      <c r="AR13" s="19"/>
      <c r="BE13" s="211"/>
      <c r="BS13" s="16" t="s">
        <v>6</v>
      </c>
    </row>
    <row r="14" spans="1:74" ht="12.75" x14ac:dyDescent="0.2">
      <c r="B14" s="19"/>
      <c r="E14" s="216" t="s">
        <v>27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" t="s">
        <v>25</v>
      </c>
      <c r="AN14" s="28" t="s">
        <v>27</v>
      </c>
      <c r="AR14" s="19"/>
      <c r="BE14" s="211"/>
      <c r="BS14" s="16" t="s">
        <v>6</v>
      </c>
    </row>
    <row r="15" spans="1:74" ht="6.95" customHeight="1" x14ac:dyDescent="0.2">
      <c r="B15" s="19"/>
      <c r="AR15" s="19"/>
      <c r="BE15" s="211"/>
      <c r="BS15" s="16" t="s">
        <v>3</v>
      </c>
    </row>
    <row r="16" spans="1:74" ht="12" customHeight="1" x14ac:dyDescent="0.2">
      <c r="B16" s="19"/>
      <c r="D16" s="26" t="s">
        <v>28</v>
      </c>
      <c r="AK16" s="26" t="s">
        <v>23</v>
      </c>
      <c r="AN16" s="24" t="s">
        <v>1</v>
      </c>
      <c r="AR16" s="19"/>
      <c r="BE16" s="211"/>
      <c r="BS16" s="16" t="s">
        <v>3</v>
      </c>
    </row>
    <row r="17" spans="2:71" ht="18.399999999999999" customHeight="1" x14ac:dyDescent="0.2">
      <c r="B17" s="19"/>
      <c r="E17" s="24" t="s">
        <v>29</v>
      </c>
      <c r="AK17" s="26" t="s">
        <v>25</v>
      </c>
      <c r="AN17" s="24" t="s">
        <v>1</v>
      </c>
      <c r="AR17" s="19"/>
      <c r="BE17" s="211"/>
      <c r="BS17" s="16" t="s">
        <v>30</v>
      </c>
    </row>
    <row r="18" spans="2:71" ht="6.95" customHeight="1" x14ac:dyDescent="0.2">
      <c r="B18" s="19"/>
      <c r="AR18" s="19"/>
      <c r="BE18" s="211"/>
      <c r="BS18" s="16" t="s">
        <v>6</v>
      </c>
    </row>
    <row r="19" spans="2:71" ht="12" customHeight="1" x14ac:dyDescent="0.2">
      <c r="B19" s="19"/>
      <c r="D19" s="26" t="s">
        <v>31</v>
      </c>
      <c r="AK19" s="26" t="s">
        <v>23</v>
      </c>
      <c r="AN19" s="24" t="s">
        <v>1</v>
      </c>
      <c r="AR19" s="19"/>
      <c r="BE19" s="211"/>
      <c r="BS19" s="16" t="s">
        <v>6</v>
      </c>
    </row>
    <row r="20" spans="2:71" ht="18.399999999999999" customHeight="1" x14ac:dyDescent="0.2">
      <c r="B20" s="19"/>
      <c r="E20" s="24" t="s">
        <v>32</v>
      </c>
      <c r="AK20" s="26" t="s">
        <v>25</v>
      </c>
      <c r="AN20" s="24" t="s">
        <v>1</v>
      </c>
      <c r="AR20" s="19"/>
      <c r="BE20" s="211"/>
      <c r="BS20" s="16" t="s">
        <v>30</v>
      </c>
    </row>
    <row r="21" spans="2:71" ht="6.95" customHeight="1" x14ac:dyDescent="0.2">
      <c r="B21" s="19"/>
      <c r="AR21" s="19"/>
      <c r="BE21" s="211"/>
    </row>
    <row r="22" spans="2:71" ht="12" customHeight="1" x14ac:dyDescent="0.2">
      <c r="B22" s="19"/>
      <c r="D22" s="26" t="s">
        <v>33</v>
      </c>
      <c r="AR22" s="19"/>
      <c r="BE22" s="211"/>
    </row>
    <row r="23" spans="2:71" ht="16.5" customHeight="1" x14ac:dyDescent="0.2">
      <c r="B23" s="19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9"/>
      <c r="BE23" s="211"/>
    </row>
    <row r="24" spans="2:71" ht="6.95" customHeight="1" x14ac:dyDescent="0.2">
      <c r="B24" s="19"/>
      <c r="AR24" s="19"/>
      <c r="BE24" s="211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1"/>
    </row>
    <row r="26" spans="2:71" s="1" customFormat="1" ht="25.9" customHeight="1" x14ac:dyDescent="0.2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9">
        <f>ROUND(AG94,2)</f>
        <v>0</v>
      </c>
      <c r="AL26" s="220"/>
      <c r="AM26" s="220"/>
      <c r="AN26" s="220"/>
      <c r="AO26" s="220"/>
      <c r="AR26" s="31"/>
      <c r="BE26" s="211"/>
    </row>
    <row r="27" spans="2:71" s="1" customFormat="1" ht="6.95" customHeight="1" x14ac:dyDescent="0.2">
      <c r="B27" s="31"/>
      <c r="AR27" s="31"/>
      <c r="BE27" s="211"/>
    </row>
    <row r="28" spans="2:71" s="1" customFormat="1" ht="12.75" x14ac:dyDescent="0.2">
      <c r="B28" s="31"/>
      <c r="L28" s="221" t="s">
        <v>35</v>
      </c>
      <c r="M28" s="221"/>
      <c r="N28" s="221"/>
      <c r="O28" s="221"/>
      <c r="P28" s="221"/>
      <c r="W28" s="221" t="s">
        <v>36</v>
      </c>
      <c r="X28" s="221"/>
      <c r="Y28" s="221"/>
      <c r="Z28" s="221"/>
      <c r="AA28" s="221"/>
      <c r="AB28" s="221"/>
      <c r="AC28" s="221"/>
      <c r="AD28" s="221"/>
      <c r="AE28" s="221"/>
      <c r="AK28" s="221" t="s">
        <v>37</v>
      </c>
      <c r="AL28" s="221"/>
      <c r="AM28" s="221"/>
      <c r="AN28" s="221"/>
      <c r="AO28" s="221"/>
      <c r="AR28" s="31"/>
      <c r="BE28" s="211"/>
    </row>
    <row r="29" spans="2:71" s="2" customFormat="1" ht="14.45" customHeight="1" x14ac:dyDescent="0.2">
      <c r="B29" s="35"/>
      <c r="D29" s="26" t="s">
        <v>38</v>
      </c>
      <c r="F29" s="36" t="s">
        <v>39</v>
      </c>
      <c r="L29" s="224">
        <v>0.2</v>
      </c>
      <c r="M29" s="223"/>
      <c r="N29" s="223"/>
      <c r="O29" s="223"/>
      <c r="P29" s="223"/>
      <c r="Q29" s="37"/>
      <c r="R29" s="37"/>
      <c r="S29" s="37"/>
      <c r="T29" s="37"/>
      <c r="U29" s="37"/>
      <c r="V29" s="37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F29" s="37"/>
      <c r="AG29" s="37"/>
      <c r="AH29" s="37"/>
      <c r="AI29" s="37"/>
      <c r="AJ29" s="37"/>
      <c r="AK29" s="222">
        <f>ROUND(AV94, 2)</f>
        <v>0</v>
      </c>
      <c r="AL29" s="223"/>
      <c r="AM29" s="223"/>
      <c r="AN29" s="223"/>
      <c r="AO29" s="223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12"/>
    </row>
    <row r="30" spans="2:71" s="2" customFormat="1" ht="14.45" customHeight="1" x14ac:dyDescent="0.2">
      <c r="B30" s="35"/>
      <c r="F30" s="36" t="s">
        <v>40</v>
      </c>
      <c r="L30" s="224">
        <v>0.2</v>
      </c>
      <c r="M30" s="223"/>
      <c r="N30" s="223"/>
      <c r="O30" s="223"/>
      <c r="P30" s="223"/>
      <c r="Q30" s="37"/>
      <c r="R30" s="37"/>
      <c r="S30" s="37"/>
      <c r="T30" s="37"/>
      <c r="U30" s="37"/>
      <c r="V30" s="37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F30" s="37"/>
      <c r="AG30" s="37"/>
      <c r="AH30" s="37"/>
      <c r="AI30" s="37"/>
      <c r="AJ30" s="37"/>
      <c r="AK30" s="222">
        <f>ROUND(AW94, 2)</f>
        <v>0</v>
      </c>
      <c r="AL30" s="223"/>
      <c r="AM30" s="223"/>
      <c r="AN30" s="223"/>
      <c r="AO30" s="223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12"/>
    </row>
    <row r="31" spans="2:71" s="2" customFormat="1" ht="14.45" hidden="1" customHeight="1" x14ac:dyDescent="0.2">
      <c r="B31" s="35"/>
      <c r="F31" s="26" t="s">
        <v>41</v>
      </c>
      <c r="L31" s="225">
        <v>0.2</v>
      </c>
      <c r="M31" s="226"/>
      <c r="N31" s="226"/>
      <c r="O31" s="226"/>
      <c r="P31" s="226"/>
      <c r="W31" s="227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7">
        <v>0</v>
      </c>
      <c r="AL31" s="226"/>
      <c r="AM31" s="226"/>
      <c r="AN31" s="226"/>
      <c r="AO31" s="226"/>
      <c r="AR31" s="35"/>
      <c r="BE31" s="212"/>
    </row>
    <row r="32" spans="2:71" s="2" customFormat="1" ht="14.45" hidden="1" customHeight="1" x14ac:dyDescent="0.2">
      <c r="B32" s="35"/>
      <c r="F32" s="26" t="s">
        <v>42</v>
      </c>
      <c r="L32" s="225">
        <v>0.2</v>
      </c>
      <c r="M32" s="226"/>
      <c r="N32" s="226"/>
      <c r="O32" s="226"/>
      <c r="P32" s="226"/>
      <c r="W32" s="227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7">
        <v>0</v>
      </c>
      <c r="AL32" s="226"/>
      <c r="AM32" s="226"/>
      <c r="AN32" s="226"/>
      <c r="AO32" s="226"/>
      <c r="AR32" s="35"/>
      <c r="BE32" s="212"/>
    </row>
    <row r="33" spans="2:57" s="2" customFormat="1" ht="14.45" hidden="1" customHeight="1" x14ac:dyDescent="0.2">
      <c r="B33" s="35"/>
      <c r="F33" s="36" t="s">
        <v>43</v>
      </c>
      <c r="L33" s="224">
        <v>0</v>
      </c>
      <c r="M33" s="223"/>
      <c r="N33" s="223"/>
      <c r="O33" s="223"/>
      <c r="P33" s="223"/>
      <c r="Q33" s="37"/>
      <c r="R33" s="37"/>
      <c r="S33" s="37"/>
      <c r="T33" s="37"/>
      <c r="U33" s="37"/>
      <c r="V33" s="37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F33" s="37"/>
      <c r="AG33" s="37"/>
      <c r="AH33" s="37"/>
      <c r="AI33" s="37"/>
      <c r="AJ33" s="37"/>
      <c r="AK33" s="222">
        <v>0</v>
      </c>
      <c r="AL33" s="223"/>
      <c r="AM33" s="223"/>
      <c r="AN33" s="223"/>
      <c r="AO33" s="223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12"/>
    </row>
    <row r="34" spans="2:57" s="1" customFormat="1" ht="6.95" customHeight="1" x14ac:dyDescent="0.2">
      <c r="B34" s="31"/>
      <c r="AR34" s="31"/>
      <c r="BE34" s="211"/>
    </row>
    <row r="35" spans="2:57" s="1" customFormat="1" ht="25.9" customHeight="1" x14ac:dyDescent="0.2"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31" t="s">
        <v>46</v>
      </c>
      <c r="Y35" s="229"/>
      <c r="Z35" s="229"/>
      <c r="AA35" s="229"/>
      <c r="AB35" s="229"/>
      <c r="AC35" s="41"/>
      <c r="AD35" s="41"/>
      <c r="AE35" s="41"/>
      <c r="AF35" s="41"/>
      <c r="AG35" s="41"/>
      <c r="AH35" s="41"/>
      <c r="AI35" s="41"/>
      <c r="AJ35" s="41"/>
      <c r="AK35" s="228">
        <f>SUM(AK26:AK33)</f>
        <v>0</v>
      </c>
      <c r="AL35" s="229"/>
      <c r="AM35" s="229"/>
      <c r="AN35" s="229"/>
      <c r="AO35" s="230"/>
      <c r="AP35" s="39"/>
      <c r="AQ35" s="39"/>
      <c r="AR35" s="31"/>
    </row>
    <row r="36" spans="2:57" s="1" customFormat="1" ht="6.95" customHeight="1" x14ac:dyDescent="0.2">
      <c r="B36" s="31"/>
      <c r="AR36" s="31"/>
    </row>
    <row r="37" spans="2:57" s="1" customFormat="1" ht="14.45" customHeight="1" x14ac:dyDescent="0.2">
      <c r="B37" s="31"/>
      <c r="AR37" s="31"/>
    </row>
    <row r="38" spans="2:57" ht="14.45" customHeight="1" x14ac:dyDescent="0.2">
      <c r="B38" s="19"/>
      <c r="AR38" s="19"/>
    </row>
    <row r="39" spans="2:57" ht="14.45" customHeight="1" x14ac:dyDescent="0.2">
      <c r="B39" s="19"/>
      <c r="AR39" s="19"/>
    </row>
    <row r="40" spans="2:57" ht="14.45" customHeight="1" x14ac:dyDescent="0.2">
      <c r="B40" s="19"/>
      <c r="AR40" s="19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1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31"/>
    </row>
    <row r="50" spans="2:44" ht="11.25" x14ac:dyDescent="0.2">
      <c r="B50" s="19"/>
      <c r="AR50" s="19"/>
    </row>
    <row r="51" spans="2:44" ht="11.25" x14ac:dyDescent="0.2">
      <c r="B51" s="19"/>
      <c r="AR51" s="19"/>
    </row>
    <row r="52" spans="2:44" ht="11.25" x14ac:dyDescent="0.2">
      <c r="B52" s="19"/>
      <c r="AR52" s="19"/>
    </row>
    <row r="53" spans="2:44" ht="11.25" x14ac:dyDescent="0.2">
      <c r="B53" s="19"/>
      <c r="AR53" s="19"/>
    </row>
    <row r="54" spans="2:44" ht="11.25" x14ac:dyDescent="0.2">
      <c r="B54" s="19"/>
      <c r="AR54" s="19"/>
    </row>
    <row r="55" spans="2:44" ht="11.25" x14ac:dyDescent="0.2">
      <c r="B55" s="19"/>
      <c r="AR55" s="19"/>
    </row>
    <row r="56" spans="2:44" ht="11.25" x14ac:dyDescent="0.2">
      <c r="B56" s="19"/>
      <c r="AR56" s="19"/>
    </row>
    <row r="57" spans="2:44" ht="11.25" x14ac:dyDescent="0.2">
      <c r="B57" s="19"/>
      <c r="AR57" s="19"/>
    </row>
    <row r="58" spans="2:44" ht="11.25" x14ac:dyDescent="0.2">
      <c r="B58" s="19"/>
      <c r="AR58" s="19"/>
    </row>
    <row r="59" spans="2:44" ht="11.25" x14ac:dyDescent="0.2">
      <c r="B59" s="19"/>
      <c r="AR59" s="19"/>
    </row>
    <row r="60" spans="2:44" s="1" customFormat="1" ht="12.75" x14ac:dyDescent="0.2">
      <c r="B60" s="31"/>
      <c r="D60" s="45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49</v>
      </c>
      <c r="AI60" s="33"/>
      <c r="AJ60" s="33"/>
      <c r="AK60" s="33"/>
      <c r="AL60" s="33"/>
      <c r="AM60" s="45" t="s">
        <v>50</v>
      </c>
      <c r="AN60" s="33"/>
      <c r="AO60" s="33"/>
      <c r="AR60" s="31"/>
    </row>
    <row r="61" spans="2:44" ht="11.25" x14ac:dyDescent="0.2">
      <c r="B61" s="19"/>
      <c r="AR61" s="19"/>
    </row>
    <row r="62" spans="2:44" ht="11.25" x14ac:dyDescent="0.2">
      <c r="B62" s="19"/>
      <c r="AR62" s="19"/>
    </row>
    <row r="63" spans="2:44" ht="11.25" x14ac:dyDescent="0.2">
      <c r="B63" s="19"/>
      <c r="AR63" s="19"/>
    </row>
    <row r="64" spans="2:44" s="1" customFormat="1" ht="12.75" x14ac:dyDescent="0.2">
      <c r="B64" s="31"/>
      <c r="D64" s="43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52</v>
      </c>
      <c r="AI64" s="44"/>
      <c r="AJ64" s="44"/>
      <c r="AK64" s="44"/>
      <c r="AL64" s="44"/>
      <c r="AM64" s="44"/>
      <c r="AN64" s="44"/>
      <c r="AO64" s="44"/>
      <c r="AR64" s="31"/>
    </row>
    <row r="65" spans="2:44" ht="11.25" x14ac:dyDescent="0.2">
      <c r="B65" s="19"/>
      <c r="AR65" s="19"/>
    </row>
    <row r="66" spans="2:44" ht="11.25" x14ac:dyDescent="0.2">
      <c r="B66" s="19"/>
      <c r="AR66" s="19"/>
    </row>
    <row r="67" spans="2:44" ht="11.25" x14ac:dyDescent="0.2">
      <c r="B67" s="19"/>
      <c r="AR67" s="19"/>
    </row>
    <row r="68" spans="2:44" ht="11.25" x14ac:dyDescent="0.2">
      <c r="B68" s="19"/>
      <c r="AR68" s="19"/>
    </row>
    <row r="69" spans="2:44" ht="11.25" x14ac:dyDescent="0.2">
      <c r="B69" s="19"/>
      <c r="AR69" s="19"/>
    </row>
    <row r="70" spans="2:44" ht="11.25" x14ac:dyDescent="0.2">
      <c r="B70" s="19"/>
      <c r="AR70" s="19"/>
    </row>
    <row r="71" spans="2:44" ht="11.25" x14ac:dyDescent="0.2">
      <c r="B71" s="19"/>
      <c r="AR71" s="19"/>
    </row>
    <row r="72" spans="2:44" ht="11.25" x14ac:dyDescent="0.2">
      <c r="B72" s="19"/>
      <c r="AR72" s="19"/>
    </row>
    <row r="73" spans="2:44" ht="11.25" x14ac:dyDescent="0.2">
      <c r="B73" s="19"/>
      <c r="AR73" s="19"/>
    </row>
    <row r="74" spans="2:44" ht="11.25" x14ac:dyDescent="0.2">
      <c r="B74" s="19"/>
      <c r="AR74" s="19"/>
    </row>
    <row r="75" spans="2:44" s="1" customFormat="1" ht="12.75" x14ac:dyDescent="0.2">
      <c r="B75" s="31"/>
      <c r="D75" s="45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49</v>
      </c>
      <c r="AI75" s="33"/>
      <c r="AJ75" s="33"/>
      <c r="AK75" s="33"/>
      <c r="AL75" s="33"/>
      <c r="AM75" s="45" t="s">
        <v>50</v>
      </c>
      <c r="AN75" s="33"/>
      <c r="AO75" s="33"/>
      <c r="AR75" s="31"/>
    </row>
    <row r="76" spans="2:44" s="1" customFormat="1" ht="11.25" x14ac:dyDescent="0.2">
      <c r="B76" s="31"/>
      <c r="AR76" s="31"/>
    </row>
    <row r="77" spans="2:44" s="1" customFormat="1" ht="6.9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 x14ac:dyDescent="0.2">
      <c r="B82" s="31"/>
      <c r="C82" s="20" t="s">
        <v>53</v>
      </c>
      <c r="AR82" s="31"/>
    </row>
    <row r="83" spans="1:91" s="1" customFormat="1" ht="6.95" customHeight="1" x14ac:dyDescent="0.2">
      <c r="B83" s="31"/>
      <c r="AR83" s="31"/>
    </row>
    <row r="84" spans="1:91" s="3" customFormat="1" ht="12" customHeight="1" x14ac:dyDescent="0.2">
      <c r="B84" s="50"/>
      <c r="C84" s="26" t="s">
        <v>12</v>
      </c>
      <c r="L84" s="3" t="str">
        <f>K5</f>
        <v>0310</v>
      </c>
      <c r="AR84" s="50"/>
    </row>
    <row r="85" spans="1:91" s="4" customFormat="1" ht="36.950000000000003" customHeight="1" x14ac:dyDescent="0.2">
      <c r="B85" s="51"/>
      <c r="C85" s="52" t="s">
        <v>15</v>
      </c>
      <c r="L85" s="191" t="str">
        <f>K6</f>
        <v>Sústava opatrení na zlepšenie zadržiavania vody na pozemkoch lesného a pozemkového spoločenstva Harvelka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R85" s="51"/>
    </row>
    <row r="86" spans="1:91" s="1" customFormat="1" ht="6.95" customHeight="1" x14ac:dyDescent="0.2">
      <c r="B86" s="31"/>
      <c r="AR86" s="31"/>
    </row>
    <row r="87" spans="1:91" s="1" customFormat="1" ht="12" customHeight="1" x14ac:dyDescent="0.2">
      <c r="B87" s="31"/>
      <c r="C87" s="26" t="s">
        <v>19</v>
      </c>
      <c r="L87" s="53" t="str">
        <f>IF(K8="","",K8)</f>
        <v>Harvelka</v>
      </c>
      <c r="AI87" s="26" t="s">
        <v>21</v>
      </c>
      <c r="AM87" s="193" t="str">
        <f>IF(AN8= "","",AN8)</f>
        <v/>
      </c>
      <c r="AN87" s="193"/>
      <c r="AR87" s="31"/>
    </row>
    <row r="88" spans="1:91" s="1" customFormat="1" ht="6.95" customHeight="1" x14ac:dyDescent="0.2">
      <c r="B88" s="31"/>
      <c r="AR88" s="31"/>
    </row>
    <row r="89" spans="1:91" s="1" customFormat="1" ht="15.2" customHeight="1" x14ac:dyDescent="0.2">
      <c r="B89" s="31"/>
      <c r="C89" s="26" t="s">
        <v>22</v>
      </c>
      <c r="L89" s="3" t="str">
        <f>IF(E11= "","",E11)</f>
        <v xml:space="preserve"> </v>
      </c>
      <c r="AI89" s="26" t="s">
        <v>28</v>
      </c>
      <c r="AM89" s="194" t="str">
        <f>IF(E17="","",E17)</f>
        <v xml:space="preserve">Ing. arch. Stanislav Sýkora </v>
      </c>
      <c r="AN89" s="195"/>
      <c r="AO89" s="195"/>
      <c r="AP89" s="195"/>
      <c r="AR89" s="31"/>
      <c r="AS89" s="196" t="s">
        <v>54</v>
      </c>
      <c r="AT89" s="197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 x14ac:dyDescent="0.2">
      <c r="B90" s="31"/>
      <c r="C90" s="26" t="s">
        <v>26</v>
      </c>
      <c r="L90" s="3" t="str">
        <f>IF(E14= "Vyplň údaj","",E14)</f>
        <v/>
      </c>
      <c r="AI90" s="26" t="s">
        <v>31</v>
      </c>
      <c r="AM90" s="194" t="str">
        <f>IF(E20="","",E20)</f>
        <v>Stanislav Hlubina</v>
      </c>
      <c r="AN90" s="195"/>
      <c r="AO90" s="195"/>
      <c r="AP90" s="195"/>
      <c r="AR90" s="31"/>
      <c r="AS90" s="198"/>
      <c r="AT90" s="199"/>
      <c r="BD90" s="58"/>
    </row>
    <row r="91" spans="1:91" s="1" customFormat="1" ht="10.9" customHeight="1" x14ac:dyDescent="0.2">
      <c r="B91" s="31"/>
      <c r="AR91" s="31"/>
      <c r="AS91" s="198"/>
      <c r="AT91" s="199"/>
      <c r="BD91" s="58"/>
    </row>
    <row r="92" spans="1:91" s="1" customFormat="1" ht="29.25" customHeight="1" x14ac:dyDescent="0.2">
      <c r="B92" s="31"/>
      <c r="C92" s="200" t="s">
        <v>55</v>
      </c>
      <c r="D92" s="201"/>
      <c r="E92" s="201"/>
      <c r="F92" s="201"/>
      <c r="G92" s="201"/>
      <c r="H92" s="59"/>
      <c r="I92" s="203" t="s">
        <v>56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2" t="s">
        <v>57</v>
      </c>
      <c r="AH92" s="201"/>
      <c r="AI92" s="201"/>
      <c r="AJ92" s="201"/>
      <c r="AK92" s="201"/>
      <c r="AL92" s="201"/>
      <c r="AM92" s="201"/>
      <c r="AN92" s="203" t="s">
        <v>58</v>
      </c>
      <c r="AO92" s="201"/>
      <c r="AP92" s="204"/>
      <c r="AQ92" s="60" t="s">
        <v>59</v>
      </c>
      <c r="AR92" s="31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</row>
    <row r="93" spans="1:91" s="1" customFormat="1" ht="10.9" customHeight="1" x14ac:dyDescent="0.2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 x14ac:dyDescent="0.2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8">
        <f>ROUND(SUM(AG95:AG99),2)</f>
        <v>0</v>
      </c>
      <c r="AH94" s="208"/>
      <c r="AI94" s="208"/>
      <c r="AJ94" s="208"/>
      <c r="AK94" s="208"/>
      <c r="AL94" s="208"/>
      <c r="AM94" s="208"/>
      <c r="AN94" s="209">
        <f t="shared" ref="AN94:AN99" si="0">SUM(AG94,AT94)</f>
        <v>0</v>
      </c>
      <c r="AO94" s="209"/>
      <c r="AP94" s="209"/>
      <c r="AQ94" s="69" t="s">
        <v>1</v>
      </c>
      <c r="AR94" s="65"/>
      <c r="AS94" s="70">
        <f>ROUND(SUM(AS95:AS99),2)</f>
        <v>0</v>
      </c>
      <c r="AT94" s="71">
        <f t="shared" ref="AT94:AT99" si="1">ROUND(SUM(AV94:AW94),2)</f>
        <v>0</v>
      </c>
      <c r="AU94" s="72">
        <f>ROUND(SUM(AU95:AU99),5)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ROUND(SUM(AZ95:AZ99),2)</f>
        <v>0</v>
      </c>
      <c r="BA94" s="71">
        <f>ROUND(SUM(BA95:BA99),2)</f>
        <v>0</v>
      </c>
      <c r="BB94" s="71">
        <f>ROUND(SUM(BB95:BB99),2)</f>
        <v>0</v>
      </c>
      <c r="BC94" s="71">
        <f>ROUND(SUM(BC95:BC99),2)</f>
        <v>0</v>
      </c>
      <c r="BD94" s="73">
        <f>ROUND(SUM(BD95:BD99),2)</f>
        <v>0</v>
      </c>
      <c r="BS94" s="74" t="s">
        <v>73</v>
      </c>
      <c r="BT94" s="74" t="s">
        <v>74</v>
      </c>
      <c r="BU94" s="75" t="s">
        <v>75</v>
      </c>
      <c r="BV94" s="74" t="s">
        <v>76</v>
      </c>
      <c r="BW94" s="74" t="s">
        <v>4</v>
      </c>
      <c r="BX94" s="74" t="s">
        <v>77</v>
      </c>
      <c r="CL94" s="74" t="s">
        <v>1</v>
      </c>
    </row>
    <row r="95" spans="1:91" s="6" customFormat="1" ht="16.5" customHeight="1" x14ac:dyDescent="0.2">
      <c r="A95" s="76" t="s">
        <v>78</v>
      </c>
      <c r="B95" s="77"/>
      <c r="C95" s="78"/>
      <c r="D95" s="205" t="s">
        <v>79</v>
      </c>
      <c r="E95" s="205"/>
      <c r="F95" s="205"/>
      <c r="G95" s="205"/>
      <c r="H95" s="205"/>
      <c r="I95" s="79"/>
      <c r="J95" s="205" t="s">
        <v>80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6">
        <f>'1 - Povrchové protierózne...'!J30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80" t="s">
        <v>81</v>
      </c>
      <c r="AR95" s="77"/>
      <c r="AS95" s="81">
        <v>0</v>
      </c>
      <c r="AT95" s="82">
        <f t="shared" si="1"/>
        <v>0</v>
      </c>
      <c r="AU95" s="83">
        <f>'1 - Povrchové protierózne...'!P118</f>
        <v>0</v>
      </c>
      <c r="AV95" s="82">
        <f>'1 - Povrchové protierózne...'!J33</f>
        <v>0</v>
      </c>
      <c r="AW95" s="82">
        <f>'1 - Povrchové protierózne...'!J34</f>
        <v>0</v>
      </c>
      <c r="AX95" s="82">
        <f>'1 - Povrchové protierózne...'!J35</f>
        <v>0</v>
      </c>
      <c r="AY95" s="82">
        <f>'1 - Povrchové protierózne...'!J36</f>
        <v>0</v>
      </c>
      <c r="AZ95" s="82">
        <f>'1 - Povrchové protierózne...'!F33</f>
        <v>0</v>
      </c>
      <c r="BA95" s="82">
        <f>'1 - Povrchové protierózne...'!F34</f>
        <v>0</v>
      </c>
      <c r="BB95" s="82">
        <f>'1 - Povrchové protierózne...'!F35</f>
        <v>0</v>
      </c>
      <c r="BC95" s="82">
        <f>'1 - Povrchové protierózne...'!F36</f>
        <v>0</v>
      </c>
      <c r="BD95" s="84">
        <f>'1 - Povrchové protierózne...'!F37</f>
        <v>0</v>
      </c>
      <c r="BT95" s="85" t="s">
        <v>79</v>
      </c>
      <c r="BV95" s="85" t="s">
        <v>76</v>
      </c>
      <c r="BW95" s="85" t="s">
        <v>82</v>
      </c>
      <c r="BX95" s="85" t="s">
        <v>4</v>
      </c>
      <c r="CL95" s="85" t="s">
        <v>1</v>
      </c>
      <c r="CM95" s="85" t="s">
        <v>74</v>
      </c>
    </row>
    <row r="96" spans="1:91" s="6" customFormat="1" ht="16.5" customHeight="1" x14ac:dyDescent="0.2">
      <c r="A96" s="76" t="s">
        <v>78</v>
      </c>
      <c r="B96" s="77"/>
      <c r="C96" s="78"/>
      <c r="D96" s="205" t="s">
        <v>83</v>
      </c>
      <c r="E96" s="205"/>
      <c r="F96" s="205"/>
      <c r="G96" s="205"/>
      <c r="H96" s="205"/>
      <c r="I96" s="79"/>
      <c r="J96" s="205" t="s">
        <v>84</v>
      </c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6">
        <f>'2 - Priekopa pri ceste'!J30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0" t="s">
        <v>81</v>
      </c>
      <c r="AR96" s="77"/>
      <c r="AS96" s="81">
        <v>0</v>
      </c>
      <c r="AT96" s="82">
        <f t="shared" si="1"/>
        <v>0</v>
      </c>
      <c r="AU96" s="83">
        <f>'2 - Priekopa pri ceste'!P119</f>
        <v>0</v>
      </c>
      <c r="AV96" s="82">
        <f>'2 - Priekopa pri ceste'!J33</f>
        <v>0</v>
      </c>
      <c r="AW96" s="82">
        <f>'2 - Priekopa pri ceste'!J34</f>
        <v>0</v>
      </c>
      <c r="AX96" s="82">
        <f>'2 - Priekopa pri ceste'!J35</f>
        <v>0</v>
      </c>
      <c r="AY96" s="82">
        <f>'2 - Priekopa pri ceste'!J36</f>
        <v>0</v>
      </c>
      <c r="AZ96" s="82">
        <f>'2 - Priekopa pri ceste'!F33</f>
        <v>0</v>
      </c>
      <c r="BA96" s="82">
        <f>'2 - Priekopa pri ceste'!F34</f>
        <v>0</v>
      </c>
      <c r="BB96" s="82">
        <f>'2 - Priekopa pri ceste'!F35</f>
        <v>0</v>
      </c>
      <c r="BC96" s="82">
        <f>'2 - Priekopa pri ceste'!F36</f>
        <v>0</v>
      </c>
      <c r="BD96" s="84">
        <f>'2 - Priekopa pri ceste'!F37</f>
        <v>0</v>
      </c>
      <c r="BT96" s="85" t="s">
        <v>79</v>
      </c>
      <c r="BV96" s="85" t="s">
        <v>76</v>
      </c>
      <c r="BW96" s="85" t="s">
        <v>85</v>
      </c>
      <c r="BX96" s="85" t="s">
        <v>4</v>
      </c>
      <c r="CL96" s="85" t="s">
        <v>1</v>
      </c>
      <c r="CM96" s="85" t="s">
        <v>74</v>
      </c>
    </row>
    <row r="97" spans="1:91" s="6" customFormat="1" ht="16.5" customHeight="1" x14ac:dyDescent="0.2">
      <c r="A97" s="76" t="s">
        <v>78</v>
      </c>
      <c r="B97" s="77"/>
      <c r="C97" s="78"/>
      <c r="D97" s="205" t="s">
        <v>86</v>
      </c>
      <c r="E97" s="205"/>
      <c r="F97" s="205"/>
      <c r="G97" s="205"/>
      <c r="H97" s="205"/>
      <c r="I97" s="79"/>
      <c r="J97" s="205" t="s">
        <v>87</v>
      </c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6">
        <f>'3 - Priepust cez cestu   ...'!J30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0" t="s">
        <v>81</v>
      </c>
      <c r="AR97" s="77"/>
      <c r="AS97" s="81">
        <v>0</v>
      </c>
      <c r="AT97" s="82">
        <f t="shared" si="1"/>
        <v>0</v>
      </c>
      <c r="AU97" s="83">
        <f>'3 - Priepust cez cestu   ...'!P120</f>
        <v>0</v>
      </c>
      <c r="AV97" s="82">
        <f>'3 - Priepust cez cestu   ...'!J33</f>
        <v>0</v>
      </c>
      <c r="AW97" s="82">
        <f>'3 - Priepust cez cestu   ...'!J34</f>
        <v>0</v>
      </c>
      <c r="AX97" s="82">
        <f>'3 - Priepust cez cestu   ...'!J35</f>
        <v>0</v>
      </c>
      <c r="AY97" s="82">
        <f>'3 - Priepust cez cestu   ...'!J36</f>
        <v>0</v>
      </c>
      <c r="AZ97" s="82">
        <f>'3 - Priepust cez cestu   ...'!F33</f>
        <v>0</v>
      </c>
      <c r="BA97" s="82">
        <f>'3 - Priepust cez cestu   ...'!F34</f>
        <v>0</v>
      </c>
      <c r="BB97" s="82">
        <f>'3 - Priepust cez cestu   ...'!F35</f>
        <v>0</v>
      </c>
      <c r="BC97" s="82">
        <f>'3 - Priepust cez cestu   ...'!F36</f>
        <v>0</v>
      </c>
      <c r="BD97" s="84">
        <f>'3 - Priepust cez cestu   ...'!F37</f>
        <v>0</v>
      </c>
      <c r="BT97" s="85" t="s">
        <v>79</v>
      </c>
      <c r="BV97" s="85" t="s">
        <v>76</v>
      </c>
      <c r="BW97" s="85" t="s">
        <v>88</v>
      </c>
      <c r="BX97" s="85" t="s">
        <v>4</v>
      </c>
      <c r="CL97" s="85" t="s">
        <v>1</v>
      </c>
      <c r="CM97" s="85" t="s">
        <v>74</v>
      </c>
    </row>
    <row r="98" spans="1:91" s="6" customFormat="1" ht="16.5" customHeight="1" x14ac:dyDescent="0.2">
      <c r="A98" s="76" t="s">
        <v>78</v>
      </c>
      <c r="B98" s="77"/>
      <c r="C98" s="78"/>
      <c r="D98" s="205" t="s">
        <v>89</v>
      </c>
      <c r="E98" s="205"/>
      <c r="F98" s="205"/>
      <c r="G98" s="205"/>
      <c r="H98" s="205"/>
      <c r="I98" s="79"/>
      <c r="J98" s="205" t="s">
        <v>90</v>
      </c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6">
        <f>'4 - Vsakovacie nádrže'!J30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0" t="s">
        <v>81</v>
      </c>
      <c r="AR98" s="77"/>
      <c r="AS98" s="81">
        <v>0</v>
      </c>
      <c r="AT98" s="82">
        <f t="shared" si="1"/>
        <v>0</v>
      </c>
      <c r="AU98" s="83">
        <f>'4 - Vsakovacie nádrže'!P119</f>
        <v>0</v>
      </c>
      <c r="AV98" s="82">
        <f>'4 - Vsakovacie nádrže'!J33</f>
        <v>0</v>
      </c>
      <c r="AW98" s="82">
        <f>'4 - Vsakovacie nádrže'!J34</f>
        <v>0</v>
      </c>
      <c r="AX98" s="82">
        <f>'4 - Vsakovacie nádrže'!J35</f>
        <v>0</v>
      </c>
      <c r="AY98" s="82">
        <f>'4 - Vsakovacie nádrže'!J36</f>
        <v>0</v>
      </c>
      <c r="AZ98" s="82">
        <f>'4 - Vsakovacie nádrže'!F33</f>
        <v>0</v>
      </c>
      <c r="BA98" s="82">
        <f>'4 - Vsakovacie nádrže'!F34</f>
        <v>0</v>
      </c>
      <c r="BB98" s="82">
        <f>'4 - Vsakovacie nádrže'!F35</f>
        <v>0</v>
      </c>
      <c r="BC98" s="82">
        <f>'4 - Vsakovacie nádrže'!F36</f>
        <v>0</v>
      </c>
      <c r="BD98" s="84">
        <f>'4 - Vsakovacie nádrže'!F37</f>
        <v>0</v>
      </c>
      <c r="BT98" s="85" t="s">
        <v>79</v>
      </c>
      <c r="BV98" s="85" t="s">
        <v>76</v>
      </c>
      <c r="BW98" s="85" t="s">
        <v>91</v>
      </c>
      <c r="BX98" s="85" t="s">
        <v>4</v>
      </c>
      <c r="CL98" s="85" t="s">
        <v>1</v>
      </c>
      <c r="CM98" s="85" t="s">
        <v>74</v>
      </c>
    </row>
    <row r="99" spans="1:91" s="6" customFormat="1" ht="16.5" customHeight="1" x14ac:dyDescent="0.2">
      <c r="A99" s="76" t="s">
        <v>78</v>
      </c>
      <c r="B99" s="77"/>
      <c r="C99" s="78"/>
      <c r="D99" s="205" t="s">
        <v>92</v>
      </c>
      <c r="E99" s="205"/>
      <c r="F99" s="205"/>
      <c r="G99" s="205"/>
      <c r="H99" s="205"/>
      <c r="I99" s="79"/>
      <c r="J99" s="205" t="s">
        <v>93</v>
      </c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6">
        <f>'5 - Zvážnica - protierózn...'!J30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0" t="s">
        <v>81</v>
      </c>
      <c r="AR99" s="77"/>
      <c r="AS99" s="86">
        <v>0</v>
      </c>
      <c r="AT99" s="87">
        <f t="shared" si="1"/>
        <v>0</v>
      </c>
      <c r="AU99" s="88">
        <f>'5 - Zvážnica - protierózn...'!P121</f>
        <v>0</v>
      </c>
      <c r="AV99" s="87">
        <f>'5 - Zvážnica - protierózn...'!J33</f>
        <v>0</v>
      </c>
      <c r="AW99" s="87">
        <f>'5 - Zvážnica - protierózn...'!J34</f>
        <v>0</v>
      </c>
      <c r="AX99" s="87">
        <f>'5 - Zvážnica - protierózn...'!J35</f>
        <v>0</v>
      </c>
      <c r="AY99" s="87">
        <f>'5 - Zvážnica - protierózn...'!J36</f>
        <v>0</v>
      </c>
      <c r="AZ99" s="87">
        <f>'5 - Zvážnica - protierózn...'!F33</f>
        <v>0</v>
      </c>
      <c r="BA99" s="87">
        <f>'5 - Zvážnica - protierózn...'!F34</f>
        <v>0</v>
      </c>
      <c r="BB99" s="87">
        <f>'5 - Zvážnica - protierózn...'!F35</f>
        <v>0</v>
      </c>
      <c r="BC99" s="87">
        <f>'5 - Zvážnica - protierózn...'!F36</f>
        <v>0</v>
      </c>
      <c r="BD99" s="89">
        <f>'5 - Zvážnica - protierózn...'!F37</f>
        <v>0</v>
      </c>
      <c r="BT99" s="85" t="s">
        <v>79</v>
      </c>
      <c r="BV99" s="85" t="s">
        <v>76</v>
      </c>
      <c r="BW99" s="85" t="s">
        <v>94</v>
      </c>
      <c r="BX99" s="85" t="s">
        <v>4</v>
      </c>
      <c r="CL99" s="85" t="s">
        <v>1</v>
      </c>
      <c r="CM99" s="85" t="s">
        <v>74</v>
      </c>
    </row>
    <row r="100" spans="1:91" s="1" customFormat="1" ht="30" customHeight="1" x14ac:dyDescent="0.2">
      <c r="B100" s="31"/>
      <c r="AR100" s="31"/>
    </row>
    <row r="101" spans="1:91" s="1" customFormat="1" ht="6.95" customHeight="1" x14ac:dyDescent="0.2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31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1 - Povrchové protierózne...'!C2" display="/" xr:uid="{00000000-0004-0000-0000-000000000000}"/>
    <hyperlink ref="A96" location="'2 - Priekopa pri ceste'!C2" display="/" xr:uid="{00000000-0004-0000-0000-000001000000}"/>
    <hyperlink ref="A97" location="'3 - Priepust cez cestu   ...'!C2" display="/" xr:uid="{00000000-0004-0000-0000-000002000000}"/>
    <hyperlink ref="A98" location="'4 - Vsakovacie nádrže'!C2" display="/" xr:uid="{00000000-0004-0000-0000-000003000000}"/>
    <hyperlink ref="A99" location="'5 - Zvážnica - protierózn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5"/>
  <sheetViews>
    <sheetView showGridLines="0" topLeftCell="A3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82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 x14ac:dyDescent="0.2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3" t="str">
        <f>'Rekapitulácia stavby'!K6</f>
        <v>Sústava opatrení na zlepšenie zadržiavania vody na pozemkoch lesného a pozemkového spoločenstva Harvelka</v>
      </c>
      <c r="F7" s="234"/>
      <c r="G7" s="234"/>
      <c r="H7" s="234"/>
      <c r="L7" s="19"/>
    </row>
    <row r="8" spans="2:46" s="1" customFormat="1" ht="12" customHeight="1" x14ac:dyDescent="0.2">
      <c r="B8" s="31"/>
      <c r="D8" s="26" t="s">
        <v>96</v>
      </c>
      <c r="L8" s="31"/>
    </row>
    <row r="9" spans="2:46" s="1" customFormat="1" ht="16.5" customHeight="1" x14ac:dyDescent="0.2">
      <c r="B9" s="31"/>
      <c r="E9" s="191" t="s">
        <v>97</v>
      </c>
      <c r="F9" s="235"/>
      <c r="G9" s="235"/>
      <c r="H9" s="235"/>
      <c r="L9" s="31"/>
    </row>
    <row r="10" spans="2:46" s="1" customFormat="1" ht="11.25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tr">
        <f>IF('Rekapitulácia stavby'!AN10="","",'Rekapitulácia stavby'!AN10)</f>
        <v/>
      </c>
      <c r="L14" s="31"/>
    </row>
    <row r="15" spans="2:46" s="1" customFormat="1" ht="18" customHeight="1" x14ac:dyDescent="0.2">
      <c r="B15" s="31"/>
      <c r="E15" s="24" t="str">
        <f>IF('Rekapitulácia stavby'!E11="","",'Rekapitulácia stavby'!E11)</f>
        <v xml:space="preserve"> </v>
      </c>
      <c r="I15" s="26" t="s">
        <v>25</v>
      </c>
      <c r="J15" s="24" t="str">
        <f>IF('Rekapitulácia stavby'!AN11="","",'Rekapitulácia stavby'!AN11)</f>
        <v/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6" t="str">
        <f>'Rekapitulácia stavby'!E14</f>
        <v>Vyplň údaj</v>
      </c>
      <c r="F18" s="213"/>
      <c r="G18" s="213"/>
      <c r="H18" s="213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18" t="s">
        <v>1</v>
      </c>
      <c r="F27" s="218"/>
      <c r="G27" s="218"/>
      <c r="H27" s="218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34</v>
      </c>
      <c r="J30" s="68">
        <f>ROUND(J118,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 x14ac:dyDescent="0.2">
      <c r="B33" s="31"/>
      <c r="D33" s="57" t="s">
        <v>38</v>
      </c>
      <c r="E33" s="36" t="s">
        <v>39</v>
      </c>
      <c r="F33" s="93">
        <f>ROUND((SUM(BE118:BE124)),  2)</f>
        <v>0</v>
      </c>
      <c r="G33" s="94"/>
      <c r="H33" s="94"/>
      <c r="I33" s="95">
        <v>0.2</v>
      </c>
      <c r="J33" s="93">
        <f>ROUND(((SUM(BE118:BE124))*I33),  2)</f>
        <v>0</v>
      </c>
      <c r="L33" s="31"/>
    </row>
    <row r="34" spans="2:12" s="1" customFormat="1" ht="14.45" customHeight="1" x14ac:dyDescent="0.2">
      <c r="B34" s="31"/>
      <c r="E34" s="36" t="s">
        <v>40</v>
      </c>
      <c r="F34" s="93">
        <f>ROUND((SUM(BF118:BF124)),  2)</f>
        <v>0</v>
      </c>
      <c r="G34" s="94"/>
      <c r="H34" s="94"/>
      <c r="I34" s="95">
        <v>0.2</v>
      </c>
      <c r="J34" s="93">
        <f>ROUND(((SUM(BF118:BF124))*I34),  2)</f>
        <v>0</v>
      </c>
      <c r="L34" s="31"/>
    </row>
    <row r="35" spans="2:12" s="1" customFormat="1" ht="14.45" hidden="1" customHeight="1" x14ac:dyDescent="0.2">
      <c r="B35" s="31"/>
      <c r="E35" s="26" t="s">
        <v>41</v>
      </c>
      <c r="F35" s="96">
        <f>ROUND((SUM(BG118:BG124)),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42</v>
      </c>
      <c r="F36" s="96">
        <f>ROUND((SUM(BH118:BH124)),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43</v>
      </c>
      <c r="F37" s="93">
        <f>ROUND((SUM(BI118:BI124)),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 x14ac:dyDescent="0.2">
      <c r="B51" s="19"/>
      <c r="L51" s="19"/>
    </row>
    <row r="52" spans="2:12" ht="11.25" x14ac:dyDescent="0.2">
      <c r="B52" s="19"/>
      <c r="L52" s="19"/>
    </row>
    <row r="53" spans="2:12" ht="11.25" x14ac:dyDescent="0.2">
      <c r="B53" s="19"/>
      <c r="L53" s="19"/>
    </row>
    <row r="54" spans="2:12" ht="11.25" x14ac:dyDescent="0.2">
      <c r="B54" s="19"/>
      <c r="L54" s="19"/>
    </row>
    <row r="55" spans="2:12" ht="11.25" x14ac:dyDescent="0.2">
      <c r="B55" s="19"/>
      <c r="L55" s="19"/>
    </row>
    <row r="56" spans="2:12" ht="11.25" x14ac:dyDescent="0.2">
      <c r="B56" s="19"/>
      <c r="L56" s="19"/>
    </row>
    <row r="57" spans="2:12" ht="11.25" x14ac:dyDescent="0.2">
      <c r="B57" s="19"/>
      <c r="L57" s="19"/>
    </row>
    <row r="58" spans="2:12" ht="11.25" x14ac:dyDescent="0.2">
      <c r="B58" s="19"/>
      <c r="L58" s="19"/>
    </row>
    <row r="59" spans="2:12" ht="11.25" x14ac:dyDescent="0.2">
      <c r="B59" s="19"/>
      <c r="L59" s="19"/>
    </row>
    <row r="60" spans="2:12" ht="11.25" x14ac:dyDescent="0.2">
      <c r="B60" s="19"/>
      <c r="L60" s="19"/>
    </row>
    <row r="61" spans="2:12" s="1" customFormat="1" ht="12.75" x14ac:dyDescent="0.2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 x14ac:dyDescent="0.2">
      <c r="B62" s="19"/>
      <c r="L62" s="19"/>
    </row>
    <row r="63" spans="2:12" ht="11.25" x14ac:dyDescent="0.2">
      <c r="B63" s="19"/>
      <c r="L63" s="19"/>
    </row>
    <row r="64" spans="2:12" ht="11.25" x14ac:dyDescent="0.2">
      <c r="B64" s="19"/>
      <c r="L64" s="19"/>
    </row>
    <row r="65" spans="2:12" s="1" customFormat="1" ht="12.75" x14ac:dyDescent="0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 x14ac:dyDescent="0.2">
      <c r="B66" s="19"/>
      <c r="L66" s="19"/>
    </row>
    <row r="67" spans="2:12" ht="11.25" x14ac:dyDescent="0.2">
      <c r="B67" s="19"/>
      <c r="L67" s="19"/>
    </row>
    <row r="68" spans="2:12" ht="11.25" x14ac:dyDescent="0.2">
      <c r="B68" s="19"/>
      <c r="L68" s="19"/>
    </row>
    <row r="69" spans="2:12" ht="11.25" x14ac:dyDescent="0.2">
      <c r="B69" s="19"/>
      <c r="L69" s="19"/>
    </row>
    <row r="70" spans="2:12" ht="11.25" x14ac:dyDescent="0.2">
      <c r="B70" s="19"/>
      <c r="L70" s="19"/>
    </row>
    <row r="71" spans="2:12" ht="11.25" x14ac:dyDescent="0.2">
      <c r="B71" s="19"/>
      <c r="L71" s="19"/>
    </row>
    <row r="72" spans="2:12" ht="11.25" x14ac:dyDescent="0.2">
      <c r="B72" s="19"/>
      <c r="L72" s="19"/>
    </row>
    <row r="73" spans="2:12" ht="11.25" x14ac:dyDescent="0.2">
      <c r="B73" s="19"/>
      <c r="L73" s="19"/>
    </row>
    <row r="74" spans="2:12" ht="11.25" x14ac:dyDescent="0.2">
      <c r="B74" s="19"/>
      <c r="L74" s="19"/>
    </row>
    <row r="75" spans="2:12" ht="11.25" x14ac:dyDescent="0.2">
      <c r="B75" s="19"/>
      <c r="L75" s="19"/>
    </row>
    <row r="76" spans="2:12" s="1" customFormat="1" ht="12.75" x14ac:dyDescent="0.2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 x14ac:dyDescent="0.2">
      <c r="B82" s="31"/>
      <c r="C82" s="20" t="s">
        <v>98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26.25" customHeight="1" x14ac:dyDescent="0.2">
      <c r="B85" s="31"/>
      <c r="E85" s="233" t="str">
        <f>E7</f>
        <v>Sústava opatrení na zlepšenie zadržiavania vody na pozemkoch lesného a pozemkového spoločenstva Harvelka</v>
      </c>
      <c r="F85" s="234"/>
      <c r="G85" s="234"/>
      <c r="H85" s="234"/>
      <c r="L85" s="31"/>
    </row>
    <row r="86" spans="2:47" s="1" customFormat="1" ht="12" customHeight="1" x14ac:dyDescent="0.2">
      <c r="B86" s="31"/>
      <c r="C86" s="26" t="s">
        <v>96</v>
      </c>
      <c r="L86" s="31"/>
    </row>
    <row r="87" spans="2:47" s="1" customFormat="1" ht="16.5" customHeight="1" x14ac:dyDescent="0.2">
      <c r="B87" s="31"/>
      <c r="E87" s="191" t="str">
        <f>E9</f>
        <v>1 - Povrchové protierózne úpravy</v>
      </c>
      <c r="F87" s="235"/>
      <c r="G87" s="235"/>
      <c r="H87" s="235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Harvelka</v>
      </c>
      <c r="I89" s="26" t="s">
        <v>21</v>
      </c>
      <c r="J89" s="54">
        <f>IF(J12="","",J12)</f>
        <v>0</v>
      </c>
      <c r="L89" s="31"/>
    </row>
    <row r="90" spans="2:47" s="1" customFormat="1" ht="6.95" customHeight="1" x14ac:dyDescent="0.2">
      <c r="B90" s="31"/>
      <c r="L90" s="31"/>
    </row>
    <row r="91" spans="2:47" s="1" customFormat="1" ht="25.7" customHeight="1" x14ac:dyDescent="0.2">
      <c r="B91" s="31"/>
      <c r="C91" s="26" t="s">
        <v>22</v>
      </c>
      <c r="F91" s="24" t="str">
        <f>E15</f>
        <v xml:space="preserve"> 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 x14ac:dyDescent="0.2">
      <c r="B95" s="31"/>
      <c r="L95" s="31"/>
    </row>
    <row r="96" spans="2:47" s="1" customFormat="1" ht="22.9" customHeight="1" x14ac:dyDescent="0.2">
      <c r="B96" s="31"/>
      <c r="C96" s="108" t="s">
        <v>101</v>
      </c>
      <c r="J96" s="68">
        <f>J118</f>
        <v>0</v>
      </c>
      <c r="L96" s="31"/>
      <c r="AU96" s="16" t="s">
        <v>102</v>
      </c>
    </row>
    <row r="97" spans="2:12" s="8" customFormat="1" ht="24.95" customHeight="1" x14ac:dyDescent="0.2">
      <c r="B97" s="109"/>
      <c r="D97" s="110" t="s">
        <v>103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9" customFormat="1" ht="19.899999999999999" customHeight="1" x14ac:dyDescent="0.2">
      <c r="B98" s="113"/>
      <c r="D98" s="114" t="s">
        <v>104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" customFormat="1" ht="21.75" customHeight="1" x14ac:dyDescent="0.2">
      <c r="B99" s="31"/>
      <c r="L99" s="31"/>
    </row>
    <row r="100" spans="2:12" s="1" customFormat="1" ht="6.95" customHeight="1" x14ac:dyDescent="0.2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1"/>
    </row>
    <row r="104" spans="2:12" s="1" customFormat="1" ht="6.95" customHeight="1" x14ac:dyDescent="0.2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1"/>
    </row>
    <row r="105" spans="2:12" s="1" customFormat="1" ht="24.95" customHeight="1" x14ac:dyDescent="0.2">
      <c r="B105" s="31"/>
      <c r="C105" s="20" t="s">
        <v>105</v>
      </c>
      <c r="L105" s="31"/>
    </row>
    <row r="106" spans="2:12" s="1" customFormat="1" ht="6.95" customHeight="1" x14ac:dyDescent="0.2">
      <c r="B106" s="31"/>
      <c r="L106" s="31"/>
    </row>
    <row r="107" spans="2:12" s="1" customFormat="1" ht="12" customHeight="1" x14ac:dyDescent="0.2">
      <c r="B107" s="31"/>
      <c r="C107" s="26" t="s">
        <v>15</v>
      </c>
      <c r="L107" s="31"/>
    </row>
    <row r="108" spans="2:12" s="1" customFormat="1" ht="26.25" customHeight="1" x14ac:dyDescent="0.2">
      <c r="B108" s="31"/>
      <c r="E108" s="233" t="str">
        <f>E7</f>
        <v>Sústava opatrení na zlepšenie zadržiavania vody na pozemkoch lesného a pozemkového spoločenstva Harvelka</v>
      </c>
      <c r="F108" s="234"/>
      <c r="G108" s="234"/>
      <c r="H108" s="234"/>
      <c r="L108" s="31"/>
    </row>
    <row r="109" spans="2:12" s="1" customFormat="1" ht="12" customHeight="1" x14ac:dyDescent="0.2">
      <c r="B109" s="31"/>
      <c r="C109" s="26" t="s">
        <v>96</v>
      </c>
      <c r="L109" s="31"/>
    </row>
    <row r="110" spans="2:12" s="1" customFormat="1" ht="16.5" customHeight="1" x14ac:dyDescent="0.2">
      <c r="B110" s="31"/>
      <c r="E110" s="191" t="str">
        <f>E9</f>
        <v>1 - Povrchové protierózne úpravy</v>
      </c>
      <c r="F110" s="235"/>
      <c r="G110" s="235"/>
      <c r="H110" s="235"/>
      <c r="L110" s="31"/>
    </row>
    <row r="111" spans="2:12" s="1" customFormat="1" ht="6.95" customHeight="1" x14ac:dyDescent="0.2">
      <c r="B111" s="31"/>
      <c r="L111" s="31"/>
    </row>
    <row r="112" spans="2:12" s="1" customFormat="1" ht="12" customHeight="1" x14ac:dyDescent="0.2">
      <c r="B112" s="31"/>
      <c r="C112" s="26" t="s">
        <v>19</v>
      </c>
      <c r="F112" s="24" t="str">
        <f>F12</f>
        <v>Harvelka</v>
      </c>
      <c r="I112" s="26" t="s">
        <v>21</v>
      </c>
      <c r="J112" s="54">
        <f>IF(J12="","",J12)</f>
        <v>0</v>
      </c>
      <c r="L112" s="31"/>
    </row>
    <row r="113" spans="2:65" s="1" customFormat="1" ht="6.95" customHeight="1" x14ac:dyDescent="0.2">
      <c r="B113" s="31"/>
      <c r="L113" s="31"/>
    </row>
    <row r="114" spans="2:65" s="1" customFormat="1" ht="25.7" customHeight="1" x14ac:dyDescent="0.2">
      <c r="B114" s="31"/>
      <c r="C114" s="26" t="s">
        <v>22</v>
      </c>
      <c r="F114" s="24" t="str">
        <f>E15</f>
        <v xml:space="preserve"> </v>
      </c>
      <c r="I114" s="26" t="s">
        <v>28</v>
      </c>
      <c r="J114" s="29" t="str">
        <f>E21</f>
        <v xml:space="preserve">Ing. arch. Stanislav Sýkora </v>
      </c>
      <c r="L114" s="31"/>
    </row>
    <row r="115" spans="2:65" s="1" customFormat="1" ht="15.2" customHeight="1" x14ac:dyDescent="0.2">
      <c r="B115" s="31"/>
      <c r="C115" s="26" t="s">
        <v>26</v>
      </c>
      <c r="F115" s="24" t="str">
        <f>IF(E18="","",E18)</f>
        <v>Vyplň údaj</v>
      </c>
      <c r="I115" s="26" t="s">
        <v>31</v>
      </c>
      <c r="J115" s="29" t="str">
        <f>E24</f>
        <v>Stanislav Hlubina</v>
      </c>
      <c r="L115" s="31"/>
    </row>
    <row r="116" spans="2:65" s="1" customFormat="1" ht="10.35" customHeight="1" x14ac:dyDescent="0.2">
      <c r="B116" s="31"/>
      <c r="L116" s="31"/>
    </row>
    <row r="117" spans="2:65" s="10" customFormat="1" ht="29.25" customHeight="1" x14ac:dyDescent="0.2">
      <c r="B117" s="117"/>
      <c r="C117" s="118" t="s">
        <v>106</v>
      </c>
      <c r="D117" s="119" t="s">
        <v>59</v>
      </c>
      <c r="E117" s="119" t="s">
        <v>55</v>
      </c>
      <c r="F117" s="119" t="s">
        <v>56</v>
      </c>
      <c r="G117" s="119" t="s">
        <v>107</v>
      </c>
      <c r="H117" s="119" t="s">
        <v>108</v>
      </c>
      <c r="I117" s="119" t="s">
        <v>109</v>
      </c>
      <c r="J117" s="120" t="s">
        <v>100</v>
      </c>
      <c r="K117" s="121" t="s">
        <v>110</v>
      </c>
      <c r="L117" s="117"/>
      <c r="M117" s="61" t="s">
        <v>1</v>
      </c>
      <c r="N117" s="62" t="s">
        <v>38</v>
      </c>
      <c r="O117" s="62" t="s">
        <v>111</v>
      </c>
      <c r="P117" s="62" t="s">
        <v>112</v>
      </c>
      <c r="Q117" s="62" t="s">
        <v>113</v>
      </c>
      <c r="R117" s="62" t="s">
        <v>114</v>
      </c>
      <c r="S117" s="62" t="s">
        <v>115</v>
      </c>
      <c r="T117" s="63" t="s">
        <v>116</v>
      </c>
    </row>
    <row r="118" spans="2:65" s="1" customFormat="1" ht="22.9" customHeight="1" x14ac:dyDescent="0.25">
      <c r="B118" s="31"/>
      <c r="C118" s="66" t="s">
        <v>101</v>
      </c>
      <c r="J118" s="122">
        <f>BK118</f>
        <v>0</v>
      </c>
      <c r="L118" s="31"/>
      <c r="M118" s="64"/>
      <c r="N118" s="55"/>
      <c r="O118" s="55"/>
      <c r="P118" s="123">
        <f>P119</f>
        <v>0</v>
      </c>
      <c r="Q118" s="55"/>
      <c r="R118" s="123">
        <f>R119</f>
        <v>0</v>
      </c>
      <c r="S118" s="55"/>
      <c r="T118" s="124">
        <f>T119</f>
        <v>0</v>
      </c>
      <c r="AT118" s="16" t="s">
        <v>73</v>
      </c>
      <c r="AU118" s="16" t="s">
        <v>102</v>
      </c>
      <c r="BK118" s="125">
        <f>BK119</f>
        <v>0</v>
      </c>
    </row>
    <row r="119" spans="2:65" s="11" customFormat="1" ht="25.9" customHeight="1" x14ac:dyDescent="0.2">
      <c r="B119" s="126"/>
      <c r="D119" s="127" t="s">
        <v>73</v>
      </c>
      <c r="E119" s="128" t="s">
        <v>117</v>
      </c>
      <c r="F119" s="128" t="s">
        <v>118</v>
      </c>
      <c r="I119" s="129"/>
      <c r="J119" s="130">
        <f>BK119</f>
        <v>0</v>
      </c>
      <c r="L119" s="126"/>
      <c r="M119" s="131"/>
      <c r="P119" s="132">
        <f>P120</f>
        <v>0</v>
      </c>
      <c r="R119" s="132">
        <f>R120</f>
        <v>0</v>
      </c>
      <c r="T119" s="133">
        <f>T120</f>
        <v>0</v>
      </c>
      <c r="AR119" s="127" t="s">
        <v>79</v>
      </c>
      <c r="AT119" s="134" t="s">
        <v>73</v>
      </c>
      <c r="AU119" s="134" t="s">
        <v>74</v>
      </c>
      <c r="AY119" s="127" t="s">
        <v>119</v>
      </c>
      <c r="BK119" s="135">
        <f>BK120</f>
        <v>0</v>
      </c>
    </row>
    <row r="120" spans="2:65" s="11" customFormat="1" ht="22.9" customHeight="1" x14ac:dyDescent="0.2">
      <c r="B120" s="126"/>
      <c r="D120" s="127" t="s">
        <v>73</v>
      </c>
      <c r="E120" s="136" t="s">
        <v>79</v>
      </c>
      <c r="F120" s="136" t="s">
        <v>120</v>
      </c>
      <c r="I120" s="129"/>
      <c r="J120" s="137">
        <f>BK120</f>
        <v>0</v>
      </c>
      <c r="L120" s="126"/>
      <c r="M120" s="131"/>
      <c r="P120" s="132">
        <f>SUM(P121:P124)</f>
        <v>0</v>
      </c>
      <c r="R120" s="132">
        <f>SUM(R121:R124)</f>
        <v>0</v>
      </c>
      <c r="T120" s="133">
        <f>SUM(T121:T124)</f>
        <v>0</v>
      </c>
      <c r="AR120" s="127" t="s">
        <v>79</v>
      </c>
      <c r="AT120" s="134" t="s">
        <v>73</v>
      </c>
      <c r="AU120" s="134" t="s">
        <v>79</v>
      </c>
      <c r="AY120" s="127" t="s">
        <v>119</v>
      </c>
      <c r="BK120" s="135">
        <f>SUM(BK121:BK124)</f>
        <v>0</v>
      </c>
    </row>
    <row r="121" spans="2:65" s="1" customFormat="1" ht="16.5" customHeight="1" x14ac:dyDescent="0.2">
      <c r="B121" s="138"/>
      <c r="C121" s="139" t="s">
        <v>79</v>
      </c>
      <c r="D121" s="139" t="s">
        <v>121</v>
      </c>
      <c r="E121" s="140" t="s">
        <v>122</v>
      </c>
      <c r="F121" s="141" t="s">
        <v>123</v>
      </c>
      <c r="G121" s="142" t="s">
        <v>124</v>
      </c>
      <c r="H121" s="143">
        <v>3675.4290000000001</v>
      </c>
      <c r="I121" s="144"/>
      <c r="J121" s="145">
        <f>ROUND(I121*H121,2)</f>
        <v>0</v>
      </c>
      <c r="K121" s="146"/>
      <c r="L121" s="31"/>
      <c r="M121" s="147" t="s">
        <v>1</v>
      </c>
      <c r="N121" s="148" t="s">
        <v>40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AR121" s="151" t="s">
        <v>89</v>
      </c>
      <c r="AT121" s="151" t="s">
        <v>121</v>
      </c>
      <c r="AU121" s="151" t="s">
        <v>83</v>
      </c>
      <c r="AY121" s="16" t="s">
        <v>119</v>
      </c>
      <c r="BE121" s="152">
        <f>IF(N121="základná",J121,0)</f>
        <v>0</v>
      </c>
      <c r="BF121" s="152">
        <f>IF(N121="znížená",J121,0)</f>
        <v>0</v>
      </c>
      <c r="BG121" s="152">
        <f>IF(N121="zákl. prenesená",J121,0)</f>
        <v>0</v>
      </c>
      <c r="BH121" s="152">
        <f>IF(N121="zníž. prenesená",J121,0)</f>
        <v>0</v>
      </c>
      <c r="BI121" s="152">
        <f>IF(N121="nulová",J121,0)</f>
        <v>0</v>
      </c>
      <c r="BJ121" s="16" t="s">
        <v>83</v>
      </c>
      <c r="BK121" s="152">
        <f>ROUND(I121*H121,2)</f>
        <v>0</v>
      </c>
      <c r="BL121" s="16" t="s">
        <v>89</v>
      </c>
      <c r="BM121" s="151" t="s">
        <v>125</v>
      </c>
    </row>
    <row r="122" spans="2:65" s="12" customFormat="1" ht="22.5" x14ac:dyDescent="0.2">
      <c r="B122" s="153"/>
      <c r="D122" s="154" t="s">
        <v>126</v>
      </c>
      <c r="E122" s="155" t="s">
        <v>1</v>
      </c>
      <c r="F122" s="156" t="s">
        <v>127</v>
      </c>
      <c r="H122" s="155" t="s">
        <v>1</v>
      </c>
      <c r="I122" s="157"/>
      <c r="L122" s="153"/>
      <c r="M122" s="158"/>
      <c r="T122" s="159"/>
      <c r="AT122" s="155" t="s">
        <v>126</v>
      </c>
      <c r="AU122" s="155" t="s">
        <v>83</v>
      </c>
      <c r="AV122" s="12" t="s">
        <v>79</v>
      </c>
      <c r="AW122" s="12" t="s">
        <v>30</v>
      </c>
      <c r="AX122" s="12" t="s">
        <v>74</v>
      </c>
      <c r="AY122" s="155" t="s">
        <v>119</v>
      </c>
    </row>
    <row r="123" spans="2:65" s="13" customFormat="1" ht="11.25" x14ac:dyDescent="0.2">
      <c r="B123" s="160"/>
      <c r="D123" s="154" t="s">
        <v>126</v>
      </c>
      <c r="E123" s="161" t="s">
        <v>1</v>
      </c>
      <c r="F123" s="162" t="s">
        <v>128</v>
      </c>
      <c r="H123" s="163">
        <v>3675.4290000000001</v>
      </c>
      <c r="I123" s="164"/>
      <c r="L123" s="160"/>
      <c r="M123" s="165"/>
      <c r="T123" s="166"/>
      <c r="AT123" s="161" t="s">
        <v>126</v>
      </c>
      <c r="AU123" s="161" t="s">
        <v>83</v>
      </c>
      <c r="AV123" s="13" t="s">
        <v>83</v>
      </c>
      <c r="AW123" s="13" t="s">
        <v>30</v>
      </c>
      <c r="AX123" s="13" t="s">
        <v>79</v>
      </c>
      <c r="AY123" s="161" t="s">
        <v>119</v>
      </c>
    </row>
    <row r="124" spans="2:65" s="1" customFormat="1" ht="21.75" customHeight="1" x14ac:dyDescent="0.2">
      <c r="B124" s="138"/>
      <c r="C124" s="139" t="s">
        <v>83</v>
      </c>
      <c r="D124" s="139" t="s">
        <v>121</v>
      </c>
      <c r="E124" s="140" t="s">
        <v>129</v>
      </c>
      <c r="F124" s="141" t="s">
        <v>130</v>
      </c>
      <c r="G124" s="142" t="s">
        <v>124</v>
      </c>
      <c r="H124" s="143">
        <v>3675.4290000000001</v>
      </c>
      <c r="I124" s="144"/>
      <c r="J124" s="145">
        <f>ROUND(I124*H124,2)</f>
        <v>0</v>
      </c>
      <c r="K124" s="146"/>
      <c r="L124" s="31"/>
      <c r="M124" s="167" t="s">
        <v>1</v>
      </c>
      <c r="N124" s="168" t="s">
        <v>40</v>
      </c>
      <c r="O124" s="169"/>
      <c r="P124" s="170">
        <f>O124*H124</f>
        <v>0</v>
      </c>
      <c r="Q124" s="170">
        <v>0</v>
      </c>
      <c r="R124" s="170">
        <f>Q124*H124</f>
        <v>0</v>
      </c>
      <c r="S124" s="170">
        <v>0</v>
      </c>
      <c r="T124" s="171">
        <f>S124*H124</f>
        <v>0</v>
      </c>
      <c r="AR124" s="151" t="s">
        <v>89</v>
      </c>
      <c r="AT124" s="151" t="s">
        <v>121</v>
      </c>
      <c r="AU124" s="151" t="s">
        <v>83</v>
      </c>
      <c r="AY124" s="16" t="s">
        <v>119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83</v>
      </c>
      <c r="BK124" s="152">
        <f>ROUND(I124*H124,2)</f>
        <v>0</v>
      </c>
      <c r="BL124" s="16" t="s">
        <v>89</v>
      </c>
      <c r="BM124" s="151" t="s">
        <v>131</v>
      </c>
    </row>
    <row r="125" spans="2:65" s="1" customFormat="1" ht="6.95" customHeight="1" x14ac:dyDescent="0.2"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31"/>
    </row>
  </sheetData>
  <autoFilter ref="C117:K124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4"/>
  <sheetViews>
    <sheetView showGridLines="0" topLeftCell="A33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85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 x14ac:dyDescent="0.2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3" t="str">
        <f>'Rekapitulácia stavby'!K6</f>
        <v>Sústava opatrení na zlepšenie zadržiavania vody na pozemkoch lesného a pozemkového spoločenstva Harvelka</v>
      </c>
      <c r="F7" s="234"/>
      <c r="G7" s="234"/>
      <c r="H7" s="234"/>
      <c r="L7" s="19"/>
    </row>
    <row r="8" spans="2:46" s="1" customFormat="1" ht="12" customHeight="1" x14ac:dyDescent="0.2">
      <c r="B8" s="31"/>
      <c r="D8" s="26" t="s">
        <v>96</v>
      </c>
      <c r="L8" s="31"/>
    </row>
    <row r="9" spans="2:46" s="1" customFormat="1" ht="16.5" customHeight="1" x14ac:dyDescent="0.2">
      <c r="B9" s="31"/>
      <c r="E9" s="191" t="s">
        <v>132</v>
      </c>
      <c r="F9" s="235"/>
      <c r="G9" s="235"/>
      <c r="H9" s="235"/>
      <c r="L9" s="31"/>
    </row>
    <row r="10" spans="2:46" s="1" customFormat="1" ht="11.25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tr">
        <f>IF('Rekapitulácia stavby'!AN10="","",'Rekapitulácia stavby'!AN10)</f>
        <v/>
      </c>
      <c r="L14" s="31"/>
    </row>
    <row r="15" spans="2:46" s="1" customFormat="1" ht="18" customHeight="1" x14ac:dyDescent="0.2">
      <c r="B15" s="31"/>
      <c r="E15" s="24" t="str">
        <f>IF('Rekapitulácia stavby'!E11="","",'Rekapitulácia stavby'!E11)</f>
        <v xml:space="preserve"> </v>
      </c>
      <c r="I15" s="26" t="s">
        <v>25</v>
      </c>
      <c r="J15" s="24" t="str">
        <f>IF('Rekapitulácia stavby'!AN11="","",'Rekapitulácia stavby'!AN11)</f>
        <v/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6" t="str">
        <f>'Rekapitulácia stavby'!E14</f>
        <v>Vyplň údaj</v>
      </c>
      <c r="F18" s="213"/>
      <c r="G18" s="213"/>
      <c r="H18" s="213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18" t="s">
        <v>1</v>
      </c>
      <c r="F27" s="218"/>
      <c r="G27" s="218"/>
      <c r="H27" s="218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34</v>
      </c>
      <c r="J30" s="68">
        <f>ROUND(J119,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 x14ac:dyDescent="0.2">
      <c r="B33" s="31"/>
      <c r="D33" s="57" t="s">
        <v>38</v>
      </c>
      <c r="E33" s="36" t="s">
        <v>39</v>
      </c>
      <c r="F33" s="93">
        <f>ROUND((SUM(BE119:BE133)),  2)</f>
        <v>0</v>
      </c>
      <c r="G33" s="94"/>
      <c r="H33" s="94"/>
      <c r="I33" s="95">
        <v>0.2</v>
      </c>
      <c r="J33" s="93">
        <f>ROUND(((SUM(BE119:BE133))*I33),  2)</f>
        <v>0</v>
      </c>
      <c r="L33" s="31"/>
    </row>
    <row r="34" spans="2:12" s="1" customFormat="1" ht="14.45" customHeight="1" x14ac:dyDescent="0.2">
      <c r="B34" s="31"/>
      <c r="E34" s="36" t="s">
        <v>40</v>
      </c>
      <c r="F34" s="93">
        <f>ROUND((SUM(BF119:BF133)),  2)</f>
        <v>0</v>
      </c>
      <c r="G34" s="94"/>
      <c r="H34" s="94"/>
      <c r="I34" s="95">
        <v>0.2</v>
      </c>
      <c r="J34" s="93">
        <f>ROUND(((SUM(BF119:BF133))*I34),  2)</f>
        <v>0</v>
      </c>
      <c r="L34" s="31"/>
    </row>
    <row r="35" spans="2:12" s="1" customFormat="1" ht="14.45" hidden="1" customHeight="1" x14ac:dyDescent="0.2">
      <c r="B35" s="31"/>
      <c r="E35" s="26" t="s">
        <v>41</v>
      </c>
      <c r="F35" s="96">
        <f>ROUND((SUM(BG119:BG133)),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42</v>
      </c>
      <c r="F36" s="96">
        <f>ROUND((SUM(BH119:BH133)),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43</v>
      </c>
      <c r="F37" s="93">
        <f>ROUND((SUM(BI119:BI133)),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 x14ac:dyDescent="0.2">
      <c r="B51" s="19"/>
      <c r="L51" s="19"/>
    </row>
    <row r="52" spans="2:12" ht="11.25" x14ac:dyDescent="0.2">
      <c r="B52" s="19"/>
      <c r="L52" s="19"/>
    </row>
    <row r="53" spans="2:12" ht="11.25" x14ac:dyDescent="0.2">
      <c r="B53" s="19"/>
      <c r="L53" s="19"/>
    </row>
    <row r="54" spans="2:12" ht="11.25" x14ac:dyDescent="0.2">
      <c r="B54" s="19"/>
      <c r="L54" s="19"/>
    </row>
    <row r="55" spans="2:12" ht="11.25" x14ac:dyDescent="0.2">
      <c r="B55" s="19"/>
      <c r="L55" s="19"/>
    </row>
    <row r="56" spans="2:12" ht="11.25" x14ac:dyDescent="0.2">
      <c r="B56" s="19"/>
      <c r="L56" s="19"/>
    </row>
    <row r="57" spans="2:12" ht="11.25" x14ac:dyDescent="0.2">
      <c r="B57" s="19"/>
      <c r="L57" s="19"/>
    </row>
    <row r="58" spans="2:12" ht="11.25" x14ac:dyDescent="0.2">
      <c r="B58" s="19"/>
      <c r="L58" s="19"/>
    </row>
    <row r="59" spans="2:12" ht="11.25" x14ac:dyDescent="0.2">
      <c r="B59" s="19"/>
      <c r="L59" s="19"/>
    </row>
    <row r="60" spans="2:12" ht="11.25" x14ac:dyDescent="0.2">
      <c r="B60" s="19"/>
      <c r="L60" s="19"/>
    </row>
    <row r="61" spans="2:12" s="1" customFormat="1" ht="12.75" x14ac:dyDescent="0.2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 x14ac:dyDescent="0.2">
      <c r="B62" s="19"/>
      <c r="L62" s="19"/>
    </row>
    <row r="63" spans="2:12" ht="11.25" x14ac:dyDescent="0.2">
      <c r="B63" s="19"/>
      <c r="L63" s="19"/>
    </row>
    <row r="64" spans="2:12" ht="11.25" x14ac:dyDescent="0.2">
      <c r="B64" s="19"/>
      <c r="L64" s="19"/>
    </row>
    <row r="65" spans="2:12" s="1" customFormat="1" ht="12.75" x14ac:dyDescent="0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 x14ac:dyDescent="0.2">
      <c r="B66" s="19"/>
      <c r="L66" s="19"/>
    </row>
    <row r="67" spans="2:12" ht="11.25" x14ac:dyDescent="0.2">
      <c r="B67" s="19"/>
      <c r="L67" s="19"/>
    </row>
    <row r="68" spans="2:12" ht="11.25" x14ac:dyDescent="0.2">
      <c r="B68" s="19"/>
      <c r="L68" s="19"/>
    </row>
    <row r="69" spans="2:12" ht="11.25" x14ac:dyDescent="0.2">
      <c r="B69" s="19"/>
      <c r="L69" s="19"/>
    </row>
    <row r="70" spans="2:12" ht="11.25" x14ac:dyDescent="0.2">
      <c r="B70" s="19"/>
      <c r="L70" s="19"/>
    </row>
    <row r="71" spans="2:12" ht="11.25" x14ac:dyDescent="0.2">
      <c r="B71" s="19"/>
      <c r="L71" s="19"/>
    </row>
    <row r="72" spans="2:12" ht="11.25" x14ac:dyDescent="0.2">
      <c r="B72" s="19"/>
      <c r="L72" s="19"/>
    </row>
    <row r="73" spans="2:12" ht="11.25" x14ac:dyDescent="0.2">
      <c r="B73" s="19"/>
      <c r="L73" s="19"/>
    </row>
    <row r="74" spans="2:12" ht="11.25" x14ac:dyDescent="0.2">
      <c r="B74" s="19"/>
      <c r="L74" s="19"/>
    </row>
    <row r="75" spans="2:12" ht="11.25" x14ac:dyDescent="0.2">
      <c r="B75" s="19"/>
      <c r="L75" s="19"/>
    </row>
    <row r="76" spans="2:12" s="1" customFormat="1" ht="12.75" x14ac:dyDescent="0.2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 x14ac:dyDescent="0.2">
      <c r="B82" s="31"/>
      <c r="C82" s="20" t="s">
        <v>98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26.25" customHeight="1" x14ac:dyDescent="0.2">
      <c r="B85" s="31"/>
      <c r="E85" s="233" t="str">
        <f>E7</f>
        <v>Sústava opatrení na zlepšenie zadržiavania vody na pozemkoch lesného a pozemkového spoločenstva Harvelka</v>
      </c>
      <c r="F85" s="234"/>
      <c r="G85" s="234"/>
      <c r="H85" s="234"/>
      <c r="L85" s="31"/>
    </row>
    <row r="86" spans="2:47" s="1" customFormat="1" ht="12" customHeight="1" x14ac:dyDescent="0.2">
      <c r="B86" s="31"/>
      <c r="C86" s="26" t="s">
        <v>96</v>
      </c>
      <c r="L86" s="31"/>
    </row>
    <row r="87" spans="2:47" s="1" customFormat="1" ht="16.5" customHeight="1" x14ac:dyDescent="0.2">
      <c r="B87" s="31"/>
      <c r="E87" s="191" t="str">
        <f>E9</f>
        <v>2 - Priekopa pri ceste</v>
      </c>
      <c r="F87" s="235"/>
      <c r="G87" s="235"/>
      <c r="H87" s="235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Harvelka</v>
      </c>
      <c r="I89" s="26" t="s">
        <v>21</v>
      </c>
      <c r="J89" s="54">
        <f>IF(J12="","",J12)</f>
        <v>0</v>
      </c>
      <c r="L89" s="31"/>
    </row>
    <row r="90" spans="2:47" s="1" customFormat="1" ht="6.95" customHeight="1" x14ac:dyDescent="0.2">
      <c r="B90" s="31"/>
      <c r="L90" s="31"/>
    </row>
    <row r="91" spans="2:47" s="1" customFormat="1" ht="25.7" customHeight="1" x14ac:dyDescent="0.2">
      <c r="B91" s="31"/>
      <c r="C91" s="26" t="s">
        <v>22</v>
      </c>
      <c r="F91" s="24" t="str">
        <f>E15</f>
        <v xml:space="preserve"> 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 x14ac:dyDescent="0.2">
      <c r="B95" s="31"/>
      <c r="L95" s="31"/>
    </row>
    <row r="96" spans="2:47" s="1" customFormat="1" ht="22.9" customHeight="1" x14ac:dyDescent="0.2">
      <c r="B96" s="31"/>
      <c r="C96" s="108" t="s">
        <v>101</v>
      </c>
      <c r="J96" s="68">
        <f>J119</f>
        <v>0</v>
      </c>
      <c r="L96" s="31"/>
      <c r="AU96" s="16" t="s">
        <v>102</v>
      </c>
    </row>
    <row r="97" spans="2:12" s="8" customFormat="1" ht="24.95" customHeight="1" x14ac:dyDescent="0.2">
      <c r="B97" s="109"/>
      <c r="D97" s="110" t="s">
        <v>103</v>
      </c>
      <c r="E97" s="111"/>
      <c r="F97" s="111"/>
      <c r="G97" s="111"/>
      <c r="H97" s="111"/>
      <c r="I97" s="111"/>
      <c r="J97" s="112">
        <f>J120</f>
        <v>0</v>
      </c>
      <c r="L97" s="109"/>
    </row>
    <row r="98" spans="2:12" s="9" customFormat="1" ht="19.899999999999999" customHeight="1" x14ac:dyDescent="0.2">
      <c r="B98" s="113"/>
      <c r="D98" s="114" t="s">
        <v>104</v>
      </c>
      <c r="E98" s="115"/>
      <c r="F98" s="115"/>
      <c r="G98" s="115"/>
      <c r="H98" s="115"/>
      <c r="I98" s="115"/>
      <c r="J98" s="116">
        <f>J121</f>
        <v>0</v>
      </c>
      <c r="L98" s="113"/>
    </row>
    <row r="99" spans="2:12" s="8" customFormat="1" ht="24.95" customHeight="1" x14ac:dyDescent="0.2">
      <c r="B99" s="109"/>
      <c r="D99" s="110" t="s">
        <v>133</v>
      </c>
      <c r="E99" s="111"/>
      <c r="F99" s="111"/>
      <c r="G99" s="111"/>
      <c r="H99" s="111"/>
      <c r="I99" s="111"/>
      <c r="J99" s="112">
        <f>J132</f>
        <v>0</v>
      </c>
      <c r="L99" s="109"/>
    </row>
    <row r="100" spans="2:12" s="1" customFormat="1" ht="21.75" customHeight="1" x14ac:dyDescent="0.2">
      <c r="B100" s="31"/>
      <c r="L100" s="31"/>
    </row>
    <row r="101" spans="2:12" s="1" customFormat="1" ht="6.95" customHeight="1" x14ac:dyDescent="0.2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31"/>
    </row>
    <row r="105" spans="2:12" s="1" customFormat="1" ht="6.95" customHeight="1" x14ac:dyDescent="0.2"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31"/>
    </row>
    <row r="106" spans="2:12" s="1" customFormat="1" ht="24.95" customHeight="1" x14ac:dyDescent="0.2">
      <c r="B106" s="31"/>
      <c r="C106" s="20" t="s">
        <v>105</v>
      </c>
      <c r="L106" s="31"/>
    </row>
    <row r="107" spans="2:12" s="1" customFormat="1" ht="6.95" customHeight="1" x14ac:dyDescent="0.2">
      <c r="B107" s="31"/>
      <c r="L107" s="31"/>
    </row>
    <row r="108" spans="2:12" s="1" customFormat="1" ht="12" customHeight="1" x14ac:dyDescent="0.2">
      <c r="B108" s="31"/>
      <c r="C108" s="26" t="s">
        <v>15</v>
      </c>
      <c r="L108" s="31"/>
    </row>
    <row r="109" spans="2:12" s="1" customFormat="1" ht="26.25" customHeight="1" x14ac:dyDescent="0.2">
      <c r="B109" s="31"/>
      <c r="E109" s="233" t="str">
        <f>E7</f>
        <v>Sústava opatrení na zlepšenie zadržiavania vody na pozemkoch lesného a pozemkového spoločenstva Harvelka</v>
      </c>
      <c r="F109" s="234"/>
      <c r="G109" s="234"/>
      <c r="H109" s="234"/>
      <c r="L109" s="31"/>
    </row>
    <row r="110" spans="2:12" s="1" customFormat="1" ht="12" customHeight="1" x14ac:dyDescent="0.2">
      <c r="B110" s="31"/>
      <c r="C110" s="26" t="s">
        <v>96</v>
      </c>
      <c r="L110" s="31"/>
    </row>
    <row r="111" spans="2:12" s="1" customFormat="1" ht="16.5" customHeight="1" x14ac:dyDescent="0.2">
      <c r="B111" s="31"/>
      <c r="E111" s="191" t="str">
        <f>E9</f>
        <v>2 - Priekopa pri ceste</v>
      </c>
      <c r="F111" s="235"/>
      <c r="G111" s="235"/>
      <c r="H111" s="235"/>
      <c r="L111" s="31"/>
    </row>
    <row r="112" spans="2:12" s="1" customFormat="1" ht="6.95" customHeight="1" x14ac:dyDescent="0.2">
      <c r="B112" s="31"/>
      <c r="L112" s="31"/>
    </row>
    <row r="113" spans="2:65" s="1" customFormat="1" ht="12" customHeight="1" x14ac:dyDescent="0.2">
      <c r="B113" s="31"/>
      <c r="C113" s="26" t="s">
        <v>19</v>
      </c>
      <c r="F113" s="24" t="str">
        <f>F12</f>
        <v>Harvelka</v>
      </c>
      <c r="I113" s="26" t="s">
        <v>21</v>
      </c>
      <c r="J113" s="54">
        <f>IF(J12="","",J12)</f>
        <v>0</v>
      </c>
      <c r="L113" s="31"/>
    </row>
    <row r="114" spans="2:65" s="1" customFormat="1" ht="6.95" customHeight="1" x14ac:dyDescent="0.2">
      <c r="B114" s="31"/>
      <c r="L114" s="31"/>
    </row>
    <row r="115" spans="2:65" s="1" customFormat="1" ht="25.7" customHeight="1" x14ac:dyDescent="0.2">
      <c r="B115" s="31"/>
      <c r="C115" s="26" t="s">
        <v>22</v>
      </c>
      <c r="F115" s="24" t="str">
        <f>E15</f>
        <v xml:space="preserve"> </v>
      </c>
      <c r="I115" s="26" t="s">
        <v>28</v>
      </c>
      <c r="J115" s="29" t="str">
        <f>E21</f>
        <v xml:space="preserve">Ing. arch. Stanislav Sýkora </v>
      </c>
      <c r="L115" s="31"/>
    </row>
    <row r="116" spans="2:65" s="1" customFormat="1" ht="15.2" customHeight="1" x14ac:dyDescent="0.2">
      <c r="B116" s="31"/>
      <c r="C116" s="26" t="s">
        <v>26</v>
      </c>
      <c r="F116" s="24" t="str">
        <f>IF(E18="","",E18)</f>
        <v>Vyplň údaj</v>
      </c>
      <c r="I116" s="26" t="s">
        <v>31</v>
      </c>
      <c r="J116" s="29" t="str">
        <f>E24</f>
        <v>Stanislav Hlubina</v>
      </c>
      <c r="L116" s="31"/>
    </row>
    <row r="117" spans="2:65" s="1" customFormat="1" ht="10.35" customHeight="1" x14ac:dyDescent="0.2">
      <c r="B117" s="31"/>
      <c r="L117" s="31"/>
    </row>
    <row r="118" spans="2:65" s="10" customFormat="1" ht="29.25" customHeight="1" x14ac:dyDescent="0.2">
      <c r="B118" s="117"/>
      <c r="C118" s="118" t="s">
        <v>106</v>
      </c>
      <c r="D118" s="119" t="s">
        <v>59</v>
      </c>
      <c r="E118" s="119" t="s">
        <v>55</v>
      </c>
      <c r="F118" s="119" t="s">
        <v>56</v>
      </c>
      <c r="G118" s="119" t="s">
        <v>107</v>
      </c>
      <c r="H118" s="119" t="s">
        <v>108</v>
      </c>
      <c r="I118" s="119" t="s">
        <v>109</v>
      </c>
      <c r="J118" s="120" t="s">
        <v>100</v>
      </c>
      <c r="K118" s="121" t="s">
        <v>110</v>
      </c>
      <c r="L118" s="117"/>
      <c r="M118" s="61" t="s">
        <v>1</v>
      </c>
      <c r="N118" s="62" t="s">
        <v>38</v>
      </c>
      <c r="O118" s="62" t="s">
        <v>111</v>
      </c>
      <c r="P118" s="62" t="s">
        <v>112</v>
      </c>
      <c r="Q118" s="62" t="s">
        <v>113</v>
      </c>
      <c r="R118" s="62" t="s">
        <v>114</v>
      </c>
      <c r="S118" s="62" t="s">
        <v>115</v>
      </c>
      <c r="T118" s="63" t="s">
        <v>116</v>
      </c>
    </row>
    <row r="119" spans="2:65" s="1" customFormat="1" ht="22.9" customHeight="1" x14ac:dyDescent="0.25">
      <c r="B119" s="31"/>
      <c r="C119" s="66" t="s">
        <v>101</v>
      </c>
      <c r="J119" s="122">
        <f>BK119</f>
        <v>0</v>
      </c>
      <c r="L119" s="31"/>
      <c r="M119" s="64"/>
      <c r="N119" s="55"/>
      <c r="O119" s="55"/>
      <c r="P119" s="123">
        <f>P120+P132</f>
        <v>0</v>
      </c>
      <c r="Q119" s="55"/>
      <c r="R119" s="123">
        <f>R120+R132</f>
        <v>0</v>
      </c>
      <c r="S119" s="55"/>
      <c r="T119" s="124">
        <f>T120+T132</f>
        <v>0</v>
      </c>
      <c r="AT119" s="16" t="s">
        <v>73</v>
      </c>
      <c r="AU119" s="16" t="s">
        <v>102</v>
      </c>
      <c r="BK119" s="125">
        <f>BK120+BK132</f>
        <v>0</v>
      </c>
    </row>
    <row r="120" spans="2:65" s="11" customFormat="1" ht="25.9" customHeight="1" x14ac:dyDescent="0.2">
      <c r="B120" s="126"/>
      <c r="D120" s="127" t="s">
        <v>73</v>
      </c>
      <c r="E120" s="128" t="s">
        <v>117</v>
      </c>
      <c r="F120" s="128" t="s">
        <v>118</v>
      </c>
      <c r="I120" s="129"/>
      <c r="J120" s="130">
        <f>BK120</f>
        <v>0</v>
      </c>
      <c r="L120" s="126"/>
      <c r="M120" s="131"/>
      <c r="P120" s="132">
        <f>P121</f>
        <v>0</v>
      </c>
      <c r="R120" s="132">
        <f>R121</f>
        <v>0</v>
      </c>
      <c r="T120" s="133">
        <f>T121</f>
        <v>0</v>
      </c>
      <c r="AR120" s="127" t="s">
        <v>79</v>
      </c>
      <c r="AT120" s="134" t="s">
        <v>73</v>
      </c>
      <c r="AU120" s="134" t="s">
        <v>74</v>
      </c>
      <c r="AY120" s="127" t="s">
        <v>119</v>
      </c>
      <c r="BK120" s="135">
        <f>BK121</f>
        <v>0</v>
      </c>
    </row>
    <row r="121" spans="2:65" s="11" customFormat="1" ht="22.9" customHeight="1" x14ac:dyDescent="0.2">
      <c r="B121" s="126"/>
      <c r="D121" s="127" t="s">
        <v>73</v>
      </c>
      <c r="E121" s="136" t="s">
        <v>79</v>
      </c>
      <c r="F121" s="136" t="s">
        <v>120</v>
      </c>
      <c r="I121" s="129"/>
      <c r="J121" s="137">
        <f>BK121</f>
        <v>0</v>
      </c>
      <c r="L121" s="126"/>
      <c r="M121" s="131"/>
      <c r="P121" s="132">
        <f>SUM(P122:P131)</f>
        <v>0</v>
      </c>
      <c r="R121" s="132">
        <f>SUM(R122:R131)</f>
        <v>0</v>
      </c>
      <c r="T121" s="133">
        <f>SUM(T122:T131)</f>
        <v>0</v>
      </c>
      <c r="AR121" s="127" t="s">
        <v>79</v>
      </c>
      <c r="AT121" s="134" t="s">
        <v>73</v>
      </c>
      <c r="AU121" s="134" t="s">
        <v>79</v>
      </c>
      <c r="AY121" s="127" t="s">
        <v>119</v>
      </c>
      <c r="BK121" s="135">
        <f>SUM(BK122:BK131)</f>
        <v>0</v>
      </c>
    </row>
    <row r="122" spans="2:65" s="1" customFormat="1" ht="21.75" customHeight="1" x14ac:dyDescent="0.2">
      <c r="B122" s="138"/>
      <c r="C122" s="139" t="s">
        <v>79</v>
      </c>
      <c r="D122" s="139" t="s">
        <v>121</v>
      </c>
      <c r="E122" s="140" t="s">
        <v>134</v>
      </c>
      <c r="F122" s="141" t="s">
        <v>135</v>
      </c>
      <c r="G122" s="142" t="s">
        <v>124</v>
      </c>
      <c r="H122" s="143">
        <v>53</v>
      </c>
      <c r="I122" s="144"/>
      <c r="J122" s="145">
        <f>ROUND(I122*H122,2)</f>
        <v>0</v>
      </c>
      <c r="K122" s="146"/>
      <c r="L122" s="31"/>
      <c r="M122" s="147" t="s">
        <v>1</v>
      </c>
      <c r="N122" s="148" t="s">
        <v>40</v>
      </c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51" t="s">
        <v>89</v>
      </c>
      <c r="AT122" s="151" t="s">
        <v>121</v>
      </c>
      <c r="AU122" s="151" t="s">
        <v>83</v>
      </c>
      <c r="AY122" s="16" t="s">
        <v>119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6" t="s">
        <v>83</v>
      </c>
      <c r="BK122" s="152">
        <f>ROUND(I122*H122,2)</f>
        <v>0</v>
      </c>
      <c r="BL122" s="16" t="s">
        <v>89</v>
      </c>
      <c r="BM122" s="151" t="s">
        <v>136</v>
      </c>
    </row>
    <row r="123" spans="2:65" s="12" customFormat="1" ht="11.25" x14ac:dyDescent="0.2">
      <c r="B123" s="153"/>
      <c r="D123" s="154" t="s">
        <v>126</v>
      </c>
      <c r="E123" s="155" t="s">
        <v>1</v>
      </c>
      <c r="F123" s="156" t="s">
        <v>137</v>
      </c>
      <c r="H123" s="155" t="s">
        <v>1</v>
      </c>
      <c r="I123" s="157"/>
      <c r="L123" s="153"/>
      <c r="M123" s="158"/>
      <c r="T123" s="159"/>
      <c r="AT123" s="155" t="s">
        <v>126</v>
      </c>
      <c r="AU123" s="155" t="s">
        <v>83</v>
      </c>
      <c r="AV123" s="12" t="s">
        <v>79</v>
      </c>
      <c r="AW123" s="12" t="s">
        <v>30</v>
      </c>
      <c r="AX123" s="12" t="s">
        <v>74</v>
      </c>
      <c r="AY123" s="155" t="s">
        <v>119</v>
      </c>
    </row>
    <row r="124" spans="2:65" s="13" customFormat="1" ht="11.25" x14ac:dyDescent="0.2">
      <c r="B124" s="160"/>
      <c r="D124" s="154" t="s">
        <v>126</v>
      </c>
      <c r="E124" s="161" t="s">
        <v>1</v>
      </c>
      <c r="F124" s="162" t="s">
        <v>138</v>
      </c>
      <c r="H124" s="163">
        <v>53</v>
      </c>
      <c r="I124" s="164"/>
      <c r="L124" s="160"/>
      <c r="M124" s="165"/>
      <c r="T124" s="166"/>
      <c r="AT124" s="161" t="s">
        <v>126</v>
      </c>
      <c r="AU124" s="161" t="s">
        <v>83</v>
      </c>
      <c r="AV124" s="13" t="s">
        <v>83</v>
      </c>
      <c r="AW124" s="13" t="s">
        <v>30</v>
      </c>
      <c r="AX124" s="13" t="s">
        <v>74</v>
      </c>
      <c r="AY124" s="161" t="s">
        <v>119</v>
      </c>
    </row>
    <row r="125" spans="2:65" s="14" customFormat="1" ht="11.25" x14ac:dyDescent="0.2">
      <c r="B125" s="172"/>
      <c r="D125" s="154" t="s">
        <v>126</v>
      </c>
      <c r="E125" s="173" t="s">
        <v>1</v>
      </c>
      <c r="F125" s="174" t="s">
        <v>139</v>
      </c>
      <c r="H125" s="175">
        <v>53</v>
      </c>
      <c r="I125" s="176"/>
      <c r="L125" s="172"/>
      <c r="M125" s="177"/>
      <c r="T125" s="178"/>
      <c r="AT125" s="173" t="s">
        <v>126</v>
      </c>
      <c r="AU125" s="173" t="s">
        <v>83</v>
      </c>
      <c r="AV125" s="14" t="s">
        <v>89</v>
      </c>
      <c r="AW125" s="14" t="s">
        <v>30</v>
      </c>
      <c r="AX125" s="14" t="s">
        <v>79</v>
      </c>
      <c r="AY125" s="173" t="s">
        <v>119</v>
      </c>
    </row>
    <row r="126" spans="2:65" s="1" customFormat="1" ht="24.2" customHeight="1" x14ac:dyDescent="0.2">
      <c r="B126" s="138"/>
      <c r="C126" s="139" t="s">
        <v>83</v>
      </c>
      <c r="D126" s="139" t="s">
        <v>121</v>
      </c>
      <c r="E126" s="140" t="s">
        <v>140</v>
      </c>
      <c r="F126" s="141" t="s">
        <v>141</v>
      </c>
      <c r="G126" s="142" t="s">
        <v>124</v>
      </c>
      <c r="H126" s="143">
        <v>53</v>
      </c>
      <c r="I126" s="144"/>
      <c r="J126" s="145">
        <f>ROUND(I126*H126,2)</f>
        <v>0</v>
      </c>
      <c r="K126" s="146"/>
      <c r="L126" s="31"/>
      <c r="M126" s="147" t="s">
        <v>1</v>
      </c>
      <c r="N126" s="148" t="s">
        <v>40</v>
      </c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AR126" s="151" t="s">
        <v>89</v>
      </c>
      <c r="AT126" s="151" t="s">
        <v>121</v>
      </c>
      <c r="AU126" s="151" t="s">
        <v>83</v>
      </c>
      <c r="AY126" s="16" t="s">
        <v>119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6" t="s">
        <v>83</v>
      </c>
      <c r="BK126" s="152">
        <f>ROUND(I126*H126,2)</f>
        <v>0</v>
      </c>
      <c r="BL126" s="16" t="s">
        <v>89</v>
      </c>
      <c r="BM126" s="151" t="s">
        <v>142</v>
      </c>
    </row>
    <row r="127" spans="2:65" s="1" customFormat="1" ht="24.2" customHeight="1" x14ac:dyDescent="0.2">
      <c r="B127" s="138"/>
      <c r="C127" s="139" t="s">
        <v>86</v>
      </c>
      <c r="D127" s="139" t="s">
        <v>121</v>
      </c>
      <c r="E127" s="140" t="s">
        <v>143</v>
      </c>
      <c r="F127" s="141" t="s">
        <v>144</v>
      </c>
      <c r="G127" s="142" t="s">
        <v>124</v>
      </c>
      <c r="H127" s="143">
        <v>53</v>
      </c>
      <c r="I127" s="144"/>
      <c r="J127" s="145">
        <f>ROUND(I127*H127,2)</f>
        <v>0</v>
      </c>
      <c r="K127" s="146"/>
      <c r="L127" s="31"/>
      <c r="M127" s="147" t="s">
        <v>1</v>
      </c>
      <c r="N127" s="148" t="s">
        <v>40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89</v>
      </c>
      <c r="AT127" s="151" t="s">
        <v>121</v>
      </c>
      <c r="AU127" s="151" t="s">
        <v>83</v>
      </c>
      <c r="AY127" s="16" t="s">
        <v>119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6" t="s">
        <v>83</v>
      </c>
      <c r="BK127" s="152">
        <f>ROUND(I127*H127,2)</f>
        <v>0</v>
      </c>
      <c r="BL127" s="16" t="s">
        <v>89</v>
      </c>
      <c r="BM127" s="151" t="s">
        <v>145</v>
      </c>
    </row>
    <row r="128" spans="2:65" s="1" customFormat="1" ht="16.5" customHeight="1" x14ac:dyDescent="0.2">
      <c r="B128" s="138"/>
      <c r="C128" s="139" t="s">
        <v>89</v>
      </c>
      <c r="D128" s="139" t="s">
        <v>121</v>
      </c>
      <c r="E128" s="140" t="s">
        <v>146</v>
      </c>
      <c r="F128" s="141" t="s">
        <v>147</v>
      </c>
      <c r="G128" s="142" t="s">
        <v>124</v>
      </c>
      <c r="H128" s="143">
        <v>53</v>
      </c>
      <c r="I128" s="144"/>
      <c r="J128" s="145">
        <f>ROUND(I128*H128,2)</f>
        <v>0</v>
      </c>
      <c r="K128" s="146"/>
      <c r="L128" s="31"/>
      <c r="M128" s="147" t="s">
        <v>1</v>
      </c>
      <c r="N128" s="148" t="s">
        <v>40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89</v>
      </c>
      <c r="AT128" s="151" t="s">
        <v>121</v>
      </c>
      <c r="AU128" s="151" t="s">
        <v>83</v>
      </c>
      <c r="AY128" s="16" t="s">
        <v>119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6" t="s">
        <v>83</v>
      </c>
      <c r="BK128" s="152">
        <f>ROUND(I128*H128,2)</f>
        <v>0</v>
      </c>
      <c r="BL128" s="16" t="s">
        <v>89</v>
      </c>
      <c r="BM128" s="151" t="s">
        <v>148</v>
      </c>
    </row>
    <row r="129" spans="2:65" s="1" customFormat="1" ht="24.2" customHeight="1" x14ac:dyDescent="0.2">
      <c r="B129" s="138"/>
      <c r="C129" s="139" t="s">
        <v>92</v>
      </c>
      <c r="D129" s="139" t="s">
        <v>121</v>
      </c>
      <c r="E129" s="140" t="s">
        <v>149</v>
      </c>
      <c r="F129" s="141" t="s">
        <v>150</v>
      </c>
      <c r="G129" s="142" t="s">
        <v>124</v>
      </c>
      <c r="H129" s="143">
        <v>53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40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89</v>
      </c>
      <c r="AT129" s="151" t="s">
        <v>121</v>
      </c>
      <c r="AU129" s="151" t="s">
        <v>83</v>
      </c>
      <c r="AY129" s="16" t="s">
        <v>119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83</v>
      </c>
      <c r="BK129" s="152">
        <f>ROUND(I129*H129,2)</f>
        <v>0</v>
      </c>
      <c r="BL129" s="16" t="s">
        <v>89</v>
      </c>
      <c r="BM129" s="151" t="s">
        <v>151</v>
      </c>
    </row>
    <row r="130" spans="2:65" s="1" customFormat="1" ht="24.2" customHeight="1" x14ac:dyDescent="0.2">
      <c r="B130" s="138"/>
      <c r="C130" s="139" t="s">
        <v>152</v>
      </c>
      <c r="D130" s="139" t="s">
        <v>121</v>
      </c>
      <c r="E130" s="140" t="s">
        <v>153</v>
      </c>
      <c r="F130" s="141" t="s">
        <v>154</v>
      </c>
      <c r="G130" s="142" t="s">
        <v>155</v>
      </c>
      <c r="H130" s="143">
        <v>318</v>
      </c>
      <c r="I130" s="144"/>
      <c r="J130" s="145">
        <f>ROUND(I130*H130,2)</f>
        <v>0</v>
      </c>
      <c r="K130" s="146"/>
      <c r="L130" s="31"/>
      <c r="M130" s="147" t="s">
        <v>1</v>
      </c>
      <c r="N130" s="148" t="s">
        <v>40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89</v>
      </c>
      <c r="AT130" s="151" t="s">
        <v>121</v>
      </c>
      <c r="AU130" s="151" t="s">
        <v>83</v>
      </c>
      <c r="AY130" s="16" t="s">
        <v>119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6" t="s">
        <v>83</v>
      </c>
      <c r="BK130" s="152">
        <f>ROUND(I130*H130,2)</f>
        <v>0</v>
      </c>
      <c r="BL130" s="16" t="s">
        <v>89</v>
      </c>
      <c r="BM130" s="151" t="s">
        <v>156</v>
      </c>
    </row>
    <row r="131" spans="2:65" s="13" customFormat="1" ht="11.25" x14ac:dyDescent="0.2">
      <c r="B131" s="160"/>
      <c r="D131" s="154" t="s">
        <v>126</v>
      </c>
      <c r="E131" s="161" t="s">
        <v>1</v>
      </c>
      <c r="F131" s="162" t="s">
        <v>157</v>
      </c>
      <c r="H131" s="163">
        <v>318</v>
      </c>
      <c r="I131" s="164"/>
      <c r="L131" s="160"/>
      <c r="M131" s="165"/>
      <c r="T131" s="166"/>
      <c r="AT131" s="161" t="s">
        <v>126</v>
      </c>
      <c r="AU131" s="161" t="s">
        <v>83</v>
      </c>
      <c r="AV131" s="13" t="s">
        <v>83</v>
      </c>
      <c r="AW131" s="13" t="s">
        <v>30</v>
      </c>
      <c r="AX131" s="13" t="s">
        <v>79</v>
      </c>
      <c r="AY131" s="161" t="s">
        <v>119</v>
      </c>
    </row>
    <row r="132" spans="2:65" s="11" customFormat="1" ht="25.9" customHeight="1" x14ac:dyDescent="0.2">
      <c r="B132" s="126"/>
      <c r="D132" s="127" t="s">
        <v>73</v>
      </c>
      <c r="E132" s="128" t="s">
        <v>158</v>
      </c>
      <c r="F132" s="128" t="s">
        <v>159</v>
      </c>
      <c r="I132" s="129"/>
      <c r="J132" s="130">
        <f>BK132</f>
        <v>0</v>
      </c>
      <c r="L132" s="126"/>
      <c r="M132" s="131"/>
      <c r="P132" s="132">
        <f>P133</f>
        <v>0</v>
      </c>
      <c r="R132" s="132">
        <f>R133</f>
        <v>0</v>
      </c>
      <c r="T132" s="133">
        <f>T133</f>
        <v>0</v>
      </c>
      <c r="AR132" s="127" t="s">
        <v>89</v>
      </c>
      <c r="AT132" s="134" t="s">
        <v>73</v>
      </c>
      <c r="AU132" s="134" t="s">
        <v>74</v>
      </c>
      <c r="AY132" s="127" t="s">
        <v>119</v>
      </c>
      <c r="BK132" s="135">
        <f>BK133</f>
        <v>0</v>
      </c>
    </row>
    <row r="133" spans="2:65" s="1" customFormat="1" ht="16.5" customHeight="1" x14ac:dyDescent="0.2">
      <c r="B133" s="138"/>
      <c r="C133" s="139" t="s">
        <v>160</v>
      </c>
      <c r="D133" s="139" t="s">
        <v>121</v>
      </c>
      <c r="E133" s="140" t="s">
        <v>161</v>
      </c>
      <c r="F133" s="141" t="s">
        <v>162</v>
      </c>
      <c r="G133" s="142" t="s">
        <v>163</v>
      </c>
      <c r="H133" s="179"/>
      <c r="I133" s="144"/>
      <c r="J133" s="145">
        <f>ROUND(I133*H133,2)</f>
        <v>0</v>
      </c>
      <c r="K133" s="146"/>
      <c r="L133" s="31"/>
      <c r="M133" s="167" t="s">
        <v>1</v>
      </c>
      <c r="N133" s="168" t="s">
        <v>40</v>
      </c>
      <c r="O133" s="169"/>
      <c r="P133" s="170">
        <f>O133*H133</f>
        <v>0</v>
      </c>
      <c r="Q133" s="170">
        <v>0</v>
      </c>
      <c r="R133" s="170">
        <f>Q133*H133</f>
        <v>0</v>
      </c>
      <c r="S133" s="170">
        <v>0</v>
      </c>
      <c r="T133" s="171">
        <f>S133*H133</f>
        <v>0</v>
      </c>
      <c r="AR133" s="151" t="s">
        <v>164</v>
      </c>
      <c r="AT133" s="151" t="s">
        <v>121</v>
      </c>
      <c r="AU133" s="151" t="s">
        <v>79</v>
      </c>
      <c r="AY133" s="16" t="s">
        <v>119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83</v>
      </c>
      <c r="BK133" s="152">
        <f>ROUND(I133*H133,2)</f>
        <v>0</v>
      </c>
      <c r="BL133" s="16" t="s">
        <v>164</v>
      </c>
      <c r="BM133" s="151" t="s">
        <v>165</v>
      </c>
    </row>
    <row r="134" spans="2:65" s="1" customFormat="1" ht="6.95" customHeight="1" x14ac:dyDescent="0.2">
      <c r="B134" s="46"/>
      <c r="C134" s="47"/>
      <c r="D134" s="47"/>
      <c r="E134" s="47"/>
      <c r="F134" s="47"/>
      <c r="G134" s="47"/>
      <c r="H134" s="47"/>
      <c r="I134" s="47"/>
      <c r="J134" s="47"/>
      <c r="K134" s="47"/>
      <c r="L134" s="31"/>
    </row>
  </sheetData>
  <autoFilter ref="C118:K133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4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88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 x14ac:dyDescent="0.2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3" t="str">
        <f>'Rekapitulácia stavby'!K6</f>
        <v>Sústava opatrení na zlepšenie zadržiavania vody na pozemkoch lesného a pozemkového spoločenstva Harvelka</v>
      </c>
      <c r="F7" s="234"/>
      <c r="G7" s="234"/>
      <c r="H7" s="234"/>
      <c r="L7" s="19"/>
    </row>
    <row r="8" spans="2:46" s="1" customFormat="1" ht="12" customHeight="1" x14ac:dyDescent="0.2">
      <c r="B8" s="31"/>
      <c r="D8" s="26" t="s">
        <v>96</v>
      </c>
      <c r="L8" s="31"/>
    </row>
    <row r="9" spans="2:46" s="1" customFormat="1" ht="16.5" customHeight="1" x14ac:dyDescent="0.2">
      <c r="B9" s="31"/>
      <c r="E9" s="191" t="s">
        <v>166</v>
      </c>
      <c r="F9" s="235"/>
      <c r="G9" s="235"/>
      <c r="H9" s="235"/>
      <c r="L9" s="31"/>
    </row>
    <row r="10" spans="2:46" s="1" customFormat="1" ht="11.25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tr">
        <f>IF('Rekapitulácia stavby'!AN10="","",'Rekapitulácia stavby'!AN10)</f>
        <v/>
      </c>
      <c r="L14" s="31"/>
    </row>
    <row r="15" spans="2:46" s="1" customFormat="1" ht="18" customHeight="1" x14ac:dyDescent="0.2">
      <c r="B15" s="31"/>
      <c r="E15" s="24" t="str">
        <f>IF('Rekapitulácia stavby'!E11="","",'Rekapitulácia stavby'!E11)</f>
        <v xml:space="preserve"> </v>
      </c>
      <c r="I15" s="26" t="s">
        <v>25</v>
      </c>
      <c r="J15" s="24" t="str">
        <f>IF('Rekapitulácia stavby'!AN11="","",'Rekapitulácia stavby'!AN11)</f>
        <v/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6" t="str">
        <f>'Rekapitulácia stavby'!E14</f>
        <v>Vyplň údaj</v>
      </c>
      <c r="F18" s="213"/>
      <c r="G18" s="213"/>
      <c r="H18" s="213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18" t="s">
        <v>1</v>
      </c>
      <c r="F27" s="218"/>
      <c r="G27" s="218"/>
      <c r="H27" s="218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34</v>
      </c>
      <c r="J30" s="68">
        <f>ROUND(J120,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 x14ac:dyDescent="0.2">
      <c r="B33" s="31"/>
      <c r="D33" s="57" t="s">
        <v>38</v>
      </c>
      <c r="E33" s="36" t="s">
        <v>39</v>
      </c>
      <c r="F33" s="93">
        <f>ROUND((SUM(BE120:BE153)),  2)</f>
        <v>0</v>
      </c>
      <c r="G33" s="94"/>
      <c r="H33" s="94"/>
      <c r="I33" s="95">
        <v>0.2</v>
      </c>
      <c r="J33" s="93">
        <f>ROUND(((SUM(BE120:BE153))*I33),  2)</f>
        <v>0</v>
      </c>
      <c r="L33" s="31"/>
    </row>
    <row r="34" spans="2:12" s="1" customFormat="1" ht="14.45" customHeight="1" x14ac:dyDescent="0.2">
      <c r="B34" s="31"/>
      <c r="E34" s="36" t="s">
        <v>40</v>
      </c>
      <c r="F34" s="93">
        <f>ROUND((SUM(BF120:BF153)),  2)</f>
        <v>0</v>
      </c>
      <c r="G34" s="94"/>
      <c r="H34" s="94"/>
      <c r="I34" s="95">
        <v>0.2</v>
      </c>
      <c r="J34" s="93">
        <f>ROUND(((SUM(BF120:BF153))*I34),  2)</f>
        <v>0</v>
      </c>
      <c r="L34" s="31"/>
    </row>
    <row r="35" spans="2:12" s="1" customFormat="1" ht="14.45" hidden="1" customHeight="1" x14ac:dyDescent="0.2">
      <c r="B35" s="31"/>
      <c r="E35" s="26" t="s">
        <v>41</v>
      </c>
      <c r="F35" s="96">
        <f>ROUND((SUM(BG120:BG153)),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42</v>
      </c>
      <c r="F36" s="96">
        <f>ROUND((SUM(BH120:BH153)),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43</v>
      </c>
      <c r="F37" s="93">
        <f>ROUND((SUM(BI120:BI153)),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 x14ac:dyDescent="0.2">
      <c r="B51" s="19"/>
      <c r="L51" s="19"/>
    </row>
    <row r="52" spans="2:12" ht="11.25" x14ac:dyDescent="0.2">
      <c r="B52" s="19"/>
      <c r="L52" s="19"/>
    </row>
    <row r="53" spans="2:12" ht="11.25" x14ac:dyDescent="0.2">
      <c r="B53" s="19"/>
      <c r="L53" s="19"/>
    </row>
    <row r="54" spans="2:12" ht="11.25" x14ac:dyDescent="0.2">
      <c r="B54" s="19"/>
      <c r="L54" s="19"/>
    </row>
    <row r="55" spans="2:12" ht="11.25" x14ac:dyDescent="0.2">
      <c r="B55" s="19"/>
      <c r="L55" s="19"/>
    </row>
    <row r="56" spans="2:12" ht="11.25" x14ac:dyDescent="0.2">
      <c r="B56" s="19"/>
      <c r="L56" s="19"/>
    </row>
    <row r="57" spans="2:12" ht="11.25" x14ac:dyDescent="0.2">
      <c r="B57" s="19"/>
      <c r="L57" s="19"/>
    </row>
    <row r="58" spans="2:12" ht="11.25" x14ac:dyDescent="0.2">
      <c r="B58" s="19"/>
      <c r="L58" s="19"/>
    </row>
    <row r="59" spans="2:12" ht="11.25" x14ac:dyDescent="0.2">
      <c r="B59" s="19"/>
      <c r="L59" s="19"/>
    </row>
    <row r="60" spans="2:12" ht="11.25" x14ac:dyDescent="0.2">
      <c r="B60" s="19"/>
      <c r="L60" s="19"/>
    </row>
    <row r="61" spans="2:12" s="1" customFormat="1" ht="12.75" x14ac:dyDescent="0.2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 x14ac:dyDescent="0.2">
      <c r="B62" s="19"/>
      <c r="L62" s="19"/>
    </row>
    <row r="63" spans="2:12" ht="11.25" x14ac:dyDescent="0.2">
      <c r="B63" s="19"/>
      <c r="L63" s="19"/>
    </row>
    <row r="64" spans="2:12" ht="11.25" x14ac:dyDescent="0.2">
      <c r="B64" s="19"/>
      <c r="L64" s="19"/>
    </row>
    <row r="65" spans="2:12" s="1" customFormat="1" ht="12.75" x14ac:dyDescent="0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 x14ac:dyDescent="0.2">
      <c r="B66" s="19"/>
      <c r="L66" s="19"/>
    </row>
    <row r="67" spans="2:12" ht="11.25" x14ac:dyDescent="0.2">
      <c r="B67" s="19"/>
      <c r="L67" s="19"/>
    </row>
    <row r="68" spans="2:12" ht="11.25" x14ac:dyDescent="0.2">
      <c r="B68" s="19"/>
      <c r="L68" s="19"/>
    </row>
    <row r="69" spans="2:12" ht="11.25" x14ac:dyDescent="0.2">
      <c r="B69" s="19"/>
      <c r="L69" s="19"/>
    </row>
    <row r="70" spans="2:12" ht="11.25" x14ac:dyDescent="0.2">
      <c r="B70" s="19"/>
      <c r="L70" s="19"/>
    </row>
    <row r="71" spans="2:12" ht="11.25" x14ac:dyDescent="0.2">
      <c r="B71" s="19"/>
      <c r="L71" s="19"/>
    </row>
    <row r="72" spans="2:12" ht="11.25" x14ac:dyDescent="0.2">
      <c r="B72" s="19"/>
      <c r="L72" s="19"/>
    </row>
    <row r="73" spans="2:12" ht="11.25" x14ac:dyDescent="0.2">
      <c r="B73" s="19"/>
      <c r="L73" s="19"/>
    </row>
    <row r="74" spans="2:12" ht="11.25" x14ac:dyDescent="0.2">
      <c r="B74" s="19"/>
      <c r="L74" s="19"/>
    </row>
    <row r="75" spans="2:12" ht="11.25" x14ac:dyDescent="0.2">
      <c r="B75" s="19"/>
      <c r="L75" s="19"/>
    </row>
    <row r="76" spans="2:12" s="1" customFormat="1" ht="12.75" x14ac:dyDescent="0.2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 x14ac:dyDescent="0.2">
      <c r="B82" s="31"/>
      <c r="C82" s="20" t="s">
        <v>98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26.25" customHeight="1" x14ac:dyDescent="0.2">
      <c r="B85" s="31"/>
      <c r="E85" s="233" t="str">
        <f>E7</f>
        <v>Sústava opatrení na zlepšenie zadržiavania vody na pozemkoch lesného a pozemkového spoločenstva Harvelka</v>
      </c>
      <c r="F85" s="234"/>
      <c r="G85" s="234"/>
      <c r="H85" s="234"/>
      <c r="L85" s="31"/>
    </row>
    <row r="86" spans="2:47" s="1" customFormat="1" ht="12" customHeight="1" x14ac:dyDescent="0.2">
      <c r="B86" s="31"/>
      <c r="C86" s="26" t="s">
        <v>96</v>
      </c>
      <c r="L86" s="31"/>
    </row>
    <row r="87" spans="2:47" s="1" customFormat="1" ht="16.5" customHeight="1" x14ac:dyDescent="0.2">
      <c r="B87" s="31"/>
      <c r="E87" s="191" t="str">
        <f>E9</f>
        <v xml:space="preserve">3 - Priepust cez cestu       </v>
      </c>
      <c r="F87" s="235"/>
      <c r="G87" s="235"/>
      <c r="H87" s="235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Harvelka</v>
      </c>
      <c r="I89" s="26" t="s">
        <v>21</v>
      </c>
      <c r="J89" s="54">
        <f>IF(J12="","",J12)</f>
        <v>0</v>
      </c>
      <c r="L89" s="31"/>
    </row>
    <row r="90" spans="2:47" s="1" customFormat="1" ht="6.95" customHeight="1" x14ac:dyDescent="0.2">
      <c r="B90" s="31"/>
      <c r="L90" s="31"/>
    </row>
    <row r="91" spans="2:47" s="1" customFormat="1" ht="25.7" customHeight="1" x14ac:dyDescent="0.2">
      <c r="B91" s="31"/>
      <c r="C91" s="26" t="s">
        <v>22</v>
      </c>
      <c r="F91" s="24" t="str">
        <f>E15</f>
        <v xml:space="preserve"> 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 x14ac:dyDescent="0.2">
      <c r="B95" s="31"/>
      <c r="L95" s="31"/>
    </row>
    <row r="96" spans="2:47" s="1" customFormat="1" ht="22.9" customHeight="1" x14ac:dyDescent="0.2">
      <c r="B96" s="31"/>
      <c r="C96" s="108" t="s">
        <v>101</v>
      </c>
      <c r="J96" s="68">
        <f>J120</f>
        <v>0</v>
      </c>
      <c r="L96" s="31"/>
      <c r="AU96" s="16" t="s">
        <v>102</v>
      </c>
    </row>
    <row r="97" spans="2:12" s="8" customFormat="1" ht="24.95" customHeight="1" x14ac:dyDescent="0.2">
      <c r="B97" s="109"/>
      <c r="D97" s="110" t="s">
        <v>103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2:12" s="9" customFormat="1" ht="19.899999999999999" customHeight="1" x14ac:dyDescent="0.2">
      <c r="B98" s="113"/>
      <c r="D98" s="114" t="s">
        <v>104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2:12" s="9" customFormat="1" ht="19.899999999999999" customHeight="1" x14ac:dyDescent="0.2">
      <c r="B99" s="113"/>
      <c r="D99" s="114" t="s">
        <v>167</v>
      </c>
      <c r="E99" s="115"/>
      <c r="F99" s="115"/>
      <c r="G99" s="115"/>
      <c r="H99" s="115"/>
      <c r="I99" s="115"/>
      <c r="J99" s="116">
        <f>J144</f>
        <v>0</v>
      </c>
      <c r="L99" s="113"/>
    </row>
    <row r="100" spans="2:12" s="9" customFormat="1" ht="19.899999999999999" customHeight="1" x14ac:dyDescent="0.2">
      <c r="B100" s="113"/>
      <c r="D100" s="114" t="s">
        <v>168</v>
      </c>
      <c r="E100" s="115"/>
      <c r="F100" s="115"/>
      <c r="G100" s="115"/>
      <c r="H100" s="115"/>
      <c r="I100" s="115"/>
      <c r="J100" s="116">
        <f>J147</f>
        <v>0</v>
      </c>
      <c r="L100" s="113"/>
    </row>
    <row r="101" spans="2:12" s="1" customFormat="1" ht="21.75" customHeight="1" x14ac:dyDescent="0.2">
      <c r="B101" s="31"/>
      <c r="L101" s="31"/>
    </row>
    <row r="102" spans="2:12" s="1" customFormat="1" ht="6.95" customHeight="1" x14ac:dyDescent="0.2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1"/>
    </row>
    <row r="106" spans="2:12" s="1" customFormat="1" ht="6.95" customHeight="1" x14ac:dyDescent="0.2"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31"/>
    </row>
    <row r="107" spans="2:12" s="1" customFormat="1" ht="24.95" customHeight="1" x14ac:dyDescent="0.2">
      <c r="B107" s="31"/>
      <c r="C107" s="20" t="s">
        <v>105</v>
      </c>
      <c r="L107" s="31"/>
    </row>
    <row r="108" spans="2:12" s="1" customFormat="1" ht="6.95" customHeight="1" x14ac:dyDescent="0.2">
      <c r="B108" s="31"/>
      <c r="L108" s="31"/>
    </row>
    <row r="109" spans="2:12" s="1" customFormat="1" ht="12" customHeight="1" x14ac:dyDescent="0.2">
      <c r="B109" s="31"/>
      <c r="C109" s="26" t="s">
        <v>15</v>
      </c>
      <c r="L109" s="31"/>
    </row>
    <row r="110" spans="2:12" s="1" customFormat="1" ht="26.25" customHeight="1" x14ac:dyDescent="0.2">
      <c r="B110" s="31"/>
      <c r="E110" s="233" t="str">
        <f>E7</f>
        <v>Sústava opatrení na zlepšenie zadržiavania vody na pozemkoch lesného a pozemkového spoločenstva Harvelka</v>
      </c>
      <c r="F110" s="234"/>
      <c r="G110" s="234"/>
      <c r="H110" s="234"/>
      <c r="L110" s="31"/>
    </row>
    <row r="111" spans="2:12" s="1" customFormat="1" ht="12" customHeight="1" x14ac:dyDescent="0.2">
      <c r="B111" s="31"/>
      <c r="C111" s="26" t="s">
        <v>96</v>
      </c>
      <c r="L111" s="31"/>
    </row>
    <row r="112" spans="2:12" s="1" customFormat="1" ht="16.5" customHeight="1" x14ac:dyDescent="0.2">
      <c r="B112" s="31"/>
      <c r="E112" s="191" t="str">
        <f>E9</f>
        <v xml:space="preserve">3 - Priepust cez cestu       </v>
      </c>
      <c r="F112" s="235"/>
      <c r="G112" s="235"/>
      <c r="H112" s="235"/>
      <c r="L112" s="31"/>
    </row>
    <row r="113" spans="2:65" s="1" customFormat="1" ht="6.95" customHeight="1" x14ac:dyDescent="0.2">
      <c r="B113" s="31"/>
      <c r="L113" s="31"/>
    </row>
    <row r="114" spans="2:65" s="1" customFormat="1" ht="12" customHeight="1" x14ac:dyDescent="0.2">
      <c r="B114" s="31"/>
      <c r="C114" s="26" t="s">
        <v>19</v>
      </c>
      <c r="F114" s="24" t="str">
        <f>F12</f>
        <v>Harvelka</v>
      </c>
      <c r="I114" s="26" t="s">
        <v>21</v>
      </c>
      <c r="J114" s="54">
        <f>IF(J12="","",J12)</f>
        <v>0</v>
      </c>
      <c r="L114" s="31"/>
    </row>
    <row r="115" spans="2:65" s="1" customFormat="1" ht="6.95" customHeight="1" x14ac:dyDescent="0.2">
      <c r="B115" s="31"/>
      <c r="L115" s="31"/>
    </row>
    <row r="116" spans="2:65" s="1" customFormat="1" ht="25.7" customHeight="1" x14ac:dyDescent="0.2">
      <c r="B116" s="31"/>
      <c r="C116" s="26" t="s">
        <v>22</v>
      </c>
      <c r="F116" s="24" t="str">
        <f>E15</f>
        <v xml:space="preserve"> </v>
      </c>
      <c r="I116" s="26" t="s">
        <v>28</v>
      </c>
      <c r="J116" s="29" t="str">
        <f>E21</f>
        <v xml:space="preserve">Ing. arch. Stanislav Sýkora </v>
      </c>
      <c r="L116" s="31"/>
    </row>
    <row r="117" spans="2:65" s="1" customFormat="1" ht="15.2" customHeight="1" x14ac:dyDescent="0.2">
      <c r="B117" s="31"/>
      <c r="C117" s="26" t="s">
        <v>26</v>
      </c>
      <c r="F117" s="24" t="str">
        <f>IF(E18="","",E18)</f>
        <v>Vyplň údaj</v>
      </c>
      <c r="I117" s="26" t="s">
        <v>31</v>
      </c>
      <c r="J117" s="29" t="str">
        <f>E24</f>
        <v>Stanislav Hlubina</v>
      </c>
      <c r="L117" s="31"/>
    </row>
    <row r="118" spans="2:65" s="1" customFormat="1" ht="10.35" customHeight="1" x14ac:dyDescent="0.2">
      <c r="B118" s="31"/>
      <c r="L118" s="31"/>
    </row>
    <row r="119" spans="2:65" s="10" customFormat="1" ht="29.25" customHeight="1" x14ac:dyDescent="0.2">
      <c r="B119" s="117"/>
      <c r="C119" s="118" t="s">
        <v>106</v>
      </c>
      <c r="D119" s="119" t="s">
        <v>59</v>
      </c>
      <c r="E119" s="119" t="s">
        <v>55</v>
      </c>
      <c r="F119" s="119" t="s">
        <v>56</v>
      </c>
      <c r="G119" s="119" t="s">
        <v>107</v>
      </c>
      <c r="H119" s="119" t="s">
        <v>108</v>
      </c>
      <c r="I119" s="119" t="s">
        <v>109</v>
      </c>
      <c r="J119" s="120" t="s">
        <v>100</v>
      </c>
      <c r="K119" s="121" t="s">
        <v>110</v>
      </c>
      <c r="L119" s="117"/>
      <c r="M119" s="61" t="s">
        <v>1</v>
      </c>
      <c r="N119" s="62" t="s">
        <v>38</v>
      </c>
      <c r="O119" s="62" t="s">
        <v>111</v>
      </c>
      <c r="P119" s="62" t="s">
        <v>112</v>
      </c>
      <c r="Q119" s="62" t="s">
        <v>113</v>
      </c>
      <c r="R119" s="62" t="s">
        <v>114</v>
      </c>
      <c r="S119" s="62" t="s">
        <v>115</v>
      </c>
      <c r="T119" s="63" t="s">
        <v>116</v>
      </c>
    </row>
    <row r="120" spans="2:65" s="1" customFormat="1" ht="22.9" customHeight="1" x14ac:dyDescent="0.25">
      <c r="B120" s="31"/>
      <c r="C120" s="66" t="s">
        <v>101</v>
      </c>
      <c r="J120" s="122">
        <f>BK120</f>
        <v>0</v>
      </c>
      <c r="L120" s="31"/>
      <c r="M120" s="64"/>
      <c r="N120" s="55"/>
      <c r="O120" s="55"/>
      <c r="P120" s="123">
        <f>P121</f>
        <v>0</v>
      </c>
      <c r="Q120" s="55"/>
      <c r="R120" s="123">
        <f>R121</f>
        <v>41.482186839999997</v>
      </c>
      <c r="S120" s="55"/>
      <c r="T120" s="124">
        <f>T121</f>
        <v>0</v>
      </c>
      <c r="AT120" s="16" t="s">
        <v>73</v>
      </c>
      <c r="AU120" s="16" t="s">
        <v>102</v>
      </c>
      <c r="BK120" s="125">
        <f>BK121</f>
        <v>0</v>
      </c>
    </row>
    <row r="121" spans="2:65" s="11" customFormat="1" ht="25.9" customHeight="1" x14ac:dyDescent="0.2">
      <c r="B121" s="126"/>
      <c r="D121" s="127" t="s">
        <v>73</v>
      </c>
      <c r="E121" s="128" t="s">
        <v>117</v>
      </c>
      <c r="F121" s="128" t="s">
        <v>118</v>
      </c>
      <c r="I121" s="129"/>
      <c r="J121" s="130">
        <f>BK121</f>
        <v>0</v>
      </c>
      <c r="L121" s="126"/>
      <c r="M121" s="131"/>
      <c r="P121" s="132">
        <f>P122+P144+P147</f>
        <v>0</v>
      </c>
      <c r="R121" s="132">
        <f>R122+R144+R147</f>
        <v>41.482186839999997</v>
      </c>
      <c r="T121" s="133">
        <f>T122+T144+T147</f>
        <v>0</v>
      </c>
      <c r="AR121" s="127" t="s">
        <v>79</v>
      </c>
      <c r="AT121" s="134" t="s">
        <v>73</v>
      </c>
      <c r="AU121" s="134" t="s">
        <v>74</v>
      </c>
      <c r="AY121" s="127" t="s">
        <v>119</v>
      </c>
      <c r="BK121" s="135">
        <f>BK122+BK144+BK147</f>
        <v>0</v>
      </c>
    </row>
    <row r="122" spans="2:65" s="11" customFormat="1" ht="22.9" customHeight="1" x14ac:dyDescent="0.2">
      <c r="B122" s="126"/>
      <c r="D122" s="127" t="s">
        <v>73</v>
      </c>
      <c r="E122" s="136" t="s">
        <v>79</v>
      </c>
      <c r="F122" s="136" t="s">
        <v>120</v>
      </c>
      <c r="I122" s="129"/>
      <c r="J122" s="137">
        <f>BK122</f>
        <v>0</v>
      </c>
      <c r="L122" s="126"/>
      <c r="M122" s="131"/>
      <c r="P122" s="132">
        <f>SUM(P123:P143)</f>
        <v>0</v>
      </c>
      <c r="R122" s="132">
        <f>SUM(R123:R143)</f>
        <v>10.374000000000001</v>
      </c>
      <c r="T122" s="133">
        <f>SUM(T123:T143)</f>
        <v>0</v>
      </c>
      <c r="AR122" s="127" t="s">
        <v>79</v>
      </c>
      <c r="AT122" s="134" t="s">
        <v>73</v>
      </c>
      <c r="AU122" s="134" t="s">
        <v>79</v>
      </c>
      <c r="AY122" s="127" t="s">
        <v>119</v>
      </c>
      <c r="BK122" s="135">
        <f>SUM(BK123:BK143)</f>
        <v>0</v>
      </c>
    </row>
    <row r="123" spans="2:65" s="1" customFormat="1" ht="21.75" customHeight="1" x14ac:dyDescent="0.2">
      <c r="B123" s="138"/>
      <c r="C123" s="139" t="s">
        <v>79</v>
      </c>
      <c r="D123" s="139" t="s">
        <v>121</v>
      </c>
      <c r="E123" s="140" t="s">
        <v>134</v>
      </c>
      <c r="F123" s="141" t="s">
        <v>169</v>
      </c>
      <c r="G123" s="142" t="s">
        <v>124</v>
      </c>
      <c r="H123" s="143">
        <v>15.36</v>
      </c>
      <c r="I123" s="144"/>
      <c r="J123" s="145">
        <f>ROUND(I123*H123,2)</f>
        <v>0</v>
      </c>
      <c r="K123" s="146"/>
      <c r="L123" s="31"/>
      <c r="M123" s="147" t="s">
        <v>1</v>
      </c>
      <c r="N123" s="148" t="s">
        <v>40</v>
      </c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AR123" s="151" t="s">
        <v>89</v>
      </c>
      <c r="AT123" s="151" t="s">
        <v>121</v>
      </c>
      <c r="AU123" s="151" t="s">
        <v>83</v>
      </c>
      <c r="AY123" s="16" t="s">
        <v>119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6" t="s">
        <v>83</v>
      </c>
      <c r="BK123" s="152">
        <f>ROUND(I123*H123,2)</f>
        <v>0</v>
      </c>
      <c r="BL123" s="16" t="s">
        <v>89</v>
      </c>
      <c r="BM123" s="151" t="s">
        <v>170</v>
      </c>
    </row>
    <row r="124" spans="2:65" s="13" customFormat="1" ht="11.25" x14ac:dyDescent="0.2">
      <c r="B124" s="160"/>
      <c r="D124" s="154" t="s">
        <v>126</v>
      </c>
      <c r="E124" s="161" t="s">
        <v>1</v>
      </c>
      <c r="F124" s="162" t="s">
        <v>171</v>
      </c>
      <c r="H124" s="163">
        <v>15.36</v>
      </c>
      <c r="I124" s="164"/>
      <c r="L124" s="160"/>
      <c r="M124" s="165"/>
      <c r="T124" s="166"/>
      <c r="AT124" s="161" t="s">
        <v>126</v>
      </c>
      <c r="AU124" s="161" t="s">
        <v>83</v>
      </c>
      <c r="AV124" s="13" t="s">
        <v>83</v>
      </c>
      <c r="AW124" s="13" t="s">
        <v>30</v>
      </c>
      <c r="AX124" s="13" t="s">
        <v>74</v>
      </c>
      <c r="AY124" s="161" t="s">
        <v>119</v>
      </c>
    </row>
    <row r="125" spans="2:65" s="14" customFormat="1" ht="11.25" x14ac:dyDescent="0.2">
      <c r="B125" s="172"/>
      <c r="D125" s="154" t="s">
        <v>126</v>
      </c>
      <c r="E125" s="173" t="s">
        <v>1</v>
      </c>
      <c r="F125" s="174" t="s">
        <v>139</v>
      </c>
      <c r="H125" s="175">
        <v>15.36</v>
      </c>
      <c r="I125" s="176"/>
      <c r="L125" s="172"/>
      <c r="M125" s="177"/>
      <c r="T125" s="178"/>
      <c r="AT125" s="173" t="s">
        <v>126</v>
      </c>
      <c r="AU125" s="173" t="s">
        <v>83</v>
      </c>
      <c r="AV125" s="14" t="s">
        <v>89</v>
      </c>
      <c r="AW125" s="14" t="s">
        <v>30</v>
      </c>
      <c r="AX125" s="14" t="s">
        <v>79</v>
      </c>
      <c r="AY125" s="173" t="s">
        <v>119</v>
      </c>
    </row>
    <row r="126" spans="2:65" s="1" customFormat="1" ht="24.2" customHeight="1" x14ac:dyDescent="0.2">
      <c r="B126" s="138"/>
      <c r="C126" s="139" t="s">
        <v>83</v>
      </c>
      <c r="D126" s="139" t="s">
        <v>121</v>
      </c>
      <c r="E126" s="140" t="s">
        <v>140</v>
      </c>
      <c r="F126" s="141" t="s">
        <v>141</v>
      </c>
      <c r="G126" s="142" t="s">
        <v>124</v>
      </c>
      <c r="H126" s="143">
        <v>15.36</v>
      </c>
      <c r="I126" s="144"/>
      <c r="J126" s="145">
        <f>ROUND(I126*H126,2)</f>
        <v>0</v>
      </c>
      <c r="K126" s="146"/>
      <c r="L126" s="31"/>
      <c r="M126" s="147" t="s">
        <v>1</v>
      </c>
      <c r="N126" s="148" t="s">
        <v>40</v>
      </c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AR126" s="151" t="s">
        <v>89</v>
      </c>
      <c r="AT126" s="151" t="s">
        <v>121</v>
      </c>
      <c r="AU126" s="151" t="s">
        <v>83</v>
      </c>
      <c r="AY126" s="16" t="s">
        <v>119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6" t="s">
        <v>83</v>
      </c>
      <c r="BK126" s="152">
        <f>ROUND(I126*H126,2)</f>
        <v>0</v>
      </c>
      <c r="BL126" s="16" t="s">
        <v>89</v>
      </c>
      <c r="BM126" s="151" t="s">
        <v>172</v>
      </c>
    </row>
    <row r="127" spans="2:65" s="1" customFormat="1" ht="24.2" customHeight="1" x14ac:dyDescent="0.2">
      <c r="B127" s="138"/>
      <c r="C127" s="139" t="s">
        <v>86</v>
      </c>
      <c r="D127" s="139" t="s">
        <v>121</v>
      </c>
      <c r="E127" s="140" t="s">
        <v>143</v>
      </c>
      <c r="F127" s="141" t="s">
        <v>144</v>
      </c>
      <c r="G127" s="142" t="s">
        <v>124</v>
      </c>
      <c r="H127" s="143">
        <v>9.6</v>
      </c>
      <c r="I127" s="144"/>
      <c r="J127" s="145">
        <f>ROUND(I127*H127,2)</f>
        <v>0</v>
      </c>
      <c r="K127" s="146"/>
      <c r="L127" s="31"/>
      <c r="M127" s="147" t="s">
        <v>1</v>
      </c>
      <c r="N127" s="148" t="s">
        <v>40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89</v>
      </c>
      <c r="AT127" s="151" t="s">
        <v>121</v>
      </c>
      <c r="AU127" s="151" t="s">
        <v>83</v>
      </c>
      <c r="AY127" s="16" t="s">
        <v>119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6" t="s">
        <v>83</v>
      </c>
      <c r="BK127" s="152">
        <f>ROUND(I127*H127,2)</f>
        <v>0</v>
      </c>
      <c r="BL127" s="16" t="s">
        <v>89</v>
      </c>
      <c r="BM127" s="151" t="s">
        <v>173</v>
      </c>
    </row>
    <row r="128" spans="2:65" s="13" customFormat="1" ht="11.25" x14ac:dyDescent="0.2">
      <c r="B128" s="160"/>
      <c r="D128" s="154" t="s">
        <v>126</v>
      </c>
      <c r="E128" s="161" t="s">
        <v>1</v>
      </c>
      <c r="F128" s="162" t="s">
        <v>174</v>
      </c>
      <c r="H128" s="163">
        <v>9.6</v>
      </c>
      <c r="I128" s="164"/>
      <c r="L128" s="160"/>
      <c r="M128" s="165"/>
      <c r="T128" s="166"/>
      <c r="AT128" s="161" t="s">
        <v>126</v>
      </c>
      <c r="AU128" s="161" t="s">
        <v>83</v>
      </c>
      <c r="AV128" s="13" t="s">
        <v>83</v>
      </c>
      <c r="AW128" s="13" t="s">
        <v>30</v>
      </c>
      <c r="AX128" s="13" t="s">
        <v>79</v>
      </c>
      <c r="AY128" s="161" t="s">
        <v>119</v>
      </c>
    </row>
    <row r="129" spans="2:65" s="1" customFormat="1" ht="24.2" customHeight="1" x14ac:dyDescent="0.2">
      <c r="B129" s="138"/>
      <c r="C129" s="139" t="s">
        <v>89</v>
      </c>
      <c r="D129" s="139" t="s">
        <v>121</v>
      </c>
      <c r="E129" s="140" t="s">
        <v>146</v>
      </c>
      <c r="F129" s="141" t="s">
        <v>175</v>
      </c>
      <c r="G129" s="142" t="s">
        <v>124</v>
      </c>
      <c r="H129" s="143">
        <v>15.36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40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89</v>
      </c>
      <c r="AT129" s="151" t="s">
        <v>121</v>
      </c>
      <c r="AU129" s="151" t="s">
        <v>83</v>
      </c>
      <c r="AY129" s="16" t="s">
        <v>119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83</v>
      </c>
      <c r="BK129" s="152">
        <f>ROUND(I129*H129,2)</f>
        <v>0</v>
      </c>
      <c r="BL129" s="16" t="s">
        <v>89</v>
      </c>
      <c r="BM129" s="151" t="s">
        <v>176</v>
      </c>
    </row>
    <row r="130" spans="2:65" s="1" customFormat="1" ht="24.2" customHeight="1" x14ac:dyDescent="0.2">
      <c r="B130" s="138"/>
      <c r="C130" s="139" t="s">
        <v>92</v>
      </c>
      <c r="D130" s="139" t="s">
        <v>121</v>
      </c>
      <c r="E130" s="140" t="s">
        <v>149</v>
      </c>
      <c r="F130" s="141" t="s">
        <v>150</v>
      </c>
      <c r="G130" s="142" t="s">
        <v>124</v>
      </c>
      <c r="H130" s="143">
        <v>9.6</v>
      </c>
      <c r="I130" s="144"/>
      <c r="J130" s="145">
        <f>ROUND(I130*H130,2)</f>
        <v>0</v>
      </c>
      <c r="K130" s="146"/>
      <c r="L130" s="31"/>
      <c r="M130" s="147" t="s">
        <v>1</v>
      </c>
      <c r="N130" s="148" t="s">
        <v>40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89</v>
      </c>
      <c r="AT130" s="151" t="s">
        <v>121</v>
      </c>
      <c r="AU130" s="151" t="s">
        <v>83</v>
      </c>
      <c r="AY130" s="16" t="s">
        <v>119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6" t="s">
        <v>83</v>
      </c>
      <c r="BK130" s="152">
        <f>ROUND(I130*H130,2)</f>
        <v>0</v>
      </c>
      <c r="BL130" s="16" t="s">
        <v>89</v>
      </c>
      <c r="BM130" s="151" t="s">
        <v>177</v>
      </c>
    </row>
    <row r="131" spans="2:65" s="1" customFormat="1" ht="21.75" customHeight="1" x14ac:dyDescent="0.2">
      <c r="B131" s="138"/>
      <c r="C131" s="139" t="s">
        <v>152</v>
      </c>
      <c r="D131" s="139" t="s">
        <v>121</v>
      </c>
      <c r="E131" s="140" t="s">
        <v>178</v>
      </c>
      <c r="F131" s="141" t="s">
        <v>179</v>
      </c>
      <c r="G131" s="142" t="s">
        <v>124</v>
      </c>
      <c r="H131" s="143">
        <v>5.76</v>
      </c>
      <c r="I131" s="144"/>
      <c r="J131" s="145">
        <f>ROUND(I131*H131,2)</f>
        <v>0</v>
      </c>
      <c r="K131" s="146"/>
      <c r="L131" s="31"/>
      <c r="M131" s="147" t="s">
        <v>1</v>
      </c>
      <c r="N131" s="148" t="s">
        <v>40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89</v>
      </c>
      <c r="AT131" s="151" t="s">
        <v>121</v>
      </c>
      <c r="AU131" s="151" t="s">
        <v>83</v>
      </c>
      <c r="AY131" s="16" t="s">
        <v>119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6" t="s">
        <v>83</v>
      </c>
      <c r="BK131" s="152">
        <f>ROUND(I131*H131,2)</f>
        <v>0</v>
      </c>
      <c r="BL131" s="16" t="s">
        <v>89</v>
      </c>
      <c r="BM131" s="151" t="s">
        <v>180</v>
      </c>
    </row>
    <row r="132" spans="2:65" s="13" customFormat="1" ht="11.25" x14ac:dyDescent="0.2">
      <c r="B132" s="160"/>
      <c r="D132" s="154" t="s">
        <v>126</v>
      </c>
      <c r="E132" s="161" t="s">
        <v>1</v>
      </c>
      <c r="F132" s="162" t="s">
        <v>181</v>
      </c>
      <c r="H132" s="163">
        <v>15.36</v>
      </c>
      <c r="I132" s="164"/>
      <c r="L132" s="160"/>
      <c r="M132" s="165"/>
      <c r="T132" s="166"/>
      <c r="AT132" s="161" t="s">
        <v>126</v>
      </c>
      <c r="AU132" s="161" t="s">
        <v>83</v>
      </c>
      <c r="AV132" s="13" t="s">
        <v>83</v>
      </c>
      <c r="AW132" s="13" t="s">
        <v>30</v>
      </c>
      <c r="AX132" s="13" t="s">
        <v>74</v>
      </c>
      <c r="AY132" s="161" t="s">
        <v>119</v>
      </c>
    </row>
    <row r="133" spans="2:65" s="13" customFormat="1" ht="11.25" x14ac:dyDescent="0.2">
      <c r="B133" s="160"/>
      <c r="D133" s="154" t="s">
        <v>126</v>
      </c>
      <c r="E133" s="161" t="s">
        <v>1</v>
      </c>
      <c r="F133" s="162" t="s">
        <v>182</v>
      </c>
      <c r="H133" s="163">
        <v>-9.6</v>
      </c>
      <c r="I133" s="164"/>
      <c r="L133" s="160"/>
      <c r="M133" s="165"/>
      <c r="T133" s="166"/>
      <c r="AT133" s="161" t="s">
        <v>126</v>
      </c>
      <c r="AU133" s="161" t="s">
        <v>83</v>
      </c>
      <c r="AV133" s="13" t="s">
        <v>83</v>
      </c>
      <c r="AW133" s="13" t="s">
        <v>30</v>
      </c>
      <c r="AX133" s="13" t="s">
        <v>74</v>
      </c>
      <c r="AY133" s="161" t="s">
        <v>119</v>
      </c>
    </row>
    <row r="134" spans="2:65" s="14" customFormat="1" ht="11.25" x14ac:dyDescent="0.2">
      <c r="B134" s="172"/>
      <c r="D134" s="154" t="s">
        <v>126</v>
      </c>
      <c r="E134" s="173" t="s">
        <v>1</v>
      </c>
      <c r="F134" s="174" t="s">
        <v>139</v>
      </c>
      <c r="H134" s="175">
        <v>5.76</v>
      </c>
      <c r="I134" s="176"/>
      <c r="L134" s="172"/>
      <c r="M134" s="177"/>
      <c r="T134" s="178"/>
      <c r="AT134" s="173" t="s">
        <v>126</v>
      </c>
      <c r="AU134" s="173" t="s">
        <v>83</v>
      </c>
      <c r="AV134" s="14" t="s">
        <v>89</v>
      </c>
      <c r="AW134" s="14" t="s">
        <v>30</v>
      </c>
      <c r="AX134" s="14" t="s">
        <v>79</v>
      </c>
      <c r="AY134" s="173" t="s">
        <v>119</v>
      </c>
    </row>
    <row r="135" spans="2:65" s="1" customFormat="1" ht="16.5" customHeight="1" x14ac:dyDescent="0.2">
      <c r="B135" s="138"/>
      <c r="C135" s="139" t="s">
        <v>160</v>
      </c>
      <c r="D135" s="139" t="s">
        <v>121</v>
      </c>
      <c r="E135" s="140" t="s">
        <v>183</v>
      </c>
      <c r="F135" s="141" t="s">
        <v>184</v>
      </c>
      <c r="G135" s="142" t="s">
        <v>124</v>
      </c>
      <c r="H135" s="143">
        <v>5.1870000000000003</v>
      </c>
      <c r="I135" s="144"/>
      <c r="J135" s="145">
        <f>ROUND(I135*H135,2)</f>
        <v>0</v>
      </c>
      <c r="K135" s="146"/>
      <c r="L135" s="31"/>
      <c r="M135" s="147" t="s">
        <v>1</v>
      </c>
      <c r="N135" s="148" t="s">
        <v>40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89</v>
      </c>
      <c r="AT135" s="151" t="s">
        <v>121</v>
      </c>
      <c r="AU135" s="151" t="s">
        <v>83</v>
      </c>
      <c r="AY135" s="16" t="s">
        <v>119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6" t="s">
        <v>83</v>
      </c>
      <c r="BK135" s="152">
        <f>ROUND(I135*H135,2)</f>
        <v>0</v>
      </c>
      <c r="BL135" s="16" t="s">
        <v>89</v>
      </c>
      <c r="BM135" s="151" t="s">
        <v>185</v>
      </c>
    </row>
    <row r="136" spans="2:65" s="12" customFormat="1" ht="11.25" x14ac:dyDescent="0.2">
      <c r="B136" s="153"/>
      <c r="D136" s="154" t="s">
        <v>126</v>
      </c>
      <c r="E136" s="155" t="s">
        <v>1</v>
      </c>
      <c r="F136" s="156" t="s">
        <v>186</v>
      </c>
      <c r="H136" s="155" t="s">
        <v>1</v>
      </c>
      <c r="I136" s="157"/>
      <c r="L136" s="153"/>
      <c r="M136" s="158"/>
      <c r="T136" s="159"/>
      <c r="AT136" s="155" t="s">
        <v>126</v>
      </c>
      <c r="AU136" s="155" t="s">
        <v>83</v>
      </c>
      <c r="AV136" s="12" t="s">
        <v>79</v>
      </c>
      <c r="AW136" s="12" t="s">
        <v>30</v>
      </c>
      <c r="AX136" s="12" t="s">
        <v>74</v>
      </c>
      <c r="AY136" s="155" t="s">
        <v>119</v>
      </c>
    </row>
    <row r="137" spans="2:65" s="13" customFormat="1" ht="11.25" x14ac:dyDescent="0.2">
      <c r="B137" s="160"/>
      <c r="D137" s="154" t="s">
        <v>126</v>
      </c>
      <c r="E137" s="161" t="s">
        <v>1</v>
      </c>
      <c r="F137" s="162" t="s">
        <v>187</v>
      </c>
      <c r="H137" s="163">
        <v>7.68</v>
      </c>
      <c r="I137" s="164"/>
      <c r="L137" s="160"/>
      <c r="M137" s="165"/>
      <c r="T137" s="166"/>
      <c r="AT137" s="161" t="s">
        <v>126</v>
      </c>
      <c r="AU137" s="161" t="s">
        <v>83</v>
      </c>
      <c r="AV137" s="13" t="s">
        <v>83</v>
      </c>
      <c r="AW137" s="13" t="s">
        <v>30</v>
      </c>
      <c r="AX137" s="13" t="s">
        <v>74</v>
      </c>
      <c r="AY137" s="161" t="s">
        <v>119</v>
      </c>
    </row>
    <row r="138" spans="2:65" s="12" customFormat="1" ht="11.25" x14ac:dyDescent="0.2">
      <c r="B138" s="153"/>
      <c r="D138" s="154" t="s">
        <v>126</v>
      </c>
      <c r="E138" s="155" t="s">
        <v>1</v>
      </c>
      <c r="F138" s="156" t="s">
        <v>188</v>
      </c>
      <c r="H138" s="155" t="s">
        <v>1</v>
      </c>
      <c r="I138" s="157"/>
      <c r="L138" s="153"/>
      <c r="M138" s="158"/>
      <c r="T138" s="159"/>
      <c r="AT138" s="155" t="s">
        <v>126</v>
      </c>
      <c r="AU138" s="155" t="s">
        <v>83</v>
      </c>
      <c r="AV138" s="12" t="s">
        <v>79</v>
      </c>
      <c r="AW138" s="12" t="s">
        <v>30</v>
      </c>
      <c r="AX138" s="12" t="s">
        <v>74</v>
      </c>
      <c r="AY138" s="155" t="s">
        <v>119</v>
      </c>
    </row>
    <row r="139" spans="2:65" s="13" customFormat="1" ht="11.25" x14ac:dyDescent="0.2">
      <c r="B139" s="160"/>
      <c r="D139" s="154" t="s">
        <v>126</v>
      </c>
      <c r="E139" s="161" t="s">
        <v>1</v>
      </c>
      <c r="F139" s="162" t="s">
        <v>189</v>
      </c>
      <c r="H139" s="163">
        <v>-2.4929999999999999</v>
      </c>
      <c r="I139" s="164"/>
      <c r="L139" s="160"/>
      <c r="M139" s="165"/>
      <c r="T139" s="166"/>
      <c r="AT139" s="161" t="s">
        <v>126</v>
      </c>
      <c r="AU139" s="161" t="s">
        <v>83</v>
      </c>
      <c r="AV139" s="13" t="s">
        <v>83</v>
      </c>
      <c r="AW139" s="13" t="s">
        <v>30</v>
      </c>
      <c r="AX139" s="13" t="s">
        <v>74</v>
      </c>
      <c r="AY139" s="161" t="s">
        <v>119</v>
      </c>
    </row>
    <row r="140" spans="2:65" s="14" customFormat="1" ht="11.25" x14ac:dyDescent="0.2">
      <c r="B140" s="172"/>
      <c r="D140" s="154" t="s">
        <v>126</v>
      </c>
      <c r="E140" s="173" t="s">
        <v>1</v>
      </c>
      <c r="F140" s="174" t="s">
        <v>139</v>
      </c>
      <c r="H140" s="175">
        <v>5.1869999999999994</v>
      </c>
      <c r="I140" s="176"/>
      <c r="L140" s="172"/>
      <c r="M140" s="177"/>
      <c r="T140" s="178"/>
      <c r="AT140" s="173" t="s">
        <v>126</v>
      </c>
      <c r="AU140" s="173" t="s">
        <v>83</v>
      </c>
      <c r="AV140" s="14" t="s">
        <v>89</v>
      </c>
      <c r="AW140" s="14" t="s">
        <v>30</v>
      </c>
      <c r="AX140" s="14" t="s">
        <v>79</v>
      </c>
      <c r="AY140" s="173" t="s">
        <v>119</v>
      </c>
    </row>
    <row r="141" spans="2:65" s="1" customFormat="1" ht="16.5" customHeight="1" x14ac:dyDescent="0.2">
      <c r="B141" s="138"/>
      <c r="C141" s="139" t="s">
        <v>190</v>
      </c>
      <c r="D141" s="139" t="s">
        <v>121</v>
      </c>
      <c r="E141" s="140" t="s">
        <v>191</v>
      </c>
      <c r="F141" s="141" t="s">
        <v>192</v>
      </c>
      <c r="G141" s="142" t="s">
        <v>124</v>
      </c>
      <c r="H141" s="143">
        <v>5.1870000000000003</v>
      </c>
      <c r="I141" s="144"/>
      <c r="J141" s="145">
        <f>ROUND(I141*H141,2)</f>
        <v>0</v>
      </c>
      <c r="K141" s="146"/>
      <c r="L141" s="31"/>
      <c r="M141" s="147" t="s">
        <v>1</v>
      </c>
      <c r="N141" s="148" t="s">
        <v>40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AR141" s="151" t="s">
        <v>89</v>
      </c>
      <c r="AT141" s="151" t="s">
        <v>121</v>
      </c>
      <c r="AU141" s="151" t="s">
        <v>83</v>
      </c>
      <c r="AY141" s="16" t="s">
        <v>119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6" t="s">
        <v>83</v>
      </c>
      <c r="BK141" s="152">
        <f>ROUND(I141*H141,2)</f>
        <v>0</v>
      </c>
      <c r="BL141" s="16" t="s">
        <v>89</v>
      </c>
      <c r="BM141" s="151" t="s">
        <v>193</v>
      </c>
    </row>
    <row r="142" spans="2:65" s="1" customFormat="1" ht="16.5" customHeight="1" x14ac:dyDescent="0.2">
      <c r="B142" s="138"/>
      <c r="C142" s="180" t="s">
        <v>194</v>
      </c>
      <c r="D142" s="180" t="s">
        <v>195</v>
      </c>
      <c r="E142" s="181" t="s">
        <v>196</v>
      </c>
      <c r="F142" s="182" t="s">
        <v>197</v>
      </c>
      <c r="G142" s="183" t="s">
        <v>198</v>
      </c>
      <c r="H142" s="184">
        <v>10.374000000000001</v>
      </c>
      <c r="I142" s="185"/>
      <c r="J142" s="186">
        <f>ROUND(I142*H142,2)</f>
        <v>0</v>
      </c>
      <c r="K142" s="187"/>
      <c r="L142" s="188"/>
      <c r="M142" s="189" t="s">
        <v>1</v>
      </c>
      <c r="N142" s="190" t="s">
        <v>40</v>
      </c>
      <c r="P142" s="149">
        <f>O142*H142</f>
        <v>0</v>
      </c>
      <c r="Q142" s="149">
        <v>1</v>
      </c>
      <c r="R142" s="149">
        <f>Q142*H142</f>
        <v>10.374000000000001</v>
      </c>
      <c r="S142" s="149">
        <v>0</v>
      </c>
      <c r="T142" s="150">
        <f>S142*H142</f>
        <v>0</v>
      </c>
      <c r="AR142" s="151" t="s">
        <v>190</v>
      </c>
      <c r="AT142" s="151" t="s">
        <v>195</v>
      </c>
      <c r="AU142" s="151" t="s">
        <v>83</v>
      </c>
      <c r="AY142" s="16" t="s">
        <v>119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6" t="s">
        <v>83</v>
      </c>
      <c r="BK142" s="152">
        <f>ROUND(I142*H142,2)</f>
        <v>0</v>
      </c>
      <c r="BL142" s="16" t="s">
        <v>89</v>
      </c>
      <c r="BM142" s="151" t="s">
        <v>199</v>
      </c>
    </row>
    <row r="143" spans="2:65" s="13" customFormat="1" ht="11.25" x14ac:dyDescent="0.2">
      <c r="B143" s="160"/>
      <c r="D143" s="154" t="s">
        <v>126</v>
      </c>
      <c r="E143" s="161" t="s">
        <v>1</v>
      </c>
      <c r="F143" s="162" t="s">
        <v>200</v>
      </c>
      <c r="H143" s="163">
        <v>10.374000000000001</v>
      </c>
      <c r="I143" s="164"/>
      <c r="L143" s="160"/>
      <c r="M143" s="165"/>
      <c r="T143" s="166"/>
      <c r="AT143" s="161" t="s">
        <v>126</v>
      </c>
      <c r="AU143" s="161" t="s">
        <v>83</v>
      </c>
      <c r="AV143" s="13" t="s">
        <v>83</v>
      </c>
      <c r="AW143" s="13" t="s">
        <v>30</v>
      </c>
      <c r="AX143" s="13" t="s">
        <v>79</v>
      </c>
      <c r="AY143" s="161" t="s">
        <v>119</v>
      </c>
    </row>
    <row r="144" spans="2:65" s="11" customFormat="1" ht="22.9" customHeight="1" x14ac:dyDescent="0.2">
      <c r="B144" s="126"/>
      <c r="D144" s="127" t="s">
        <v>73</v>
      </c>
      <c r="E144" s="136" t="s">
        <v>89</v>
      </c>
      <c r="F144" s="136" t="s">
        <v>201</v>
      </c>
      <c r="I144" s="129"/>
      <c r="J144" s="137">
        <f>BK144</f>
        <v>0</v>
      </c>
      <c r="L144" s="126"/>
      <c r="M144" s="131"/>
      <c r="P144" s="132">
        <f>SUM(P145:P146)</f>
        <v>0</v>
      </c>
      <c r="R144" s="132">
        <f>SUM(R145:R146)</f>
        <v>3.6302783999999999</v>
      </c>
      <c r="T144" s="133">
        <f>SUM(T145:T146)</f>
        <v>0</v>
      </c>
      <c r="AR144" s="127" t="s">
        <v>79</v>
      </c>
      <c r="AT144" s="134" t="s">
        <v>73</v>
      </c>
      <c r="AU144" s="134" t="s">
        <v>79</v>
      </c>
      <c r="AY144" s="127" t="s">
        <v>119</v>
      </c>
      <c r="BK144" s="135">
        <f>SUM(BK145:BK146)</f>
        <v>0</v>
      </c>
    </row>
    <row r="145" spans="2:65" s="1" customFormat="1" ht="24.2" customHeight="1" x14ac:dyDescent="0.2">
      <c r="B145" s="138"/>
      <c r="C145" s="139" t="s">
        <v>202</v>
      </c>
      <c r="D145" s="139" t="s">
        <v>121</v>
      </c>
      <c r="E145" s="140" t="s">
        <v>203</v>
      </c>
      <c r="F145" s="141" t="s">
        <v>204</v>
      </c>
      <c r="G145" s="142" t="s">
        <v>124</v>
      </c>
      <c r="H145" s="143">
        <v>1.92</v>
      </c>
      <c r="I145" s="144"/>
      <c r="J145" s="145">
        <f>ROUND(I145*H145,2)</f>
        <v>0</v>
      </c>
      <c r="K145" s="146"/>
      <c r="L145" s="31"/>
      <c r="M145" s="147" t="s">
        <v>1</v>
      </c>
      <c r="N145" s="148" t="s">
        <v>40</v>
      </c>
      <c r="P145" s="149">
        <f>O145*H145</f>
        <v>0</v>
      </c>
      <c r="Q145" s="149">
        <v>1.8907700000000001</v>
      </c>
      <c r="R145" s="149">
        <f>Q145*H145</f>
        <v>3.6302783999999999</v>
      </c>
      <c r="S145" s="149">
        <v>0</v>
      </c>
      <c r="T145" s="150">
        <f>S145*H145</f>
        <v>0</v>
      </c>
      <c r="AR145" s="151" t="s">
        <v>89</v>
      </c>
      <c r="AT145" s="151" t="s">
        <v>121</v>
      </c>
      <c r="AU145" s="151" t="s">
        <v>83</v>
      </c>
      <c r="AY145" s="16" t="s">
        <v>119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83</v>
      </c>
      <c r="BK145" s="152">
        <f>ROUND(I145*H145,2)</f>
        <v>0</v>
      </c>
      <c r="BL145" s="16" t="s">
        <v>89</v>
      </c>
      <c r="BM145" s="151" t="s">
        <v>205</v>
      </c>
    </row>
    <row r="146" spans="2:65" s="13" customFormat="1" ht="11.25" x14ac:dyDescent="0.2">
      <c r="B146" s="160"/>
      <c r="D146" s="154" t="s">
        <v>126</v>
      </c>
      <c r="E146" s="161" t="s">
        <v>1</v>
      </c>
      <c r="F146" s="162" t="s">
        <v>206</v>
      </c>
      <c r="H146" s="163">
        <v>1.92</v>
      </c>
      <c r="I146" s="164"/>
      <c r="L146" s="160"/>
      <c r="M146" s="165"/>
      <c r="T146" s="166"/>
      <c r="AT146" s="161" t="s">
        <v>126</v>
      </c>
      <c r="AU146" s="161" t="s">
        <v>83</v>
      </c>
      <c r="AV146" s="13" t="s">
        <v>83</v>
      </c>
      <c r="AW146" s="13" t="s">
        <v>30</v>
      </c>
      <c r="AX146" s="13" t="s">
        <v>79</v>
      </c>
      <c r="AY146" s="161" t="s">
        <v>119</v>
      </c>
    </row>
    <row r="147" spans="2:65" s="11" customFormat="1" ht="22.9" customHeight="1" x14ac:dyDescent="0.2">
      <c r="B147" s="126"/>
      <c r="D147" s="127" t="s">
        <v>73</v>
      </c>
      <c r="E147" s="136" t="s">
        <v>194</v>
      </c>
      <c r="F147" s="136" t="s">
        <v>207</v>
      </c>
      <c r="I147" s="129"/>
      <c r="J147" s="137">
        <f>BK147</f>
        <v>0</v>
      </c>
      <c r="L147" s="126"/>
      <c r="M147" s="131"/>
      <c r="P147" s="132">
        <f>SUM(P148:P153)</f>
        <v>0</v>
      </c>
      <c r="R147" s="132">
        <f>SUM(R148:R153)</f>
        <v>27.47790844</v>
      </c>
      <c r="T147" s="133">
        <f>SUM(T148:T153)</f>
        <v>0</v>
      </c>
      <c r="AR147" s="127" t="s">
        <v>79</v>
      </c>
      <c r="AT147" s="134" t="s">
        <v>73</v>
      </c>
      <c r="AU147" s="134" t="s">
        <v>79</v>
      </c>
      <c r="AY147" s="127" t="s">
        <v>119</v>
      </c>
      <c r="BK147" s="135">
        <f>SUM(BK148:BK153)</f>
        <v>0</v>
      </c>
    </row>
    <row r="148" spans="2:65" s="1" customFormat="1" ht="24.2" customHeight="1" x14ac:dyDescent="0.2">
      <c r="B148" s="138"/>
      <c r="C148" s="139" t="s">
        <v>208</v>
      </c>
      <c r="D148" s="139" t="s">
        <v>121</v>
      </c>
      <c r="E148" s="140" t="s">
        <v>209</v>
      </c>
      <c r="F148" s="141" t="s">
        <v>210</v>
      </c>
      <c r="G148" s="142" t="s">
        <v>211</v>
      </c>
      <c r="H148" s="143">
        <v>4</v>
      </c>
      <c r="I148" s="144"/>
      <c r="J148" s="145">
        <f>ROUND(I148*H148,2)</f>
        <v>0</v>
      </c>
      <c r="K148" s="146"/>
      <c r="L148" s="31"/>
      <c r="M148" s="147" t="s">
        <v>1</v>
      </c>
      <c r="N148" s="148" t="s">
        <v>40</v>
      </c>
      <c r="P148" s="149">
        <f>O148*H148</f>
        <v>0</v>
      </c>
      <c r="Q148" s="149">
        <v>6.7754643100000003</v>
      </c>
      <c r="R148" s="149">
        <f>Q148*H148</f>
        <v>27.101857240000001</v>
      </c>
      <c r="S148" s="149">
        <v>0</v>
      </c>
      <c r="T148" s="150">
        <f>S148*H148</f>
        <v>0</v>
      </c>
      <c r="AR148" s="151" t="s">
        <v>89</v>
      </c>
      <c r="AT148" s="151" t="s">
        <v>121</v>
      </c>
      <c r="AU148" s="151" t="s">
        <v>83</v>
      </c>
      <c r="AY148" s="16" t="s">
        <v>119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6" t="s">
        <v>83</v>
      </c>
      <c r="BK148" s="152">
        <f>ROUND(I148*H148,2)</f>
        <v>0</v>
      </c>
      <c r="BL148" s="16" t="s">
        <v>89</v>
      </c>
      <c r="BM148" s="151" t="s">
        <v>212</v>
      </c>
    </row>
    <row r="149" spans="2:65" s="1" customFormat="1" ht="24.2" customHeight="1" x14ac:dyDescent="0.2">
      <c r="B149" s="138"/>
      <c r="C149" s="139" t="s">
        <v>213</v>
      </c>
      <c r="D149" s="139" t="s">
        <v>121</v>
      </c>
      <c r="E149" s="140" t="s">
        <v>214</v>
      </c>
      <c r="F149" s="141" t="s">
        <v>215</v>
      </c>
      <c r="G149" s="142" t="s">
        <v>216</v>
      </c>
      <c r="H149" s="143">
        <v>32</v>
      </c>
      <c r="I149" s="144"/>
      <c r="J149" s="145">
        <f>ROUND(I149*H149,2)</f>
        <v>0</v>
      </c>
      <c r="K149" s="146"/>
      <c r="L149" s="31"/>
      <c r="M149" s="147" t="s">
        <v>1</v>
      </c>
      <c r="N149" s="148" t="s">
        <v>40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89</v>
      </c>
      <c r="AT149" s="151" t="s">
        <v>121</v>
      </c>
      <c r="AU149" s="151" t="s">
        <v>83</v>
      </c>
      <c r="AY149" s="16" t="s">
        <v>119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6" t="s">
        <v>83</v>
      </c>
      <c r="BK149" s="152">
        <f>ROUND(I149*H149,2)</f>
        <v>0</v>
      </c>
      <c r="BL149" s="16" t="s">
        <v>89</v>
      </c>
      <c r="BM149" s="151" t="s">
        <v>217</v>
      </c>
    </row>
    <row r="150" spans="2:65" s="1" customFormat="1" ht="16.5" customHeight="1" x14ac:dyDescent="0.2">
      <c r="B150" s="138"/>
      <c r="C150" s="180" t="s">
        <v>218</v>
      </c>
      <c r="D150" s="180" t="s">
        <v>195</v>
      </c>
      <c r="E150" s="181" t="s">
        <v>219</v>
      </c>
      <c r="F150" s="182" t="s">
        <v>220</v>
      </c>
      <c r="G150" s="183" t="s">
        <v>211</v>
      </c>
      <c r="H150" s="184">
        <v>6.72</v>
      </c>
      <c r="I150" s="185"/>
      <c r="J150" s="186">
        <f>ROUND(I150*H150,2)</f>
        <v>0</v>
      </c>
      <c r="K150" s="187"/>
      <c r="L150" s="188"/>
      <c r="M150" s="189" t="s">
        <v>1</v>
      </c>
      <c r="N150" s="190" t="s">
        <v>40</v>
      </c>
      <c r="P150" s="149">
        <f>O150*H150</f>
        <v>0</v>
      </c>
      <c r="Q150" s="149">
        <v>5.5960000000000003E-2</v>
      </c>
      <c r="R150" s="149">
        <f>Q150*H150</f>
        <v>0.37605120000000003</v>
      </c>
      <c r="S150" s="149">
        <v>0</v>
      </c>
      <c r="T150" s="150">
        <f>S150*H150</f>
        <v>0</v>
      </c>
      <c r="AR150" s="151" t="s">
        <v>190</v>
      </c>
      <c r="AT150" s="151" t="s">
        <v>195</v>
      </c>
      <c r="AU150" s="151" t="s">
        <v>83</v>
      </c>
      <c r="AY150" s="16" t="s">
        <v>119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6" t="s">
        <v>83</v>
      </c>
      <c r="BK150" s="152">
        <f>ROUND(I150*H150,2)</f>
        <v>0</v>
      </c>
      <c r="BL150" s="16" t="s">
        <v>89</v>
      </c>
      <c r="BM150" s="151" t="s">
        <v>221</v>
      </c>
    </row>
    <row r="151" spans="2:65" s="13" customFormat="1" ht="11.25" x14ac:dyDescent="0.2">
      <c r="B151" s="160"/>
      <c r="D151" s="154" t="s">
        <v>126</v>
      </c>
      <c r="E151" s="161" t="s">
        <v>1</v>
      </c>
      <c r="F151" s="162" t="s">
        <v>222</v>
      </c>
      <c r="H151" s="163">
        <v>6.72</v>
      </c>
      <c r="I151" s="164"/>
      <c r="L151" s="160"/>
      <c r="M151" s="165"/>
      <c r="T151" s="166"/>
      <c r="AT151" s="161" t="s">
        <v>126</v>
      </c>
      <c r="AU151" s="161" t="s">
        <v>83</v>
      </c>
      <c r="AV151" s="13" t="s">
        <v>83</v>
      </c>
      <c r="AW151" s="13" t="s">
        <v>30</v>
      </c>
      <c r="AX151" s="13" t="s">
        <v>79</v>
      </c>
      <c r="AY151" s="161" t="s">
        <v>119</v>
      </c>
    </row>
    <row r="152" spans="2:65" s="1" customFormat="1" ht="24.2" customHeight="1" x14ac:dyDescent="0.2">
      <c r="B152" s="138"/>
      <c r="C152" s="139" t="s">
        <v>223</v>
      </c>
      <c r="D152" s="139" t="s">
        <v>121</v>
      </c>
      <c r="E152" s="140" t="s">
        <v>224</v>
      </c>
      <c r="F152" s="141" t="s">
        <v>225</v>
      </c>
      <c r="G152" s="142" t="s">
        <v>198</v>
      </c>
      <c r="H152" s="143">
        <v>41.481999999999999</v>
      </c>
      <c r="I152" s="144"/>
      <c r="J152" s="145">
        <f>ROUND(I152*H152,2)</f>
        <v>0</v>
      </c>
      <c r="K152" s="146"/>
      <c r="L152" s="31"/>
      <c r="M152" s="147" t="s">
        <v>1</v>
      </c>
      <c r="N152" s="148" t="s">
        <v>40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51" t="s">
        <v>89</v>
      </c>
      <c r="AT152" s="151" t="s">
        <v>121</v>
      </c>
      <c r="AU152" s="151" t="s">
        <v>83</v>
      </c>
      <c r="AY152" s="16" t="s">
        <v>119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6" t="s">
        <v>83</v>
      </c>
      <c r="BK152" s="152">
        <f>ROUND(I152*H152,2)</f>
        <v>0</v>
      </c>
      <c r="BL152" s="16" t="s">
        <v>89</v>
      </c>
      <c r="BM152" s="151" t="s">
        <v>226</v>
      </c>
    </row>
    <row r="153" spans="2:65" s="1" customFormat="1" ht="24.2" customHeight="1" x14ac:dyDescent="0.2">
      <c r="B153" s="138"/>
      <c r="C153" s="139" t="s">
        <v>227</v>
      </c>
      <c r="D153" s="139" t="s">
        <v>121</v>
      </c>
      <c r="E153" s="140" t="s">
        <v>228</v>
      </c>
      <c r="F153" s="141" t="s">
        <v>229</v>
      </c>
      <c r="G153" s="142" t="s">
        <v>198</v>
      </c>
      <c r="H153" s="143">
        <v>41.481999999999999</v>
      </c>
      <c r="I153" s="144"/>
      <c r="J153" s="145">
        <f>ROUND(I153*H153,2)</f>
        <v>0</v>
      </c>
      <c r="K153" s="146"/>
      <c r="L153" s="31"/>
      <c r="M153" s="167" t="s">
        <v>1</v>
      </c>
      <c r="N153" s="168" t="s">
        <v>40</v>
      </c>
      <c r="O153" s="169"/>
      <c r="P153" s="170">
        <f>O153*H153</f>
        <v>0</v>
      </c>
      <c r="Q153" s="170">
        <v>0</v>
      </c>
      <c r="R153" s="170">
        <f>Q153*H153</f>
        <v>0</v>
      </c>
      <c r="S153" s="170">
        <v>0</v>
      </c>
      <c r="T153" s="171">
        <f>S153*H153</f>
        <v>0</v>
      </c>
      <c r="AR153" s="151" t="s">
        <v>89</v>
      </c>
      <c r="AT153" s="151" t="s">
        <v>121</v>
      </c>
      <c r="AU153" s="151" t="s">
        <v>83</v>
      </c>
      <c r="AY153" s="16" t="s">
        <v>119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83</v>
      </c>
      <c r="BK153" s="152">
        <f>ROUND(I153*H153,2)</f>
        <v>0</v>
      </c>
      <c r="BL153" s="16" t="s">
        <v>89</v>
      </c>
      <c r="BM153" s="151" t="s">
        <v>230</v>
      </c>
    </row>
    <row r="154" spans="2:65" s="1" customFormat="1" ht="6.95" customHeight="1" x14ac:dyDescent="0.2">
      <c r="B154" s="46"/>
      <c r="C154" s="47"/>
      <c r="D154" s="47"/>
      <c r="E154" s="47"/>
      <c r="F154" s="47"/>
      <c r="G154" s="47"/>
      <c r="H154" s="47"/>
      <c r="I154" s="47"/>
      <c r="J154" s="47"/>
      <c r="K154" s="47"/>
      <c r="L154" s="31"/>
    </row>
  </sheetData>
  <autoFilter ref="C119:K153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4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91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 x14ac:dyDescent="0.2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3" t="str">
        <f>'Rekapitulácia stavby'!K6</f>
        <v>Sústava opatrení na zlepšenie zadržiavania vody na pozemkoch lesného a pozemkového spoločenstva Harvelka</v>
      </c>
      <c r="F7" s="234"/>
      <c r="G7" s="234"/>
      <c r="H7" s="234"/>
      <c r="L7" s="19"/>
    </row>
    <row r="8" spans="2:46" s="1" customFormat="1" ht="12" customHeight="1" x14ac:dyDescent="0.2">
      <c r="B8" s="31"/>
      <c r="D8" s="26" t="s">
        <v>96</v>
      </c>
      <c r="L8" s="31"/>
    </row>
    <row r="9" spans="2:46" s="1" customFormat="1" ht="16.5" customHeight="1" x14ac:dyDescent="0.2">
      <c r="B9" s="31"/>
      <c r="E9" s="191" t="s">
        <v>231</v>
      </c>
      <c r="F9" s="235"/>
      <c r="G9" s="235"/>
      <c r="H9" s="235"/>
      <c r="L9" s="31"/>
    </row>
    <row r="10" spans="2:46" s="1" customFormat="1" ht="11.25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tr">
        <f>IF('Rekapitulácia stavby'!AN10="","",'Rekapitulácia stavby'!AN10)</f>
        <v/>
      </c>
      <c r="L14" s="31"/>
    </row>
    <row r="15" spans="2:46" s="1" customFormat="1" ht="18" customHeight="1" x14ac:dyDescent="0.2">
      <c r="B15" s="31"/>
      <c r="E15" s="24" t="str">
        <f>IF('Rekapitulácia stavby'!E11="","",'Rekapitulácia stavby'!E11)</f>
        <v xml:space="preserve"> </v>
      </c>
      <c r="I15" s="26" t="s">
        <v>25</v>
      </c>
      <c r="J15" s="24" t="str">
        <f>IF('Rekapitulácia stavby'!AN11="","",'Rekapitulácia stavby'!AN11)</f>
        <v/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6" t="str">
        <f>'Rekapitulácia stavby'!E14</f>
        <v>Vyplň údaj</v>
      </c>
      <c r="F18" s="213"/>
      <c r="G18" s="213"/>
      <c r="H18" s="213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18" t="s">
        <v>1</v>
      </c>
      <c r="F27" s="218"/>
      <c r="G27" s="218"/>
      <c r="H27" s="218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34</v>
      </c>
      <c r="J30" s="68">
        <f>ROUND(J119,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 x14ac:dyDescent="0.2">
      <c r="B33" s="31"/>
      <c r="D33" s="57" t="s">
        <v>38</v>
      </c>
      <c r="E33" s="36" t="s">
        <v>39</v>
      </c>
      <c r="F33" s="93">
        <f>ROUND((SUM(BE119:BE133)),  2)</f>
        <v>0</v>
      </c>
      <c r="G33" s="94"/>
      <c r="H33" s="94"/>
      <c r="I33" s="95">
        <v>0.2</v>
      </c>
      <c r="J33" s="93">
        <f>ROUND(((SUM(BE119:BE133))*I33),  2)</f>
        <v>0</v>
      </c>
      <c r="L33" s="31"/>
    </row>
    <row r="34" spans="2:12" s="1" customFormat="1" ht="14.45" customHeight="1" x14ac:dyDescent="0.2">
      <c r="B34" s="31"/>
      <c r="E34" s="36" t="s">
        <v>40</v>
      </c>
      <c r="F34" s="93">
        <f>ROUND((SUM(BF119:BF133)),  2)</f>
        <v>0</v>
      </c>
      <c r="G34" s="94"/>
      <c r="H34" s="94"/>
      <c r="I34" s="95">
        <v>0.2</v>
      </c>
      <c r="J34" s="93">
        <f>ROUND(((SUM(BF119:BF133))*I34),  2)</f>
        <v>0</v>
      </c>
      <c r="L34" s="31"/>
    </row>
    <row r="35" spans="2:12" s="1" customFormat="1" ht="14.45" hidden="1" customHeight="1" x14ac:dyDescent="0.2">
      <c r="B35" s="31"/>
      <c r="E35" s="26" t="s">
        <v>41</v>
      </c>
      <c r="F35" s="96">
        <f>ROUND((SUM(BG119:BG133)),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42</v>
      </c>
      <c r="F36" s="96">
        <f>ROUND((SUM(BH119:BH133)),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43</v>
      </c>
      <c r="F37" s="93">
        <f>ROUND((SUM(BI119:BI133)),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 x14ac:dyDescent="0.2">
      <c r="B51" s="19"/>
      <c r="L51" s="19"/>
    </row>
    <row r="52" spans="2:12" ht="11.25" x14ac:dyDescent="0.2">
      <c r="B52" s="19"/>
      <c r="L52" s="19"/>
    </row>
    <row r="53" spans="2:12" ht="11.25" x14ac:dyDescent="0.2">
      <c r="B53" s="19"/>
      <c r="L53" s="19"/>
    </row>
    <row r="54" spans="2:12" ht="11.25" x14ac:dyDescent="0.2">
      <c r="B54" s="19"/>
      <c r="L54" s="19"/>
    </row>
    <row r="55" spans="2:12" ht="11.25" x14ac:dyDescent="0.2">
      <c r="B55" s="19"/>
      <c r="L55" s="19"/>
    </row>
    <row r="56" spans="2:12" ht="11.25" x14ac:dyDescent="0.2">
      <c r="B56" s="19"/>
      <c r="L56" s="19"/>
    </row>
    <row r="57" spans="2:12" ht="11.25" x14ac:dyDescent="0.2">
      <c r="B57" s="19"/>
      <c r="L57" s="19"/>
    </row>
    <row r="58" spans="2:12" ht="11.25" x14ac:dyDescent="0.2">
      <c r="B58" s="19"/>
      <c r="L58" s="19"/>
    </row>
    <row r="59" spans="2:12" ht="11.25" x14ac:dyDescent="0.2">
      <c r="B59" s="19"/>
      <c r="L59" s="19"/>
    </row>
    <row r="60" spans="2:12" ht="11.25" x14ac:dyDescent="0.2">
      <c r="B60" s="19"/>
      <c r="L60" s="19"/>
    </row>
    <row r="61" spans="2:12" s="1" customFormat="1" ht="12.75" x14ac:dyDescent="0.2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 x14ac:dyDescent="0.2">
      <c r="B62" s="19"/>
      <c r="L62" s="19"/>
    </row>
    <row r="63" spans="2:12" ht="11.25" x14ac:dyDescent="0.2">
      <c r="B63" s="19"/>
      <c r="L63" s="19"/>
    </row>
    <row r="64" spans="2:12" ht="11.25" x14ac:dyDescent="0.2">
      <c r="B64" s="19"/>
      <c r="L64" s="19"/>
    </row>
    <row r="65" spans="2:12" s="1" customFormat="1" ht="12.75" x14ac:dyDescent="0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 x14ac:dyDescent="0.2">
      <c r="B66" s="19"/>
      <c r="L66" s="19"/>
    </row>
    <row r="67" spans="2:12" ht="11.25" x14ac:dyDescent="0.2">
      <c r="B67" s="19"/>
      <c r="L67" s="19"/>
    </row>
    <row r="68" spans="2:12" ht="11.25" x14ac:dyDescent="0.2">
      <c r="B68" s="19"/>
      <c r="L68" s="19"/>
    </row>
    <row r="69" spans="2:12" ht="11.25" x14ac:dyDescent="0.2">
      <c r="B69" s="19"/>
      <c r="L69" s="19"/>
    </row>
    <row r="70" spans="2:12" ht="11.25" x14ac:dyDescent="0.2">
      <c r="B70" s="19"/>
      <c r="L70" s="19"/>
    </row>
    <row r="71" spans="2:12" ht="11.25" x14ac:dyDescent="0.2">
      <c r="B71" s="19"/>
      <c r="L71" s="19"/>
    </row>
    <row r="72" spans="2:12" ht="11.25" x14ac:dyDescent="0.2">
      <c r="B72" s="19"/>
      <c r="L72" s="19"/>
    </row>
    <row r="73" spans="2:12" ht="11.25" x14ac:dyDescent="0.2">
      <c r="B73" s="19"/>
      <c r="L73" s="19"/>
    </row>
    <row r="74" spans="2:12" ht="11.25" x14ac:dyDescent="0.2">
      <c r="B74" s="19"/>
      <c r="L74" s="19"/>
    </row>
    <row r="75" spans="2:12" ht="11.25" x14ac:dyDescent="0.2">
      <c r="B75" s="19"/>
      <c r="L75" s="19"/>
    </row>
    <row r="76" spans="2:12" s="1" customFormat="1" ht="12.75" x14ac:dyDescent="0.2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 x14ac:dyDescent="0.2">
      <c r="B82" s="31"/>
      <c r="C82" s="20" t="s">
        <v>98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26.25" customHeight="1" x14ac:dyDescent="0.2">
      <c r="B85" s="31"/>
      <c r="E85" s="233" t="str">
        <f>E7</f>
        <v>Sústava opatrení na zlepšenie zadržiavania vody na pozemkoch lesného a pozemkového spoločenstva Harvelka</v>
      </c>
      <c r="F85" s="234"/>
      <c r="G85" s="234"/>
      <c r="H85" s="234"/>
      <c r="L85" s="31"/>
    </row>
    <row r="86" spans="2:47" s="1" customFormat="1" ht="12" customHeight="1" x14ac:dyDescent="0.2">
      <c r="B86" s="31"/>
      <c r="C86" s="26" t="s">
        <v>96</v>
      </c>
      <c r="L86" s="31"/>
    </row>
    <row r="87" spans="2:47" s="1" customFormat="1" ht="16.5" customHeight="1" x14ac:dyDescent="0.2">
      <c r="B87" s="31"/>
      <c r="E87" s="191" t="str">
        <f>E9</f>
        <v>4 - Vsakovacie nádrže</v>
      </c>
      <c r="F87" s="235"/>
      <c r="G87" s="235"/>
      <c r="H87" s="235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Harvelka</v>
      </c>
      <c r="I89" s="26" t="s">
        <v>21</v>
      </c>
      <c r="J89" s="54">
        <f>IF(J12="","",J12)</f>
        <v>0</v>
      </c>
      <c r="L89" s="31"/>
    </row>
    <row r="90" spans="2:47" s="1" customFormat="1" ht="6.95" customHeight="1" x14ac:dyDescent="0.2">
      <c r="B90" s="31"/>
      <c r="L90" s="31"/>
    </row>
    <row r="91" spans="2:47" s="1" customFormat="1" ht="25.7" customHeight="1" x14ac:dyDescent="0.2">
      <c r="B91" s="31"/>
      <c r="C91" s="26" t="s">
        <v>22</v>
      </c>
      <c r="F91" s="24" t="str">
        <f>E15</f>
        <v xml:space="preserve"> 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 x14ac:dyDescent="0.2">
      <c r="B95" s="31"/>
      <c r="L95" s="31"/>
    </row>
    <row r="96" spans="2:47" s="1" customFormat="1" ht="22.9" customHeight="1" x14ac:dyDescent="0.2">
      <c r="B96" s="31"/>
      <c r="C96" s="108" t="s">
        <v>101</v>
      </c>
      <c r="J96" s="68">
        <f>J119</f>
        <v>0</v>
      </c>
      <c r="L96" s="31"/>
      <c r="AU96" s="16" t="s">
        <v>102</v>
      </c>
    </row>
    <row r="97" spans="2:12" s="8" customFormat="1" ht="24.95" customHeight="1" x14ac:dyDescent="0.2">
      <c r="B97" s="109"/>
      <c r="D97" s="110" t="s">
        <v>103</v>
      </c>
      <c r="E97" s="111"/>
      <c r="F97" s="111"/>
      <c r="G97" s="111"/>
      <c r="H97" s="111"/>
      <c r="I97" s="111"/>
      <c r="J97" s="112">
        <f>J120</f>
        <v>0</v>
      </c>
      <c r="L97" s="109"/>
    </row>
    <row r="98" spans="2:12" s="9" customFormat="1" ht="19.899999999999999" customHeight="1" x14ac:dyDescent="0.2">
      <c r="B98" s="113"/>
      <c r="D98" s="114" t="s">
        <v>104</v>
      </c>
      <c r="E98" s="115"/>
      <c r="F98" s="115"/>
      <c r="G98" s="115"/>
      <c r="H98" s="115"/>
      <c r="I98" s="115"/>
      <c r="J98" s="116">
        <f>J121</f>
        <v>0</v>
      </c>
      <c r="L98" s="113"/>
    </row>
    <row r="99" spans="2:12" s="8" customFormat="1" ht="24.95" customHeight="1" x14ac:dyDescent="0.2">
      <c r="B99" s="109"/>
      <c r="D99" s="110" t="s">
        <v>133</v>
      </c>
      <c r="E99" s="111"/>
      <c r="F99" s="111"/>
      <c r="G99" s="111"/>
      <c r="H99" s="111"/>
      <c r="I99" s="111"/>
      <c r="J99" s="112">
        <f>J132</f>
        <v>0</v>
      </c>
      <c r="L99" s="109"/>
    </row>
    <row r="100" spans="2:12" s="1" customFormat="1" ht="21.75" customHeight="1" x14ac:dyDescent="0.2">
      <c r="B100" s="31"/>
      <c r="L100" s="31"/>
    </row>
    <row r="101" spans="2:12" s="1" customFormat="1" ht="6.95" customHeight="1" x14ac:dyDescent="0.2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31"/>
    </row>
    <row r="105" spans="2:12" s="1" customFormat="1" ht="6.95" customHeight="1" x14ac:dyDescent="0.2"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31"/>
    </row>
    <row r="106" spans="2:12" s="1" customFormat="1" ht="24.95" customHeight="1" x14ac:dyDescent="0.2">
      <c r="B106" s="31"/>
      <c r="C106" s="20" t="s">
        <v>105</v>
      </c>
      <c r="L106" s="31"/>
    </row>
    <row r="107" spans="2:12" s="1" customFormat="1" ht="6.95" customHeight="1" x14ac:dyDescent="0.2">
      <c r="B107" s="31"/>
      <c r="L107" s="31"/>
    </row>
    <row r="108" spans="2:12" s="1" customFormat="1" ht="12" customHeight="1" x14ac:dyDescent="0.2">
      <c r="B108" s="31"/>
      <c r="C108" s="26" t="s">
        <v>15</v>
      </c>
      <c r="L108" s="31"/>
    </row>
    <row r="109" spans="2:12" s="1" customFormat="1" ht="26.25" customHeight="1" x14ac:dyDescent="0.2">
      <c r="B109" s="31"/>
      <c r="E109" s="233" t="str">
        <f>E7</f>
        <v>Sústava opatrení na zlepšenie zadržiavania vody na pozemkoch lesného a pozemkového spoločenstva Harvelka</v>
      </c>
      <c r="F109" s="234"/>
      <c r="G109" s="234"/>
      <c r="H109" s="234"/>
      <c r="L109" s="31"/>
    </row>
    <row r="110" spans="2:12" s="1" customFormat="1" ht="12" customHeight="1" x14ac:dyDescent="0.2">
      <c r="B110" s="31"/>
      <c r="C110" s="26" t="s">
        <v>96</v>
      </c>
      <c r="L110" s="31"/>
    </row>
    <row r="111" spans="2:12" s="1" customFormat="1" ht="16.5" customHeight="1" x14ac:dyDescent="0.2">
      <c r="B111" s="31"/>
      <c r="E111" s="191" t="str">
        <f>E9</f>
        <v>4 - Vsakovacie nádrže</v>
      </c>
      <c r="F111" s="235"/>
      <c r="G111" s="235"/>
      <c r="H111" s="235"/>
      <c r="L111" s="31"/>
    </row>
    <row r="112" spans="2:12" s="1" customFormat="1" ht="6.95" customHeight="1" x14ac:dyDescent="0.2">
      <c r="B112" s="31"/>
      <c r="L112" s="31"/>
    </row>
    <row r="113" spans="2:65" s="1" customFormat="1" ht="12" customHeight="1" x14ac:dyDescent="0.2">
      <c r="B113" s="31"/>
      <c r="C113" s="26" t="s">
        <v>19</v>
      </c>
      <c r="F113" s="24" t="str">
        <f>F12</f>
        <v>Harvelka</v>
      </c>
      <c r="I113" s="26" t="s">
        <v>21</v>
      </c>
      <c r="J113" s="54">
        <f>IF(J12="","",J12)</f>
        <v>0</v>
      </c>
      <c r="L113" s="31"/>
    </row>
    <row r="114" spans="2:65" s="1" customFormat="1" ht="6.95" customHeight="1" x14ac:dyDescent="0.2">
      <c r="B114" s="31"/>
      <c r="L114" s="31"/>
    </row>
    <row r="115" spans="2:65" s="1" customFormat="1" ht="25.7" customHeight="1" x14ac:dyDescent="0.2">
      <c r="B115" s="31"/>
      <c r="C115" s="26" t="s">
        <v>22</v>
      </c>
      <c r="F115" s="24" t="str">
        <f>E15</f>
        <v xml:space="preserve"> </v>
      </c>
      <c r="I115" s="26" t="s">
        <v>28</v>
      </c>
      <c r="J115" s="29" t="str">
        <f>E21</f>
        <v xml:space="preserve">Ing. arch. Stanislav Sýkora </v>
      </c>
      <c r="L115" s="31"/>
    </row>
    <row r="116" spans="2:65" s="1" customFormat="1" ht="15.2" customHeight="1" x14ac:dyDescent="0.2">
      <c r="B116" s="31"/>
      <c r="C116" s="26" t="s">
        <v>26</v>
      </c>
      <c r="F116" s="24" t="str">
        <f>IF(E18="","",E18)</f>
        <v>Vyplň údaj</v>
      </c>
      <c r="I116" s="26" t="s">
        <v>31</v>
      </c>
      <c r="J116" s="29" t="str">
        <f>E24</f>
        <v>Stanislav Hlubina</v>
      </c>
      <c r="L116" s="31"/>
    </row>
    <row r="117" spans="2:65" s="1" customFormat="1" ht="10.35" customHeight="1" x14ac:dyDescent="0.2">
      <c r="B117" s="31"/>
      <c r="L117" s="31"/>
    </row>
    <row r="118" spans="2:65" s="10" customFormat="1" ht="29.25" customHeight="1" x14ac:dyDescent="0.2">
      <c r="B118" s="117"/>
      <c r="C118" s="118" t="s">
        <v>106</v>
      </c>
      <c r="D118" s="119" t="s">
        <v>59</v>
      </c>
      <c r="E118" s="119" t="s">
        <v>55</v>
      </c>
      <c r="F118" s="119" t="s">
        <v>56</v>
      </c>
      <c r="G118" s="119" t="s">
        <v>107</v>
      </c>
      <c r="H118" s="119" t="s">
        <v>108</v>
      </c>
      <c r="I118" s="119" t="s">
        <v>109</v>
      </c>
      <c r="J118" s="120" t="s">
        <v>100</v>
      </c>
      <c r="K118" s="121" t="s">
        <v>110</v>
      </c>
      <c r="L118" s="117"/>
      <c r="M118" s="61" t="s">
        <v>1</v>
      </c>
      <c r="N118" s="62" t="s">
        <v>38</v>
      </c>
      <c r="O118" s="62" t="s">
        <v>111</v>
      </c>
      <c r="P118" s="62" t="s">
        <v>112</v>
      </c>
      <c r="Q118" s="62" t="s">
        <v>113</v>
      </c>
      <c r="R118" s="62" t="s">
        <v>114</v>
      </c>
      <c r="S118" s="62" t="s">
        <v>115</v>
      </c>
      <c r="T118" s="63" t="s">
        <v>116</v>
      </c>
    </row>
    <row r="119" spans="2:65" s="1" customFormat="1" ht="22.9" customHeight="1" x14ac:dyDescent="0.25">
      <c r="B119" s="31"/>
      <c r="C119" s="66" t="s">
        <v>101</v>
      </c>
      <c r="J119" s="122">
        <f>BK119</f>
        <v>0</v>
      </c>
      <c r="L119" s="31"/>
      <c r="M119" s="64"/>
      <c r="N119" s="55"/>
      <c r="O119" s="55"/>
      <c r="P119" s="123">
        <f>P120+P132</f>
        <v>0</v>
      </c>
      <c r="Q119" s="55"/>
      <c r="R119" s="123">
        <f>R120+R132</f>
        <v>0</v>
      </c>
      <c r="S119" s="55"/>
      <c r="T119" s="124">
        <f>T120+T132</f>
        <v>0</v>
      </c>
      <c r="AT119" s="16" t="s">
        <v>73</v>
      </c>
      <c r="AU119" s="16" t="s">
        <v>102</v>
      </c>
      <c r="BK119" s="125">
        <f>BK120+BK132</f>
        <v>0</v>
      </c>
    </row>
    <row r="120" spans="2:65" s="11" customFormat="1" ht="25.9" customHeight="1" x14ac:dyDescent="0.2">
      <c r="B120" s="126"/>
      <c r="D120" s="127" t="s">
        <v>73</v>
      </c>
      <c r="E120" s="128" t="s">
        <v>117</v>
      </c>
      <c r="F120" s="128" t="s">
        <v>118</v>
      </c>
      <c r="I120" s="129"/>
      <c r="J120" s="130">
        <f>BK120</f>
        <v>0</v>
      </c>
      <c r="L120" s="126"/>
      <c r="M120" s="131"/>
      <c r="P120" s="132">
        <f>P121</f>
        <v>0</v>
      </c>
      <c r="R120" s="132">
        <f>R121</f>
        <v>0</v>
      </c>
      <c r="T120" s="133">
        <f>T121</f>
        <v>0</v>
      </c>
      <c r="AR120" s="127" t="s">
        <v>79</v>
      </c>
      <c r="AT120" s="134" t="s">
        <v>73</v>
      </c>
      <c r="AU120" s="134" t="s">
        <v>74</v>
      </c>
      <c r="AY120" s="127" t="s">
        <v>119</v>
      </c>
      <c r="BK120" s="135">
        <f>BK121</f>
        <v>0</v>
      </c>
    </row>
    <row r="121" spans="2:65" s="11" customFormat="1" ht="22.9" customHeight="1" x14ac:dyDescent="0.2">
      <c r="B121" s="126"/>
      <c r="D121" s="127" t="s">
        <v>73</v>
      </c>
      <c r="E121" s="136" t="s">
        <v>79</v>
      </c>
      <c r="F121" s="136" t="s">
        <v>120</v>
      </c>
      <c r="I121" s="129"/>
      <c r="J121" s="137">
        <f>BK121</f>
        <v>0</v>
      </c>
      <c r="L121" s="126"/>
      <c r="M121" s="131"/>
      <c r="P121" s="132">
        <f>SUM(P122:P131)</f>
        <v>0</v>
      </c>
      <c r="R121" s="132">
        <f>SUM(R122:R131)</f>
        <v>0</v>
      </c>
      <c r="T121" s="133">
        <f>SUM(T122:T131)</f>
        <v>0</v>
      </c>
      <c r="AR121" s="127" t="s">
        <v>79</v>
      </c>
      <c r="AT121" s="134" t="s">
        <v>73</v>
      </c>
      <c r="AU121" s="134" t="s">
        <v>79</v>
      </c>
      <c r="AY121" s="127" t="s">
        <v>119</v>
      </c>
      <c r="BK121" s="135">
        <f>SUM(BK122:BK131)</f>
        <v>0</v>
      </c>
    </row>
    <row r="122" spans="2:65" s="1" customFormat="1" ht="21.75" customHeight="1" x14ac:dyDescent="0.2">
      <c r="B122" s="138"/>
      <c r="C122" s="139" t="s">
        <v>79</v>
      </c>
      <c r="D122" s="139" t="s">
        <v>121</v>
      </c>
      <c r="E122" s="140" t="s">
        <v>122</v>
      </c>
      <c r="F122" s="141" t="s">
        <v>232</v>
      </c>
      <c r="G122" s="142" t="s">
        <v>124</v>
      </c>
      <c r="H122" s="143">
        <v>2068</v>
      </c>
      <c r="I122" s="144"/>
      <c r="J122" s="145">
        <f t="shared" ref="J122:J127" si="0">ROUND(I122*H122,2)</f>
        <v>0</v>
      </c>
      <c r="K122" s="146"/>
      <c r="L122" s="31"/>
      <c r="M122" s="147" t="s">
        <v>1</v>
      </c>
      <c r="N122" s="148" t="s">
        <v>40</v>
      </c>
      <c r="P122" s="149">
        <f t="shared" ref="P122:P127" si="1">O122*H122</f>
        <v>0</v>
      </c>
      <c r="Q122" s="149">
        <v>0</v>
      </c>
      <c r="R122" s="149">
        <f t="shared" ref="R122:R127" si="2">Q122*H122</f>
        <v>0</v>
      </c>
      <c r="S122" s="149">
        <v>0</v>
      </c>
      <c r="T122" s="150">
        <f t="shared" ref="T122:T127" si="3">S122*H122</f>
        <v>0</v>
      </c>
      <c r="AR122" s="151" t="s">
        <v>89</v>
      </c>
      <c r="AT122" s="151" t="s">
        <v>121</v>
      </c>
      <c r="AU122" s="151" t="s">
        <v>83</v>
      </c>
      <c r="AY122" s="16" t="s">
        <v>119</v>
      </c>
      <c r="BE122" s="152">
        <f t="shared" ref="BE122:BE127" si="4">IF(N122="základná",J122,0)</f>
        <v>0</v>
      </c>
      <c r="BF122" s="152">
        <f t="shared" ref="BF122:BF127" si="5">IF(N122="znížená",J122,0)</f>
        <v>0</v>
      </c>
      <c r="BG122" s="152">
        <f t="shared" ref="BG122:BG127" si="6">IF(N122="zákl. prenesená",J122,0)</f>
        <v>0</v>
      </c>
      <c r="BH122" s="152">
        <f t="shared" ref="BH122:BH127" si="7">IF(N122="zníž. prenesená",J122,0)</f>
        <v>0</v>
      </c>
      <c r="BI122" s="152">
        <f t="shared" ref="BI122:BI127" si="8">IF(N122="nulová",J122,0)</f>
        <v>0</v>
      </c>
      <c r="BJ122" s="16" t="s">
        <v>83</v>
      </c>
      <c r="BK122" s="152">
        <f t="shared" ref="BK122:BK127" si="9">ROUND(I122*H122,2)</f>
        <v>0</v>
      </c>
      <c r="BL122" s="16" t="s">
        <v>89</v>
      </c>
      <c r="BM122" s="151" t="s">
        <v>233</v>
      </c>
    </row>
    <row r="123" spans="2:65" s="1" customFormat="1" ht="16.5" customHeight="1" x14ac:dyDescent="0.2">
      <c r="B123" s="138"/>
      <c r="C123" s="139" t="s">
        <v>83</v>
      </c>
      <c r="D123" s="139" t="s">
        <v>121</v>
      </c>
      <c r="E123" s="140" t="s">
        <v>234</v>
      </c>
      <c r="F123" s="141" t="s">
        <v>235</v>
      </c>
      <c r="G123" s="142" t="s">
        <v>124</v>
      </c>
      <c r="H123" s="143">
        <v>2068</v>
      </c>
      <c r="I123" s="144"/>
      <c r="J123" s="145">
        <f t="shared" si="0"/>
        <v>0</v>
      </c>
      <c r="K123" s="146"/>
      <c r="L123" s="31"/>
      <c r="M123" s="147" t="s">
        <v>1</v>
      </c>
      <c r="N123" s="148" t="s">
        <v>40</v>
      </c>
      <c r="P123" s="149">
        <f t="shared" si="1"/>
        <v>0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AR123" s="151" t="s">
        <v>89</v>
      </c>
      <c r="AT123" s="151" t="s">
        <v>121</v>
      </c>
      <c r="AU123" s="151" t="s">
        <v>83</v>
      </c>
      <c r="AY123" s="16" t="s">
        <v>119</v>
      </c>
      <c r="BE123" s="152">
        <f t="shared" si="4"/>
        <v>0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6" t="s">
        <v>83</v>
      </c>
      <c r="BK123" s="152">
        <f t="shared" si="9"/>
        <v>0</v>
      </c>
      <c r="BL123" s="16" t="s">
        <v>89</v>
      </c>
      <c r="BM123" s="151" t="s">
        <v>236</v>
      </c>
    </row>
    <row r="124" spans="2:65" s="1" customFormat="1" ht="21.75" customHeight="1" x14ac:dyDescent="0.2">
      <c r="B124" s="138"/>
      <c r="C124" s="139" t="s">
        <v>86</v>
      </c>
      <c r="D124" s="139" t="s">
        <v>121</v>
      </c>
      <c r="E124" s="140" t="s">
        <v>237</v>
      </c>
      <c r="F124" s="141" t="s">
        <v>238</v>
      </c>
      <c r="G124" s="142" t="s">
        <v>124</v>
      </c>
      <c r="H124" s="143">
        <v>2068</v>
      </c>
      <c r="I124" s="144"/>
      <c r="J124" s="145">
        <f t="shared" si="0"/>
        <v>0</v>
      </c>
      <c r="K124" s="146"/>
      <c r="L124" s="31"/>
      <c r="M124" s="147" t="s">
        <v>1</v>
      </c>
      <c r="N124" s="148" t="s">
        <v>40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AR124" s="151" t="s">
        <v>89</v>
      </c>
      <c r="AT124" s="151" t="s">
        <v>121</v>
      </c>
      <c r="AU124" s="151" t="s">
        <v>83</v>
      </c>
      <c r="AY124" s="16" t="s">
        <v>119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6" t="s">
        <v>83</v>
      </c>
      <c r="BK124" s="152">
        <f t="shared" si="9"/>
        <v>0</v>
      </c>
      <c r="BL124" s="16" t="s">
        <v>89</v>
      </c>
      <c r="BM124" s="151" t="s">
        <v>239</v>
      </c>
    </row>
    <row r="125" spans="2:65" s="1" customFormat="1" ht="16.5" customHeight="1" x14ac:dyDescent="0.2">
      <c r="B125" s="138"/>
      <c r="C125" s="139" t="s">
        <v>89</v>
      </c>
      <c r="D125" s="139" t="s">
        <v>121</v>
      </c>
      <c r="E125" s="140" t="s">
        <v>146</v>
      </c>
      <c r="F125" s="141" t="s">
        <v>147</v>
      </c>
      <c r="G125" s="142" t="s">
        <v>124</v>
      </c>
      <c r="H125" s="143">
        <v>2068</v>
      </c>
      <c r="I125" s="144"/>
      <c r="J125" s="145">
        <f t="shared" si="0"/>
        <v>0</v>
      </c>
      <c r="K125" s="146"/>
      <c r="L125" s="31"/>
      <c r="M125" s="147" t="s">
        <v>1</v>
      </c>
      <c r="N125" s="148" t="s">
        <v>40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89</v>
      </c>
      <c r="AT125" s="151" t="s">
        <v>121</v>
      </c>
      <c r="AU125" s="151" t="s">
        <v>83</v>
      </c>
      <c r="AY125" s="16" t="s">
        <v>119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6" t="s">
        <v>83</v>
      </c>
      <c r="BK125" s="152">
        <f t="shared" si="9"/>
        <v>0</v>
      </c>
      <c r="BL125" s="16" t="s">
        <v>89</v>
      </c>
      <c r="BM125" s="151" t="s">
        <v>240</v>
      </c>
    </row>
    <row r="126" spans="2:65" s="1" customFormat="1" ht="24.2" customHeight="1" x14ac:dyDescent="0.2">
      <c r="B126" s="138"/>
      <c r="C126" s="139" t="s">
        <v>92</v>
      </c>
      <c r="D126" s="139" t="s">
        <v>121</v>
      </c>
      <c r="E126" s="140" t="s">
        <v>149</v>
      </c>
      <c r="F126" s="141" t="s">
        <v>150</v>
      </c>
      <c r="G126" s="142" t="s">
        <v>124</v>
      </c>
      <c r="H126" s="143">
        <v>2068</v>
      </c>
      <c r="I126" s="144"/>
      <c r="J126" s="145">
        <f t="shared" si="0"/>
        <v>0</v>
      </c>
      <c r="K126" s="146"/>
      <c r="L126" s="31"/>
      <c r="M126" s="147" t="s">
        <v>1</v>
      </c>
      <c r="N126" s="148" t="s">
        <v>40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89</v>
      </c>
      <c r="AT126" s="151" t="s">
        <v>121</v>
      </c>
      <c r="AU126" s="151" t="s">
        <v>83</v>
      </c>
      <c r="AY126" s="16" t="s">
        <v>119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6" t="s">
        <v>83</v>
      </c>
      <c r="BK126" s="152">
        <f t="shared" si="9"/>
        <v>0</v>
      </c>
      <c r="BL126" s="16" t="s">
        <v>89</v>
      </c>
      <c r="BM126" s="151" t="s">
        <v>241</v>
      </c>
    </row>
    <row r="127" spans="2:65" s="1" customFormat="1" ht="24.2" customHeight="1" x14ac:dyDescent="0.2">
      <c r="B127" s="138"/>
      <c r="C127" s="139" t="s">
        <v>152</v>
      </c>
      <c r="D127" s="139" t="s">
        <v>121</v>
      </c>
      <c r="E127" s="140" t="s">
        <v>242</v>
      </c>
      <c r="F127" s="141" t="s">
        <v>243</v>
      </c>
      <c r="G127" s="142" t="s">
        <v>155</v>
      </c>
      <c r="H127" s="143">
        <v>10200</v>
      </c>
      <c r="I127" s="144"/>
      <c r="J127" s="145">
        <f t="shared" si="0"/>
        <v>0</v>
      </c>
      <c r="K127" s="146"/>
      <c r="L127" s="31"/>
      <c r="M127" s="147" t="s">
        <v>1</v>
      </c>
      <c r="N127" s="148" t="s">
        <v>40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89</v>
      </c>
      <c r="AT127" s="151" t="s">
        <v>121</v>
      </c>
      <c r="AU127" s="151" t="s">
        <v>83</v>
      </c>
      <c r="AY127" s="16" t="s">
        <v>119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6" t="s">
        <v>83</v>
      </c>
      <c r="BK127" s="152">
        <f t="shared" si="9"/>
        <v>0</v>
      </c>
      <c r="BL127" s="16" t="s">
        <v>89</v>
      </c>
      <c r="BM127" s="151" t="s">
        <v>244</v>
      </c>
    </row>
    <row r="128" spans="2:65" s="12" customFormat="1" ht="11.25" x14ac:dyDescent="0.2">
      <c r="B128" s="153"/>
      <c r="D128" s="154" t="s">
        <v>126</v>
      </c>
      <c r="E128" s="155" t="s">
        <v>1</v>
      </c>
      <c r="F128" s="156" t="s">
        <v>245</v>
      </c>
      <c r="H128" s="155" t="s">
        <v>1</v>
      </c>
      <c r="I128" s="157"/>
      <c r="L128" s="153"/>
      <c r="M128" s="158"/>
      <c r="T128" s="159"/>
      <c r="AT128" s="155" t="s">
        <v>126</v>
      </c>
      <c r="AU128" s="155" t="s">
        <v>83</v>
      </c>
      <c r="AV128" s="12" t="s">
        <v>79</v>
      </c>
      <c r="AW128" s="12" t="s">
        <v>30</v>
      </c>
      <c r="AX128" s="12" t="s">
        <v>74</v>
      </c>
      <c r="AY128" s="155" t="s">
        <v>119</v>
      </c>
    </row>
    <row r="129" spans="2:65" s="13" customFormat="1" ht="11.25" x14ac:dyDescent="0.2">
      <c r="B129" s="160"/>
      <c r="D129" s="154" t="s">
        <v>126</v>
      </c>
      <c r="E129" s="161" t="s">
        <v>1</v>
      </c>
      <c r="F129" s="162" t="s">
        <v>246</v>
      </c>
      <c r="H129" s="163">
        <v>10200</v>
      </c>
      <c r="I129" s="164"/>
      <c r="L129" s="160"/>
      <c r="M129" s="165"/>
      <c r="T129" s="166"/>
      <c r="AT129" s="161" t="s">
        <v>126</v>
      </c>
      <c r="AU129" s="161" t="s">
        <v>83</v>
      </c>
      <c r="AV129" s="13" t="s">
        <v>83</v>
      </c>
      <c r="AW129" s="13" t="s">
        <v>30</v>
      </c>
      <c r="AX129" s="13" t="s">
        <v>74</v>
      </c>
      <c r="AY129" s="161" t="s">
        <v>119</v>
      </c>
    </row>
    <row r="130" spans="2:65" s="14" customFormat="1" ht="11.25" x14ac:dyDescent="0.2">
      <c r="B130" s="172"/>
      <c r="D130" s="154" t="s">
        <v>126</v>
      </c>
      <c r="E130" s="173" t="s">
        <v>1</v>
      </c>
      <c r="F130" s="174" t="s">
        <v>139</v>
      </c>
      <c r="H130" s="175">
        <v>10200</v>
      </c>
      <c r="I130" s="176"/>
      <c r="L130" s="172"/>
      <c r="M130" s="177"/>
      <c r="T130" s="178"/>
      <c r="AT130" s="173" t="s">
        <v>126</v>
      </c>
      <c r="AU130" s="173" t="s">
        <v>83</v>
      </c>
      <c r="AV130" s="14" t="s">
        <v>89</v>
      </c>
      <c r="AW130" s="14" t="s">
        <v>30</v>
      </c>
      <c r="AX130" s="14" t="s">
        <v>79</v>
      </c>
      <c r="AY130" s="173" t="s">
        <v>119</v>
      </c>
    </row>
    <row r="131" spans="2:65" s="1" customFormat="1" ht="24.2" customHeight="1" x14ac:dyDescent="0.2">
      <c r="B131" s="138"/>
      <c r="C131" s="139" t="s">
        <v>160</v>
      </c>
      <c r="D131" s="139" t="s">
        <v>121</v>
      </c>
      <c r="E131" s="140" t="s">
        <v>153</v>
      </c>
      <c r="F131" s="141" t="s">
        <v>154</v>
      </c>
      <c r="G131" s="142" t="s">
        <v>155</v>
      </c>
      <c r="H131" s="143">
        <v>2068</v>
      </c>
      <c r="I131" s="144"/>
      <c r="J131" s="145">
        <f>ROUND(I131*H131,2)</f>
        <v>0</v>
      </c>
      <c r="K131" s="146"/>
      <c r="L131" s="31"/>
      <c r="M131" s="147" t="s">
        <v>1</v>
      </c>
      <c r="N131" s="148" t="s">
        <v>40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89</v>
      </c>
      <c r="AT131" s="151" t="s">
        <v>121</v>
      </c>
      <c r="AU131" s="151" t="s">
        <v>83</v>
      </c>
      <c r="AY131" s="16" t="s">
        <v>119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6" t="s">
        <v>83</v>
      </c>
      <c r="BK131" s="152">
        <f>ROUND(I131*H131,2)</f>
        <v>0</v>
      </c>
      <c r="BL131" s="16" t="s">
        <v>89</v>
      </c>
      <c r="BM131" s="151" t="s">
        <v>247</v>
      </c>
    </row>
    <row r="132" spans="2:65" s="11" customFormat="1" ht="25.9" customHeight="1" x14ac:dyDescent="0.2">
      <c r="B132" s="126"/>
      <c r="D132" s="127" t="s">
        <v>73</v>
      </c>
      <c r="E132" s="128" t="s">
        <v>158</v>
      </c>
      <c r="F132" s="128" t="s">
        <v>159</v>
      </c>
      <c r="I132" s="129"/>
      <c r="J132" s="130">
        <f>BK132</f>
        <v>0</v>
      </c>
      <c r="L132" s="126"/>
      <c r="M132" s="131"/>
      <c r="P132" s="132">
        <f>P133</f>
        <v>0</v>
      </c>
      <c r="R132" s="132">
        <f>R133</f>
        <v>0</v>
      </c>
      <c r="T132" s="133">
        <f>T133</f>
        <v>0</v>
      </c>
      <c r="AR132" s="127" t="s">
        <v>89</v>
      </c>
      <c r="AT132" s="134" t="s">
        <v>73</v>
      </c>
      <c r="AU132" s="134" t="s">
        <v>74</v>
      </c>
      <c r="AY132" s="127" t="s">
        <v>119</v>
      </c>
      <c r="BK132" s="135">
        <f>BK133</f>
        <v>0</v>
      </c>
    </row>
    <row r="133" spans="2:65" s="1" customFormat="1" ht="16.5" customHeight="1" x14ac:dyDescent="0.2">
      <c r="B133" s="138"/>
      <c r="C133" s="139" t="s">
        <v>190</v>
      </c>
      <c r="D133" s="139" t="s">
        <v>121</v>
      </c>
      <c r="E133" s="140" t="s">
        <v>161</v>
      </c>
      <c r="F133" s="141" t="s">
        <v>162</v>
      </c>
      <c r="G133" s="142" t="s">
        <v>163</v>
      </c>
      <c r="H133" s="179"/>
      <c r="I133" s="144"/>
      <c r="J133" s="145">
        <f>ROUND(I133*H133,2)</f>
        <v>0</v>
      </c>
      <c r="K133" s="146"/>
      <c r="L133" s="31"/>
      <c r="M133" s="167" t="s">
        <v>1</v>
      </c>
      <c r="N133" s="168" t="s">
        <v>40</v>
      </c>
      <c r="O133" s="169"/>
      <c r="P133" s="170">
        <f>O133*H133</f>
        <v>0</v>
      </c>
      <c r="Q133" s="170">
        <v>0</v>
      </c>
      <c r="R133" s="170">
        <f>Q133*H133</f>
        <v>0</v>
      </c>
      <c r="S133" s="170">
        <v>0</v>
      </c>
      <c r="T133" s="171">
        <f>S133*H133</f>
        <v>0</v>
      </c>
      <c r="AR133" s="151" t="s">
        <v>164</v>
      </c>
      <c r="AT133" s="151" t="s">
        <v>121</v>
      </c>
      <c r="AU133" s="151" t="s">
        <v>79</v>
      </c>
      <c r="AY133" s="16" t="s">
        <v>119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83</v>
      </c>
      <c r="BK133" s="152">
        <f>ROUND(I133*H133,2)</f>
        <v>0</v>
      </c>
      <c r="BL133" s="16" t="s">
        <v>164</v>
      </c>
      <c r="BM133" s="151" t="s">
        <v>248</v>
      </c>
    </row>
    <row r="134" spans="2:65" s="1" customFormat="1" ht="6.95" customHeight="1" x14ac:dyDescent="0.2">
      <c r="B134" s="46"/>
      <c r="C134" s="47"/>
      <c r="D134" s="47"/>
      <c r="E134" s="47"/>
      <c r="F134" s="47"/>
      <c r="G134" s="47"/>
      <c r="H134" s="47"/>
      <c r="I134" s="47"/>
      <c r="J134" s="47"/>
      <c r="K134" s="47"/>
      <c r="L134" s="31"/>
    </row>
  </sheetData>
  <autoFilter ref="C118:K133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8"/>
  <sheetViews>
    <sheetView showGridLines="0" tabSelected="1" workbookViewId="0">
      <selection activeCell="J12" sqref="J12"/>
    </sheetView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94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5" customHeight="1" x14ac:dyDescent="0.2">
      <c r="B4" s="19"/>
      <c r="D4" s="20" t="s">
        <v>95</v>
      </c>
      <c r="L4" s="19"/>
      <c r="M4" s="90" t="s">
        <v>9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3" t="str">
        <f>'Rekapitulácia stavby'!K6</f>
        <v>Sústava opatrení na zlepšenie zadržiavania vody na pozemkoch lesného a pozemkového spoločenstva Harvelka</v>
      </c>
      <c r="F7" s="234"/>
      <c r="G7" s="234"/>
      <c r="H7" s="234"/>
      <c r="L7" s="19"/>
    </row>
    <row r="8" spans="2:46" s="1" customFormat="1" ht="12" customHeight="1" x14ac:dyDescent="0.2">
      <c r="B8" s="31"/>
      <c r="D8" s="26" t="s">
        <v>96</v>
      </c>
      <c r="L8" s="31"/>
    </row>
    <row r="9" spans="2:46" s="1" customFormat="1" ht="16.5" customHeight="1" x14ac:dyDescent="0.2">
      <c r="B9" s="31"/>
      <c r="E9" s="191" t="s">
        <v>249</v>
      </c>
      <c r="F9" s="235"/>
      <c r="G9" s="235"/>
      <c r="H9" s="235"/>
      <c r="L9" s="31"/>
    </row>
    <row r="10" spans="2:46" s="1" customFormat="1" ht="11.25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/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tr">
        <f>IF('Rekapitulácia stavby'!AN10="","",'Rekapitulácia stavby'!AN10)</f>
        <v/>
      </c>
      <c r="L14" s="31"/>
    </row>
    <row r="15" spans="2:46" s="1" customFormat="1" ht="18" customHeight="1" x14ac:dyDescent="0.2">
      <c r="B15" s="31"/>
      <c r="E15" s="24" t="str">
        <f>IF('Rekapitulácia stavby'!E11="","",'Rekapitulácia stavby'!E11)</f>
        <v xml:space="preserve"> </v>
      </c>
      <c r="I15" s="26" t="s">
        <v>25</v>
      </c>
      <c r="J15" s="24" t="str">
        <f>IF('Rekapitulácia stavby'!AN11="","",'Rekapitulácia stavby'!AN11)</f>
        <v/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6" t="str">
        <f>'Rekapitulácia stavby'!E14</f>
        <v>Vyplň údaj</v>
      </c>
      <c r="F18" s="213"/>
      <c r="G18" s="213"/>
      <c r="H18" s="213"/>
      <c r="I18" s="26" t="s">
        <v>25</v>
      </c>
      <c r="J18" s="27" t="str">
        <f>'Rekapitulácia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18" t="s">
        <v>1</v>
      </c>
      <c r="F27" s="218"/>
      <c r="G27" s="218"/>
      <c r="H27" s="218"/>
      <c r="L27" s="91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 x14ac:dyDescent="0.2">
      <c r="B30" s="31"/>
      <c r="D30" s="92" t="s">
        <v>34</v>
      </c>
      <c r="J30" s="68">
        <f>ROUND(J121, 2)</f>
        <v>0</v>
      </c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 x14ac:dyDescent="0.2">
      <c r="B33" s="31"/>
      <c r="D33" s="57" t="s">
        <v>38</v>
      </c>
      <c r="E33" s="36" t="s">
        <v>39</v>
      </c>
      <c r="F33" s="93">
        <f>ROUND((SUM(BE121:BE137)),  2)</f>
        <v>0</v>
      </c>
      <c r="G33" s="94"/>
      <c r="H33" s="94"/>
      <c r="I33" s="95">
        <v>0.2</v>
      </c>
      <c r="J33" s="93">
        <f>ROUND(((SUM(BE121:BE137))*I33),  2)</f>
        <v>0</v>
      </c>
      <c r="L33" s="31"/>
    </row>
    <row r="34" spans="2:12" s="1" customFormat="1" ht="14.45" customHeight="1" x14ac:dyDescent="0.2">
      <c r="B34" s="31"/>
      <c r="E34" s="36" t="s">
        <v>40</v>
      </c>
      <c r="F34" s="93">
        <f>ROUND((SUM(BF121:BF137)),  2)</f>
        <v>0</v>
      </c>
      <c r="G34" s="94"/>
      <c r="H34" s="94"/>
      <c r="I34" s="95">
        <v>0.2</v>
      </c>
      <c r="J34" s="93">
        <f>ROUND(((SUM(BF121:BF137))*I34),  2)</f>
        <v>0</v>
      </c>
      <c r="L34" s="31"/>
    </row>
    <row r="35" spans="2:12" s="1" customFormat="1" ht="14.45" hidden="1" customHeight="1" x14ac:dyDescent="0.2">
      <c r="B35" s="31"/>
      <c r="E35" s="26" t="s">
        <v>41</v>
      </c>
      <c r="F35" s="96">
        <f>ROUND((SUM(BG121:BG137)),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 x14ac:dyDescent="0.2">
      <c r="B36" s="31"/>
      <c r="E36" s="26" t="s">
        <v>42</v>
      </c>
      <c r="F36" s="96">
        <f>ROUND((SUM(BH121:BH137)),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 x14ac:dyDescent="0.2">
      <c r="B37" s="31"/>
      <c r="E37" s="36" t="s">
        <v>43</v>
      </c>
      <c r="F37" s="93">
        <f>ROUND((SUM(BI121:BI137)),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1.25" x14ac:dyDescent="0.2">
      <c r="B51" s="19"/>
      <c r="L51" s="19"/>
    </row>
    <row r="52" spans="2:12" ht="11.25" x14ac:dyDescent="0.2">
      <c r="B52" s="19"/>
      <c r="L52" s="19"/>
    </row>
    <row r="53" spans="2:12" ht="11.25" x14ac:dyDescent="0.2">
      <c r="B53" s="19"/>
      <c r="L53" s="19"/>
    </row>
    <row r="54" spans="2:12" ht="11.25" x14ac:dyDescent="0.2">
      <c r="B54" s="19"/>
      <c r="L54" s="19"/>
    </row>
    <row r="55" spans="2:12" ht="11.25" x14ac:dyDescent="0.2">
      <c r="B55" s="19"/>
      <c r="L55" s="19"/>
    </row>
    <row r="56" spans="2:12" ht="11.25" x14ac:dyDescent="0.2">
      <c r="B56" s="19"/>
      <c r="L56" s="19"/>
    </row>
    <row r="57" spans="2:12" ht="11.25" x14ac:dyDescent="0.2">
      <c r="B57" s="19"/>
      <c r="L57" s="19"/>
    </row>
    <row r="58" spans="2:12" ht="11.25" x14ac:dyDescent="0.2">
      <c r="B58" s="19"/>
      <c r="L58" s="19"/>
    </row>
    <row r="59" spans="2:12" ht="11.25" x14ac:dyDescent="0.2">
      <c r="B59" s="19"/>
      <c r="L59" s="19"/>
    </row>
    <row r="60" spans="2:12" ht="11.25" x14ac:dyDescent="0.2">
      <c r="B60" s="19"/>
      <c r="L60" s="19"/>
    </row>
    <row r="61" spans="2:12" s="1" customFormat="1" ht="12.75" x14ac:dyDescent="0.2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1.25" x14ac:dyDescent="0.2">
      <c r="B62" s="19"/>
      <c r="L62" s="19"/>
    </row>
    <row r="63" spans="2:12" ht="11.25" x14ac:dyDescent="0.2">
      <c r="B63" s="19"/>
      <c r="L63" s="19"/>
    </row>
    <row r="64" spans="2:12" ht="11.25" x14ac:dyDescent="0.2">
      <c r="B64" s="19"/>
      <c r="L64" s="19"/>
    </row>
    <row r="65" spans="2:12" s="1" customFormat="1" ht="12.75" x14ac:dyDescent="0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1.25" x14ac:dyDescent="0.2">
      <c r="B66" s="19"/>
      <c r="L66" s="19"/>
    </row>
    <row r="67" spans="2:12" ht="11.25" x14ac:dyDescent="0.2">
      <c r="B67" s="19"/>
      <c r="L67" s="19"/>
    </row>
    <row r="68" spans="2:12" ht="11.25" x14ac:dyDescent="0.2">
      <c r="B68" s="19"/>
      <c r="L68" s="19"/>
    </row>
    <row r="69" spans="2:12" ht="11.25" x14ac:dyDescent="0.2">
      <c r="B69" s="19"/>
      <c r="L69" s="19"/>
    </row>
    <row r="70" spans="2:12" ht="11.25" x14ac:dyDescent="0.2">
      <c r="B70" s="19"/>
      <c r="L70" s="19"/>
    </row>
    <row r="71" spans="2:12" ht="11.25" x14ac:dyDescent="0.2">
      <c r="B71" s="19"/>
      <c r="L71" s="19"/>
    </row>
    <row r="72" spans="2:12" ht="11.25" x14ac:dyDescent="0.2">
      <c r="B72" s="19"/>
      <c r="L72" s="19"/>
    </row>
    <row r="73" spans="2:12" ht="11.25" x14ac:dyDescent="0.2">
      <c r="B73" s="19"/>
      <c r="L73" s="19"/>
    </row>
    <row r="74" spans="2:12" ht="11.25" x14ac:dyDescent="0.2">
      <c r="B74" s="19"/>
      <c r="L74" s="19"/>
    </row>
    <row r="75" spans="2:12" ht="11.25" x14ac:dyDescent="0.2">
      <c r="B75" s="19"/>
      <c r="L75" s="19"/>
    </row>
    <row r="76" spans="2:12" s="1" customFormat="1" ht="12.75" x14ac:dyDescent="0.2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 x14ac:dyDescent="0.2">
      <c r="B82" s="31"/>
      <c r="C82" s="20" t="s">
        <v>98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26.25" customHeight="1" x14ac:dyDescent="0.2">
      <c r="B85" s="31"/>
      <c r="E85" s="233" t="str">
        <f>E7</f>
        <v>Sústava opatrení na zlepšenie zadržiavania vody na pozemkoch lesného a pozemkového spoločenstva Harvelka</v>
      </c>
      <c r="F85" s="234"/>
      <c r="G85" s="234"/>
      <c r="H85" s="234"/>
      <c r="L85" s="31"/>
    </row>
    <row r="86" spans="2:47" s="1" customFormat="1" ht="12" customHeight="1" x14ac:dyDescent="0.2">
      <c r="B86" s="31"/>
      <c r="C86" s="26" t="s">
        <v>96</v>
      </c>
      <c r="L86" s="31"/>
    </row>
    <row r="87" spans="2:47" s="1" customFormat="1" ht="16.5" customHeight="1" x14ac:dyDescent="0.2">
      <c r="B87" s="31"/>
      <c r="E87" s="191" t="str">
        <f>E9</f>
        <v>5 - Zvážnica - protierózna odrážka</v>
      </c>
      <c r="F87" s="235"/>
      <c r="G87" s="235"/>
      <c r="H87" s="235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Harvelka</v>
      </c>
      <c r="I89" s="26" t="s">
        <v>21</v>
      </c>
      <c r="J89" s="54" t="str">
        <f>IF(J12="","",J12)</f>
        <v/>
      </c>
      <c r="L89" s="31"/>
    </row>
    <row r="90" spans="2:47" s="1" customFormat="1" ht="6.95" customHeight="1" x14ac:dyDescent="0.2">
      <c r="B90" s="31"/>
      <c r="L90" s="31"/>
    </row>
    <row r="91" spans="2:47" s="1" customFormat="1" ht="25.7" customHeight="1" x14ac:dyDescent="0.2">
      <c r="B91" s="31"/>
      <c r="C91" s="26" t="s">
        <v>22</v>
      </c>
      <c r="F91" s="24" t="str">
        <f>E15</f>
        <v xml:space="preserve"> </v>
      </c>
      <c r="I91" s="26" t="s">
        <v>28</v>
      </c>
      <c r="J91" s="29" t="str">
        <f>E21</f>
        <v xml:space="preserve">Ing. arch. Stanislav Sýkora </v>
      </c>
      <c r="L91" s="31"/>
    </row>
    <row r="92" spans="2:47" s="1" customFormat="1" ht="15.2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106" t="s">
        <v>99</v>
      </c>
      <c r="D94" s="98"/>
      <c r="E94" s="98"/>
      <c r="F94" s="98"/>
      <c r="G94" s="98"/>
      <c r="H94" s="98"/>
      <c r="I94" s="98"/>
      <c r="J94" s="107" t="s">
        <v>100</v>
      </c>
      <c r="K94" s="98"/>
      <c r="L94" s="31"/>
    </row>
    <row r="95" spans="2:47" s="1" customFormat="1" ht="10.35" customHeight="1" x14ac:dyDescent="0.2">
      <c r="B95" s="31"/>
      <c r="L95" s="31"/>
    </row>
    <row r="96" spans="2:47" s="1" customFormat="1" ht="22.9" customHeight="1" x14ac:dyDescent="0.2">
      <c r="B96" s="31"/>
      <c r="C96" s="108" t="s">
        <v>101</v>
      </c>
      <c r="J96" s="68">
        <f>J121</f>
        <v>0</v>
      </c>
      <c r="L96" s="31"/>
      <c r="AU96" s="16" t="s">
        <v>102</v>
      </c>
    </row>
    <row r="97" spans="2:12" s="8" customFormat="1" ht="24.95" customHeight="1" x14ac:dyDescent="0.2">
      <c r="B97" s="109"/>
      <c r="D97" s="110" t="s">
        <v>103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2:12" s="9" customFormat="1" ht="19.899999999999999" customHeight="1" x14ac:dyDescent="0.2">
      <c r="B98" s="113"/>
      <c r="D98" s="114" t="s">
        <v>104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2:12" s="9" customFormat="1" ht="19.899999999999999" customHeight="1" x14ac:dyDescent="0.2">
      <c r="B99" s="113"/>
      <c r="D99" s="114" t="s">
        <v>167</v>
      </c>
      <c r="E99" s="115"/>
      <c r="F99" s="115"/>
      <c r="G99" s="115"/>
      <c r="H99" s="115"/>
      <c r="I99" s="115"/>
      <c r="J99" s="116">
        <f>J131</f>
        <v>0</v>
      </c>
      <c r="L99" s="113"/>
    </row>
    <row r="100" spans="2:12" s="9" customFormat="1" ht="19.899999999999999" customHeight="1" x14ac:dyDescent="0.2">
      <c r="B100" s="113"/>
      <c r="D100" s="114" t="s">
        <v>168</v>
      </c>
      <c r="E100" s="115"/>
      <c r="F100" s="115"/>
      <c r="G100" s="115"/>
      <c r="H100" s="115"/>
      <c r="I100" s="115"/>
      <c r="J100" s="116">
        <f>J133</f>
        <v>0</v>
      </c>
      <c r="L100" s="113"/>
    </row>
    <row r="101" spans="2:12" s="8" customFormat="1" ht="24.95" customHeight="1" x14ac:dyDescent="0.2">
      <c r="B101" s="109"/>
      <c r="D101" s="110" t="s">
        <v>133</v>
      </c>
      <c r="E101" s="111"/>
      <c r="F101" s="111"/>
      <c r="G101" s="111"/>
      <c r="H101" s="111"/>
      <c r="I101" s="111"/>
      <c r="J101" s="112">
        <f>J136</f>
        <v>0</v>
      </c>
      <c r="L101" s="109"/>
    </row>
    <row r="102" spans="2:12" s="1" customFormat="1" ht="21.75" customHeight="1" x14ac:dyDescent="0.2">
      <c r="B102" s="31"/>
      <c r="L102" s="31"/>
    </row>
    <row r="103" spans="2:12" s="1" customFormat="1" ht="6.95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1"/>
    </row>
    <row r="107" spans="2:12" s="1" customFormat="1" ht="6.95" customHeight="1" x14ac:dyDescent="0.2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31"/>
    </row>
    <row r="108" spans="2:12" s="1" customFormat="1" ht="24.95" customHeight="1" x14ac:dyDescent="0.2">
      <c r="B108" s="31"/>
      <c r="C108" s="20" t="s">
        <v>105</v>
      </c>
      <c r="L108" s="31"/>
    </row>
    <row r="109" spans="2:12" s="1" customFormat="1" ht="6.95" customHeight="1" x14ac:dyDescent="0.2">
      <c r="B109" s="31"/>
      <c r="L109" s="31"/>
    </row>
    <row r="110" spans="2:12" s="1" customFormat="1" ht="12" customHeight="1" x14ac:dyDescent="0.2">
      <c r="B110" s="31"/>
      <c r="C110" s="26" t="s">
        <v>15</v>
      </c>
      <c r="L110" s="31"/>
    </row>
    <row r="111" spans="2:12" s="1" customFormat="1" ht="26.25" customHeight="1" x14ac:dyDescent="0.2">
      <c r="B111" s="31"/>
      <c r="E111" s="233" t="str">
        <f>E7</f>
        <v>Sústava opatrení na zlepšenie zadržiavania vody na pozemkoch lesného a pozemkového spoločenstva Harvelka</v>
      </c>
      <c r="F111" s="234"/>
      <c r="G111" s="234"/>
      <c r="H111" s="234"/>
      <c r="L111" s="31"/>
    </row>
    <row r="112" spans="2:12" s="1" customFormat="1" ht="12" customHeight="1" x14ac:dyDescent="0.2">
      <c r="B112" s="31"/>
      <c r="C112" s="26" t="s">
        <v>96</v>
      </c>
      <c r="L112" s="31"/>
    </row>
    <row r="113" spans="2:65" s="1" customFormat="1" ht="16.5" customHeight="1" x14ac:dyDescent="0.2">
      <c r="B113" s="31"/>
      <c r="E113" s="191" t="str">
        <f>E9</f>
        <v>5 - Zvážnica - protierózna odrážka</v>
      </c>
      <c r="F113" s="235"/>
      <c r="G113" s="235"/>
      <c r="H113" s="235"/>
      <c r="L113" s="31"/>
    </row>
    <row r="114" spans="2:65" s="1" customFormat="1" ht="6.95" customHeight="1" x14ac:dyDescent="0.2">
      <c r="B114" s="31"/>
      <c r="L114" s="31"/>
    </row>
    <row r="115" spans="2:65" s="1" customFormat="1" ht="12" customHeight="1" x14ac:dyDescent="0.2">
      <c r="B115" s="31"/>
      <c r="C115" s="26" t="s">
        <v>19</v>
      </c>
      <c r="F115" s="24" t="str">
        <f>F12</f>
        <v>Harvelka</v>
      </c>
      <c r="I115" s="26" t="s">
        <v>21</v>
      </c>
      <c r="J115" s="54" t="str">
        <f>IF(J12="","",J12)</f>
        <v/>
      </c>
      <c r="L115" s="31"/>
    </row>
    <row r="116" spans="2:65" s="1" customFormat="1" ht="6.95" customHeight="1" x14ac:dyDescent="0.2">
      <c r="B116" s="31"/>
      <c r="L116" s="31"/>
    </row>
    <row r="117" spans="2:65" s="1" customFormat="1" ht="25.7" customHeight="1" x14ac:dyDescent="0.2">
      <c r="B117" s="31"/>
      <c r="C117" s="26" t="s">
        <v>22</v>
      </c>
      <c r="F117" s="24" t="str">
        <f>E15</f>
        <v xml:space="preserve"> </v>
      </c>
      <c r="I117" s="26" t="s">
        <v>28</v>
      </c>
      <c r="J117" s="29" t="str">
        <f>E21</f>
        <v xml:space="preserve">Ing. arch. Stanislav Sýkora </v>
      </c>
      <c r="L117" s="31"/>
    </row>
    <row r="118" spans="2:65" s="1" customFormat="1" ht="15.2" customHeight="1" x14ac:dyDescent="0.2">
      <c r="B118" s="31"/>
      <c r="C118" s="26" t="s">
        <v>26</v>
      </c>
      <c r="F118" s="24" t="str">
        <f>IF(E18="","",E18)</f>
        <v>Vyplň údaj</v>
      </c>
      <c r="I118" s="26" t="s">
        <v>31</v>
      </c>
      <c r="J118" s="29" t="str">
        <f>E24</f>
        <v>Stanislav Hlubina</v>
      </c>
      <c r="L118" s="31"/>
    </row>
    <row r="119" spans="2:65" s="1" customFormat="1" ht="10.35" customHeight="1" x14ac:dyDescent="0.2">
      <c r="B119" s="31"/>
      <c r="L119" s="31"/>
    </row>
    <row r="120" spans="2:65" s="10" customFormat="1" ht="29.25" customHeight="1" x14ac:dyDescent="0.2">
      <c r="B120" s="117"/>
      <c r="C120" s="118" t="s">
        <v>106</v>
      </c>
      <c r="D120" s="119" t="s">
        <v>59</v>
      </c>
      <c r="E120" s="119" t="s">
        <v>55</v>
      </c>
      <c r="F120" s="119" t="s">
        <v>56</v>
      </c>
      <c r="G120" s="119" t="s">
        <v>107</v>
      </c>
      <c r="H120" s="119" t="s">
        <v>108</v>
      </c>
      <c r="I120" s="119" t="s">
        <v>109</v>
      </c>
      <c r="J120" s="120" t="s">
        <v>100</v>
      </c>
      <c r="K120" s="121" t="s">
        <v>110</v>
      </c>
      <c r="L120" s="117"/>
      <c r="M120" s="61" t="s">
        <v>1</v>
      </c>
      <c r="N120" s="62" t="s">
        <v>38</v>
      </c>
      <c r="O120" s="62" t="s">
        <v>111</v>
      </c>
      <c r="P120" s="62" t="s">
        <v>112</v>
      </c>
      <c r="Q120" s="62" t="s">
        <v>113</v>
      </c>
      <c r="R120" s="62" t="s">
        <v>114</v>
      </c>
      <c r="S120" s="62" t="s">
        <v>115</v>
      </c>
      <c r="T120" s="63" t="s">
        <v>116</v>
      </c>
    </row>
    <row r="121" spans="2:65" s="1" customFormat="1" ht="22.9" customHeight="1" x14ac:dyDescent="0.25">
      <c r="B121" s="31"/>
      <c r="C121" s="66" t="s">
        <v>101</v>
      </c>
      <c r="J121" s="122">
        <f>BK121</f>
        <v>0</v>
      </c>
      <c r="L121" s="31"/>
      <c r="M121" s="64"/>
      <c r="N121" s="55"/>
      <c r="O121" s="55"/>
      <c r="P121" s="123">
        <f>P122+P136</f>
        <v>0</v>
      </c>
      <c r="Q121" s="55"/>
      <c r="R121" s="123">
        <f>R122+R136</f>
        <v>78.191999999999993</v>
      </c>
      <c r="S121" s="55"/>
      <c r="T121" s="124">
        <f>T122+T136</f>
        <v>0</v>
      </c>
      <c r="AT121" s="16" t="s">
        <v>73</v>
      </c>
      <c r="AU121" s="16" t="s">
        <v>102</v>
      </c>
      <c r="BK121" s="125">
        <f>BK122+BK136</f>
        <v>0</v>
      </c>
    </row>
    <row r="122" spans="2:65" s="11" customFormat="1" ht="25.9" customHeight="1" x14ac:dyDescent="0.2">
      <c r="B122" s="126"/>
      <c r="D122" s="127" t="s">
        <v>73</v>
      </c>
      <c r="E122" s="128" t="s">
        <v>117</v>
      </c>
      <c r="F122" s="128" t="s">
        <v>118</v>
      </c>
      <c r="I122" s="129"/>
      <c r="J122" s="130">
        <f>BK122</f>
        <v>0</v>
      </c>
      <c r="L122" s="126"/>
      <c r="M122" s="131"/>
      <c r="P122" s="132">
        <f>P123+P131+P133</f>
        <v>0</v>
      </c>
      <c r="R122" s="132">
        <f>R123+R131+R133</f>
        <v>78.191999999999993</v>
      </c>
      <c r="T122" s="133">
        <f>T123+T131+T133</f>
        <v>0</v>
      </c>
      <c r="AR122" s="127" t="s">
        <v>79</v>
      </c>
      <c r="AT122" s="134" t="s">
        <v>73</v>
      </c>
      <c r="AU122" s="134" t="s">
        <v>74</v>
      </c>
      <c r="AY122" s="127" t="s">
        <v>119</v>
      </c>
      <c r="BK122" s="135">
        <f>BK123+BK131+BK133</f>
        <v>0</v>
      </c>
    </row>
    <row r="123" spans="2:65" s="11" customFormat="1" ht="22.9" customHeight="1" x14ac:dyDescent="0.2">
      <c r="B123" s="126"/>
      <c r="D123" s="127" t="s">
        <v>73</v>
      </c>
      <c r="E123" s="136" t="s">
        <v>79</v>
      </c>
      <c r="F123" s="136" t="s">
        <v>120</v>
      </c>
      <c r="I123" s="129"/>
      <c r="J123" s="137">
        <f>BK123</f>
        <v>0</v>
      </c>
      <c r="L123" s="126"/>
      <c r="M123" s="131"/>
      <c r="P123" s="132">
        <f>SUM(P124:P130)</f>
        <v>0</v>
      </c>
      <c r="R123" s="132">
        <f>SUM(R124:R130)</f>
        <v>0</v>
      </c>
      <c r="T123" s="133">
        <f>SUM(T124:T130)</f>
        <v>0</v>
      </c>
      <c r="AR123" s="127" t="s">
        <v>79</v>
      </c>
      <c r="AT123" s="134" t="s">
        <v>73</v>
      </c>
      <c r="AU123" s="134" t="s">
        <v>79</v>
      </c>
      <c r="AY123" s="127" t="s">
        <v>119</v>
      </c>
      <c r="BK123" s="135">
        <f>SUM(BK124:BK130)</f>
        <v>0</v>
      </c>
    </row>
    <row r="124" spans="2:65" s="1" customFormat="1" ht="21.75" customHeight="1" x14ac:dyDescent="0.2">
      <c r="B124" s="138"/>
      <c r="C124" s="139" t="s">
        <v>79</v>
      </c>
      <c r="D124" s="139" t="s">
        <v>121</v>
      </c>
      <c r="E124" s="140" t="s">
        <v>250</v>
      </c>
      <c r="F124" s="141" t="s">
        <v>251</v>
      </c>
      <c r="G124" s="142" t="s">
        <v>124</v>
      </c>
      <c r="H124" s="143">
        <v>243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40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89</v>
      </c>
      <c r="AT124" s="151" t="s">
        <v>121</v>
      </c>
      <c r="AU124" s="151" t="s">
        <v>83</v>
      </c>
      <c r="AY124" s="16" t="s">
        <v>119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83</v>
      </c>
      <c r="BK124" s="152">
        <f>ROUND(I124*H124,2)</f>
        <v>0</v>
      </c>
      <c r="BL124" s="16" t="s">
        <v>89</v>
      </c>
      <c r="BM124" s="151" t="s">
        <v>252</v>
      </c>
    </row>
    <row r="125" spans="2:65" s="12" customFormat="1" ht="11.25" x14ac:dyDescent="0.2">
      <c r="B125" s="153"/>
      <c r="D125" s="154" t="s">
        <v>126</v>
      </c>
      <c r="E125" s="155" t="s">
        <v>1</v>
      </c>
      <c r="F125" s="156" t="s">
        <v>253</v>
      </c>
      <c r="H125" s="155" t="s">
        <v>1</v>
      </c>
      <c r="I125" s="157"/>
      <c r="L125" s="153"/>
      <c r="M125" s="158"/>
      <c r="T125" s="159"/>
      <c r="AT125" s="155" t="s">
        <v>126</v>
      </c>
      <c r="AU125" s="155" t="s">
        <v>83</v>
      </c>
      <c r="AV125" s="12" t="s">
        <v>79</v>
      </c>
      <c r="AW125" s="12" t="s">
        <v>30</v>
      </c>
      <c r="AX125" s="12" t="s">
        <v>74</v>
      </c>
      <c r="AY125" s="155" t="s">
        <v>119</v>
      </c>
    </row>
    <row r="126" spans="2:65" s="13" customFormat="1" ht="11.25" x14ac:dyDescent="0.2">
      <c r="B126" s="160"/>
      <c r="D126" s="154" t="s">
        <v>126</v>
      </c>
      <c r="E126" s="161" t="s">
        <v>1</v>
      </c>
      <c r="F126" s="162" t="s">
        <v>254</v>
      </c>
      <c r="H126" s="163">
        <v>243</v>
      </c>
      <c r="I126" s="164"/>
      <c r="L126" s="160"/>
      <c r="M126" s="165"/>
      <c r="T126" s="166"/>
      <c r="AT126" s="161" t="s">
        <v>126</v>
      </c>
      <c r="AU126" s="161" t="s">
        <v>83</v>
      </c>
      <c r="AV126" s="13" t="s">
        <v>83</v>
      </c>
      <c r="AW126" s="13" t="s">
        <v>30</v>
      </c>
      <c r="AX126" s="13" t="s">
        <v>74</v>
      </c>
      <c r="AY126" s="161" t="s">
        <v>119</v>
      </c>
    </row>
    <row r="127" spans="2:65" s="14" customFormat="1" ht="11.25" x14ac:dyDescent="0.2">
      <c r="B127" s="172"/>
      <c r="D127" s="154" t="s">
        <v>126</v>
      </c>
      <c r="E127" s="173" t="s">
        <v>1</v>
      </c>
      <c r="F127" s="174" t="s">
        <v>139</v>
      </c>
      <c r="H127" s="175">
        <v>243</v>
      </c>
      <c r="I127" s="176"/>
      <c r="L127" s="172"/>
      <c r="M127" s="177"/>
      <c r="T127" s="178"/>
      <c r="AT127" s="173" t="s">
        <v>126</v>
      </c>
      <c r="AU127" s="173" t="s">
        <v>83</v>
      </c>
      <c r="AV127" s="14" t="s">
        <v>89</v>
      </c>
      <c r="AW127" s="14" t="s">
        <v>30</v>
      </c>
      <c r="AX127" s="14" t="s">
        <v>79</v>
      </c>
      <c r="AY127" s="173" t="s">
        <v>119</v>
      </c>
    </row>
    <row r="128" spans="2:65" s="1" customFormat="1" ht="21.75" customHeight="1" x14ac:dyDescent="0.2">
      <c r="B128" s="138"/>
      <c r="C128" s="139" t="s">
        <v>83</v>
      </c>
      <c r="D128" s="139" t="s">
        <v>121</v>
      </c>
      <c r="E128" s="140" t="s">
        <v>237</v>
      </c>
      <c r="F128" s="141" t="s">
        <v>238</v>
      </c>
      <c r="G128" s="142" t="s">
        <v>124</v>
      </c>
      <c r="H128" s="143">
        <v>243</v>
      </c>
      <c r="I128" s="144"/>
      <c r="J128" s="145">
        <f>ROUND(I128*H128,2)</f>
        <v>0</v>
      </c>
      <c r="K128" s="146"/>
      <c r="L128" s="31"/>
      <c r="M128" s="147" t="s">
        <v>1</v>
      </c>
      <c r="N128" s="148" t="s">
        <v>40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89</v>
      </c>
      <c r="AT128" s="151" t="s">
        <v>121</v>
      </c>
      <c r="AU128" s="151" t="s">
        <v>83</v>
      </c>
      <c r="AY128" s="16" t="s">
        <v>119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6" t="s">
        <v>83</v>
      </c>
      <c r="BK128" s="152">
        <f>ROUND(I128*H128,2)</f>
        <v>0</v>
      </c>
      <c r="BL128" s="16" t="s">
        <v>89</v>
      </c>
      <c r="BM128" s="151" t="s">
        <v>255</v>
      </c>
    </row>
    <row r="129" spans="2:65" s="1" customFormat="1" ht="16.5" customHeight="1" x14ac:dyDescent="0.2">
      <c r="B129" s="138"/>
      <c r="C129" s="139" t="s">
        <v>86</v>
      </c>
      <c r="D129" s="139" t="s">
        <v>121</v>
      </c>
      <c r="E129" s="140" t="s">
        <v>146</v>
      </c>
      <c r="F129" s="141" t="s">
        <v>147</v>
      </c>
      <c r="G129" s="142" t="s">
        <v>124</v>
      </c>
      <c r="H129" s="143">
        <v>243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40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89</v>
      </c>
      <c r="AT129" s="151" t="s">
        <v>121</v>
      </c>
      <c r="AU129" s="151" t="s">
        <v>83</v>
      </c>
      <c r="AY129" s="16" t="s">
        <v>119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83</v>
      </c>
      <c r="BK129" s="152">
        <f>ROUND(I129*H129,2)</f>
        <v>0</v>
      </c>
      <c r="BL129" s="16" t="s">
        <v>89</v>
      </c>
      <c r="BM129" s="151" t="s">
        <v>256</v>
      </c>
    </row>
    <row r="130" spans="2:65" s="1" customFormat="1" ht="24.2" customHeight="1" x14ac:dyDescent="0.2">
      <c r="B130" s="138"/>
      <c r="C130" s="139" t="s">
        <v>89</v>
      </c>
      <c r="D130" s="139" t="s">
        <v>121</v>
      </c>
      <c r="E130" s="140" t="s">
        <v>149</v>
      </c>
      <c r="F130" s="141" t="s">
        <v>150</v>
      </c>
      <c r="G130" s="142" t="s">
        <v>124</v>
      </c>
      <c r="H130" s="143">
        <v>243</v>
      </c>
      <c r="I130" s="144"/>
      <c r="J130" s="145">
        <f>ROUND(I130*H130,2)</f>
        <v>0</v>
      </c>
      <c r="K130" s="146"/>
      <c r="L130" s="31"/>
      <c r="M130" s="147" t="s">
        <v>1</v>
      </c>
      <c r="N130" s="148" t="s">
        <v>40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89</v>
      </c>
      <c r="AT130" s="151" t="s">
        <v>121</v>
      </c>
      <c r="AU130" s="151" t="s">
        <v>83</v>
      </c>
      <c r="AY130" s="16" t="s">
        <v>119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6" t="s">
        <v>83</v>
      </c>
      <c r="BK130" s="152">
        <f>ROUND(I130*H130,2)</f>
        <v>0</v>
      </c>
      <c r="BL130" s="16" t="s">
        <v>89</v>
      </c>
      <c r="BM130" s="151" t="s">
        <v>257</v>
      </c>
    </row>
    <row r="131" spans="2:65" s="11" customFormat="1" ht="22.9" customHeight="1" x14ac:dyDescent="0.2">
      <c r="B131" s="126"/>
      <c r="D131" s="127" t="s">
        <v>73</v>
      </c>
      <c r="E131" s="136" t="s">
        <v>89</v>
      </c>
      <c r="F131" s="136" t="s">
        <v>201</v>
      </c>
      <c r="I131" s="129"/>
      <c r="J131" s="137">
        <f>BK131</f>
        <v>0</v>
      </c>
      <c r="L131" s="126"/>
      <c r="M131" s="131"/>
      <c r="P131" s="132">
        <f>P132</f>
        <v>0</v>
      </c>
      <c r="R131" s="132">
        <f>R132</f>
        <v>78.191999999999993</v>
      </c>
      <c r="T131" s="133">
        <f>T132</f>
        <v>0</v>
      </c>
      <c r="AR131" s="127" t="s">
        <v>79</v>
      </c>
      <c r="AT131" s="134" t="s">
        <v>73</v>
      </c>
      <c r="AU131" s="134" t="s">
        <v>79</v>
      </c>
      <c r="AY131" s="127" t="s">
        <v>119</v>
      </c>
      <c r="BK131" s="135">
        <f>BK132</f>
        <v>0</v>
      </c>
    </row>
    <row r="132" spans="2:65" s="1" customFormat="1" ht="21.75" customHeight="1" x14ac:dyDescent="0.2">
      <c r="B132" s="138"/>
      <c r="C132" s="139" t="s">
        <v>92</v>
      </c>
      <c r="D132" s="139" t="s">
        <v>121</v>
      </c>
      <c r="E132" s="140" t="s">
        <v>258</v>
      </c>
      <c r="F132" s="141" t="s">
        <v>259</v>
      </c>
      <c r="G132" s="142" t="s">
        <v>216</v>
      </c>
      <c r="H132" s="143">
        <v>900</v>
      </c>
      <c r="I132" s="144"/>
      <c r="J132" s="145">
        <f>ROUND(I132*H132,2)</f>
        <v>0</v>
      </c>
      <c r="K132" s="146"/>
      <c r="L132" s="31"/>
      <c r="M132" s="147" t="s">
        <v>1</v>
      </c>
      <c r="N132" s="148" t="s">
        <v>40</v>
      </c>
      <c r="P132" s="149">
        <f>O132*H132</f>
        <v>0</v>
      </c>
      <c r="Q132" s="149">
        <v>8.6879999999999999E-2</v>
      </c>
      <c r="R132" s="149">
        <f>Q132*H132</f>
        <v>78.191999999999993</v>
      </c>
      <c r="S132" s="149">
        <v>0</v>
      </c>
      <c r="T132" s="150">
        <f>S132*H132</f>
        <v>0</v>
      </c>
      <c r="AR132" s="151" t="s">
        <v>89</v>
      </c>
      <c r="AT132" s="151" t="s">
        <v>121</v>
      </c>
      <c r="AU132" s="151" t="s">
        <v>83</v>
      </c>
      <c r="AY132" s="16" t="s">
        <v>119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6" t="s">
        <v>83</v>
      </c>
      <c r="BK132" s="152">
        <f>ROUND(I132*H132,2)</f>
        <v>0</v>
      </c>
      <c r="BL132" s="16" t="s">
        <v>89</v>
      </c>
      <c r="BM132" s="151" t="s">
        <v>260</v>
      </c>
    </row>
    <row r="133" spans="2:65" s="11" customFormat="1" ht="22.9" customHeight="1" x14ac:dyDescent="0.2">
      <c r="B133" s="126"/>
      <c r="D133" s="127" t="s">
        <v>73</v>
      </c>
      <c r="E133" s="136" t="s">
        <v>194</v>
      </c>
      <c r="F133" s="136" t="s">
        <v>207</v>
      </c>
      <c r="I133" s="129"/>
      <c r="J133" s="137">
        <f>BK133</f>
        <v>0</v>
      </c>
      <c r="L133" s="126"/>
      <c r="M133" s="131"/>
      <c r="P133" s="132">
        <f>SUM(P134:P135)</f>
        <v>0</v>
      </c>
      <c r="R133" s="132">
        <f>SUM(R134:R135)</f>
        <v>0</v>
      </c>
      <c r="T133" s="133">
        <f>SUM(T134:T135)</f>
        <v>0</v>
      </c>
      <c r="AR133" s="127" t="s">
        <v>79</v>
      </c>
      <c r="AT133" s="134" t="s">
        <v>73</v>
      </c>
      <c r="AU133" s="134" t="s">
        <v>79</v>
      </c>
      <c r="AY133" s="127" t="s">
        <v>119</v>
      </c>
      <c r="BK133" s="135">
        <f>SUM(BK134:BK135)</f>
        <v>0</v>
      </c>
    </row>
    <row r="134" spans="2:65" s="1" customFormat="1" ht="24.2" customHeight="1" x14ac:dyDescent="0.2">
      <c r="B134" s="138"/>
      <c r="C134" s="139" t="s">
        <v>152</v>
      </c>
      <c r="D134" s="139" t="s">
        <v>121</v>
      </c>
      <c r="E134" s="140" t="s">
        <v>224</v>
      </c>
      <c r="F134" s="141" t="s">
        <v>225</v>
      </c>
      <c r="G134" s="142" t="s">
        <v>198</v>
      </c>
      <c r="H134" s="143">
        <v>78.191999999999993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40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89</v>
      </c>
      <c r="AT134" s="151" t="s">
        <v>121</v>
      </c>
      <c r="AU134" s="151" t="s">
        <v>83</v>
      </c>
      <c r="AY134" s="16" t="s">
        <v>119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83</v>
      </c>
      <c r="BK134" s="152">
        <f>ROUND(I134*H134,2)</f>
        <v>0</v>
      </c>
      <c r="BL134" s="16" t="s">
        <v>89</v>
      </c>
      <c r="BM134" s="151" t="s">
        <v>261</v>
      </c>
    </row>
    <row r="135" spans="2:65" s="1" customFormat="1" ht="24.2" customHeight="1" x14ac:dyDescent="0.2">
      <c r="B135" s="138"/>
      <c r="C135" s="139" t="s">
        <v>160</v>
      </c>
      <c r="D135" s="139" t="s">
        <v>121</v>
      </c>
      <c r="E135" s="140" t="s">
        <v>228</v>
      </c>
      <c r="F135" s="141" t="s">
        <v>229</v>
      </c>
      <c r="G135" s="142" t="s">
        <v>198</v>
      </c>
      <c r="H135" s="143">
        <v>78.191999999999993</v>
      </c>
      <c r="I135" s="144"/>
      <c r="J135" s="145">
        <f>ROUND(I135*H135,2)</f>
        <v>0</v>
      </c>
      <c r="K135" s="146"/>
      <c r="L135" s="31"/>
      <c r="M135" s="147" t="s">
        <v>1</v>
      </c>
      <c r="N135" s="148" t="s">
        <v>40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89</v>
      </c>
      <c r="AT135" s="151" t="s">
        <v>121</v>
      </c>
      <c r="AU135" s="151" t="s">
        <v>83</v>
      </c>
      <c r="AY135" s="16" t="s">
        <v>119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6" t="s">
        <v>83</v>
      </c>
      <c r="BK135" s="152">
        <f>ROUND(I135*H135,2)</f>
        <v>0</v>
      </c>
      <c r="BL135" s="16" t="s">
        <v>89</v>
      </c>
      <c r="BM135" s="151" t="s">
        <v>262</v>
      </c>
    </row>
    <row r="136" spans="2:65" s="11" customFormat="1" ht="25.9" customHeight="1" x14ac:dyDescent="0.2">
      <c r="B136" s="126"/>
      <c r="D136" s="127" t="s">
        <v>73</v>
      </c>
      <c r="E136" s="128" t="s">
        <v>158</v>
      </c>
      <c r="F136" s="128" t="s">
        <v>159</v>
      </c>
      <c r="I136" s="129"/>
      <c r="J136" s="130">
        <f>BK136</f>
        <v>0</v>
      </c>
      <c r="L136" s="126"/>
      <c r="M136" s="131"/>
      <c r="P136" s="132">
        <f>P137</f>
        <v>0</v>
      </c>
      <c r="R136" s="132">
        <f>R137</f>
        <v>0</v>
      </c>
      <c r="T136" s="133">
        <f>T137</f>
        <v>0</v>
      </c>
      <c r="AR136" s="127" t="s">
        <v>89</v>
      </c>
      <c r="AT136" s="134" t="s">
        <v>73</v>
      </c>
      <c r="AU136" s="134" t="s">
        <v>74</v>
      </c>
      <c r="AY136" s="127" t="s">
        <v>119</v>
      </c>
      <c r="BK136" s="135">
        <f>BK137</f>
        <v>0</v>
      </c>
    </row>
    <row r="137" spans="2:65" s="1" customFormat="1" ht="16.5" customHeight="1" x14ac:dyDescent="0.2">
      <c r="B137" s="138"/>
      <c r="C137" s="139" t="s">
        <v>190</v>
      </c>
      <c r="D137" s="139" t="s">
        <v>121</v>
      </c>
      <c r="E137" s="140" t="s">
        <v>161</v>
      </c>
      <c r="F137" s="141" t="s">
        <v>162</v>
      </c>
      <c r="G137" s="142" t="s">
        <v>163</v>
      </c>
      <c r="H137" s="179"/>
      <c r="I137" s="144"/>
      <c r="J137" s="145">
        <f>ROUND(I137*H137,2)</f>
        <v>0</v>
      </c>
      <c r="K137" s="146"/>
      <c r="L137" s="31"/>
      <c r="M137" s="167" t="s">
        <v>1</v>
      </c>
      <c r="N137" s="168" t="s">
        <v>40</v>
      </c>
      <c r="O137" s="169"/>
      <c r="P137" s="170">
        <f>O137*H137</f>
        <v>0</v>
      </c>
      <c r="Q137" s="170">
        <v>0</v>
      </c>
      <c r="R137" s="170">
        <f>Q137*H137</f>
        <v>0</v>
      </c>
      <c r="S137" s="170">
        <v>0</v>
      </c>
      <c r="T137" s="171">
        <f>S137*H137</f>
        <v>0</v>
      </c>
      <c r="AR137" s="151" t="s">
        <v>164</v>
      </c>
      <c r="AT137" s="151" t="s">
        <v>121</v>
      </c>
      <c r="AU137" s="151" t="s">
        <v>79</v>
      </c>
      <c r="AY137" s="16" t="s">
        <v>119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83</v>
      </c>
      <c r="BK137" s="152">
        <f>ROUND(I137*H137,2)</f>
        <v>0</v>
      </c>
      <c r="BL137" s="16" t="s">
        <v>164</v>
      </c>
      <c r="BM137" s="151" t="s">
        <v>263</v>
      </c>
    </row>
    <row r="138" spans="2:65" s="1" customFormat="1" ht="6.95" customHeight="1" x14ac:dyDescent="0.2">
      <c r="B138" s="46"/>
      <c r="C138" s="47"/>
      <c r="D138" s="47"/>
      <c r="E138" s="47"/>
      <c r="F138" s="47"/>
      <c r="G138" s="47"/>
      <c r="H138" s="47"/>
      <c r="I138" s="47"/>
      <c r="J138" s="47"/>
      <c r="K138" s="47"/>
      <c r="L138" s="31"/>
    </row>
  </sheetData>
  <autoFilter ref="C120:K137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1 - Povrchové protierózne...</vt:lpstr>
      <vt:lpstr>2 - Priekopa pri ceste</vt:lpstr>
      <vt:lpstr>3 - Priepust cez cestu   ...</vt:lpstr>
      <vt:lpstr>4 - Vsakovacie nádrže</vt:lpstr>
      <vt:lpstr>5 - Zvážnica - protierózn...</vt:lpstr>
      <vt:lpstr>'1 - Povrchové protierózne...'!Názvy_tlače</vt:lpstr>
      <vt:lpstr>'2 - Priekopa pri ceste'!Názvy_tlače</vt:lpstr>
      <vt:lpstr>'3 - Priepust cez cestu   ...'!Názvy_tlače</vt:lpstr>
      <vt:lpstr>'4 - Vsakovacie nádrže'!Názvy_tlače</vt:lpstr>
      <vt:lpstr>'5 - Zvážnica - protierózn...'!Názvy_tlače</vt:lpstr>
      <vt:lpstr>'Rekapitulácia stavby'!Názvy_tlače</vt:lpstr>
      <vt:lpstr>'1 - Povrchové protierózne...'!Oblasť_tlače</vt:lpstr>
      <vt:lpstr>'2 - Priekopa pri ceste'!Oblasť_tlače</vt:lpstr>
      <vt:lpstr>'3 - Priepust cez cestu   ...'!Oblasť_tlače</vt:lpstr>
      <vt:lpstr>'4 - Vsakovacie nádrže'!Oblasť_tlače</vt:lpstr>
      <vt:lpstr>'5 - Zvážnica - protierózn...'!Oblasť_tlače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ELITEDESKG4\Stanislav Hlubina</dc:creator>
  <cp:lastModifiedBy>Boris Haulík</cp:lastModifiedBy>
  <dcterms:created xsi:type="dcterms:W3CDTF">2024-06-17T11:22:10Z</dcterms:created>
  <dcterms:modified xsi:type="dcterms:W3CDTF">2024-06-24T11:21:05Z</dcterms:modified>
</cp:coreProperties>
</file>