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PERSONAL\Zorka\Projekty EU\2014-2020\2023\PDK_2023_4.1._vyzva 65\Projekt_15082023\Final\Vykaz vymer\"/>
    </mc:Choice>
  </mc:AlternateContent>
  <xr:revisionPtr revIDLastSave="0" documentId="13_ncr:1_{A0A5FF31-D296-4B01-910B-258B6E2CB445}" xr6:coauthVersionLast="47" xr6:coauthVersionMax="47" xr10:uidLastSave="{00000000-0000-0000-0000-000000000000}"/>
  <bookViews>
    <workbookView xWindow="28692" yWindow="-108" windowWidth="38616" windowHeight="21096" activeTab="4" xr2:uid="{9347E4E6-4C2C-463E-A136-E673FCE18783}"/>
  </bookViews>
  <sheets>
    <sheet name="Rekapitulácia" sheetId="1" r:id="rId1"/>
    <sheet name="Krycí list stavby" sheetId="2" r:id="rId2"/>
    <sheet name="Kryci_list 6360" sheetId="3" r:id="rId3"/>
    <sheet name="Rekap 6360" sheetId="4" r:id="rId4"/>
    <sheet name="SO 6360" sheetId="5" r:id="rId5"/>
  </sheets>
  <definedNames>
    <definedName name="_xlnm.Print_Titles" localSheetId="3">'Rekap 6360'!$9:$9</definedName>
    <definedName name="_xlnm.Print_Titles" localSheetId="4">'SO 6360'!$8:$8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8" i="2"/>
  <c r="J17" i="2"/>
  <c r="F19" i="2"/>
  <c r="E19" i="2"/>
  <c r="D19" i="2"/>
  <c r="F18" i="2"/>
  <c r="E18" i="2"/>
  <c r="D18" i="2"/>
  <c r="F16" i="2"/>
  <c r="E16" i="2"/>
  <c r="D16" i="2"/>
  <c r="F15" i="2"/>
  <c r="E15" i="2"/>
  <c r="D15" i="2"/>
  <c r="J15" i="2"/>
  <c r="F8" i="1"/>
  <c r="E8" i="1"/>
  <c r="D8" i="1"/>
  <c r="E7" i="1"/>
  <c r="J17" i="3"/>
  <c r="Y114" i="5"/>
  <c r="Z114" i="5"/>
  <c r="F13" i="4"/>
  <c r="V113" i="5"/>
  <c r="F12" i="4"/>
  <c r="V111" i="5"/>
  <c r="H111" i="5"/>
  <c r="K110" i="5"/>
  <c r="J110" i="5"/>
  <c r="S110" i="5"/>
  <c r="M110" i="5"/>
  <c r="L110" i="5"/>
  <c r="I110" i="5"/>
  <c r="K109" i="5"/>
  <c r="J109" i="5"/>
  <c r="S109" i="5"/>
  <c r="M109" i="5"/>
  <c r="L109" i="5"/>
  <c r="I109" i="5"/>
  <c r="K108" i="5"/>
  <c r="J108" i="5"/>
  <c r="S108" i="5"/>
  <c r="M108" i="5"/>
  <c r="L108" i="5"/>
  <c r="I108" i="5"/>
  <c r="K107" i="5"/>
  <c r="J107" i="5"/>
  <c r="S107" i="5"/>
  <c r="M107" i="5"/>
  <c r="L107" i="5"/>
  <c r="G111" i="5" s="1"/>
  <c r="I107" i="5"/>
  <c r="K106" i="5"/>
  <c r="J106" i="5"/>
  <c r="S106" i="5"/>
  <c r="S111" i="5" s="1"/>
  <c r="E12" i="4" s="1"/>
  <c r="M106" i="5"/>
  <c r="M111" i="5" s="1"/>
  <c r="C12" i="4" s="1"/>
  <c r="L106" i="5"/>
  <c r="L111" i="5" s="1"/>
  <c r="B12" i="4" s="1"/>
  <c r="I106" i="5"/>
  <c r="I111" i="5" s="1"/>
  <c r="D12" i="4" s="1"/>
  <c r="F11" i="4"/>
  <c r="V103" i="5"/>
  <c r="V114" i="5" s="1"/>
  <c r="F15" i="4" s="1"/>
  <c r="K102" i="5"/>
  <c r="J102" i="5"/>
  <c r="S102" i="5"/>
  <c r="M102" i="5"/>
  <c r="L102" i="5"/>
  <c r="I102" i="5"/>
  <c r="K101" i="5"/>
  <c r="J101" i="5"/>
  <c r="S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S93" i="5"/>
  <c r="M93" i="5"/>
  <c r="L93" i="5"/>
  <c r="I93" i="5"/>
  <c r="K92" i="5"/>
  <c r="J92" i="5"/>
  <c r="S92" i="5"/>
  <c r="M92" i="5"/>
  <c r="L92" i="5"/>
  <c r="I92" i="5"/>
  <c r="K91" i="5"/>
  <c r="J91" i="5"/>
  <c r="S91" i="5"/>
  <c r="M91" i="5"/>
  <c r="L91" i="5"/>
  <c r="I91" i="5"/>
  <c r="K90" i="5"/>
  <c r="J90" i="5"/>
  <c r="S90" i="5"/>
  <c r="M90" i="5"/>
  <c r="L90" i="5"/>
  <c r="I90" i="5"/>
  <c r="K89" i="5"/>
  <c r="J89" i="5"/>
  <c r="S89" i="5"/>
  <c r="M89" i="5"/>
  <c r="L89" i="5"/>
  <c r="I89" i="5"/>
  <c r="K88" i="5"/>
  <c r="J88" i="5"/>
  <c r="S88" i="5"/>
  <c r="M88" i="5"/>
  <c r="L88" i="5"/>
  <c r="I88" i="5"/>
  <c r="K87" i="5"/>
  <c r="J87" i="5"/>
  <c r="S87" i="5"/>
  <c r="M87" i="5"/>
  <c r="L87" i="5"/>
  <c r="I87" i="5"/>
  <c r="K86" i="5"/>
  <c r="J86" i="5"/>
  <c r="S86" i="5"/>
  <c r="M86" i="5"/>
  <c r="L86" i="5"/>
  <c r="I86" i="5"/>
  <c r="K85" i="5"/>
  <c r="J85" i="5"/>
  <c r="S85" i="5"/>
  <c r="M85" i="5"/>
  <c r="L85" i="5"/>
  <c r="I85" i="5"/>
  <c r="K84" i="5"/>
  <c r="J84" i="5"/>
  <c r="S84" i="5"/>
  <c r="M84" i="5"/>
  <c r="L84" i="5"/>
  <c r="I84" i="5"/>
  <c r="K83" i="5"/>
  <c r="J83" i="5"/>
  <c r="S83" i="5"/>
  <c r="M83" i="5"/>
  <c r="L83" i="5"/>
  <c r="I83" i="5"/>
  <c r="K82" i="5"/>
  <c r="J82" i="5"/>
  <c r="S82" i="5"/>
  <c r="M82" i="5"/>
  <c r="L82" i="5"/>
  <c r="I82" i="5"/>
  <c r="K81" i="5"/>
  <c r="J81" i="5"/>
  <c r="S81" i="5"/>
  <c r="M81" i="5"/>
  <c r="L81" i="5"/>
  <c r="I81" i="5"/>
  <c r="K80" i="5"/>
  <c r="J80" i="5"/>
  <c r="S80" i="5"/>
  <c r="M80" i="5"/>
  <c r="L80" i="5"/>
  <c r="I80" i="5"/>
  <c r="K79" i="5"/>
  <c r="J79" i="5"/>
  <c r="S79" i="5"/>
  <c r="M79" i="5"/>
  <c r="L79" i="5"/>
  <c r="I79" i="5"/>
  <c r="K78" i="5"/>
  <c r="J78" i="5"/>
  <c r="S78" i="5"/>
  <c r="M78" i="5"/>
  <c r="L78" i="5"/>
  <c r="I78" i="5"/>
  <c r="K77" i="5"/>
  <c r="J77" i="5"/>
  <c r="S77" i="5"/>
  <c r="M77" i="5"/>
  <c r="L77" i="5"/>
  <c r="I77" i="5"/>
  <c r="K76" i="5"/>
  <c r="J76" i="5"/>
  <c r="S76" i="5"/>
  <c r="M76" i="5"/>
  <c r="L76" i="5"/>
  <c r="I76" i="5"/>
  <c r="K75" i="5"/>
  <c r="J75" i="5"/>
  <c r="S75" i="5"/>
  <c r="M75" i="5"/>
  <c r="L75" i="5"/>
  <c r="I75" i="5"/>
  <c r="K74" i="5"/>
  <c r="J74" i="5"/>
  <c r="S74" i="5"/>
  <c r="M74" i="5"/>
  <c r="L74" i="5"/>
  <c r="I74" i="5"/>
  <c r="K73" i="5"/>
  <c r="J73" i="5"/>
  <c r="S73" i="5"/>
  <c r="M73" i="5"/>
  <c r="L73" i="5"/>
  <c r="I73" i="5"/>
  <c r="K72" i="5"/>
  <c r="J72" i="5"/>
  <c r="S72" i="5"/>
  <c r="M72" i="5"/>
  <c r="L72" i="5"/>
  <c r="I72" i="5"/>
  <c r="K71" i="5"/>
  <c r="J71" i="5"/>
  <c r="S71" i="5"/>
  <c r="M71" i="5"/>
  <c r="L71" i="5"/>
  <c r="I71" i="5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60" i="5"/>
  <c r="J60" i="5"/>
  <c r="S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M51" i="5"/>
  <c r="L51" i="5"/>
  <c r="I51" i="5"/>
  <c r="K50" i="5"/>
  <c r="J50" i="5"/>
  <c r="S50" i="5"/>
  <c r="M50" i="5"/>
  <c r="L50" i="5"/>
  <c r="I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I30" i="3" s="1"/>
  <c r="J30" i="3" s="1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M32" i="5"/>
  <c r="L32" i="5"/>
  <c r="I32" i="5"/>
  <c r="K31" i="5"/>
  <c r="J31" i="5"/>
  <c r="S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114" i="5" s="1"/>
  <c r="K7" i="1" s="1"/>
  <c r="J11" i="5"/>
  <c r="S11" i="5"/>
  <c r="M11" i="5"/>
  <c r="L11" i="5"/>
  <c r="I11" i="5"/>
  <c r="J20" i="3"/>
  <c r="G103" i="5" l="1"/>
  <c r="H103" i="5"/>
  <c r="I103" i="5"/>
  <c r="D11" i="4" s="1"/>
  <c r="L103" i="5"/>
  <c r="B11" i="4" s="1"/>
  <c r="M103" i="5"/>
  <c r="C11" i="4" s="1"/>
  <c r="S103" i="5"/>
  <c r="E11" i="4" s="1"/>
  <c r="I113" i="5"/>
  <c r="D13" i="4" s="1"/>
  <c r="F17" i="3" s="1"/>
  <c r="F17" i="2" s="1"/>
  <c r="F20" i="2" s="1"/>
  <c r="G113" i="5" l="1"/>
  <c r="H113" i="5"/>
  <c r="M113" i="5"/>
  <c r="H114" i="5" s="1"/>
  <c r="L113" i="5"/>
  <c r="I114" i="5"/>
  <c r="S113" i="5"/>
  <c r="F23" i="3"/>
  <c r="F23" i="2" s="1"/>
  <c r="F22" i="3"/>
  <c r="F22" i="2" s="1"/>
  <c r="F20" i="3"/>
  <c r="J22" i="3"/>
  <c r="J22" i="2" s="1"/>
  <c r="J23" i="3"/>
  <c r="J23" i="2" s="1"/>
  <c r="J24" i="3"/>
  <c r="J24" i="2" s="1"/>
  <c r="F24" i="3"/>
  <c r="F24" i="2" s="1"/>
  <c r="J26" i="2" l="1"/>
  <c r="J28" i="2" s="1"/>
  <c r="D15" i="4"/>
  <c r="B7" i="1"/>
  <c r="E13" i="4"/>
  <c r="S114" i="5"/>
  <c r="E15" i="4" s="1"/>
  <c r="B13" i="4"/>
  <c r="D17" i="3" s="1"/>
  <c r="D17" i="2" s="1"/>
  <c r="L114" i="5"/>
  <c r="B15" i="4" s="1"/>
  <c r="G114" i="5"/>
  <c r="C13" i="4"/>
  <c r="E17" i="3" s="1"/>
  <c r="E17" i="2" s="1"/>
  <c r="M114" i="5"/>
  <c r="C15" i="4" s="1"/>
  <c r="J26" i="3"/>
  <c r="J28" i="3" l="1"/>
  <c r="I29" i="3" s="1"/>
  <c r="J29" i="3" s="1"/>
  <c r="J31" i="3" s="1"/>
  <c r="C7" i="1"/>
  <c r="C8" i="1" s="1"/>
  <c r="B8" i="1"/>
  <c r="G7" i="1" l="1"/>
  <c r="G8" i="1" s="1"/>
  <c r="B9" i="1" l="1"/>
  <c r="B10" i="1" s="1"/>
  <c r="G10" i="1" l="1"/>
  <c r="I30" i="2"/>
  <c r="J30" i="2" s="1"/>
  <c r="G9" i="1"/>
  <c r="I29" i="2"/>
  <c r="J29" i="2" s="1"/>
  <c r="J31" i="2" l="1"/>
  <c r="G11" i="1"/>
</calcChain>
</file>

<file path=xl/sharedStrings.xml><?xml version="1.0" encoding="utf-8"?>
<sst xmlns="http://schemas.openxmlformats.org/spreadsheetml/2006/main" count="569" uniqueCount="305">
  <si>
    <t>Rekapitulácia rozpočtu</t>
  </si>
  <si>
    <t>Stavba MODERNIZÁCIA FARMY DOJNÍC -  LADA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</si>
  <si>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</si>
  <si>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</si>
  <si>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</si>
  <si>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</si>
  <si>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</si>
  <si>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</si>
  <si>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</si>
  <si>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</si>
  <si>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</si>
  <si>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</si>
  <si>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PRÍSTAVBA A STAVEBNÉ ÚPRAVY PRÍSTREŠKU PRE USTAJNENIE KRÁV</t>
  </si>
  <si>
    <t>Krycí list rozpočtu</t>
  </si>
  <si>
    <t xml:space="preserve">Miesto:  </t>
  </si>
  <si>
    <t>Objekt SO 01 PRÍSTAVBA A STAVEBNÉ ÚPRAVY PRÍSTREŠKU PRE USTAJNENIE KRÁV</t>
  </si>
  <si>
    <t xml:space="preserve">Ks: </t>
  </si>
  <si>
    <t>Zákazka: 06/DSP/2023</t>
  </si>
  <si>
    <t>Spracoval: PETER JANEK</t>
  </si>
  <si>
    <t xml:space="preserve">Dňa </t>
  </si>
  <si>
    <t>Odberateľ: POLNOHOSPODÁRSKE DRUŽSTVO KAPUŠANY PRI PREŠOVE</t>
  </si>
  <si>
    <t>Projektant: PETER JANEK</t>
  </si>
  <si>
    <t>Dodávateľ: URČENÝ VÝBEROVÝM KONANÍM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</si>
  <si>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</si>
  <si>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</si>
  <si>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</si>
  <si>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</si>
  <si>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</si>
  <si>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</si>
  <si>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</si>
  <si>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</si>
  <si>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</si>
  <si>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</si>
  <si>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</si>
  <si>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</si>
  <si>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</si>
  <si>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</si>
  <si>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</si>
  <si>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</si>
  <si>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</si>
  <si>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</si>
  <si>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</si>
  <si>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</si>
  <si>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</si>
  <si>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</si>
  <si>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</si>
  <si>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</si>
  <si>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</si>
  <si>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</si>
  <si>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</si>
  <si>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</si>
  <si>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</si>
  <si>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</si>
  <si>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</si>
  <si>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</si>
  <si>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</si>
  <si>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</si>
  <si>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</si>
  <si>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</si>
  <si>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</si>
  <si>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</si>
  <si>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</si>
  <si>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</si>
  <si>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</si>
  <si>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Montážne práce</t>
  </si>
  <si>
    <t>M-21 ELEKTROMONTÁŽE</t>
  </si>
  <si>
    <t>M-46 ZEMNÉ PRÁCE PRI EXTERNÝCH MONTÁŽACH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</si>
  <si>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</si>
  <si>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</si>
  <si>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</si>
  <si>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</si>
  <si>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</si>
  <si>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</si>
  <si>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</si>
  <si>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</si>
  <si>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</si>
  <si>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</si>
  <si>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</si>
  <si>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</si>
  <si>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PETER JANEK</t>
  </si>
  <si>
    <t xml:space="preserve">Dátum: </t>
  </si>
  <si>
    <t>Zákazka MODERNIZÁCIA FARMY DOJNÍC -  LADA</t>
  </si>
  <si>
    <t>921</t>
  </si>
  <si>
    <t>921/M21</t>
  </si>
  <si>
    <t xml:space="preserve"> 210110021</t>
  </si>
  <si>
    <t>Spínač nástenný pre prostredie vonkajšie a mokré, včítane zapojenia jednopólový - radenie 1</t>
  </si>
  <si>
    <t>KUS</t>
  </si>
  <si>
    <t xml:space="preserve">S/S30  </t>
  </si>
  <si>
    <t xml:space="preserve"> 3453501010  </t>
  </si>
  <si>
    <t>Spínač rad.1  3558-01600 B, IP54, plast - na povrch</t>
  </si>
  <si>
    <t xml:space="preserve"> 210110023</t>
  </si>
  <si>
    <t>Spínač nástenný pre prostredie vonkajšie a mokré, včítane zapojenia sériový prepínač-radenie 5</t>
  </si>
  <si>
    <t xml:space="preserve"> 3453641010  </t>
  </si>
  <si>
    <t>Prepínač rad.5  3558-05600 B, IP54, plast - na povrch</t>
  </si>
  <si>
    <t xml:space="preserve"> 210810001</t>
  </si>
  <si>
    <t>Silový kábel 750 - 1000 V /mm2/ voľne uložený CYKY-CYKYm 750 V 2x1.5</t>
  </si>
  <si>
    <t>M</t>
  </si>
  <si>
    <t xml:space="preserve"> 3412011000  </t>
  </si>
  <si>
    <t>Kábel Cu jadro 750V CYKY-O  2x1,5</t>
  </si>
  <si>
    <t xml:space="preserve"> 210810005</t>
  </si>
  <si>
    <t>Silový kábel 750 - 1000 V /mm2/ voľne uložený CYKY-CYKYm 750 V 3x1.5</t>
  </si>
  <si>
    <t xml:space="preserve"> 3412011140  </t>
  </si>
  <si>
    <t>Kábel Cu jadro 750V CYKY  3Jx1,5</t>
  </si>
  <si>
    <t xml:space="preserve"> 210810017</t>
  </si>
  <si>
    <t>Silový kábel 750 - 1000 V /mm2/ voľne uložený CYKY-CYKYm 750 V 5x6</t>
  </si>
  <si>
    <t xml:space="preserve"> 3412011431</t>
  </si>
  <si>
    <t>Kábel Cu jadro 750V CYKY  5Jx6</t>
  </si>
  <si>
    <t xml:space="preserve"> 210100001</t>
  </si>
  <si>
    <t>Ukončenie vodičov v rozvádzač. vč. zapojenia a vodičovej koncovky do 2.5 mm2</t>
  </si>
  <si>
    <t xml:space="preserve"> 210100002</t>
  </si>
  <si>
    <t>Ukončenie vodičov v rozvádzač. vč. zapojenia a vodičovej koncovky do 6 mm2</t>
  </si>
  <si>
    <t xml:space="preserve"> 210201001</t>
  </si>
  <si>
    <t>Svietidlo, stropné, nástenné, montáž</t>
  </si>
  <si>
    <t>S/S30</t>
  </si>
  <si>
    <t xml:space="preserve"> 348001100</t>
  </si>
  <si>
    <t>A - LED svietidlo pre FarmSTAR, 25W, 2000lm, IP65 alebo ekvivalent</t>
  </si>
  <si>
    <t xml:space="preserve"> 357021990</t>
  </si>
  <si>
    <t>RZ - Zásuvková rozvodnica Scame, TYP: 632.3122-111F2</t>
  </si>
  <si>
    <t xml:space="preserve"> 210010102</t>
  </si>
  <si>
    <t>Lišta elektroinšt. z PH vč. spojok, ohybov, rohov, bez krabíc, uložená pevne typ L 40 preťahovací</t>
  </si>
  <si>
    <t xml:space="preserve"> 345130560</t>
  </si>
  <si>
    <t>Žľab  40/15</t>
  </si>
  <si>
    <t xml:space="preserve"> 210010351</t>
  </si>
  <si>
    <t>Škatuľová rozvodka z lisov. izolantu vč. ukončenia káblov a zapojenia vodičov typ 6455-11 do 4 mm2</t>
  </si>
  <si>
    <t xml:space="preserve"> 3456801600  </t>
  </si>
  <si>
    <t>Škatuľa KR rozvodka  6455-11</t>
  </si>
  <si>
    <t xml:space="preserve"> 210020553</t>
  </si>
  <si>
    <t>Nosné drôty, 1 oceľový drôt pozinkovaný do D 16 mm</t>
  </si>
  <si>
    <t>S/S10</t>
  </si>
  <si>
    <t xml:space="preserve"> 156152250</t>
  </si>
  <si>
    <t>Drôt pozinkovaný mäkký 11343 d16.00mm</t>
  </si>
  <si>
    <t>KG</t>
  </si>
  <si>
    <t xml:space="preserve"> 210020551</t>
  </si>
  <si>
    <t>Nosné drôty, kotvové konz. s 1 napín.</t>
  </si>
  <si>
    <t xml:space="preserve"> 345719210   </t>
  </si>
  <si>
    <t xml:space="preserve">Konzola nástenná  </t>
  </si>
  <si>
    <t xml:space="preserve"> 210800566</t>
  </si>
  <si>
    <t>Vodič NN a VN uložený pre drôtovanie v rozvodniach, CY        4</t>
  </si>
  <si>
    <t xml:space="preserve"> 341000340   </t>
  </si>
  <si>
    <t>Vodič CY (H07V-U 4)       4,00 drôt, zel/žltý</t>
  </si>
  <si>
    <t xml:space="preserve"> 210220452</t>
  </si>
  <si>
    <t>Ochranné pospájanie, pevne uložené</t>
  </si>
  <si>
    <t xml:space="preserve"> 210220010</t>
  </si>
  <si>
    <t>Náter zemniaceho pásku do 120 mm2(1x náter včít.svo riek a vyznač.žlt.pruhov)</t>
  </si>
  <si>
    <t>S/S20</t>
  </si>
  <si>
    <t xml:space="preserve"> 246274060</t>
  </si>
  <si>
    <t>Chemicko odolná náterová hmota SIKAGARD 64N</t>
  </si>
  <si>
    <t xml:space="preserve"> 246420300</t>
  </si>
  <si>
    <t>Riedidlo olejovo-syntetické  S 6006</t>
  </si>
  <si>
    <t xml:space="preserve"> 357011790</t>
  </si>
  <si>
    <t>Rozvádzač RMS-komplet</t>
  </si>
  <si>
    <t xml:space="preserve"> 3454501010  </t>
  </si>
  <si>
    <t>Zásuvka 1-nás. 5518-2600 B, IP54, plast s viečkom - na povrch</t>
  </si>
  <si>
    <t xml:space="preserve"> 210111021</t>
  </si>
  <si>
    <t>Domová zásuvka v krabici obyč. alebo do vlhka, vč. zapojenia 10/16 A 250 V 2P + Z</t>
  </si>
  <si>
    <t>R/R 0</t>
  </si>
  <si>
    <t xml:space="preserve">        12</t>
  </si>
  <si>
    <t>HZS-Revízie</t>
  </si>
  <si>
    <t>HOD</t>
  </si>
  <si>
    <t>P/PP</t>
  </si>
  <si>
    <t xml:space="preserve"> P0000003</t>
  </si>
  <si>
    <t>Podružný materiál</t>
  </si>
  <si>
    <t xml:space="preserve"> %</t>
  </si>
  <si>
    <t>R/R10</t>
  </si>
  <si>
    <t xml:space="preserve"> R0000001</t>
  </si>
  <si>
    <t>Murárska výpomoc pre montážne práce</t>
  </si>
  <si>
    <t xml:space="preserve"> R0000003</t>
  </si>
  <si>
    <t>Náklady na presun pre montážne práce</t>
  </si>
  <si>
    <t xml:space="preserve"> 00000007</t>
  </si>
  <si>
    <t xml:space="preserve">PPV </t>
  </si>
  <si>
    <t xml:space="preserve"> 210190001</t>
  </si>
  <si>
    <t>Montáž oceľolechovej rozvodnice do váhy 20 kg</t>
  </si>
  <si>
    <t xml:space="preserve"> 210010101</t>
  </si>
  <si>
    <t>Lišta elektroinšt. z PH vč. spojok, ohybov, rohov, bez krabíc, uložená pevne typ L 20 preťahovací</t>
  </si>
  <si>
    <t xml:space="preserve"> 345130440</t>
  </si>
  <si>
    <t>Žľab  20/20 LH L=2</t>
  </si>
  <si>
    <t xml:space="preserve"> 210810006</t>
  </si>
  <si>
    <t>Silový kábel 750 - 1000 V /mm2/ voľne uložený CYKY-CYKYm 750 V 3x2.5</t>
  </si>
  <si>
    <t xml:space="preserve"> 3412011170  </t>
  </si>
  <si>
    <t>Kábel Cu jadro 750V CYKY  3Jx2,5</t>
  </si>
  <si>
    <t xml:space="preserve"> 210190031</t>
  </si>
  <si>
    <t>Montáž vyhrievaných napájačiek</t>
  </si>
  <si>
    <t>P/PE</t>
  </si>
  <si>
    <t xml:space="preserve"> PC</t>
  </si>
  <si>
    <t>B - SVIETIDLO, LIGHTSTREAM LED MINI 54W, 6200lm, 4000K, 230V, IP66, IK04</t>
  </si>
  <si>
    <t xml:space="preserve"> 210220101</t>
  </si>
  <si>
    <t>Zvodový vodič včítane podpery FeZn do D 10 mm, A1 D 10 mm Cu D 8 mm</t>
  </si>
  <si>
    <t xml:space="preserve"> 3549001040  </t>
  </si>
  <si>
    <t>Drôt zvodový - zemniaci FeZn O 10</t>
  </si>
  <si>
    <t xml:space="preserve"> 3410301644</t>
  </si>
  <si>
    <t>Svorkovnica ekvipotencionálna    HUS</t>
  </si>
  <si>
    <t xml:space="preserve"> 210220301</t>
  </si>
  <si>
    <t>Bleskozvodová svorka do 2 skrutiek (ST, SJ, SK, SZ)</t>
  </si>
  <si>
    <t xml:space="preserve"> 210140201</t>
  </si>
  <si>
    <t>Ovládač pomocných obvodov  vč. zapojenia jednotlačidlový</t>
  </si>
  <si>
    <t xml:space="preserve"> 3580760572</t>
  </si>
  <si>
    <t>NÚDZOVÉ BEZPEČNOSTNÉ STOP TLAČIDLO, IP44</t>
  </si>
  <si>
    <t>Silový kábel medený 750 - 1000 V /mm2/ voľne uložený CYKY-CYKYm 750 V 3x1.5</t>
  </si>
  <si>
    <t xml:space="preserve"> 3410104300</t>
  </si>
  <si>
    <t>Kábel/vodič pre pevné uloženie - medený CYKY-O   3x  1,5</t>
  </si>
  <si>
    <t xml:space="preserve"> 357165590120</t>
  </si>
  <si>
    <t>Elektroinštalačný materiál - výber Skrinka 300x 200x170 plast IP66 ARIA32 831025</t>
  </si>
  <si>
    <t xml:space="preserve">KUS     </t>
  </si>
  <si>
    <t>R/RE</t>
  </si>
  <si>
    <t xml:space="preserve"> 1.64</t>
  </si>
  <si>
    <t>Montáž NAPAJACI ZDROJ 230/24V, Bezpečnostný transformátor 230V/24V, 200W, zásuvka, vrátane montáže</t>
  </si>
  <si>
    <t xml:space="preserve"> 3549001000  </t>
  </si>
  <si>
    <t>Pásovina FeZn 30 x 4</t>
  </si>
  <si>
    <t xml:space="preserve"> 210220020</t>
  </si>
  <si>
    <t>Uzemňovacie vedenie v zemi FeZn</t>
  </si>
  <si>
    <t xml:space="preserve"> 210220253</t>
  </si>
  <si>
    <t>Svorka FeZn uzemňovacia SR03</t>
  </si>
  <si>
    <t xml:space="preserve"> 3544199600</t>
  </si>
  <si>
    <t>Svorka vodovodná SR 03 vod d 6-12 mm</t>
  </si>
  <si>
    <t xml:space="preserve"> 210220800</t>
  </si>
  <si>
    <t>Vedenie na povrchu zliatina AlMgSi</t>
  </si>
  <si>
    <t xml:space="preserve"> 3410102082</t>
  </si>
  <si>
    <t>HR-Gulatina  8 ALMgSi (1kg 7,40m)</t>
  </si>
  <si>
    <t xml:space="preserve"> 210220401</t>
  </si>
  <si>
    <t>Označenie zvodov štítkami smaltované, z umelej hmot</t>
  </si>
  <si>
    <t xml:space="preserve"> 3549031110</t>
  </si>
  <si>
    <t>Svorka SZ, skúšobná</t>
  </si>
  <si>
    <t xml:space="preserve"> 3549031020</t>
  </si>
  <si>
    <t>Svorka SK, krížová</t>
  </si>
  <si>
    <t xml:space="preserve"> 210220246</t>
  </si>
  <si>
    <t>Svorka FeZn na odkvapový žľab SO</t>
  </si>
  <si>
    <t xml:space="preserve"> 210220372</t>
  </si>
  <si>
    <t>Ochranný uholník alebo rúrka s držiak. do steny</t>
  </si>
  <si>
    <t xml:space="preserve"> 3549051010  </t>
  </si>
  <si>
    <t>Uholník ochranný, typ : OU 2m,    l=1700mm</t>
  </si>
  <si>
    <t xml:space="preserve"> 3549051020  </t>
  </si>
  <si>
    <t>Držiak ochranného uholníka, typ : DU</t>
  </si>
  <si>
    <t xml:space="preserve"> 12/A 1</t>
  </si>
  <si>
    <t xml:space="preserve"> 413941011</t>
  </si>
  <si>
    <t xml:space="preserve"> Zvárané spoje</t>
  </si>
  <si>
    <t xml:space="preserve"> 3410102135</t>
  </si>
  <si>
    <t>HR-Podpera PV 23</t>
  </si>
  <si>
    <t xml:space="preserve"> 3410102101</t>
  </si>
  <si>
    <t>HR-Podpera PV 02</t>
  </si>
  <si>
    <t xml:space="preserve"> 3410102087</t>
  </si>
  <si>
    <t>HR-Jimacia tyč JP10</t>
  </si>
  <si>
    <t xml:space="preserve"> 3410102165</t>
  </si>
  <si>
    <t>HR-Svorka SS s prilozkou</t>
  </si>
  <si>
    <t xml:space="preserve"> 210220104</t>
  </si>
  <si>
    <t xml:space="preserve">Montáž podpera PV </t>
  </si>
  <si>
    <t xml:space="preserve"> 210220201</t>
  </si>
  <si>
    <t>Zachyt.tyč včít.upevnenia na strešný hrebeň do 3 m dľžky tyče</t>
  </si>
  <si>
    <t xml:space="preserve"> 210100004</t>
  </si>
  <si>
    <t>Ukončenie vodičov v rozvádzač. vrátane zapojenia a vodičovej koncovky do 25 mm2</t>
  </si>
  <si>
    <t>S/S50</t>
  </si>
  <si>
    <t xml:space="preserve"> 5489511000</t>
  </si>
  <si>
    <t>Štítok smaltovaný do 5 písmen 10x15 mm</t>
  </si>
  <si>
    <t xml:space="preserve"> 210010006</t>
  </si>
  <si>
    <t>Rúrka ohybná elektroinštalačná, typ 23 - 48 mm</t>
  </si>
  <si>
    <t xml:space="preserve"> 3410106052</t>
  </si>
  <si>
    <t>I-Trubka FXP 32-TURBO</t>
  </si>
  <si>
    <t>922/M22</t>
  </si>
  <si>
    <t xml:space="preserve"> 220111765</t>
  </si>
  <si>
    <t>Zmeranie a zhodnotenie zemného odporu vrátane záznamu do protokolu</t>
  </si>
  <si>
    <t xml:space="preserve"> R005</t>
  </si>
  <si>
    <t>Doprava materiálu mimo stavenisková</t>
  </si>
  <si>
    <t xml:space="preserve"> 210800609</t>
  </si>
  <si>
    <t>Vodič  medený  NN a VN v rúrkach CYA 25</t>
  </si>
  <si>
    <t xml:space="preserve"> 3410416000</t>
  </si>
  <si>
    <t>Vodič medený CYA  25 žltozelený</t>
  </si>
  <si>
    <t>Dozbrojenie rozvádzača HR</t>
  </si>
  <si>
    <t xml:space="preserve"> 210290762</t>
  </si>
  <si>
    <t xml:space="preserve">Montáž motorického spotrebiča, spúšťača </t>
  </si>
  <si>
    <t xml:space="preserve"> 220110564</t>
  </si>
  <si>
    <t>Montáž rozvádzača  pre vonkajšiu  inštaláciu</t>
  </si>
  <si>
    <t xml:space="preserve"> 210010103</t>
  </si>
  <si>
    <t>Lišta elektroinšt. z PH vrátane spojok, ohybov, rohov, bez krabíc, uložená pevne typ L 60 preťahovací</t>
  </si>
  <si>
    <t xml:space="preserve"> 3451308000</t>
  </si>
  <si>
    <t>Žľab  60/40</t>
  </si>
  <si>
    <t xml:space="preserve"> 210901045</t>
  </si>
  <si>
    <t>Silový kábel hliníkový 750-1000 V (v mm2) pevne uložený AYKY 750 V 4x16</t>
  </si>
  <si>
    <t xml:space="preserve"> 3410205600</t>
  </si>
  <si>
    <t>Kábel/vodič pre pevné uloženie - hliníkový AYKY-J 4x16</t>
  </si>
  <si>
    <t xml:space="preserve"> 210220814</t>
  </si>
  <si>
    <t>Podpera vedenia AlMgSi do muriva PV01-PV03</t>
  </si>
  <si>
    <t xml:space="preserve"> 210220853</t>
  </si>
  <si>
    <t>Svorka AlMgSi spojovacia SS</t>
  </si>
  <si>
    <t xml:space="preserve"> 3410102117</t>
  </si>
  <si>
    <t>HR-Podpera PV 16</t>
  </si>
  <si>
    <t>946</t>
  </si>
  <si>
    <t>946/M46</t>
  </si>
  <si>
    <t xml:space="preserve"> 460200163</t>
  </si>
  <si>
    <t>Hĺbenie káblovej ryhy 35 cm širokej a 80 cm hlbokej, v zemine triedy 3</t>
  </si>
  <si>
    <t xml:space="preserve"> 460560163</t>
  </si>
  <si>
    <t>Ručný zásyp nezap. káblovej ryhy bez zhutn. zeminy, 35 cm širokej, 80 cm hlbokej v zemine tr. 3</t>
  </si>
  <si>
    <t>271/A 1</t>
  </si>
  <si>
    <t xml:space="preserve"> 451572111</t>
  </si>
  <si>
    <t>Lôžko pod potrubie, stoky a drobné objekty, v otvorenom výkope z kameniva drobného ťaženého 0-4 mm</t>
  </si>
  <si>
    <t>M3</t>
  </si>
  <si>
    <t xml:space="preserve"> 460420371</t>
  </si>
  <si>
    <t>Zriadenie kábl.lôžka z kop.piesku, hr.zásyp.vrstvy 10cm,tehl.v smere kábl.š.35cm</t>
  </si>
  <si>
    <t xml:space="preserve"> 460620013</t>
  </si>
  <si>
    <t>Provizórna úprava terénu v prírodnej zemine, zemina triedy III</t>
  </si>
  <si>
    <t>M2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</si>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</sst>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0" fontId="14" fillId="0" borderId="0" xfId="0" applyFont="1" applyAlignment="1">
      <alignment wrapText="1"/>
    </xf>
    <xf numFmtId="166" fontId="14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3" borderId="2" xfId="0" applyNumberFormat="1" applyFont="1" applyFill="1" applyBorder="1" applyAlignment="1">
      <alignment wrapText="1"/>
    </xf>
    <xf numFmtId="166" fontId="14" fillId="0" borderId="0" xfId="0" applyNumberFormat="1" applyFont="1"/>
    <xf numFmtId="166" fontId="4" fillId="0" borderId="0" xfId="0" applyNumberFormat="1" applyFont="1"/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6" fontId="17" fillId="0" borderId="70" xfId="0" applyNumberFormat="1" applyFont="1" applyBorder="1"/>
    <xf numFmtId="164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9AA4-5D3F-41A3-B960-F3A11D57C8A3}">
  <dimension ref="A1:Z103"/>
  <sheetViews>
    <sheetView workbookViewId="0"/>
  </sheetViews>
  <sheetFormatPr defaultColWidth="0" defaultRowHeight="14.4" x14ac:dyDescent="0.3"/>
  <cols>
    <col min="1" max="1" width="35.6640625" customWidth="1"/>
    <col min="2" max="3" width="15.6640625" customWidth="1"/>
    <col min="4" max="5" width="8.6640625" customWidth="1"/>
    <col min="6" max="6" width="16.6640625" customWidth="1"/>
    <col min="7" max="7" width="15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3">
      <c r="A3" s="192" t="s">
        <v>1</v>
      </c>
      <c r="B3" s="192"/>
      <c r="C3" s="192"/>
      <c r="D3" s="192"/>
      <c r="E3" s="192"/>
      <c r="F3" s="8" t="s">
        <v>3</v>
      </c>
      <c r="G3" s="8" t="s">
        <v>4</v>
      </c>
    </row>
    <row r="4" spans="1:26" x14ac:dyDescent="0.3">
      <c r="A4" s="192"/>
      <c r="B4" s="192"/>
      <c r="C4" s="192"/>
      <c r="D4" s="192"/>
      <c r="E4" s="192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3">
      <c r="A7" s="181" t="s">
        <v>12</v>
      </c>
      <c r="B7" s="66">
        <f>'SO 6360'!I114-Rekapitulácia!D7</f>
        <v>0</v>
      </c>
      <c r="C7" s="66">
        <f>'Kryci_list 6360'!J26</f>
        <v>0</v>
      </c>
      <c r="D7" s="66">
        <v>0</v>
      </c>
      <c r="E7" s="66">
        <f>'Kryci_list 6360'!J17</f>
        <v>0</v>
      </c>
      <c r="F7" s="66">
        <v>0</v>
      </c>
      <c r="G7" s="66">
        <f>B7+C7+D7+E7+F7</f>
        <v>0</v>
      </c>
      <c r="K7">
        <f>'SO 6360'!K114</f>
        <v>0</v>
      </c>
      <c r="Q7">
        <v>30.126000000000001</v>
      </c>
    </row>
    <row r="8" spans="1:26" x14ac:dyDescent="0.3">
      <c r="A8" s="184" t="s">
        <v>299</v>
      </c>
      <c r="B8" s="185">
        <f>SUM(B7:B7)</f>
        <v>0</v>
      </c>
      <c r="C8" s="185">
        <f>SUM(C7:C7)</f>
        <v>0</v>
      </c>
      <c r="D8" s="185">
        <f>SUM(D7:D7)</f>
        <v>0</v>
      </c>
      <c r="E8" s="185">
        <f>SUM(E7:E7)</f>
        <v>0</v>
      </c>
      <c r="F8" s="185">
        <f>SUM(F7:F7)</f>
        <v>0</v>
      </c>
      <c r="G8" s="185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182" t="s">
        <v>300</v>
      </c>
      <c r="B9" s="183">
        <f>G8-SUM(Rekapitulácia!K7:'Rekapitulácia'!K7)*1</f>
        <v>0</v>
      </c>
      <c r="C9" s="183"/>
      <c r="D9" s="183"/>
      <c r="E9" s="183"/>
      <c r="F9" s="183"/>
      <c r="G9" s="183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5" t="s">
        <v>301</v>
      </c>
      <c r="B10" s="179">
        <f>(G8-B9)</f>
        <v>0</v>
      </c>
      <c r="C10" s="179"/>
      <c r="D10" s="179"/>
      <c r="E10" s="179"/>
      <c r="F10" s="179"/>
      <c r="G10" s="179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5" t="s">
        <v>302</v>
      </c>
      <c r="B11" s="179"/>
      <c r="C11" s="179"/>
      <c r="D11" s="179"/>
      <c r="E11" s="179"/>
      <c r="F11" s="179"/>
      <c r="G11" s="179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11"/>
      <c r="B12" s="180"/>
      <c r="C12" s="180"/>
      <c r="D12" s="180"/>
      <c r="E12" s="180"/>
      <c r="F12" s="180"/>
      <c r="G12" s="180"/>
    </row>
    <row r="13" spans="1:26" x14ac:dyDescent="0.3">
      <c r="A13" s="11"/>
      <c r="B13" s="180"/>
      <c r="C13" s="180"/>
      <c r="D13" s="180"/>
      <c r="E13" s="180"/>
      <c r="F13" s="180"/>
      <c r="G13" s="180"/>
    </row>
    <row r="14" spans="1:26" x14ac:dyDescent="0.3">
      <c r="A14" s="11"/>
      <c r="B14" s="180"/>
      <c r="C14" s="180"/>
      <c r="D14" s="180"/>
      <c r="E14" s="180"/>
      <c r="F14" s="180"/>
      <c r="G14" s="180"/>
    </row>
    <row r="15" spans="1:26" x14ac:dyDescent="0.3">
      <c r="A15" s="11"/>
      <c r="B15" s="180"/>
      <c r="C15" s="180"/>
      <c r="D15" s="180"/>
      <c r="E15" s="180"/>
      <c r="F15" s="180"/>
      <c r="G15" s="180"/>
    </row>
    <row r="16" spans="1:26" x14ac:dyDescent="0.3">
      <c r="A16" s="11"/>
      <c r="B16" s="180"/>
      <c r="C16" s="180"/>
      <c r="D16" s="180"/>
      <c r="E16" s="180"/>
      <c r="F16" s="180"/>
      <c r="G16" s="180"/>
    </row>
    <row r="17" spans="1:7" x14ac:dyDescent="0.3">
      <c r="A17" s="11"/>
      <c r="B17" s="180"/>
      <c r="C17" s="180"/>
      <c r="D17" s="180"/>
      <c r="E17" s="180"/>
      <c r="F17" s="180"/>
      <c r="G17" s="180"/>
    </row>
    <row r="18" spans="1:7" x14ac:dyDescent="0.3">
      <c r="A18" s="11"/>
      <c r="B18" s="180"/>
      <c r="C18" s="180"/>
      <c r="D18" s="180"/>
      <c r="E18" s="180"/>
      <c r="F18" s="180"/>
      <c r="G18" s="180"/>
    </row>
    <row r="19" spans="1:7" x14ac:dyDescent="0.3">
      <c r="A19" s="11"/>
      <c r="B19" s="180"/>
      <c r="C19" s="180"/>
      <c r="D19" s="180"/>
      <c r="E19" s="180"/>
      <c r="F19" s="180"/>
      <c r="G19" s="180"/>
    </row>
    <row r="20" spans="1:7" x14ac:dyDescent="0.3">
      <c r="A20" s="11"/>
      <c r="B20" s="180"/>
      <c r="C20" s="180"/>
      <c r="D20" s="180"/>
      <c r="E20" s="180"/>
      <c r="F20" s="180"/>
      <c r="G20" s="180"/>
    </row>
    <row r="21" spans="1:7" x14ac:dyDescent="0.3">
      <c r="A21" s="11"/>
      <c r="B21" s="180"/>
      <c r="C21" s="180"/>
      <c r="D21" s="180"/>
      <c r="E21" s="180"/>
      <c r="F21" s="180"/>
      <c r="G21" s="180"/>
    </row>
    <row r="22" spans="1:7" x14ac:dyDescent="0.3">
      <c r="A22" s="11"/>
      <c r="B22" s="180"/>
      <c r="C22" s="180"/>
      <c r="D22" s="180"/>
      <c r="E22" s="180"/>
      <c r="F22" s="180"/>
      <c r="G22" s="180"/>
    </row>
    <row r="23" spans="1:7" x14ac:dyDescent="0.3">
      <c r="A23" s="11"/>
      <c r="B23" s="180"/>
      <c r="C23" s="180"/>
      <c r="D23" s="180"/>
      <c r="E23" s="180"/>
      <c r="F23" s="180"/>
      <c r="G23" s="180"/>
    </row>
    <row r="24" spans="1:7" x14ac:dyDescent="0.3">
      <c r="A24" s="11"/>
      <c r="B24" s="180"/>
      <c r="C24" s="180"/>
      <c r="D24" s="180"/>
      <c r="E24" s="180"/>
      <c r="F24" s="180"/>
      <c r="G24" s="180"/>
    </row>
    <row r="25" spans="1:7" x14ac:dyDescent="0.3">
      <c r="A25" s="11"/>
      <c r="B25" s="180"/>
      <c r="C25" s="180"/>
      <c r="D25" s="180"/>
      <c r="E25" s="180"/>
      <c r="F25" s="180"/>
      <c r="G25" s="180"/>
    </row>
    <row r="26" spans="1:7" x14ac:dyDescent="0.3">
      <c r="A26" s="11"/>
      <c r="B26" s="180"/>
      <c r="C26" s="180"/>
      <c r="D26" s="180"/>
      <c r="E26" s="180"/>
      <c r="F26" s="180"/>
      <c r="G26" s="180"/>
    </row>
    <row r="27" spans="1:7" x14ac:dyDescent="0.3">
      <c r="A27" s="11"/>
      <c r="B27" s="180"/>
      <c r="C27" s="180"/>
      <c r="D27" s="180"/>
      <c r="E27" s="180"/>
      <c r="F27" s="180"/>
      <c r="G27" s="180"/>
    </row>
    <row r="28" spans="1:7" x14ac:dyDescent="0.3">
      <c r="A28" s="11"/>
      <c r="B28" s="180"/>
      <c r="C28" s="180"/>
      <c r="D28" s="180"/>
      <c r="E28" s="180"/>
      <c r="F28" s="180"/>
      <c r="G28" s="180"/>
    </row>
    <row r="29" spans="1:7" x14ac:dyDescent="0.3">
      <c r="A29" s="11"/>
      <c r="B29" s="180"/>
      <c r="C29" s="180"/>
      <c r="D29" s="180"/>
      <c r="E29" s="180"/>
      <c r="F29" s="180"/>
      <c r="G29" s="180"/>
    </row>
    <row r="30" spans="1:7" x14ac:dyDescent="0.3">
      <c r="A30" s="11"/>
      <c r="B30" s="180"/>
      <c r="C30" s="180"/>
      <c r="D30" s="180"/>
      <c r="E30" s="180"/>
      <c r="F30" s="180"/>
      <c r="G30" s="180"/>
    </row>
    <row r="31" spans="1:7" x14ac:dyDescent="0.3">
      <c r="A31" s="11"/>
      <c r="B31" s="180"/>
      <c r="C31" s="180"/>
      <c r="D31" s="180"/>
      <c r="E31" s="180"/>
      <c r="F31" s="180"/>
      <c r="G31" s="180"/>
    </row>
    <row r="32" spans="1:7" x14ac:dyDescent="0.3">
      <c r="A32" s="11"/>
      <c r="B32" s="180"/>
      <c r="C32" s="180"/>
      <c r="D32" s="180"/>
      <c r="E32" s="180"/>
      <c r="F32" s="180"/>
      <c r="G32" s="180"/>
    </row>
    <row r="33" spans="1:7" x14ac:dyDescent="0.3">
      <c r="A33" s="11"/>
      <c r="B33" s="180"/>
      <c r="C33" s="180"/>
      <c r="D33" s="180"/>
      <c r="E33" s="180"/>
      <c r="F33" s="180"/>
      <c r="G33" s="180"/>
    </row>
    <row r="34" spans="1:7" x14ac:dyDescent="0.3">
      <c r="A34" s="1"/>
      <c r="B34" s="134"/>
      <c r="C34" s="134"/>
      <c r="D34" s="134"/>
      <c r="E34" s="134"/>
      <c r="F34" s="134"/>
      <c r="G34" s="134"/>
    </row>
    <row r="35" spans="1:7" x14ac:dyDescent="0.3">
      <c r="A35" s="1"/>
      <c r="B35" s="134"/>
      <c r="C35" s="134"/>
      <c r="D35" s="134"/>
      <c r="E35" s="134"/>
      <c r="F35" s="134"/>
      <c r="G35" s="134"/>
    </row>
    <row r="36" spans="1:7" x14ac:dyDescent="0.3">
      <c r="A36" s="1"/>
      <c r="B36" s="134"/>
      <c r="C36" s="134"/>
      <c r="D36" s="134"/>
      <c r="E36" s="134"/>
      <c r="F36" s="134"/>
      <c r="G36" s="134"/>
    </row>
    <row r="37" spans="1:7" x14ac:dyDescent="0.3">
      <c r="A37" s="1"/>
      <c r="B37" s="134"/>
      <c r="C37" s="134"/>
      <c r="D37" s="134"/>
      <c r="E37" s="134"/>
      <c r="F37" s="134"/>
      <c r="G37" s="134"/>
    </row>
    <row r="38" spans="1:7" x14ac:dyDescent="0.3">
      <c r="A38" s="1"/>
      <c r="B38" s="134"/>
      <c r="C38" s="134"/>
      <c r="D38" s="134"/>
      <c r="E38" s="134"/>
      <c r="F38" s="134"/>
      <c r="G38" s="134"/>
    </row>
    <row r="39" spans="1:7" x14ac:dyDescent="0.3">
      <c r="A39" s="1"/>
      <c r="B39" s="134"/>
      <c r="C39" s="134"/>
      <c r="D39" s="134"/>
      <c r="E39" s="134"/>
      <c r="F39" s="134"/>
      <c r="G39" s="134"/>
    </row>
    <row r="40" spans="1:7" x14ac:dyDescent="0.3">
      <c r="A40" s="1"/>
      <c r="B40" s="134"/>
      <c r="C40" s="134"/>
      <c r="D40" s="134"/>
      <c r="E40" s="134"/>
      <c r="F40" s="134"/>
      <c r="G40" s="134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74"/>
      <c r="C51" s="174"/>
      <c r="D51" s="174"/>
      <c r="E51" s="174"/>
      <c r="F51" s="174"/>
      <c r="G51" s="174"/>
    </row>
    <row r="52" spans="1:7" x14ac:dyDescent="0.3">
      <c r="B52" s="174"/>
      <c r="C52" s="174"/>
      <c r="D52" s="174"/>
      <c r="E52" s="174"/>
      <c r="F52" s="174"/>
      <c r="G52" s="174"/>
    </row>
    <row r="53" spans="1:7" x14ac:dyDescent="0.3">
      <c r="B53" s="174"/>
      <c r="C53" s="174"/>
      <c r="D53" s="174"/>
      <c r="E53" s="174"/>
      <c r="F53" s="174"/>
      <c r="G53" s="174"/>
    </row>
    <row r="54" spans="1:7" x14ac:dyDescent="0.3">
      <c r="B54" s="174"/>
      <c r="C54" s="174"/>
      <c r="D54" s="174"/>
      <c r="E54" s="174"/>
      <c r="F54" s="174"/>
      <c r="G54" s="174"/>
    </row>
    <row r="55" spans="1:7" x14ac:dyDescent="0.3">
      <c r="B55" s="174"/>
      <c r="C55" s="174"/>
      <c r="D55" s="174"/>
      <c r="E55" s="174"/>
      <c r="F55" s="174"/>
      <c r="G55" s="174"/>
    </row>
    <row r="56" spans="1:7" x14ac:dyDescent="0.3">
      <c r="B56" s="174"/>
      <c r="C56" s="174"/>
      <c r="D56" s="174"/>
      <c r="E56" s="174"/>
      <c r="F56" s="174"/>
      <c r="G56" s="174"/>
    </row>
    <row r="57" spans="1:7" x14ac:dyDescent="0.3">
      <c r="B57" s="174"/>
      <c r="C57" s="174"/>
      <c r="D57" s="174"/>
      <c r="E57" s="174"/>
      <c r="F57" s="174"/>
      <c r="G57" s="174"/>
    </row>
    <row r="58" spans="1:7" x14ac:dyDescent="0.3">
      <c r="B58" s="174"/>
      <c r="C58" s="174"/>
      <c r="D58" s="174"/>
      <c r="E58" s="174"/>
      <c r="F58" s="174"/>
      <c r="G58" s="174"/>
    </row>
    <row r="59" spans="1:7" x14ac:dyDescent="0.3">
      <c r="B59" s="174"/>
      <c r="C59" s="174"/>
      <c r="D59" s="174"/>
      <c r="E59" s="174"/>
      <c r="F59" s="174"/>
      <c r="G59" s="174"/>
    </row>
    <row r="60" spans="1:7" x14ac:dyDescent="0.3">
      <c r="B60" s="174"/>
      <c r="C60" s="174"/>
      <c r="D60" s="174"/>
      <c r="E60" s="174"/>
      <c r="F60" s="174"/>
      <c r="G60" s="174"/>
    </row>
    <row r="61" spans="1:7" x14ac:dyDescent="0.3">
      <c r="B61" s="174"/>
      <c r="C61" s="174"/>
      <c r="D61" s="174"/>
      <c r="E61" s="174"/>
      <c r="F61" s="174"/>
      <c r="G61" s="174"/>
    </row>
    <row r="62" spans="1:7" x14ac:dyDescent="0.3">
      <c r="B62" s="174"/>
      <c r="C62" s="174"/>
      <c r="D62" s="174"/>
      <c r="E62" s="174"/>
      <c r="F62" s="174"/>
      <c r="G62" s="174"/>
    </row>
    <row r="63" spans="1:7" x14ac:dyDescent="0.3">
      <c r="B63" s="174"/>
      <c r="C63" s="174"/>
      <c r="D63" s="174"/>
      <c r="E63" s="174"/>
      <c r="F63" s="174"/>
      <c r="G63" s="174"/>
    </row>
    <row r="64" spans="1:7" x14ac:dyDescent="0.3">
      <c r="B64" s="174"/>
      <c r="C64" s="174"/>
      <c r="D64" s="174"/>
      <c r="E64" s="174"/>
      <c r="F64" s="174"/>
      <c r="G64" s="174"/>
    </row>
    <row r="65" spans="2:7" x14ac:dyDescent="0.3">
      <c r="B65" s="174"/>
      <c r="C65" s="174"/>
      <c r="D65" s="174"/>
      <c r="E65" s="174"/>
      <c r="F65" s="174"/>
      <c r="G65" s="174"/>
    </row>
    <row r="66" spans="2:7" x14ac:dyDescent="0.3">
      <c r="B66" s="174"/>
      <c r="C66" s="174"/>
      <c r="D66" s="174"/>
      <c r="E66" s="174"/>
      <c r="F66" s="174"/>
      <c r="G66" s="174"/>
    </row>
    <row r="67" spans="2:7" x14ac:dyDescent="0.3">
      <c r="B67" s="174"/>
      <c r="C67" s="174"/>
      <c r="D67" s="174"/>
      <c r="E67" s="174"/>
      <c r="F67" s="174"/>
      <c r="G67" s="174"/>
    </row>
    <row r="68" spans="2:7" x14ac:dyDescent="0.3">
      <c r="B68" s="174"/>
      <c r="C68" s="174"/>
      <c r="D68" s="174"/>
      <c r="E68" s="174"/>
      <c r="F68" s="174"/>
      <c r="G68" s="174"/>
    </row>
    <row r="69" spans="2:7" x14ac:dyDescent="0.3">
      <c r="B69" s="174"/>
      <c r="C69" s="174"/>
      <c r="D69" s="174"/>
      <c r="E69" s="174"/>
      <c r="F69" s="174"/>
      <c r="G69" s="174"/>
    </row>
    <row r="70" spans="2:7" x14ac:dyDescent="0.3">
      <c r="B70" s="174"/>
      <c r="C70" s="174"/>
      <c r="D70" s="174"/>
      <c r="E70" s="174"/>
      <c r="F70" s="174"/>
      <c r="G70" s="174"/>
    </row>
    <row r="71" spans="2:7" x14ac:dyDescent="0.3">
      <c r="B71" s="174"/>
      <c r="C71" s="174"/>
      <c r="D71" s="174"/>
      <c r="E71" s="174"/>
      <c r="F71" s="174"/>
      <c r="G71" s="174"/>
    </row>
    <row r="72" spans="2:7" x14ac:dyDescent="0.3">
      <c r="B72" s="174"/>
      <c r="C72" s="174"/>
      <c r="D72" s="174"/>
      <c r="E72" s="174"/>
      <c r="F72" s="174"/>
      <c r="G72" s="174"/>
    </row>
    <row r="73" spans="2:7" x14ac:dyDescent="0.3">
      <c r="B73" s="174"/>
      <c r="C73" s="174"/>
      <c r="D73" s="174"/>
      <c r="E73" s="174"/>
      <c r="F73" s="174"/>
      <c r="G73" s="174"/>
    </row>
    <row r="74" spans="2:7" x14ac:dyDescent="0.3">
      <c r="B74" s="174"/>
      <c r="C74" s="174"/>
      <c r="D74" s="174"/>
      <c r="E74" s="174"/>
      <c r="F74" s="174"/>
      <c r="G74" s="174"/>
    </row>
    <row r="75" spans="2:7" x14ac:dyDescent="0.3">
      <c r="B75" s="174"/>
      <c r="C75" s="174"/>
      <c r="D75" s="174"/>
      <c r="E75" s="174"/>
      <c r="F75" s="174"/>
      <c r="G75" s="174"/>
    </row>
    <row r="76" spans="2:7" x14ac:dyDescent="0.3">
      <c r="B76" s="174"/>
      <c r="C76" s="174"/>
      <c r="D76" s="174"/>
      <c r="E76" s="174"/>
      <c r="F76" s="174"/>
      <c r="G76" s="174"/>
    </row>
    <row r="77" spans="2:7" x14ac:dyDescent="0.3">
      <c r="B77" s="174"/>
      <c r="C77" s="174"/>
      <c r="D77" s="174"/>
      <c r="E77" s="174"/>
      <c r="F77" s="174"/>
      <c r="G77" s="174"/>
    </row>
    <row r="78" spans="2:7" x14ac:dyDescent="0.3">
      <c r="B78" s="174"/>
      <c r="C78" s="174"/>
      <c r="D78" s="174"/>
      <c r="E78" s="174"/>
      <c r="F78" s="174"/>
      <c r="G78" s="174"/>
    </row>
    <row r="79" spans="2:7" x14ac:dyDescent="0.3">
      <c r="B79" s="174"/>
      <c r="C79" s="174"/>
      <c r="D79" s="174"/>
      <c r="E79" s="174"/>
      <c r="F79" s="174"/>
      <c r="G79" s="174"/>
    </row>
    <row r="80" spans="2:7" x14ac:dyDescent="0.3">
      <c r="B80" s="174"/>
      <c r="C80" s="174"/>
      <c r="D80" s="174"/>
      <c r="E80" s="174"/>
      <c r="F80" s="174"/>
      <c r="G80" s="174"/>
    </row>
    <row r="81" spans="2:7" x14ac:dyDescent="0.3">
      <c r="B81" s="174"/>
      <c r="C81" s="174"/>
      <c r="D81" s="174"/>
      <c r="E81" s="174"/>
      <c r="F81" s="174"/>
      <c r="G81" s="174"/>
    </row>
    <row r="82" spans="2:7" x14ac:dyDescent="0.3">
      <c r="B82" s="174"/>
      <c r="C82" s="174"/>
      <c r="D82" s="174"/>
      <c r="E82" s="174"/>
      <c r="F82" s="174"/>
      <c r="G82" s="174"/>
    </row>
    <row r="83" spans="2:7" x14ac:dyDescent="0.3">
      <c r="B83" s="174"/>
      <c r="C83" s="174"/>
      <c r="D83" s="174"/>
      <c r="E83" s="174"/>
      <c r="F83" s="174"/>
      <c r="G83" s="174"/>
    </row>
    <row r="84" spans="2:7" x14ac:dyDescent="0.3">
      <c r="B84" s="174"/>
      <c r="C84" s="174"/>
      <c r="D84" s="174"/>
      <c r="E84" s="174"/>
      <c r="F84" s="174"/>
      <c r="G84" s="174"/>
    </row>
    <row r="85" spans="2:7" x14ac:dyDescent="0.3">
      <c r="B85" s="174"/>
      <c r="C85" s="174"/>
      <c r="D85" s="174"/>
      <c r="E85" s="174"/>
      <c r="F85" s="174"/>
      <c r="G85" s="174"/>
    </row>
    <row r="86" spans="2:7" x14ac:dyDescent="0.3">
      <c r="B86" s="174"/>
      <c r="C86" s="174"/>
      <c r="D86" s="174"/>
      <c r="E86" s="174"/>
      <c r="F86" s="174"/>
      <c r="G86" s="174"/>
    </row>
    <row r="87" spans="2:7" x14ac:dyDescent="0.3">
      <c r="B87" s="174"/>
      <c r="C87" s="174"/>
      <c r="D87" s="174"/>
      <c r="E87" s="174"/>
      <c r="F87" s="174"/>
      <c r="G87" s="174"/>
    </row>
    <row r="88" spans="2:7" x14ac:dyDescent="0.3">
      <c r="B88" s="174"/>
      <c r="C88" s="174"/>
      <c r="D88" s="174"/>
      <c r="E88" s="174"/>
      <c r="F88" s="174"/>
      <c r="G88" s="174"/>
    </row>
    <row r="89" spans="2:7" x14ac:dyDescent="0.3">
      <c r="B89" s="174"/>
      <c r="C89" s="174"/>
      <c r="D89" s="174"/>
      <c r="E89" s="174"/>
      <c r="F89" s="174"/>
      <c r="G89" s="174"/>
    </row>
    <row r="90" spans="2:7" x14ac:dyDescent="0.3">
      <c r="B90" s="174"/>
      <c r="C90" s="174"/>
      <c r="D90" s="174"/>
      <c r="E90" s="174"/>
      <c r="F90" s="174"/>
      <c r="G90" s="174"/>
    </row>
    <row r="91" spans="2:7" x14ac:dyDescent="0.3">
      <c r="B91" s="174"/>
      <c r="C91" s="174"/>
      <c r="D91" s="174"/>
      <c r="E91" s="174"/>
      <c r="F91" s="174"/>
      <c r="G91" s="174"/>
    </row>
    <row r="92" spans="2:7" x14ac:dyDescent="0.3">
      <c r="B92" s="174"/>
      <c r="C92" s="174"/>
      <c r="D92" s="174"/>
      <c r="E92" s="174"/>
      <c r="F92" s="174"/>
      <c r="G92" s="174"/>
    </row>
    <row r="93" spans="2:7" x14ac:dyDescent="0.3">
      <c r="B93" s="174"/>
      <c r="C93" s="174"/>
      <c r="D93" s="174"/>
      <c r="E93" s="174"/>
      <c r="F93" s="174"/>
      <c r="G93" s="174"/>
    </row>
    <row r="94" spans="2:7" x14ac:dyDescent="0.3">
      <c r="B94" s="174"/>
      <c r="C94" s="174"/>
      <c r="D94" s="174"/>
      <c r="E94" s="174"/>
      <c r="F94" s="174"/>
      <c r="G94" s="174"/>
    </row>
    <row r="95" spans="2:7" x14ac:dyDescent="0.3">
      <c r="B95" s="174"/>
      <c r="C95" s="174"/>
      <c r="D95" s="174"/>
      <c r="E95" s="174"/>
      <c r="F95" s="174"/>
      <c r="G95" s="174"/>
    </row>
    <row r="96" spans="2:7" x14ac:dyDescent="0.3">
      <c r="B96" s="174"/>
      <c r="C96" s="174"/>
      <c r="D96" s="174"/>
      <c r="E96" s="174"/>
      <c r="F96" s="174"/>
      <c r="G96" s="174"/>
    </row>
    <row r="97" spans="2:7" x14ac:dyDescent="0.3">
      <c r="B97" s="174"/>
      <c r="C97" s="174"/>
      <c r="D97" s="174"/>
      <c r="E97" s="174"/>
      <c r="F97" s="174"/>
      <c r="G97" s="174"/>
    </row>
    <row r="98" spans="2:7" x14ac:dyDescent="0.3">
      <c r="B98" s="174"/>
      <c r="C98" s="174"/>
      <c r="D98" s="174"/>
      <c r="E98" s="174"/>
      <c r="F98" s="174"/>
      <c r="G98" s="174"/>
    </row>
    <row r="99" spans="2:7" x14ac:dyDescent="0.3">
      <c r="B99" s="174"/>
      <c r="C99" s="174"/>
      <c r="D99" s="174"/>
      <c r="E99" s="174"/>
      <c r="F99" s="174"/>
      <c r="G99" s="174"/>
    </row>
    <row r="100" spans="2:7" x14ac:dyDescent="0.3">
      <c r="B100" s="174"/>
      <c r="C100" s="174"/>
      <c r="D100" s="174"/>
      <c r="E100" s="174"/>
      <c r="F100" s="174"/>
      <c r="G100" s="174"/>
    </row>
    <row r="101" spans="2:7" x14ac:dyDescent="0.3">
      <c r="B101" s="174"/>
      <c r="C101" s="174"/>
      <c r="D101" s="174"/>
      <c r="E101" s="174"/>
      <c r="F101" s="174"/>
      <c r="G101" s="174"/>
    </row>
    <row r="102" spans="2:7" x14ac:dyDescent="0.3">
      <c r="B102" s="174"/>
      <c r="C102" s="174"/>
      <c r="D102" s="174"/>
      <c r="E102" s="174"/>
      <c r="F102" s="174"/>
      <c r="G102" s="174"/>
    </row>
    <row r="103" spans="2:7" x14ac:dyDescent="0.3">
      <c r="B103" s="174"/>
      <c r="C103" s="174"/>
      <c r="D103" s="174"/>
      <c r="E103" s="174"/>
      <c r="F103" s="174"/>
      <c r="G103" s="174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EDAD-0250-446F-8D57-96880E961AEF}">
  <dimension ref="A1:AA41"/>
  <sheetViews>
    <sheetView workbookViewId="0">
      <selection activeCell="J5" sqref="J5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303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3" t="s">
        <v>1</v>
      </c>
      <c r="C2" s="194"/>
      <c r="D2" s="194"/>
      <c r="E2" s="194"/>
      <c r="F2" s="194"/>
      <c r="G2" s="194"/>
      <c r="H2" s="194"/>
      <c r="I2" s="194"/>
      <c r="J2" s="195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/>
    </row>
    <row r="6" spans="1:23" ht="20.100000000000001" customHeight="1" thickTop="1" x14ac:dyDescent="0.3">
      <c r="A6" s="13"/>
      <c r="B6" s="196" t="s">
        <v>20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3">
      <c r="A7" s="13"/>
      <c r="B7" s="49" t="s">
        <v>23</v>
      </c>
      <c r="C7" s="42"/>
      <c r="D7" s="18"/>
      <c r="E7" s="18"/>
      <c r="F7" s="18"/>
      <c r="G7" s="50" t="s">
        <v>24</v>
      </c>
      <c r="H7" s="18"/>
      <c r="I7" s="28"/>
      <c r="J7" s="43"/>
    </row>
    <row r="8" spans="1:23" ht="20.100000000000001" customHeight="1" x14ac:dyDescent="0.3">
      <c r="A8" s="13"/>
      <c r="B8" s="199" t="s">
        <v>21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3">
      <c r="A9" s="13"/>
      <c r="B9" s="38" t="s">
        <v>23</v>
      </c>
      <c r="C9" s="20"/>
      <c r="D9" s="17"/>
      <c r="E9" s="17"/>
      <c r="F9" s="17"/>
      <c r="G9" s="39" t="s">
        <v>24</v>
      </c>
      <c r="H9" s="17"/>
      <c r="I9" s="27"/>
      <c r="J9" s="30"/>
    </row>
    <row r="10" spans="1:23" ht="20.100000000000001" customHeight="1" x14ac:dyDescent="0.3">
      <c r="A10" s="13"/>
      <c r="B10" s="199" t="s">
        <v>22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35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25</v>
      </c>
      <c r="C14" s="186"/>
      <c r="D14" s="81" t="s">
        <v>54</v>
      </c>
      <c r="E14" s="82" t="s">
        <v>55</v>
      </c>
      <c r="F14" s="80" t="s">
        <v>56</v>
      </c>
      <c r="G14" s="51" t="s">
        <v>32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26</v>
      </c>
      <c r="D15" s="89">
        <f>'Kryci_list 6360'!D15</f>
        <v>0</v>
      </c>
      <c r="E15" s="90">
        <f>'Kryci_list 6360'!E15</f>
        <v>0</v>
      </c>
      <c r="F15" s="88">
        <f>'Kryci_list 6360'!F15</f>
        <v>0</v>
      </c>
      <c r="G15" s="53">
        <v>7</v>
      </c>
      <c r="H15" s="55" t="s">
        <v>10</v>
      </c>
      <c r="I15" s="28"/>
      <c r="J15" s="57">
        <f>'Kryci_list 6360'!J15</f>
        <v>0</v>
      </c>
    </row>
    <row r="16" spans="1:23" ht="18" customHeight="1" x14ac:dyDescent="0.3">
      <c r="A16" s="13"/>
      <c r="B16" s="85">
        <v>2</v>
      </c>
      <c r="C16" s="86" t="s">
        <v>27</v>
      </c>
      <c r="D16" s="91">
        <f>'Kryci_list 6360'!D16</f>
        <v>0</v>
      </c>
      <c r="E16" s="92">
        <f>'Kryci_list 6360'!E16</f>
        <v>0</v>
      </c>
      <c r="F16" s="101">
        <f>'Kryci_list 6360'!F16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28</v>
      </c>
      <c r="D17" s="83">
        <f>'Kryci_list 6360'!D17</f>
        <v>0</v>
      </c>
      <c r="E17" s="84">
        <f>'Kryci_list 6360'!E17</f>
        <v>0</v>
      </c>
      <c r="F17" s="76">
        <f>'Kryci_list 6360'!F17</f>
        <v>0</v>
      </c>
      <c r="G17" s="53">
        <v>8</v>
      </c>
      <c r="H17" s="63" t="s">
        <v>34</v>
      </c>
      <c r="I17" s="117"/>
      <c r="J17" s="110">
        <f>Rekapitulácia!E8</f>
        <v>0</v>
      </c>
    </row>
    <row r="18" spans="1:10" ht="18" customHeight="1" x14ac:dyDescent="0.3">
      <c r="A18" s="13"/>
      <c r="B18" s="53">
        <v>4</v>
      </c>
      <c r="C18" s="63" t="s">
        <v>304</v>
      </c>
      <c r="D18" s="67">
        <f>'Kryci_list 6360'!D18</f>
        <v>0</v>
      </c>
      <c r="E18" s="66">
        <f>'Kryci_list 6360'!E18</f>
        <v>0</v>
      </c>
      <c r="F18" s="69">
        <f>'Kryci_list 6360'!F18</f>
        <v>0</v>
      </c>
      <c r="G18" s="53">
        <v>9</v>
      </c>
      <c r="H18" s="63" t="s">
        <v>35</v>
      </c>
      <c r="I18" s="117"/>
      <c r="J18" s="110">
        <f>Rekapitulácia!D8</f>
        <v>0</v>
      </c>
    </row>
    <row r="19" spans="1:10" ht="18" customHeight="1" x14ac:dyDescent="0.3">
      <c r="A19" s="13"/>
      <c r="B19" s="53">
        <v>5</v>
      </c>
      <c r="C19" s="63" t="s">
        <v>30</v>
      </c>
      <c r="D19" s="67">
        <f>'Kryci_list 6360'!D19</f>
        <v>0</v>
      </c>
      <c r="E19" s="66">
        <f>'Kryci_list 6360'!E19</f>
        <v>0</v>
      </c>
      <c r="F19" s="69">
        <f>'Kryci_list 6360'!F19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31</v>
      </c>
      <c r="D20" s="68"/>
      <c r="E20" s="96"/>
      <c r="F20" s="102">
        <f>SUM(F15:F19)</f>
        <v>0</v>
      </c>
      <c r="G20" s="53">
        <v>10</v>
      </c>
      <c r="H20" s="63" t="s">
        <v>31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43</v>
      </c>
      <c r="C21" s="61" t="s">
        <v>44</v>
      </c>
      <c r="D21" s="65"/>
      <c r="E21" s="19"/>
      <c r="F21" s="94"/>
      <c r="G21" s="58" t="s">
        <v>50</v>
      </c>
      <c r="H21" s="54" t="s">
        <v>44</v>
      </c>
      <c r="I21" s="28"/>
      <c r="J21" s="120"/>
    </row>
    <row r="22" spans="1:10" ht="18" customHeight="1" x14ac:dyDescent="0.3">
      <c r="A22" s="13"/>
      <c r="B22" s="59">
        <v>11</v>
      </c>
      <c r="C22" s="55" t="s">
        <v>45</v>
      </c>
      <c r="D22" s="75"/>
      <c r="E22" s="79"/>
      <c r="F22" s="76">
        <f>'Kryci_list 6360'!F22</f>
        <v>0</v>
      </c>
      <c r="G22" s="59">
        <v>16</v>
      </c>
      <c r="H22" s="62" t="s">
        <v>51</v>
      </c>
      <c r="I22" s="117"/>
      <c r="J22" s="109">
        <f>'Kryci_list 6360'!J22</f>
        <v>0</v>
      </c>
    </row>
    <row r="23" spans="1:10" ht="18" customHeight="1" x14ac:dyDescent="0.3">
      <c r="A23" s="13"/>
      <c r="B23" s="53">
        <v>12</v>
      </c>
      <c r="C23" s="56" t="s">
        <v>46</v>
      </c>
      <c r="D23" s="60"/>
      <c r="E23" s="79"/>
      <c r="F23" s="69">
        <f>'Kryci_list 6360'!F23</f>
        <v>0</v>
      </c>
      <c r="G23" s="53">
        <v>17</v>
      </c>
      <c r="H23" s="63" t="s">
        <v>52</v>
      </c>
      <c r="I23" s="117"/>
      <c r="J23" s="110">
        <f>'Kryci_list 6360'!J23</f>
        <v>0</v>
      </c>
    </row>
    <row r="24" spans="1:10" ht="18" customHeight="1" x14ac:dyDescent="0.3">
      <c r="A24" s="13"/>
      <c r="B24" s="53">
        <v>13</v>
      </c>
      <c r="C24" s="56" t="s">
        <v>47</v>
      </c>
      <c r="D24" s="60"/>
      <c r="E24" s="79"/>
      <c r="F24" s="69">
        <f>'Kryci_list 6360'!F24</f>
        <v>0</v>
      </c>
      <c r="G24" s="53">
        <v>18</v>
      </c>
      <c r="H24" s="63" t="s">
        <v>53</v>
      </c>
      <c r="I24" s="117"/>
      <c r="J24" s="110">
        <f>'Kryci_list 6360'!J24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31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59</v>
      </c>
      <c r="D27" s="124"/>
      <c r="E27" s="98"/>
      <c r="F27" s="29"/>
      <c r="G27" s="105" t="s">
        <v>36</v>
      </c>
      <c r="H27" s="100" t="s">
        <v>37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38</v>
      </c>
      <c r="I28" s="112"/>
      <c r="J28" s="93">
        <f>F20+J20+F26+J26</f>
        <v>0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39</v>
      </c>
      <c r="I29" s="113">
        <f>Rekapitulácia!B9</f>
        <v>0</v>
      </c>
      <c r="J29" s="109">
        <f>ROUND(((ROUND(I29,2)*20)/100),2)*1</f>
        <v>0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40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41</v>
      </c>
      <c r="I31" s="27"/>
      <c r="J31" s="191">
        <f>SUM(J28:J30)</f>
        <v>0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87" t="s">
        <v>42</v>
      </c>
      <c r="H32" s="188"/>
      <c r="I32" s="189"/>
      <c r="J32" s="190"/>
    </row>
    <row r="33" spans="1:10" ht="18" customHeight="1" thickTop="1" x14ac:dyDescent="0.3">
      <c r="A33" s="13"/>
      <c r="B33" s="97"/>
      <c r="C33" s="98"/>
      <c r="D33" s="129" t="s">
        <v>57</v>
      </c>
      <c r="E33" s="74"/>
      <c r="F33" s="74"/>
      <c r="G33" s="16"/>
      <c r="H33" s="129" t="s">
        <v>58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D65F-0C93-45AB-A63D-9AD3B1223C19}">
  <dimension ref="A1:AA41"/>
  <sheetViews>
    <sheetView workbookViewId="0">
      <selection activeCell="J5" sqref="J5"/>
    </sheetView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2" t="s">
        <v>1</v>
      </c>
      <c r="C2" s="203"/>
      <c r="D2" s="203"/>
      <c r="E2" s="203"/>
      <c r="F2" s="203"/>
      <c r="G2" s="203"/>
      <c r="H2" s="203"/>
      <c r="I2" s="203"/>
      <c r="J2" s="204"/>
    </row>
    <row r="3" spans="1:23" ht="18" customHeight="1" x14ac:dyDescent="0.3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/>
    </row>
    <row r="6" spans="1:23" ht="20.100000000000001" customHeight="1" thickTop="1" x14ac:dyDescent="0.3">
      <c r="A6" s="13"/>
      <c r="B6" s="196" t="s">
        <v>20</v>
      </c>
      <c r="C6" s="197"/>
      <c r="D6" s="197"/>
      <c r="E6" s="197"/>
      <c r="F6" s="197"/>
      <c r="G6" s="197"/>
      <c r="H6" s="197"/>
      <c r="I6" s="197"/>
      <c r="J6" s="198"/>
    </row>
    <row r="7" spans="1:23" ht="18" customHeight="1" x14ac:dyDescent="0.3">
      <c r="A7" s="13"/>
      <c r="B7" s="49" t="s">
        <v>23</v>
      </c>
      <c r="C7" s="42"/>
      <c r="D7" s="18"/>
      <c r="E7" s="18"/>
      <c r="F7" s="18"/>
      <c r="G7" s="50" t="s">
        <v>24</v>
      </c>
      <c r="H7" s="18"/>
      <c r="I7" s="28"/>
      <c r="J7" s="43"/>
    </row>
    <row r="8" spans="1:23" ht="20.100000000000001" customHeight="1" x14ac:dyDescent="0.3">
      <c r="A8" s="13"/>
      <c r="B8" s="199" t="s">
        <v>21</v>
      </c>
      <c r="C8" s="200"/>
      <c r="D8" s="200"/>
      <c r="E8" s="200"/>
      <c r="F8" s="200"/>
      <c r="G8" s="200"/>
      <c r="H8" s="200"/>
      <c r="I8" s="200"/>
      <c r="J8" s="201"/>
    </row>
    <row r="9" spans="1:23" ht="18" customHeight="1" x14ac:dyDescent="0.3">
      <c r="A9" s="13"/>
      <c r="B9" s="38" t="s">
        <v>23</v>
      </c>
      <c r="C9" s="20"/>
      <c r="D9" s="17"/>
      <c r="E9" s="17"/>
      <c r="F9" s="17"/>
      <c r="G9" s="39" t="s">
        <v>24</v>
      </c>
      <c r="H9" s="17"/>
      <c r="I9" s="27"/>
      <c r="J9" s="30"/>
    </row>
    <row r="10" spans="1:23" ht="20.100000000000001" customHeight="1" x14ac:dyDescent="0.3">
      <c r="A10" s="13"/>
      <c r="B10" s="199" t="s">
        <v>22</v>
      </c>
      <c r="C10" s="200"/>
      <c r="D10" s="200"/>
      <c r="E10" s="200"/>
      <c r="F10" s="200"/>
      <c r="G10" s="200"/>
      <c r="H10" s="200"/>
      <c r="I10" s="200"/>
      <c r="J10" s="201"/>
    </row>
    <row r="11" spans="1:23" ht="18" customHeight="1" thickBot="1" x14ac:dyDescent="0.35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25</v>
      </c>
      <c r="C14" s="80" t="s">
        <v>6</v>
      </c>
      <c r="D14" s="81" t="s">
        <v>54</v>
      </c>
      <c r="E14" s="82" t="s">
        <v>55</v>
      </c>
      <c r="F14" s="80" t="s">
        <v>56</v>
      </c>
      <c r="G14" s="52" t="s">
        <v>32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26</v>
      </c>
      <c r="D15" s="89"/>
      <c r="E15" s="90"/>
      <c r="F15" s="88"/>
      <c r="G15" s="53">
        <v>7</v>
      </c>
      <c r="H15" s="55" t="s">
        <v>33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27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28</v>
      </c>
      <c r="D17" s="83">
        <f>'Rekap 6360'!B13</f>
        <v>0</v>
      </c>
      <c r="E17" s="84">
        <f>'Rekap 6360'!C13</f>
        <v>0</v>
      </c>
      <c r="F17" s="76">
        <f>'Rekap 6360'!D13</f>
        <v>0</v>
      </c>
      <c r="G17" s="53">
        <v>8</v>
      </c>
      <c r="H17" s="63" t="s">
        <v>34</v>
      </c>
      <c r="I17" s="117"/>
      <c r="J17" s="110">
        <f>'SO 6360'!Z114</f>
        <v>0</v>
      </c>
    </row>
    <row r="18" spans="1:26" ht="18" customHeight="1" x14ac:dyDescent="0.3">
      <c r="A18" s="13"/>
      <c r="B18" s="53">
        <v>4</v>
      </c>
      <c r="C18" s="63" t="s">
        <v>29</v>
      </c>
      <c r="D18" s="67"/>
      <c r="E18" s="66"/>
      <c r="F18" s="69"/>
      <c r="G18" s="53">
        <v>9</v>
      </c>
      <c r="H18" s="63" t="s">
        <v>35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30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31</v>
      </c>
      <c r="D20" s="68"/>
      <c r="E20" s="96"/>
      <c r="F20" s="102">
        <f>SUM(F15:F19)</f>
        <v>0</v>
      </c>
      <c r="G20" s="53">
        <v>10</v>
      </c>
      <c r="H20" s="63" t="s">
        <v>31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43</v>
      </c>
      <c r="C21" s="61" t="s">
        <v>44</v>
      </c>
      <c r="D21" s="65"/>
      <c r="E21" s="19"/>
      <c r="F21" s="94"/>
      <c r="G21" s="58" t="s">
        <v>50</v>
      </c>
      <c r="H21" s="54" t="s">
        <v>44</v>
      </c>
      <c r="I21" s="28"/>
      <c r="J21" s="120"/>
    </row>
    <row r="22" spans="1:26" ht="18" customHeight="1" x14ac:dyDescent="0.3">
      <c r="A22" s="13"/>
      <c r="B22" s="59">
        <v>11</v>
      </c>
      <c r="C22" s="55" t="s">
        <v>45</v>
      </c>
      <c r="D22" s="75"/>
      <c r="E22" s="78" t="s">
        <v>48</v>
      </c>
      <c r="F22" s="76">
        <f>((F15*U22*0)+(F16*V22*0)+(F17*W22*0))/100</f>
        <v>0</v>
      </c>
      <c r="G22" s="59">
        <v>16</v>
      </c>
      <c r="H22" s="62" t="s">
        <v>51</v>
      </c>
      <c r="I22" s="118" t="s">
        <v>48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46</v>
      </c>
      <c r="D23" s="60"/>
      <c r="E23" s="78" t="s">
        <v>49</v>
      </c>
      <c r="F23" s="69">
        <f>((F15*U23*0)+(F16*V23*0)+(F17*W23*0))/100</f>
        <v>0</v>
      </c>
      <c r="G23" s="53">
        <v>17</v>
      </c>
      <c r="H23" s="63" t="s">
        <v>52</v>
      </c>
      <c r="I23" s="118" t="s">
        <v>48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47</v>
      </c>
      <c r="D24" s="60"/>
      <c r="E24" s="78" t="s">
        <v>48</v>
      </c>
      <c r="F24" s="69">
        <f>((F15*U24*0)+(F16*V24*0)+(F17*W24*0))/100</f>
        <v>0</v>
      </c>
      <c r="G24" s="53">
        <v>18</v>
      </c>
      <c r="H24" s="63" t="s">
        <v>53</v>
      </c>
      <c r="I24" s="118" t="s">
        <v>49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31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59</v>
      </c>
      <c r="D27" s="124"/>
      <c r="E27" s="98"/>
      <c r="F27" s="29"/>
      <c r="G27" s="105" t="s">
        <v>36</v>
      </c>
      <c r="H27" s="100" t="s">
        <v>37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38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39</v>
      </c>
      <c r="I29" s="113">
        <f>J28-SUM('SO 6360'!K9:'SO 6360'!K113)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40</v>
      </c>
      <c r="I30" s="78">
        <f>SUM('SO 6360'!K9:'SO 6360'!K113)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41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42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57</v>
      </c>
      <c r="E33" s="74"/>
      <c r="F33" s="99"/>
      <c r="G33" s="106">
        <v>26</v>
      </c>
      <c r="H33" s="130" t="s">
        <v>58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796A-A8BD-41AE-BF90-69005855CDF0}">
  <dimension ref="A1:Z500"/>
  <sheetViews>
    <sheetView workbookViewId="0">
      <selection activeCell="E4" sqref="E4"/>
    </sheetView>
  </sheetViews>
  <sheetFormatPr defaultColWidth="0" defaultRowHeight="14.4" x14ac:dyDescent="0.3"/>
  <cols>
    <col min="1" max="1" width="40.6640625" customWidth="1"/>
    <col min="2" max="4" width="12.6640625" customWidth="1"/>
    <col min="5" max="6" width="15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05" t="s">
        <v>20</v>
      </c>
      <c r="B1" s="206"/>
      <c r="C1" s="206"/>
      <c r="D1" s="207"/>
      <c r="E1" s="6" t="s">
        <v>18</v>
      </c>
      <c r="F1" s="12"/>
      <c r="W1">
        <v>30.126000000000001</v>
      </c>
    </row>
    <row r="2" spans="1:26" ht="20.100000000000001" customHeight="1" x14ac:dyDescent="0.3">
      <c r="A2" s="205" t="s">
        <v>21</v>
      </c>
      <c r="B2" s="206"/>
      <c r="C2" s="206"/>
      <c r="D2" s="207"/>
      <c r="E2" s="6" t="s">
        <v>16</v>
      </c>
      <c r="F2" s="12"/>
    </row>
    <row r="3" spans="1:26" ht="20.100000000000001" customHeight="1" x14ac:dyDescent="0.3">
      <c r="A3" s="205" t="s">
        <v>22</v>
      </c>
      <c r="B3" s="206"/>
      <c r="C3" s="206"/>
      <c r="D3" s="207"/>
      <c r="E3" s="6" t="s">
        <v>80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15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63</v>
      </c>
      <c r="B8" s="3"/>
      <c r="C8" s="3"/>
      <c r="D8" s="3"/>
      <c r="E8" s="3"/>
      <c r="F8" s="3"/>
    </row>
    <row r="9" spans="1:26" x14ac:dyDescent="0.3">
      <c r="A9" s="132" t="s">
        <v>60</v>
      </c>
      <c r="B9" s="132" t="s">
        <v>54</v>
      </c>
      <c r="C9" s="132" t="s">
        <v>55</v>
      </c>
      <c r="D9" s="132" t="s">
        <v>31</v>
      </c>
      <c r="E9" s="132" t="s">
        <v>61</v>
      </c>
      <c r="F9" s="132" t="s">
        <v>62</v>
      </c>
    </row>
    <row r="10" spans="1:26" x14ac:dyDescent="0.3">
      <c r="A10" s="138" t="s">
        <v>64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65</v>
      </c>
      <c r="B11" s="76">
        <f>'SO 6360'!L103</f>
        <v>0</v>
      </c>
      <c r="C11" s="76">
        <f>'SO 6360'!M103</f>
        <v>0</v>
      </c>
      <c r="D11" s="76">
        <f>'SO 6360'!I103</f>
        <v>0</v>
      </c>
      <c r="E11" s="140">
        <f>'SO 6360'!S103</f>
        <v>0.35</v>
      </c>
      <c r="F11" s="140">
        <f>'SO 6360'!V103</f>
        <v>0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66</v>
      </c>
      <c r="B12" s="76">
        <f>'SO 6360'!L111</f>
        <v>0</v>
      </c>
      <c r="C12" s="76">
        <f>'SO 6360'!M111</f>
        <v>0</v>
      </c>
      <c r="D12" s="76">
        <f>'SO 6360'!I111</f>
        <v>0</v>
      </c>
      <c r="E12" s="140">
        <f>'SO 6360'!S111</f>
        <v>5.96</v>
      </c>
      <c r="F12" s="140">
        <f>'SO 6360'!V111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2" t="s">
        <v>64</v>
      </c>
      <c r="B13" s="141">
        <f>'SO 6360'!L113</f>
        <v>0</v>
      </c>
      <c r="C13" s="141">
        <f>'SO 6360'!M113</f>
        <v>0</v>
      </c>
      <c r="D13" s="141">
        <f>'SO 6360'!I113</f>
        <v>0</v>
      </c>
      <c r="E13" s="142">
        <f>'SO 6360'!S113</f>
        <v>6.31</v>
      </c>
      <c r="F13" s="142">
        <f>'SO 6360'!V113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1"/>
      <c r="B14" s="134"/>
      <c r="C14" s="134"/>
      <c r="D14" s="134"/>
      <c r="E14" s="133"/>
      <c r="F14" s="133"/>
    </row>
    <row r="15" spans="1:26" x14ac:dyDescent="0.3">
      <c r="A15" s="2" t="s">
        <v>67</v>
      </c>
      <c r="B15" s="141">
        <f>'SO 6360'!L114</f>
        <v>0</v>
      </c>
      <c r="C15" s="141">
        <f>'SO 6360'!M114</f>
        <v>0</v>
      </c>
      <c r="D15" s="141">
        <f>'SO 6360'!I114</f>
        <v>0</v>
      </c>
      <c r="E15" s="142">
        <f>'SO 6360'!S114</f>
        <v>6.31</v>
      </c>
      <c r="F15" s="142">
        <f>'SO 6360'!V114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1"/>
      <c r="B16" s="134"/>
      <c r="C16" s="134"/>
      <c r="D16" s="134"/>
      <c r="E16" s="133"/>
      <c r="F16" s="133"/>
    </row>
    <row r="17" spans="1:6" x14ac:dyDescent="0.3">
      <c r="A17" s="1"/>
      <c r="B17" s="134"/>
      <c r="C17" s="134"/>
      <c r="D17" s="134"/>
      <c r="E17" s="133"/>
      <c r="F17" s="133"/>
    </row>
    <row r="18" spans="1:6" x14ac:dyDescent="0.3">
      <c r="A18" s="1"/>
      <c r="B18" s="134"/>
      <c r="C18" s="134"/>
      <c r="D18" s="134"/>
      <c r="E18" s="133"/>
      <c r="F18" s="133"/>
    </row>
    <row r="19" spans="1:6" x14ac:dyDescent="0.3">
      <c r="A19" s="1"/>
      <c r="B19" s="134"/>
      <c r="C19" s="134"/>
      <c r="D19" s="134"/>
      <c r="E19" s="133"/>
      <c r="F19" s="133"/>
    </row>
    <row r="20" spans="1:6" x14ac:dyDescent="0.3">
      <c r="A20" s="1"/>
      <c r="B20" s="134"/>
      <c r="C20" s="134"/>
      <c r="D20" s="134"/>
      <c r="E20" s="133"/>
      <c r="F20" s="133"/>
    </row>
    <row r="21" spans="1:6" x14ac:dyDescent="0.3">
      <c r="A21" s="1"/>
      <c r="B21" s="134"/>
      <c r="C21" s="134"/>
      <c r="D21" s="134"/>
      <c r="E21" s="133"/>
      <c r="F21" s="133"/>
    </row>
    <row r="22" spans="1:6" x14ac:dyDescent="0.3">
      <c r="A22" s="1"/>
      <c r="B22" s="134"/>
      <c r="C22" s="134"/>
      <c r="D22" s="134"/>
      <c r="E22" s="133"/>
      <c r="F22" s="133"/>
    </row>
    <row r="23" spans="1:6" x14ac:dyDescent="0.3">
      <c r="A23" s="1"/>
      <c r="B23" s="134"/>
      <c r="C23" s="134"/>
      <c r="D23" s="134"/>
      <c r="E23" s="133"/>
      <c r="F23" s="133"/>
    </row>
    <row r="24" spans="1:6" x14ac:dyDescent="0.3">
      <c r="A24" s="1"/>
      <c r="B24" s="134"/>
      <c r="C24" s="134"/>
      <c r="D24" s="134"/>
      <c r="E24" s="133"/>
      <c r="F24" s="133"/>
    </row>
    <row r="25" spans="1:6" x14ac:dyDescent="0.3">
      <c r="A25" s="1"/>
      <c r="B25" s="134"/>
      <c r="C25" s="134"/>
      <c r="D25" s="134"/>
      <c r="E25" s="133"/>
      <c r="F25" s="133"/>
    </row>
    <row r="26" spans="1:6" x14ac:dyDescent="0.3">
      <c r="A26" s="1"/>
      <c r="B26" s="134"/>
      <c r="C26" s="134"/>
      <c r="D26" s="134"/>
      <c r="E26" s="133"/>
      <c r="F26" s="133"/>
    </row>
    <row r="27" spans="1:6" x14ac:dyDescent="0.3">
      <c r="A27" s="1"/>
      <c r="B27" s="134"/>
      <c r="C27" s="134"/>
      <c r="D27" s="134"/>
      <c r="E27" s="133"/>
      <c r="F27" s="133"/>
    </row>
    <row r="28" spans="1:6" x14ac:dyDescent="0.3">
      <c r="A28" s="1"/>
      <c r="B28" s="134"/>
      <c r="C28" s="134"/>
      <c r="D28" s="134"/>
      <c r="E28" s="133"/>
      <c r="F28" s="133"/>
    </row>
    <row r="29" spans="1:6" x14ac:dyDescent="0.3">
      <c r="A29" s="1"/>
      <c r="B29" s="134"/>
      <c r="C29" s="134"/>
      <c r="D29" s="134"/>
      <c r="E29" s="133"/>
      <c r="F29" s="133"/>
    </row>
    <row r="30" spans="1:6" x14ac:dyDescent="0.3">
      <c r="A30" s="1"/>
      <c r="B30" s="134"/>
      <c r="C30" s="134"/>
      <c r="D30" s="134"/>
      <c r="E30" s="133"/>
      <c r="F30" s="133"/>
    </row>
    <row r="31" spans="1:6" x14ac:dyDescent="0.3">
      <c r="A31" s="1"/>
      <c r="B31" s="134"/>
      <c r="C31" s="134"/>
      <c r="D31" s="134"/>
      <c r="E31" s="133"/>
      <c r="F31" s="133"/>
    </row>
    <row r="32" spans="1: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"/>
      <c r="C43" s="1"/>
      <c r="D43" s="1"/>
      <c r="E43" s="1"/>
      <c r="F43" s="1"/>
    </row>
    <row r="44" spans="1:6" x14ac:dyDescent="0.3">
      <c r="A44" s="1"/>
      <c r="B44" s="1"/>
      <c r="C44" s="1"/>
      <c r="D44" s="1"/>
      <c r="E44" s="1"/>
      <c r="F44" s="1"/>
    </row>
    <row r="45" spans="1:6" x14ac:dyDescent="0.3">
      <c r="A45" s="1"/>
      <c r="B45" s="1"/>
      <c r="C45" s="1"/>
      <c r="D45" s="1"/>
      <c r="E45" s="1"/>
      <c r="F45" s="1"/>
    </row>
    <row r="46" spans="1:6" x14ac:dyDescent="0.3">
      <c r="A46" s="1"/>
      <c r="B46" s="1"/>
      <c r="C46" s="1"/>
      <c r="D46" s="1"/>
      <c r="E46" s="1"/>
      <c r="F46" s="1"/>
    </row>
    <row r="47" spans="1:6" x14ac:dyDescent="0.3">
      <c r="A47" s="1"/>
      <c r="B47" s="1"/>
      <c r="C47" s="1"/>
      <c r="D47" s="1"/>
      <c r="E47" s="1"/>
      <c r="F47" s="1"/>
    </row>
    <row r="48" spans="1:6" x14ac:dyDescent="0.3">
      <c r="A48" s="1"/>
      <c r="B48" s="1"/>
      <c r="C48" s="1"/>
      <c r="D48" s="1"/>
      <c r="E48" s="1"/>
      <c r="F48" s="1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6F32-F84E-4FFB-8341-40A5B40F7870}">
  <dimension ref="A1:AA114"/>
  <sheetViews>
    <sheetView tabSelected="1" workbookViewId="0">
      <pane ySplit="8" topLeftCell="A69" activePane="bottomLeft" state="frozen"/>
      <selection pane="bottomLeft" activeCell="P3" sqref="P3"/>
    </sheetView>
  </sheetViews>
  <sheetFormatPr defaultColWidth="0" defaultRowHeight="14.4" x14ac:dyDescent="0.3"/>
  <cols>
    <col min="1" max="1" width="4.6640625" hidden="1" customWidth="1"/>
    <col min="2" max="2" width="7.6640625" customWidth="1"/>
    <col min="3" max="3" width="12.6640625" customWidth="1"/>
    <col min="4" max="4" width="44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205" t="s">
        <v>20</v>
      </c>
      <c r="C1" s="206"/>
      <c r="D1" s="206"/>
      <c r="E1" s="206"/>
      <c r="F1" s="206"/>
      <c r="G1" s="206"/>
      <c r="H1" s="207"/>
      <c r="I1" s="6" t="s">
        <v>78</v>
      </c>
      <c r="J1" s="12"/>
      <c r="K1" s="3"/>
      <c r="L1" s="3"/>
      <c r="M1" s="3"/>
      <c r="N1" s="3"/>
      <c r="O1" s="3"/>
      <c r="P1" s="5" t="s">
        <v>79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205" t="s">
        <v>21</v>
      </c>
      <c r="C2" s="206"/>
      <c r="D2" s="206"/>
      <c r="E2" s="206"/>
      <c r="F2" s="206"/>
      <c r="G2" s="206"/>
      <c r="H2" s="207"/>
      <c r="I2" s="6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3">
      <c r="A3" s="12"/>
      <c r="B3" s="205" t="s">
        <v>22</v>
      </c>
      <c r="C3" s="206"/>
      <c r="D3" s="206"/>
      <c r="E3" s="206"/>
      <c r="F3" s="206"/>
      <c r="G3" s="206"/>
      <c r="H3" s="207"/>
      <c r="I3" s="6" t="s">
        <v>80</v>
      </c>
      <c r="J3" s="12"/>
      <c r="K3" s="3"/>
      <c r="L3" s="3"/>
      <c r="M3" s="3"/>
      <c r="N3" s="3"/>
      <c r="O3" s="3"/>
      <c r="P3" s="5"/>
      <c r="Q3" s="1"/>
      <c r="R3" s="1"/>
      <c r="S3" s="3"/>
      <c r="V3" s="3"/>
    </row>
    <row r="4" spans="1:26" x14ac:dyDescent="0.3">
      <c r="A4" s="3"/>
      <c r="B4" s="5" t="s">
        <v>81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146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5" t="s">
        <v>63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8" t="s">
        <v>68</v>
      </c>
      <c r="B8" s="148" t="s">
        <v>69</v>
      </c>
      <c r="C8" s="148" t="s">
        <v>70</v>
      </c>
      <c r="D8" s="148" t="s">
        <v>71</v>
      </c>
      <c r="E8" s="148" t="s">
        <v>72</v>
      </c>
      <c r="F8" s="148" t="s">
        <v>73</v>
      </c>
      <c r="G8" s="148" t="s">
        <v>54</v>
      </c>
      <c r="H8" s="148" t="s">
        <v>55</v>
      </c>
      <c r="I8" s="148" t="s">
        <v>74</v>
      </c>
      <c r="J8" s="148"/>
      <c r="K8" s="148"/>
      <c r="L8" s="148"/>
      <c r="M8" s="148"/>
      <c r="N8" s="148"/>
      <c r="O8" s="148"/>
      <c r="P8" s="148" t="s">
        <v>75</v>
      </c>
      <c r="Q8" s="144"/>
      <c r="R8" s="144"/>
      <c r="S8" s="148" t="s">
        <v>76</v>
      </c>
      <c r="T8" s="145"/>
      <c r="U8" s="145"/>
      <c r="V8" s="148" t="s">
        <v>77</v>
      </c>
      <c r="W8" s="143"/>
      <c r="X8" s="143"/>
      <c r="Y8" s="143"/>
      <c r="Z8" s="143"/>
    </row>
    <row r="9" spans="1:26" x14ac:dyDescent="0.3">
      <c r="A9" s="88"/>
      <c r="B9" s="88"/>
      <c r="C9" s="149"/>
      <c r="D9" s="138" t="s">
        <v>64</v>
      </c>
      <c r="E9" s="88"/>
      <c r="F9" s="150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3" t="s">
        <v>82</v>
      </c>
      <c r="D10" s="152" t="s">
        <v>65</v>
      </c>
      <c r="E10" s="62"/>
      <c r="F10" s="151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59"/>
      <c r="B11" s="154" t="s">
        <v>83</v>
      </c>
      <c r="C11" s="160" t="s">
        <v>84</v>
      </c>
      <c r="D11" s="154" t="s">
        <v>85</v>
      </c>
      <c r="E11" s="154" t="s">
        <v>86</v>
      </c>
      <c r="F11" s="155">
        <v>1</v>
      </c>
      <c r="G11" s="161"/>
      <c r="H11" s="161"/>
      <c r="I11" s="156">
        <f t="shared" ref="I11:I42" si="0">ROUND(F11*(G11+H11),2)</f>
        <v>0</v>
      </c>
      <c r="J11" s="154">
        <f t="shared" ref="J11:J42" si="1">ROUND(F11*(N11),2)</f>
        <v>0</v>
      </c>
      <c r="K11" s="157">
        <f t="shared" ref="K11:K42" si="2">ROUND(F11*(O11),2)</f>
        <v>0</v>
      </c>
      <c r="L11" s="157">
        <f t="shared" ref="L11:L42" si="3">ROUND(F11*(G11),2)</f>
        <v>0</v>
      </c>
      <c r="M11" s="157">
        <f t="shared" ref="M11:M42" si="4">ROUND(F11*(H11),2)</f>
        <v>0</v>
      </c>
      <c r="N11" s="157">
        <v>0</v>
      </c>
      <c r="O11" s="157"/>
      <c r="P11" s="162"/>
      <c r="Q11" s="162"/>
      <c r="R11" s="162"/>
      <c r="S11" s="157">
        <f t="shared" ref="S11:S42" si="5">ROUND(F11*(P11),3)</f>
        <v>0</v>
      </c>
      <c r="T11" s="158"/>
      <c r="U11" s="158"/>
      <c r="V11" s="162"/>
      <c r="Z11">
        <v>0</v>
      </c>
    </row>
    <row r="12" spans="1:26" ht="24.9" customHeight="1" x14ac:dyDescent="0.3">
      <c r="A12" s="168"/>
      <c r="B12" s="163" t="s">
        <v>87</v>
      </c>
      <c r="C12" s="169" t="s">
        <v>88</v>
      </c>
      <c r="D12" s="163" t="s">
        <v>89</v>
      </c>
      <c r="E12" s="163" t="s">
        <v>86</v>
      </c>
      <c r="F12" s="164">
        <v>1</v>
      </c>
      <c r="G12" s="170"/>
      <c r="H12" s="170"/>
      <c r="I12" s="165">
        <f t="shared" si="0"/>
        <v>0</v>
      </c>
      <c r="J12" s="163">
        <f t="shared" si="1"/>
        <v>0</v>
      </c>
      <c r="K12" s="166">
        <f t="shared" si="2"/>
        <v>0</v>
      </c>
      <c r="L12" s="166">
        <f t="shared" si="3"/>
        <v>0</v>
      </c>
      <c r="M12" s="166">
        <f t="shared" si="4"/>
        <v>0</v>
      </c>
      <c r="N12" s="166">
        <v>0</v>
      </c>
      <c r="O12" s="166"/>
      <c r="P12" s="171"/>
      <c r="Q12" s="171"/>
      <c r="R12" s="171"/>
      <c r="S12" s="166">
        <f t="shared" si="5"/>
        <v>0</v>
      </c>
      <c r="T12" s="167"/>
      <c r="U12" s="167"/>
      <c r="V12" s="171"/>
      <c r="Z12">
        <v>0</v>
      </c>
    </row>
    <row r="13" spans="1:26" ht="24.9" customHeight="1" x14ac:dyDescent="0.3">
      <c r="A13" s="159"/>
      <c r="B13" s="154" t="s">
        <v>83</v>
      </c>
      <c r="C13" s="160" t="s">
        <v>90</v>
      </c>
      <c r="D13" s="154" t="s">
        <v>91</v>
      </c>
      <c r="E13" s="154" t="s">
        <v>86</v>
      </c>
      <c r="F13" s="155">
        <v>2</v>
      </c>
      <c r="G13" s="161"/>
      <c r="H13" s="161"/>
      <c r="I13" s="156">
        <f t="shared" si="0"/>
        <v>0</v>
      </c>
      <c r="J13" s="154">
        <f t="shared" si="1"/>
        <v>0</v>
      </c>
      <c r="K13" s="157">
        <f t="shared" si="2"/>
        <v>0</v>
      </c>
      <c r="L13" s="157">
        <f t="shared" si="3"/>
        <v>0</v>
      </c>
      <c r="M13" s="157">
        <f t="shared" si="4"/>
        <v>0</v>
      </c>
      <c r="N13" s="157">
        <v>0</v>
      </c>
      <c r="O13" s="157"/>
      <c r="P13" s="162"/>
      <c r="Q13" s="162"/>
      <c r="R13" s="162"/>
      <c r="S13" s="157">
        <f t="shared" si="5"/>
        <v>0</v>
      </c>
      <c r="T13" s="158"/>
      <c r="U13" s="158"/>
      <c r="V13" s="162"/>
      <c r="Z13">
        <v>0</v>
      </c>
    </row>
    <row r="14" spans="1:26" ht="24.9" customHeight="1" x14ac:dyDescent="0.3">
      <c r="A14" s="168"/>
      <c r="B14" s="163" t="s">
        <v>87</v>
      </c>
      <c r="C14" s="169" t="s">
        <v>92</v>
      </c>
      <c r="D14" s="163" t="s">
        <v>93</v>
      </c>
      <c r="E14" s="163" t="s">
        <v>86</v>
      </c>
      <c r="F14" s="164">
        <v>2</v>
      </c>
      <c r="G14" s="170"/>
      <c r="H14" s="170"/>
      <c r="I14" s="165">
        <f t="shared" si="0"/>
        <v>0</v>
      </c>
      <c r="J14" s="163">
        <f t="shared" si="1"/>
        <v>0</v>
      </c>
      <c r="K14" s="166">
        <f t="shared" si="2"/>
        <v>0</v>
      </c>
      <c r="L14" s="166">
        <f t="shared" si="3"/>
        <v>0</v>
      </c>
      <c r="M14" s="166">
        <f t="shared" si="4"/>
        <v>0</v>
      </c>
      <c r="N14" s="166">
        <v>0</v>
      </c>
      <c r="O14" s="166"/>
      <c r="P14" s="171"/>
      <c r="Q14" s="171"/>
      <c r="R14" s="171"/>
      <c r="S14" s="166">
        <f t="shared" si="5"/>
        <v>0</v>
      </c>
      <c r="T14" s="167"/>
      <c r="U14" s="167"/>
      <c r="V14" s="171"/>
      <c r="Z14">
        <v>0</v>
      </c>
    </row>
    <row r="15" spans="1:26" ht="24.9" customHeight="1" x14ac:dyDescent="0.3">
      <c r="A15" s="159"/>
      <c r="B15" s="154" t="s">
        <v>83</v>
      </c>
      <c r="C15" s="160" t="s">
        <v>94</v>
      </c>
      <c r="D15" s="154" t="s">
        <v>95</v>
      </c>
      <c r="E15" s="154" t="s">
        <v>96</v>
      </c>
      <c r="F15" s="155">
        <v>50</v>
      </c>
      <c r="G15" s="161"/>
      <c r="H15" s="161"/>
      <c r="I15" s="156">
        <f t="shared" si="0"/>
        <v>0</v>
      </c>
      <c r="J15" s="154">
        <f t="shared" si="1"/>
        <v>0</v>
      </c>
      <c r="K15" s="157">
        <f t="shared" si="2"/>
        <v>0</v>
      </c>
      <c r="L15" s="157">
        <f t="shared" si="3"/>
        <v>0</v>
      </c>
      <c r="M15" s="157">
        <f t="shared" si="4"/>
        <v>0</v>
      </c>
      <c r="N15" s="157">
        <v>0</v>
      </c>
      <c r="O15" s="157"/>
      <c r="P15" s="162"/>
      <c r="Q15" s="162"/>
      <c r="R15" s="162"/>
      <c r="S15" s="157">
        <f t="shared" si="5"/>
        <v>0</v>
      </c>
      <c r="T15" s="158"/>
      <c r="U15" s="158"/>
      <c r="V15" s="162"/>
      <c r="Z15">
        <v>0</v>
      </c>
    </row>
    <row r="16" spans="1:26" ht="24.9" customHeight="1" x14ac:dyDescent="0.3">
      <c r="A16" s="168"/>
      <c r="B16" s="163" t="s">
        <v>87</v>
      </c>
      <c r="C16" s="169" t="s">
        <v>97</v>
      </c>
      <c r="D16" s="163" t="s">
        <v>98</v>
      </c>
      <c r="E16" s="163" t="s">
        <v>96</v>
      </c>
      <c r="F16" s="164">
        <v>50</v>
      </c>
      <c r="G16" s="170"/>
      <c r="H16" s="170"/>
      <c r="I16" s="165">
        <f t="shared" si="0"/>
        <v>0</v>
      </c>
      <c r="J16" s="163">
        <f t="shared" si="1"/>
        <v>0</v>
      </c>
      <c r="K16" s="166">
        <f t="shared" si="2"/>
        <v>0</v>
      </c>
      <c r="L16" s="166">
        <f t="shared" si="3"/>
        <v>0</v>
      </c>
      <c r="M16" s="166">
        <f t="shared" si="4"/>
        <v>0</v>
      </c>
      <c r="N16" s="166">
        <v>0</v>
      </c>
      <c r="O16" s="166"/>
      <c r="P16" s="171"/>
      <c r="Q16" s="171"/>
      <c r="R16" s="171"/>
      <c r="S16" s="166">
        <f t="shared" si="5"/>
        <v>0</v>
      </c>
      <c r="T16" s="167"/>
      <c r="U16" s="167"/>
      <c r="V16" s="171"/>
      <c r="Z16">
        <v>0</v>
      </c>
    </row>
    <row r="17" spans="1:26" ht="24.9" customHeight="1" x14ac:dyDescent="0.3">
      <c r="A17" s="159"/>
      <c r="B17" s="154" t="s">
        <v>83</v>
      </c>
      <c r="C17" s="160" t="s">
        <v>99</v>
      </c>
      <c r="D17" s="154" t="s">
        <v>100</v>
      </c>
      <c r="E17" s="154" t="s">
        <v>96</v>
      </c>
      <c r="F17" s="155">
        <v>190</v>
      </c>
      <c r="G17" s="161"/>
      <c r="H17" s="161"/>
      <c r="I17" s="156">
        <f t="shared" si="0"/>
        <v>0</v>
      </c>
      <c r="J17" s="154">
        <f t="shared" si="1"/>
        <v>0</v>
      </c>
      <c r="K17" s="157">
        <f t="shared" si="2"/>
        <v>0</v>
      </c>
      <c r="L17" s="157">
        <f t="shared" si="3"/>
        <v>0</v>
      </c>
      <c r="M17" s="157">
        <f t="shared" si="4"/>
        <v>0</v>
      </c>
      <c r="N17" s="157">
        <v>0</v>
      </c>
      <c r="O17" s="157"/>
      <c r="P17" s="162"/>
      <c r="Q17" s="162"/>
      <c r="R17" s="162"/>
      <c r="S17" s="157">
        <f t="shared" si="5"/>
        <v>0</v>
      </c>
      <c r="T17" s="158"/>
      <c r="U17" s="158"/>
      <c r="V17" s="162"/>
      <c r="Z17">
        <v>0</v>
      </c>
    </row>
    <row r="18" spans="1:26" ht="24.9" customHeight="1" x14ac:dyDescent="0.3">
      <c r="A18" s="168"/>
      <c r="B18" s="163" t="s">
        <v>87</v>
      </c>
      <c r="C18" s="169" t="s">
        <v>101</v>
      </c>
      <c r="D18" s="163" t="s">
        <v>102</v>
      </c>
      <c r="E18" s="163" t="s">
        <v>96</v>
      </c>
      <c r="F18" s="164">
        <v>190</v>
      </c>
      <c r="G18" s="170"/>
      <c r="H18" s="170"/>
      <c r="I18" s="165">
        <f t="shared" si="0"/>
        <v>0</v>
      </c>
      <c r="J18" s="163">
        <f t="shared" si="1"/>
        <v>0</v>
      </c>
      <c r="K18" s="166">
        <f t="shared" si="2"/>
        <v>0</v>
      </c>
      <c r="L18" s="166">
        <f t="shared" si="3"/>
        <v>0</v>
      </c>
      <c r="M18" s="166">
        <f t="shared" si="4"/>
        <v>0</v>
      </c>
      <c r="N18" s="166">
        <v>0</v>
      </c>
      <c r="O18" s="166"/>
      <c r="P18" s="171"/>
      <c r="Q18" s="171"/>
      <c r="R18" s="171"/>
      <c r="S18" s="166">
        <f t="shared" si="5"/>
        <v>0</v>
      </c>
      <c r="T18" s="167"/>
      <c r="U18" s="167"/>
      <c r="V18" s="171"/>
      <c r="Z18">
        <v>0</v>
      </c>
    </row>
    <row r="19" spans="1:26" ht="24.9" customHeight="1" x14ac:dyDescent="0.3">
      <c r="A19" s="159"/>
      <c r="B19" s="154" t="s">
        <v>83</v>
      </c>
      <c r="C19" s="160" t="s">
        <v>103</v>
      </c>
      <c r="D19" s="154" t="s">
        <v>104</v>
      </c>
      <c r="E19" s="154" t="s">
        <v>96</v>
      </c>
      <c r="F19" s="155">
        <v>5</v>
      </c>
      <c r="G19" s="161"/>
      <c r="H19" s="161"/>
      <c r="I19" s="156">
        <f t="shared" si="0"/>
        <v>0</v>
      </c>
      <c r="J19" s="154">
        <f t="shared" si="1"/>
        <v>0</v>
      </c>
      <c r="K19" s="157">
        <f t="shared" si="2"/>
        <v>0</v>
      </c>
      <c r="L19" s="157">
        <f t="shared" si="3"/>
        <v>0</v>
      </c>
      <c r="M19" s="157">
        <f t="shared" si="4"/>
        <v>0</v>
      </c>
      <c r="N19" s="157">
        <v>0</v>
      </c>
      <c r="O19" s="157"/>
      <c r="P19" s="162"/>
      <c r="Q19" s="162"/>
      <c r="R19" s="162"/>
      <c r="S19" s="157">
        <f t="shared" si="5"/>
        <v>0</v>
      </c>
      <c r="T19" s="158"/>
      <c r="U19" s="158"/>
      <c r="V19" s="162"/>
      <c r="Z19">
        <v>0</v>
      </c>
    </row>
    <row r="20" spans="1:26" ht="24.9" customHeight="1" x14ac:dyDescent="0.3">
      <c r="A20" s="168"/>
      <c r="B20" s="163" t="s">
        <v>87</v>
      </c>
      <c r="C20" s="169" t="s">
        <v>105</v>
      </c>
      <c r="D20" s="163" t="s">
        <v>106</v>
      </c>
      <c r="E20" s="163" t="s">
        <v>96</v>
      </c>
      <c r="F20" s="164">
        <v>5</v>
      </c>
      <c r="G20" s="170"/>
      <c r="H20" s="170"/>
      <c r="I20" s="165">
        <f t="shared" si="0"/>
        <v>0</v>
      </c>
      <c r="J20" s="163">
        <f t="shared" si="1"/>
        <v>0</v>
      </c>
      <c r="K20" s="166">
        <f t="shared" si="2"/>
        <v>0</v>
      </c>
      <c r="L20" s="166">
        <f t="shared" si="3"/>
        <v>0</v>
      </c>
      <c r="M20" s="166">
        <f t="shared" si="4"/>
        <v>0</v>
      </c>
      <c r="N20" s="166">
        <v>0</v>
      </c>
      <c r="O20" s="166"/>
      <c r="P20" s="171"/>
      <c r="Q20" s="171"/>
      <c r="R20" s="171"/>
      <c r="S20" s="166">
        <f t="shared" si="5"/>
        <v>0</v>
      </c>
      <c r="T20" s="167"/>
      <c r="U20" s="167"/>
      <c r="V20" s="171"/>
      <c r="Z20">
        <v>0</v>
      </c>
    </row>
    <row r="21" spans="1:26" ht="24.9" customHeight="1" x14ac:dyDescent="0.3">
      <c r="A21" s="159"/>
      <c r="B21" s="154" t="s">
        <v>83</v>
      </c>
      <c r="C21" s="160" t="s">
        <v>107</v>
      </c>
      <c r="D21" s="154" t="s">
        <v>108</v>
      </c>
      <c r="E21" s="154" t="s">
        <v>86</v>
      </c>
      <c r="F21" s="155">
        <v>24</v>
      </c>
      <c r="G21" s="161"/>
      <c r="H21" s="161"/>
      <c r="I21" s="156">
        <f t="shared" si="0"/>
        <v>0</v>
      </c>
      <c r="J21" s="154">
        <f t="shared" si="1"/>
        <v>0</v>
      </c>
      <c r="K21" s="157">
        <f t="shared" si="2"/>
        <v>0</v>
      </c>
      <c r="L21" s="157">
        <f t="shared" si="3"/>
        <v>0</v>
      </c>
      <c r="M21" s="157">
        <f t="shared" si="4"/>
        <v>0</v>
      </c>
      <c r="N21" s="157">
        <v>0</v>
      </c>
      <c r="O21" s="157"/>
      <c r="P21" s="162"/>
      <c r="Q21" s="162"/>
      <c r="R21" s="162"/>
      <c r="S21" s="157">
        <f t="shared" si="5"/>
        <v>0</v>
      </c>
      <c r="T21" s="158"/>
      <c r="U21" s="158"/>
      <c r="V21" s="162"/>
      <c r="Z21">
        <v>0</v>
      </c>
    </row>
    <row r="22" spans="1:26" ht="24.9" customHeight="1" x14ac:dyDescent="0.3">
      <c r="A22" s="159"/>
      <c r="B22" s="154" t="s">
        <v>83</v>
      </c>
      <c r="C22" s="160" t="s">
        <v>109</v>
      </c>
      <c r="D22" s="154" t="s">
        <v>110</v>
      </c>
      <c r="E22" s="154" t="s">
        <v>86</v>
      </c>
      <c r="F22" s="155">
        <v>5</v>
      </c>
      <c r="G22" s="161"/>
      <c r="H22" s="161"/>
      <c r="I22" s="156">
        <f t="shared" si="0"/>
        <v>0</v>
      </c>
      <c r="J22" s="154">
        <f t="shared" si="1"/>
        <v>0</v>
      </c>
      <c r="K22" s="157">
        <f t="shared" si="2"/>
        <v>0</v>
      </c>
      <c r="L22" s="157">
        <f t="shared" si="3"/>
        <v>0</v>
      </c>
      <c r="M22" s="157">
        <f t="shared" si="4"/>
        <v>0</v>
      </c>
      <c r="N22" s="157">
        <v>0</v>
      </c>
      <c r="O22" s="157"/>
      <c r="P22" s="162"/>
      <c r="Q22" s="162"/>
      <c r="R22" s="162"/>
      <c r="S22" s="157">
        <f t="shared" si="5"/>
        <v>0</v>
      </c>
      <c r="T22" s="158"/>
      <c r="U22" s="158"/>
      <c r="V22" s="162"/>
      <c r="Z22">
        <v>0</v>
      </c>
    </row>
    <row r="23" spans="1:26" ht="24.9" customHeight="1" x14ac:dyDescent="0.3">
      <c r="A23" s="159"/>
      <c r="B23" s="154" t="s">
        <v>83</v>
      </c>
      <c r="C23" s="160" t="s">
        <v>111</v>
      </c>
      <c r="D23" s="154" t="s">
        <v>112</v>
      </c>
      <c r="E23" s="154" t="s">
        <v>86</v>
      </c>
      <c r="F23" s="155">
        <v>25</v>
      </c>
      <c r="G23" s="161"/>
      <c r="H23" s="161"/>
      <c r="I23" s="156">
        <f t="shared" si="0"/>
        <v>0</v>
      </c>
      <c r="J23" s="154">
        <f t="shared" si="1"/>
        <v>0</v>
      </c>
      <c r="K23" s="157">
        <f t="shared" si="2"/>
        <v>0</v>
      </c>
      <c r="L23" s="157">
        <f t="shared" si="3"/>
        <v>0</v>
      </c>
      <c r="M23" s="157">
        <f t="shared" si="4"/>
        <v>0</v>
      </c>
      <c r="N23" s="157">
        <v>0</v>
      </c>
      <c r="O23" s="157"/>
      <c r="P23" s="162"/>
      <c r="Q23" s="162"/>
      <c r="R23" s="162"/>
      <c r="S23" s="157">
        <f t="shared" si="5"/>
        <v>0</v>
      </c>
      <c r="T23" s="158"/>
      <c r="U23" s="158"/>
      <c r="V23" s="162"/>
      <c r="Z23">
        <v>0</v>
      </c>
    </row>
    <row r="24" spans="1:26" ht="24.9" customHeight="1" x14ac:dyDescent="0.3">
      <c r="A24" s="168"/>
      <c r="B24" s="163" t="s">
        <v>113</v>
      </c>
      <c r="C24" s="169" t="s">
        <v>114</v>
      </c>
      <c r="D24" s="163" t="s">
        <v>115</v>
      </c>
      <c r="E24" s="163" t="s">
        <v>86</v>
      </c>
      <c r="F24" s="164">
        <v>24</v>
      </c>
      <c r="G24" s="170"/>
      <c r="H24" s="170"/>
      <c r="I24" s="165">
        <f t="shared" si="0"/>
        <v>0</v>
      </c>
      <c r="J24" s="163">
        <f t="shared" si="1"/>
        <v>0</v>
      </c>
      <c r="K24" s="166">
        <f t="shared" si="2"/>
        <v>0</v>
      </c>
      <c r="L24" s="166">
        <f t="shared" si="3"/>
        <v>0</v>
      </c>
      <c r="M24" s="166">
        <f t="shared" si="4"/>
        <v>0</v>
      </c>
      <c r="N24" s="166">
        <v>0</v>
      </c>
      <c r="O24" s="166"/>
      <c r="P24" s="171"/>
      <c r="Q24" s="171"/>
      <c r="R24" s="171"/>
      <c r="S24" s="166">
        <f t="shared" si="5"/>
        <v>0</v>
      </c>
      <c r="T24" s="167"/>
      <c r="U24" s="167"/>
      <c r="V24" s="171"/>
      <c r="Z24">
        <v>0</v>
      </c>
    </row>
    <row r="25" spans="1:26" ht="24.9" customHeight="1" x14ac:dyDescent="0.3">
      <c r="A25" s="168"/>
      <c r="B25" s="163" t="s">
        <v>113</v>
      </c>
      <c r="C25" s="169" t="s">
        <v>116</v>
      </c>
      <c r="D25" s="163" t="s">
        <v>117</v>
      </c>
      <c r="E25" s="163" t="s">
        <v>86</v>
      </c>
      <c r="F25" s="164">
        <v>1</v>
      </c>
      <c r="G25" s="170"/>
      <c r="H25" s="170"/>
      <c r="I25" s="165">
        <f t="shared" si="0"/>
        <v>0</v>
      </c>
      <c r="J25" s="163">
        <f t="shared" si="1"/>
        <v>0</v>
      </c>
      <c r="K25" s="166">
        <f t="shared" si="2"/>
        <v>0</v>
      </c>
      <c r="L25" s="166">
        <f t="shared" si="3"/>
        <v>0</v>
      </c>
      <c r="M25" s="166">
        <f t="shared" si="4"/>
        <v>0</v>
      </c>
      <c r="N25" s="166">
        <v>0</v>
      </c>
      <c r="O25" s="166"/>
      <c r="P25" s="171"/>
      <c r="Q25" s="171"/>
      <c r="R25" s="171"/>
      <c r="S25" s="166">
        <f t="shared" si="5"/>
        <v>0</v>
      </c>
      <c r="T25" s="167"/>
      <c r="U25" s="167"/>
      <c r="V25" s="171"/>
      <c r="Z25">
        <v>0</v>
      </c>
    </row>
    <row r="26" spans="1:26" ht="24.9" customHeight="1" x14ac:dyDescent="0.3">
      <c r="A26" s="159"/>
      <c r="B26" s="154" t="s">
        <v>83</v>
      </c>
      <c r="C26" s="160" t="s">
        <v>118</v>
      </c>
      <c r="D26" s="154" t="s">
        <v>119</v>
      </c>
      <c r="E26" s="154" t="s">
        <v>96</v>
      </c>
      <c r="F26" s="155">
        <v>90</v>
      </c>
      <c r="G26" s="161"/>
      <c r="H26" s="161"/>
      <c r="I26" s="156">
        <f t="shared" si="0"/>
        <v>0</v>
      </c>
      <c r="J26" s="154">
        <f t="shared" si="1"/>
        <v>0</v>
      </c>
      <c r="K26" s="157">
        <f t="shared" si="2"/>
        <v>0</v>
      </c>
      <c r="L26" s="157">
        <f t="shared" si="3"/>
        <v>0</v>
      </c>
      <c r="M26" s="157">
        <f t="shared" si="4"/>
        <v>0</v>
      </c>
      <c r="N26" s="157">
        <v>0</v>
      </c>
      <c r="O26" s="157"/>
      <c r="P26" s="162"/>
      <c r="Q26" s="162"/>
      <c r="R26" s="162"/>
      <c r="S26" s="157">
        <f t="shared" si="5"/>
        <v>0</v>
      </c>
      <c r="T26" s="158"/>
      <c r="U26" s="158"/>
      <c r="V26" s="162"/>
      <c r="Z26">
        <v>0</v>
      </c>
    </row>
    <row r="27" spans="1:26" ht="24.9" customHeight="1" x14ac:dyDescent="0.3">
      <c r="A27" s="168"/>
      <c r="B27" s="163" t="s">
        <v>113</v>
      </c>
      <c r="C27" s="169" t="s">
        <v>120</v>
      </c>
      <c r="D27" s="163" t="s">
        <v>121</v>
      </c>
      <c r="E27" s="163" t="s">
        <v>96</v>
      </c>
      <c r="F27" s="164">
        <v>90</v>
      </c>
      <c r="G27" s="170"/>
      <c r="H27" s="170"/>
      <c r="I27" s="165">
        <f t="shared" si="0"/>
        <v>0</v>
      </c>
      <c r="J27" s="163">
        <f t="shared" si="1"/>
        <v>0</v>
      </c>
      <c r="K27" s="166">
        <f t="shared" si="2"/>
        <v>0</v>
      </c>
      <c r="L27" s="166">
        <f t="shared" si="3"/>
        <v>0</v>
      </c>
      <c r="M27" s="166">
        <f t="shared" si="4"/>
        <v>0</v>
      </c>
      <c r="N27" s="166">
        <v>0</v>
      </c>
      <c r="O27" s="166"/>
      <c r="P27" s="171"/>
      <c r="Q27" s="171"/>
      <c r="R27" s="171"/>
      <c r="S27" s="166">
        <f t="shared" si="5"/>
        <v>0</v>
      </c>
      <c r="T27" s="167"/>
      <c r="U27" s="167"/>
      <c r="V27" s="171"/>
      <c r="Z27">
        <v>0</v>
      </c>
    </row>
    <row r="28" spans="1:26" ht="24.9" customHeight="1" x14ac:dyDescent="0.3">
      <c r="A28" s="159"/>
      <c r="B28" s="154" t="s">
        <v>83</v>
      </c>
      <c r="C28" s="160" t="s">
        <v>122</v>
      </c>
      <c r="D28" s="154" t="s">
        <v>123</v>
      </c>
      <c r="E28" s="154" t="s">
        <v>86</v>
      </c>
      <c r="F28" s="155">
        <v>15</v>
      </c>
      <c r="G28" s="161"/>
      <c r="H28" s="161"/>
      <c r="I28" s="156">
        <f t="shared" si="0"/>
        <v>0</v>
      </c>
      <c r="J28" s="154">
        <f t="shared" si="1"/>
        <v>0</v>
      </c>
      <c r="K28" s="157">
        <f t="shared" si="2"/>
        <v>0</v>
      </c>
      <c r="L28" s="157">
        <f t="shared" si="3"/>
        <v>0</v>
      </c>
      <c r="M28" s="157">
        <f t="shared" si="4"/>
        <v>0</v>
      </c>
      <c r="N28" s="157">
        <v>0</v>
      </c>
      <c r="O28" s="157"/>
      <c r="P28" s="162"/>
      <c r="Q28" s="162"/>
      <c r="R28" s="162"/>
      <c r="S28" s="157">
        <f t="shared" si="5"/>
        <v>0</v>
      </c>
      <c r="T28" s="158"/>
      <c r="U28" s="158"/>
      <c r="V28" s="162"/>
      <c r="Z28">
        <v>0</v>
      </c>
    </row>
    <row r="29" spans="1:26" ht="24.9" customHeight="1" x14ac:dyDescent="0.3">
      <c r="A29" s="168"/>
      <c r="B29" s="163" t="s">
        <v>87</v>
      </c>
      <c r="C29" s="169" t="s">
        <v>124</v>
      </c>
      <c r="D29" s="163" t="s">
        <v>125</v>
      </c>
      <c r="E29" s="163" t="s">
        <v>86</v>
      </c>
      <c r="F29" s="164">
        <v>15</v>
      </c>
      <c r="G29" s="170"/>
      <c r="H29" s="170"/>
      <c r="I29" s="165">
        <f t="shared" si="0"/>
        <v>0</v>
      </c>
      <c r="J29" s="163">
        <f t="shared" si="1"/>
        <v>0</v>
      </c>
      <c r="K29" s="166">
        <f t="shared" si="2"/>
        <v>0</v>
      </c>
      <c r="L29" s="166">
        <f t="shared" si="3"/>
        <v>0</v>
      </c>
      <c r="M29" s="166">
        <f t="shared" si="4"/>
        <v>0</v>
      </c>
      <c r="N29" s="166">
        <v>0</v>
      </c>
      <c r="O29" s="166"/>
      <c r="P29" s="171"/>
      <c r="Q29" s="171"/>
      <c r="R29" s="171"/>
      <c r="S29" s="166">
        <f t="shared" si="5"/>
        <v>0</v>
      </c>
      <c r="T29" s="167"/>
      <c r="U29" s="167"/>
      <c r="V29" s="171"/>
      <c r="Z29">
        <v>0</v>
      </c>
    </row>
    <row r="30" spans="1:26" ht="24.9" customHeight="1" x14ac:dyDescent="0.3">
      <c r="A30" s="159"/>
      <c r="B30" s="154" t="s">
        <v>83</v>
      </c>
      <c r="C30" s="160" t="s">
        <v>126</v>
      </c>
      <c r="D30" s="154" t="s">
        <v>127</v>
      </c>
      <c r="E30" s="154" t="s">
        <v>96</v>
      </c>
      <c r="F30" s="155">
        <v>160</v>
      </c>
      <c r="G30" s="161"/>
      <c r="H30" s="161"/>
      <c r="I30" s="156">
        <f t="shared" si="0"/>
        <v>0</v>
      </c>
      <c r="J30" s="154">
        <f t="shared" si="1"/>
        <v>0</v>
      </c>
      <c r="K30" s="157">
        <f t="shared" si="2"/>
        <v>0</v>
      </c>
      <c r="L30" s="157">
        <f t="shared" si="3"/>
        <v>0</v>
      </c>
      <c r="M30" s="157">
        <f t="shared" si="4"/>
        <v>0</v>
      </c>
      <c r="N30" s="157">
        <v>0</v>
      </c>
      <c r="O30" s="157"/>
      <c r="P30" s="162"/>
      <c r="Q30" s="162"/>
      <c r="R30" s="162"/>
      <c r="S30" s="157">
        <f t="shared" si="5"/>
        <v>0</v>
      </c>
      <c r="T30" s="158"/>
      <c r="U30" s="158"/>
      <c r="V30" s="162"/>
      <c r="Z30">
        <v>0</v>
      </c>
    </row>
    <row r="31" spans="1:26" ht="24.9" customHeight="1" x14ac:dyDescent="0.3">
      <c r="A31" s="168"/>
      <c r="B31" s="163" t="s">
        <v>128</v>
      </c>
      <c r="C31" s="169" t="s">
        <v>129</v>
      </c>
      <c r="D31" s="163" t="s">
        <v>130</v>
      </c>
      <c r="E31" s="163" t="s">
        <v>131</v>
      </c>
      <c r="F31" s="164">
        <v>257.60000000000002</v>
      </c>
      <c r="G31" s="170"/>
      <c r="H31" s="170"/>
      <c r="I31" s="165">
        <f t="shared" si="0"/>
        <v>0</v>
      </c>
      <c r="J31" s="163">
        <f t="shared" si="1"/>
        <v>0</v>
      </c>
      <c r="K31" s="166">
        <f t="shared" si="2"/>
        <v>0</v>
      </c>
      <c r="L31" s="166">
        <f t="shared" si="3"/>
        <v>0</v>
      </c>
      <c r="M31" s="166">
        <f t="shared" si="4"/>
        <v>0</v>
      </c>
      <c r="N31" s="166">
        <v>0</v>
      </c>
      <c r="O31" s="166"/>
      <c r="P31" s="171">
        <v>1E-3</v>
      </c>
      <c r="Q31" s="171"/>
      <c r="R31" s="171">
        <v>1E-3</v>
      </c>
      <c r="S31" s="166">
        <f t="shared" si="5"/>
        <v>0.25800000000000001</v>
      </c>
      <c r="T31" s="167"/>
      <c r="U31" s="167"/>
      <c r="V31" s="171"/>
      <c r="Z31">
        <v>0</v>
      </c>
    </row>
    <row r="32" spans="1:26" ht="24.9" customHeight="1" x14ac:dyDescent="0.3">
      <c r="A32" s="159"/>
      <c r="B32" s="154" t="s">
        <v>83</v>
      </c>
      <c r="C32" s="160" t="s">
        <v>132</v>
      </c>
      <c r="D32" s="154" t="s">
        <v>133</v>
      </c>
      <c r="E32" s="154" t="s">
        <v>86</v>
      </c>
      <c r="F32" s="155">
        <v>8</v>
      </c>
      <c r="G32" s="161"/>
      <c r="H32" s="161"/>
      <c r="I32" s="156">
        <f t="shared" si="0"/>
        <v>0</v>
      </c>
      <c r="J32" s="154">
        <f t="shared" si="1"/>
        <v>0</v>
      </c>
      <c r="K32" s="157">
        <f t="shared" si="2"/>
        <v>0</v>
      </c>
      <c r="L32" s="157">
        <f t="shared" si="3"/>
        <v>0</v>
      </c>
      <c r="M32" s="157">
        <f t="shared" si="4"/>
        <v>0</v>
      </c>
      <c r="N32" s="157">
        <v>0</v>
      </c>
      <c r="O32" s="157"/>
      <c r="P32" s="162"/>
      <c r="Q32" s="162"/>
      <c r="R32" s="162"/>
      <c r="S32" s="157">
        <f t="shared" si="5"/>
        <v>0</v>
      </c>
      <c r="T32" s="158"/>
      <c r="U32" s="158"/>
      <c r="V32" s="162"/>
      <c r="Z32">
        <v>0</v>
      </c>
    </row>
    <row r="33" spans="1:26" ht="24.9" customHeight="1" x14ac:dyDescent="0.3">
      <c r="A33" s="168"/>
      <c r="B33" s="163" t="s">
        <v>87</v>
      </c>
      <c r="C33" s="169" t="s">
        <v>134</v>
      </c>
      <c r="D33" s="163" t="s">
        <v>135</v>
      </c>
      <c r="E33" s="163" t="s">
        <v>86</v>
      </c>
      <c r="F33" s="164">
        <v>8</v>
      </c>
      <c r="G33" s="170"/>
      <c r="H33" s="170"/>
      <c r="I33" s="165">
        <f t="shared" si="0"/>
        <v>0</v>
      </c>
      <c r="J33" s="163">
        <f t="shared" si="1"/>
        <v>0</v>
      </c>
      <c r="K33" s="166">
        <f t="shared" si="2"/>
        <v>0</v>
      </c>
      <c r="L33" s="166">
        <f t="shared" si="3"/>
        <v>0</v>
      </c>
      <c r="M33" s="166">
        <f t="shared" si="4"/>
        <v>0</v>
      </c>
      <c r="N33" s="166">
        <v>0</v>
      </c>
      <c r="O33" s="166"/>
      <c r="P33" s="171"/>
      <c r="Q33" s="171"/>
      <c r="R33" s="171"/>
      <c r="S33" s="166">
        <f t="shared" si="5"/>
        <v>0</v>
      </c>
      <c r="T33" s="167"/>
      <c r="U33" s="167"/>
      <c r="V33" s="171"/>
      <c r="Z33">
        <v>0</v>
      </c>
    </row>
    <row r="34" spans="1:26" ht="24.9" customHeight="1" x14ac:dyDescent="0.3">
      <c r="A34" s="159"/>
      <c r="B34" s="154" t="s">
        <v>83</v>
      </c>
      <c r="C34" s="160" t="s">
        <v>136</v>
      </c>
      <c r="D34" s="154" t="s">
        <v>137</v>
      </c>
      <c r="E34" s="154" t="s">
        <v>96</v>
      </c>
      <c r="F34" s="155">
        <v>2</v>
      </c>
      <c r="G34" s="161"/>
      <c r="H34" s="161"/>
      <c r="I34" s="156">
        <f t="shared" si="0"/>
        <v>0</v>
      </c>
      <c r="J34" s="154">
        <f t="shared" si="1"/>
        <v>0</v>
      </c>
      <c r="K34" s="157">
        <f t="shared" si="2"/>
        <v>0</v>
      </c>
      <c r="L34" s="157">
        <f t="shared" si="3"/>
        <v>0</v>
      </c>
      <c r="M34" s="157">
        <f t="shared" si="4"/>
        <v>0</v>
      </c>
      <c r="N34" s="157">
        <v>0</v>
      </c>
      <c r="O34" s="157"/>
      <c r="P34" s="162"/>
      <c r="Q34" s="162"/>
      <c r="R34" s="162"/>
      <c r="S34" s="157">
        <f t="shared" si="5"/>
        <v>0</v>
      </c>
      <c r="T34" s="158"/>
      <c r="U34" s="158"/>
      <c r="V34" s="162"/>
      <c r="Z34">
        <v>0</v>
      </c>
    </row>
    <row r="35" spans="1:26" ht="24.9" customHeight="1" x14ac:dyDescent="0.3">
      <c r="A35" s="168"/>
      <c r="B35" s="163" t="s">
        <v>87</v>
      </c>
      <c r="C35" s="169" t="s">
        <v>138</v>
      </c>
      <c r="D35" s="163" t="s">
        <v>139</v>
      </c>
      <c r="E35" s="163" t="s">
        <v>96</v>
      </c>
      <c r="F35" s="164">
        <v>2</v>
      </c>
      <c r="G35" s="170"/>
      <c r="H35" s="170"/>
      <c r="I35" s="165">
        <f t="shared" si="0"/>
        <v>0</v>
      </c>
      <c r="J35" s="163">
        <f t="shared" si="1"/>
        <v>0</v>
      </c>
      <c r="K35" s="166">
        <f t="shared" si="2"/>
        <v>0</v>
      </c>
      <c r="L35" s="166">
        <f t="shared" si="3"/>
        <v>0</v>
      </c>
      <c r="M35" s="166">
        <f t="shared" si="4"/>
        <v>0</v>
      </c>
      <c r="N35" s="166">
        <v>0</v>
      </c>
      <c r="O35" s="166"/>
      <c r="P35" s="171"/>
      <c r="Q35" s="171"/>
      <c r="R35" s="171"/>
      <c r="S35" s="166">
        <f t="shared" si="5"/>
        <v>0</v>
      </c>
      <c r="T35" s="167"/>
      <c r="U35" s="167"/>
      <c r="V35" s="171"/>
      <c r="Z35">
        <v>0</v>
      </c>
    </row>
    <row r="36" spans="1:26" ht="24.9" customHeight="1" x14ac:dyDescent="0.3">
      <c r="A36" s="159"/>
      <c r="B36" s="154" t="s">
        <v>83</v>
      </c>
      <c r="C36" s="160" t="s">
        <v>140</v>
      </c>
      <c r="D36" s="154" t="s">
        <v>141</v>
      </c>
      <c r="E36" s="154" t="s">
        <v>96</v>
      </c>
      <c r="F36" s="155">
        <v>80</v>
      </c>
      <c r="G36" s="161"/>
      <c r="H36" s="161"/>
      <c r="I36" s="156">
        <f t="shared" si="0"/>
        <v>0</v>
      </c>
      <c r="J36" s="154">
        <f t="shared" si="1"/>
        <v>0</v>
      </c>
      <c r="K36" s="157">
        <f t="shared" si="2"/>
        <v>0</v>
      </c>
      <c r="L36" s="157">
        <f t="shared" si="3"/>
        <v>0</v>
      </c>
      <c r="M36" s="157">
        <f t="shared" si="4"/>
        <v>0</v>
      </c>
      <c r="N36" s="157">
        <v>0</v>
      </c>
      <c r="O36" s="157"/>
      <c r="P36" s="162"/>
      <c r="Q36" s="162"/>
      <c r="R36" s="162"/>
      <c r="S36" s="157">
        <f t="shared" si="5"/>
        <v>0</v>
      </c>
      <c r="T36" s="158"/>
      <c r="U36" s="158"/>
      <c r="V36" s="162"/>
      <c r="Z36">
        <v>0</v>
      </c>
    </row>
    <row r="37" spans="1:26" ht="24.9" customHeight="1" x14ac:dyDescent="0.3">
      <c r="A37" s="159"/>
      <c r="B37" s="154" t="s">
        <v>83</v>
      </c>
      <c r="C37" s="160" t="s">
        <v>142</v>
      </c>
      <c r="D37" s="154" t="s">
        <v>143</v>
      </c>
      <c r="E37" s="154" t="s">
        <v>96</v>
      </c>
      <c r="F37" s="155">
        <v>4</v>
      </c>
      <c r="G37" s="161"/>
      <c r="H37" s="161"/>
      <c r="I37" s="156">
        <f t="shared" si="0"/>
        <v>0</v>
      </c>
      <c r="J37" s="154">
        <f t="shared" si="1"/>
        <v>0</v>
      </c>
      <c r="K37" s="157">
        <f t="shared" si="2"/>
        <v>0</v>
      </c>
      <c r="L37" s="157">
        <f t="shared" si="3"/>
        <v>0</v>
      </c>
      <c r="M37" s="157">
        <f t="shared" si="4"/>
        <v>0</v>
      </c>
      <c r="N37" s="157">
        <v>0</v>
      </c>
      <c r="O37" s="157"/>
      <c r="P37" s="162"/>
      <c r="Q37" s="162"/>
      <c r="R37" s="162"/>
      <c r="S37" s="157">
        <f t="shared" si="5"/>
        <v>0</v>
      </c>
      <c r="T37" s="158"/>
      <c r="U37" s="158"/>
      <c r="V37" s="162"/>
      <c r="Z37">
        <v>0</v>
      </c>
    </row>
    <row r="38" spans="1:26" ht="24.9" customHeight="1" x14ac:dyDescent="0.3">
      <c r="A38" s="168"/>
      <c r="B38" s="163" t="s">
        <v>144</v>
      </c>
      <c r="C38" s="169" t="s">
        <v>145</v>
      </c>
      <c r="D38" s="163" t="s">
        <v>146</v>
      </c>
      <c r="E38" s="163" t="s">
        <v>131</v>
      </c>
      <c r="F38" s="164">
        <v>0.5</v>
      </c>
      <c r="G38" s="170"/>
      <c r="H38" s="170"/>
      <c r="I38" s="165">
        <f t="shared" si="0"/>
        <v>0</v>
      </c>
      <c r="J38" s="163">
        <f t="shared" si="1"/>
        <v>0</v>
      </c>
      <c r="K38" s="166">
        <f t="shared" si="2"/>
        <v>0</v>
      </c>
      <c r="L38" s="166">
        <f t="shared" si="3"/>
        <v>0</v>
      </c>
      <c r="M38" s="166">
        <f t="shared" si="4"/>
        <v>0</v>
      </c>
      <c r="N38" s="166">
        <v>0</v>
      </c>
      <c r="O38" s="166"/>
      <c r="P38" s="171">
        <v>1E-3</v>
      </c>
      <c r="Q38" s="171"/>
      <c r="R38" s="171">
        <v>1E-3</v>
      </c>
      <c r="S38" s="166">
        <f t="shared" si="5"/>
        <v>1E-3</v>
      </c>
      <c r="T38" s="167"/>
      <c r="U38" s="167"/>
      <c r="V38" s="171"/>
      <c r="Z38">
        <v>0</v>
      </c>
    </row>
    <row r="39" spans="1:26" ht="24.9" customHeight="1" x14ac:dyDescent="0.3">
      <c r="A39" s="168"/>
      <c r="B39" s="163" t="s">
        <v>144</v>
      </c>
      <c r="C39" s="169" t="s">
        <v>147</v>
      </c>
      <c r="D39" s="163" t="s">
        <v>148</v>
      </c>
      <c r="E39" s="163" t="s">
        <v>131</v>
      </c>
      <c r="F39" s="164">
        <v>0.5</v>
      </c>
      <c r="G39" s="170"/>
      <c r="H39" s="170"/>
      <c r="I39" s="165">
        <f t="shared" si="0"/>
        <v>0</v>
      </c>
      <c r="J39" s="163">
        <f t="shared" si="1"/>
        <v>0</v>
      </c>
      <c r="K39" s="166">
        <f t="shared" si="2"/>
        <v>0</v>
      </c>
      <c r="L39" s="166">
        <f t="shared" si="3"/>
        <v>0</v>
      </c>
      <c r="M39" s="166">
        <f t="shared" si="4"/>
        <v>0</v>
      </c>
      <c r="N39" s="166">
        <v>0</v>
      </c>
      <c r="O39" s="166"/>
      <c r="P39" s="171">
        <v>1E-3</v>
      </c>
      <c r="Q39" s="171"/>
      <c r="R39" s="171">
        <v>1E-3</v>
      </c>
      <c r="S39" s="166">
        <f t="shared" si="5"/>
        <v>1E-3</v>
      </c>
      <c r="T39" s="167"/>
      <c r="U39" s="167"/>
      <c r="V39" s="171"/>
      <c r="Z39">
        <v>0</v>
      </c>
    </row>
    <row r="40" spans="1:26" ht="24.9" customHeight="1" x14ac:dyDescent="0.3">
      <c r="A40" s="168"/>
      <c r="B40" s="163" t="s">
        <v>113</v>
      </c>
      <c r="C40" s="169" t="s">
        <v>149</v>
      </c>
      <c r="D40" s="163" t="s">
        <v>150</v>
      </c>
      <c r="E40" s="163" t="s">
        <v>86</v>
      </c>
      <c r="F40" s="164">
        <v>1</v>
      </c>
      <c r="G40" s="170"/>
      <c r="H40" s="170"/>
      <c r="I40" s="165">
        <f t="shared" si="0"/>
        <v>0</v>
      </c>
      <c r="J40" s="163">
        <f t="shared" si="1"/>
        <v>0</v>
      </c>
      <c r="K40" s="166">
        <f t="shared" si="2"/>
        <v>0</v>
      </c>
      <c r="L40" s="166">
        <f t="shared" si="3"/>
        <v>0</v>
      </c>
      <c r="M40" s="166">
        <f t="shared" si="4"/>
        <v>0</v>
      </c>
      <c r="N40" s="166">
        <v>0</v>
      </c>
      <c r="O40" s="166"/>
      <c r="P40" s="171"/>
      <c r="Q40" s="171"/>
      <c r="R40" s="171"/>
      <c r="S40" s="166">
        <f t="shared" si="5"/>
        <v>0</v>
      </c>
      <c r="T40" s="167"/>
      <c r="U40" s="167"/>
      <c r="V40" s="171"/>
      <c r="Z40">
        <v>0</v>
      </c>
    </row>
    <row r="41" spans="1:26" ht="24.9" customHeight="1" x14ac:dyDescent="0.3">
      <c r="A41" s="168"/>
      <c r="B41" s="163" t="s">
        <v>87</v>
      </c>
      <c r="C41" s="169" t="s">
        <v>151</v>
      </c>
      <c r="D41" s="163" t="s">
        <v>152</v>
      </c>
      <c r="E41" s="163" t="s">
        <v>86</v>
      </c>
      <c r="F41" s="164">
        <v>2</v>
      </c>
      <c r="G41" s="170"/>
      <c r="H41" s="170"/>
      <c r="I41" s="165">
        <f t="shared" si="0"/>
        <v>0</v>
      </c>
      <c r="J41" s="163">
        <f t="shared" si="1"/>
        <v>0</v>
      </c>
      <c r="K41" s="166">
        <f t="shared" si="2"/>
        <v>0</v>
      </c>
      <c r="L41" s="166">
        <f t="shared" si="3"/>
        <v>0</v>
      </c>
      <c r="M41" s="166">
        <f t="shared" si="4"/>
        <v>0</v>
      </c>
      <c r="N41" s="166">
        <v>0</v>
      </c>
      <c r="O41" s="166"/>
      <c r="P41" s="171"/>
      <c r="Q41" s="171"/>
      <c r="R41" s="171"/>
      <c r="S41" s="166">
        <f t="shared" si="5"/>
        <v>0</v>
      </c>
      <c r="T41" s="167"/>
      <c r="U41" s="167"/>
      <c r="V41" s="171"/>
      <c r="Z41">
        <v>0</v>
      </c>
    </row>
    <row r="42" spans="1:26" ht="24.9" customHeight="1" x14ac:dyDescent="0.3">
      <c r="A42" s="159"/>
      <c r="B42" s="154" t="s">
        <v>83</v>
      </c>
      <c r="C42" s="160" t="s">
        <v>153</v>
      </c>
      <c r="D42" s="154" t="s">
        <v>154</v>
      </c>
      <c r="E42" s="154" t="s">
        <v>86</v>
      </c>
      <c r="F42" s="155">
        <v>2</v>
      </c>
      <c r="G42" s="161"/>
      <c r="H42" s="161"/>
      <c r="I42" s="156">
        <f t="shared" si="0"/>
        <v>0</v>
      </c>
      <c r="J42" s="154">
        <f t="shared" si="1"/>
        <v>0</v>
      </c>
      <c r="K42" s="157">
        <f t="shared" si="2"/>
        <v>0</v>
      </c>
      <c r="L42" s="157">
        <f t="shared" si="3"/>
        <v>0</v>
      </c>
      <c r="M42" s="157">
        <f t="shared" si="4"/>
        <v>0</v>
      </c>
      <c r="N42" s="157">
        <v>0</v>
      </c>
      <c r="O42" s="157"/>
      <c r="P42" s="162"/>
      <c r="Q42" s="162"/>
      <c r="R42" s="162"/>
      <c r="S42" s="157">
        <f t="shared" si="5"/>
        <v>0</v>
      </c>
      <c r="T42" s="158"/>
      <c r="U42" s="158"/>
      <c r="V42" s="162"/>
      <c r="Z42">
        <v>0</v>
      </c>
    </row>
    <row r="43" spans="1:26" ht="24.9" customHeight="1" x14ac:dyDescent="0.3">
      <c r="A43" s="159"/>
      <c r="B43" s="154" t="s">
        <v>155</v>
      </c>
      <c r="C43" s="160" t="s">
        <v>156</v>
      </c>
      <c r="D43" s="154" t="s">
        <v>157</v>
      </c>
      <c r="E43" s="154" t="s">
        <v>158</v>
      </c>
      <c r="F43" s="155">
        <v>25</v>
      </c>
      <c r="G43" s="161"/>
      <c r="H43" s="161"/>
      <c r="I43" s="156">
        <f t="shared" ref="I43:I74" si="6">ROUND(F43*(G43+H43),2)</f>
        <v>0</v>
      </c>
      <c r="J43" s="154">
        <f t="shared" ref="J43:J74" si="7">ROUND(F43*(N43),2)</f>
        <v>0</v>
      </c>
      <c r="K43" s="157">
        <f t="shared" ref="K43:K74" si="8">ROUND(F43*(O43),2)</f>
        <v>0</v>
      </c>
      <c r="L43" s="157">
        <f t="shared" ref="L43:L74" si="9">ROUND(F43*(G43),2)</f>
        <v>0</v>
      </c>
      <c r="M43" s="157">
        <f t="shared" ref="M43:M74" si="10">ROUND(F43*(H43),2)</f>
        <v>0</v>
      </c>
      <c r="N43" s="157">
        <v>0</v>
      </c>
      <c r="O43" s="157"/>
      <c r="P43" s="162"/>
      <c r="Q43" s="162"/>
      <c r="R43" s="162"/>
      <c r="S43" s="157">
        <f t="shared" ref="S43:S74" si="11">ROUND(F43*(P43),3)</f>
        <v>0</v>
      </c>
      <c r="T43" s="158"/>
      <c r="U43" s="158"/>
      <c r="V43" s="162"/>
      <c r="Z43">
        <v>0</v>
      </c>
    </row>
    <row r="44" spans="1:26" ht="24.9" customHeight="1" x14ac:dyDescent="0.3">
      <c r="A44" s="168"/>
      <c r="B44" s="163" t="s">
        <v>159</v>
      </c>
      <c r="C44" s="169" t="s">
        <v>160</v>
      </c>
      <c r="D44" s="163" t="s">
        <v>161</v>
      </c>
      <c r="E44" s="163" t="s">
        <v>162</v>
      </c>
      <c r="F44" s="164">
        <v>3</v>
      </c>
      <c r="G44" s="170"/>
      <c r="H44" s="170"/>
      <c r="I44" s="165">
        <f t="shared" si="6"/>
        <v>0</v>
      </c>
      <c r="J44" s="163">
        <f t="shared" si="7"/>
        <v>0</v>
      </c>
      <c r="K44" s="166">
        <f t="shared" si="8"/>
        <v>0</v>
      </c>
      <c r="L44" s="166">
        <f t="shared" si="9"/>
        <v>0</v>
      </c>
      <c r="M44" s="166">
        <f t="shared" si="10"/>
        <v>0</v>
      </c>
      <c r="N44" s="166">
        <v>0</v>
      </c>
      <c r="O44" s="166"/>
      <c r="P44" s="171"/>
      <c r="Q44" s="171"/>
      <c r="R44" s="171"/>
      <c r="S44" s="166">
        <f t="shared" si="11"/>
        <v>0</v>
      </c>
      <c r="T44" s="167"/>
      <c r="U44" s="167"/>
      <c r="V44" s="171"/>
      <c r="Z44">
        <v>0</v>
      </c>
    </row>
    <row r="45" spans="1:26" ht="24.9" customHeight="1" x14ac:dyDescent="0.3">
      <c r="A45" s="159"/>
      <c r="B45" s="154" t="s">
        <v>163</v>
      </c>
      <c r="C45" s="160" t="s">
        <v>164</v>
      </c>
      <c r="D45" s="154" t="s">
        <v>165</v>
      </c>
      <c r="E45" s="154" t="s">
        <v>162</v>
      </c>
      <c r="F45" s="155">
        <v>3</v>
      </c>
      <c r="G45" s="161"/>
      <c r="H45" s="161"/>
      <c r="I45" s="156">
        <f t="shared" si="6"/>
        <v>0</v>
      </c>
      <c r="J45" s="154">
        <f t="shared" si="7"/>
        <v>0</v>
      </c>
      <c r="K45" s="157">
        <f t="shared" si="8"/>
        <v>0</v>
      </c>
      <c r="L45" s="157">
        <f t="shared" si="9"/>
        <v>0</v>
      </c>
      <c r="M45" s="157">
        <f t="shared" si="10"/>
        <v>0</v>
      </c>
      <c r="N45" s="157">
        <v>0</v>
      </c>
      <c r="O45" s="157"/>
      <c r="P45" s="162"/>
      <c r="Q45" s="162"/>
      <c r="R45" s="162"/>
      <c r="S45" s="157">
        <f t="shared" si="11"/>
        <v>0</v>
      </c>
      <c r="T45" s="158"/>
      <c r="U45" s="158"/>
      <c r="V45" s="162"/>
      <c r="Z45">
        <v>0</v>
      </c>
    </row>
    <row r="46" spans="1:26" ht="24.9" customHeight="1" x14ac:dyDescent="0.3">
      <c r="A46" s="159"/>
      <c r="B46" s="154" t="s">
        <v>163</v>
      </c>
      <c r="C46" s="160" t="s">
        <v>166</v>
      </c>
      <c r="D46" s="154" t="s">
        <v>167</v>
      </c>
      <c r="E46" s="154" t="s">
        <v>162</v>
      </c>
      <c r="F46" s="155">
        <v>9</v>
      </c>
      <c r="G46" s="161"/>
      <c r="H46" s="161"/>
      <c r="I46" s="156">
        <f t="shared" si="6"/>
        <v>0</v>
      </c>
      <c r="J46" s="154">
        <f t="shared" si="7"/>
        <v>0</v>
      </c>
      <c r="K46" s="157">
        <f t="shared" si="8"/>
        <v>0</v>
      </c>
      <c r="L46" s="157">
        <f t="shared" si="9"/>
        <v>0</v>
      </c>
      <c r="M46" s="157">
        <f t="shared" si="10"/>
        <v>0</v>
      </c>
      <c r="N46" s="157">
        <v>0</v>
      </c>
      <c r="O46" s="157"/>
      <c r="P46" s="162"/>
      <c r="Q46" s="162"/>
      <c r="R46" s="162"/>
      <c r="S46" s="157">
        <f t="shared" si="11"/>
        <v>0</v>
      </c>
      <c r="T46" s="158"/>
      <c r="U46" s="158"/>
      <c r="V46" s="162"/>
      <c r="Z46">
        <v>0</v>
      </c>
    </row>
    <row r="47" spans="1:26" ht="24.9" customHeight="1" x14ac:dyDescent="0.3">
      <c r="A47" s="159"/>
      <c r="B47" s="154" t="s">
        <v>163</v>
      </c>
      <c r="C47" s="160" t="s">
        <v>168</v>
      </c>
      <c r="D47" s="154" t="s">
        <v>169</v>
      </c>
      <c r="E47" s="154" t="s">
        <v>162</v>
      </c>
      <c r="F47" s="155">
        <v>6</v>
      </c>
      <c r="G47" s="161"/>
      <c r="H47" s="161"/>
      <c r="I47" s="156">
        <f t="shared" si="6"/>
        <v>0</v>
      </c>
      <c r="J47" s="154">
        <f t="shared" si="7"/>
        <v>0</v>
      </c>
      <c r="K47" s="157">
        <f t="shared" si="8"/>
        <v>0</v>
      </c>
      <c r="L47" s="157">
        <f t="shared" si="9"/>
        <v>0</v>
      </c>
      <c r="M47" s="157">
        <f t="shared" si="10"/>
        <v>0</v>
      </c>
      <c r="N47" s="157">
        <v>0</v>
      </c>
      <c r="O47" s="157"/>
      <c r="P47" s="162"/>
      <c r="Q47" s="162"/>
      <c r="R47" s="162"/>
      <c r="S47" s="157">
        <f t="shared" si="11"/>
        <v>0</v>
      </c>
      <c r="T47" s="158"/>
      <c r="U47" s="158"/>
      <c r="V47" s="162"/>
      <c r="Z47">
        <v>0</v>
      </c>
    </row>
    <row r="48" spans="1:26" ht="24.9" customHeight="1" x14ac:dyDescent="0.3">
      <c r="A48" s="159"/>
      <c r="B48" s="154" t="s">
        <v>83</v>
      </c>
      <c r="C48" s="160" t="s">
        <v>170</v>
      </c>
      <c r="D48" s="154" t="s">
        <v>171</v>
      </c>
      <c r="E48" s="154" t="s">
        <v>86</v>
      </c>
      <c r="F48" s="155">
        <v>3</v>
      </c>
      <c r="G48" s="161"/>
      <c r="H48" s="161"/>
      <c r="I48" s="156">
        <f t="shared" si="6"/>
        <v>0</v>
      </c>
      <c r="J48" s="154">
        <f t="shared" si="7"/>
        <v>0</v>
      </c>
      <c r="K48" s="157">
        <f t="shared" si="8"/>
        <v>0</v>
      </c>
      <c r="L48" s="157">
        <f t="shared" si="9"/>
        <v>0</v>
      </c>
      <c r="M48" s="157">
        <f t="shared" si="10"/>
        <v>0</v>
      </c>
      <c r="N48" s="157">
        <v>0</v>
      </c>
      <c r="O48" s="157"/>
      <c r="P48" s="162"/>
      <c r="Q48" s="162"/>
      <c r="R48" s="162"/>
      <c r="S48" s="157">
        <f t="shared" si="11"/>
        <v>0</v>
      </c>
      <c r="T48" s="158"/>
      <c r="U48" s="158"/>
      <c r="V48" s="162"/>
      <c r="Z48">
        <v>0</v>
      </c>
    </row>
    <row r="49" spans="1:26" ht="24.9" customHeight="1" x14ac:dyDescent="0.3">
      <c r="A49" s="159"/>
      <c r="B49" s="154" t="s">
        <v>83</v>
      </c>
      <c r="C49" s="160" t="s">
        <v>172</v>
      </c>
      <c r="D49" s="154" t="s">
        <v>173</v>
      </c>
      <c r="E49" s="154" t="s">
        <v>96</v>
      </c>
      <c r="F49" s="155">
        <v>20</v>
      </c>
      <c r="G49" s="161"/>
      <c r="H49" s="161"/>
      <c r="I49" s="156">
        <f t="shared" si="6"/>
        <v>0</v>
      </c>
      <c r="J49" s="154">
        <f t="shared" si="7"/>
        <v>0</v>
      </c>
      <c r="K49" s="157">
        <f t="shared" si="8"/>
        <v>0</v>
      </c>
      <c r="L49" s="157">
        <f t="shared" si="9"/>
        <v>0</v>
      </c>
      <c r="M49" s="157">
        <f t="shared" si="10"/>
        <v>0</v>
      </c>
      <c r="N49" s="157">
        <v>0</v>
      </c>
      <c r="O49" s="157"/>
      <c r="P49" s="162"/>
      <c r="Q49" s="162"/>
      <c r="R49" s="162"/>
      <c r="S49" s="157">
        <f t="shared" si="11"/>
        <v>0</v>
      </c>
      <c r="T49" s="158"/>
      <c r="U49" s="158"/>
      <c r="V49" s="162"/>
      <c r="Z49">
        <v>0</v>
      </c>
    </row>
    <row r="50" spans="1:26" ht="24.9" customHeight="1" x14ac:dyDescent="0.3">
      <c r="A50" s="168"/>
      <c r="B50" s="163" t="s">
        <v>113</v>
      </c>
      <c r="C50" s="169" t="s">
        <v>174</v>
      </c>
      <c r="D50" s="163" t="s">
        <v>175</v>
      </c>
      <c r="E50" s="163" t="s">
        <v>96</v>
      </c>
      <c r="F50" s="164">
        <v>20</v>
      </c>
      <c r="G50" s="170"/>
      <c r="H50" s="170"/>
      <c r="I50" s="165">
        <f t="shared" si="6"/>
        <v>0</v>
      </c>
      <c r="J50" s="163">
        <f t="shared" si="7"/>
        <v>0</v>
      </c>
      <c r="K50" s="166">
        <f t="shared" si="8"/>
        <v>0</v>
      </c>
      <c r="L50" s="166">
        <f t="shared" si="9"/>
        <v>0</v>
      </c>
      <c r="M50" s="166">
        <f t="shared" si="10"/>
        <v>0</v>
      </c>
      <c r="N50" s="166">
        <v>0</v>
      </c>
      <c r="O50" s="166"/>
      <c r="P50" s="171"/>
      <c r="Q50" s="171"/>
      <c r="R50" s="171"/>
      <c r="S50" s="166">
        <f t="shared" si="11"/>
        <v>0</v>
      </c>
      <c r="T50" s="167"/>
      <c r="U50" s="167"/>
      <c r="V50" s="171"/>
      <c r="Z50">
        <v>0</v>
      </c>
    </row>
    <row r="51" spans="1:26" ht="24.9" customHeight="1" x14ac:dyDescent="0.3">
      <c r="A51" s="159"/>
      <c r="B51" s="154" t="s">
        <v>83</v>
      </c>
      <c r="C51" s="160" t="s">
        <v>176</v>
      </c>
      <c r="D51" s="154" t="s">
        <v>177</v>
      </c>
      <c r="E51" s="154" t="s">
        <v>96</v>
      </c>
      <c r="F51" s="155">
        <v>180</v>
      </c>
      <c r="G51" s="161"/>
      <c r="H51" s="161"/>
      <c r="I51" s="156">
        <f t="shared" si="6"/>
        <v>0</v>
      </c>
      <c r="J51" s="154">
        <f t="shared" si="7"/>
        <v>0</v>
      </c>
      <c r="K51" s="157">
        <f t="shared" si="8"/>
        <v>0</v>
      </c>
      <c r="L51" s="157">
        <f t="shared" si="9"/>
        <v>0</v>
      </c>
      <c r="M51" s="157">
        <f t="shared" si="10"/>
        <v>0</v>
      </c>
      <c r="N51" s="157">
        <v>0</v>
      </c>
      <c r="O51" s="157"/>
      <c r="P51" s="162"/>
      <c r="Q51" s="162"/>
      <c r="R51" s="162"/>
      <c r="S51" s="157">
        <f t="shared" si="11"/>
        <v>0</v>
      </c>
      <c r="T51" s="158"/>
      <c r="U51" s="158"/>
      <c r="V51" s="162"/>
      <c r="Z51">
        <v>0</v>
      </c>
    </row>
    <row r="52" spans="1:26" ht="24.9" customHeight="1" x14ac:dyDescent="0.3">
      <c r="A52" s="168"/>
      <c r="B52" s="163" t="s">
        <v>87</v>
      </c>
      <c r="C52" s="169" t="s">
        <v>178</v>
      </c>
      <c r="D52" s="163" t="s">
        <v>179</v>
      </c>
      <c r="E52" s="163" t="s">
        <v>96</v>
      </c>
      <c r="F52" s="164">
        <v>180</v>
      </c>
      <c r="G52" s="170"/>
      <c r="H52" s="170"/>
      <c r="I52" s="165">
        <f t="shared" si="6"/>
        <v>0</v>
      </c>
      <c r="J52" s="163">
        <f t="shared" si="7"/>
        <v>0</v>
      </c>
      <c r="K52" s="166">
        <f t="shared" si="8"/>
        <v>0</v>
      </c>
      <c r="L52" s="166">
        <f t="shared" si="9"/>
        <v>0</v>
      </c>
      <c r="M52" s="166">
        <f t="shared" si="10"/>
        <v>0</v>
      </c>
      <c r="N52" s="166">
        <v>0</v>
      </c>
      <c r="O52" s="166"/>
      <c r="P52" s="171"/>
      <c r="Q52" s="171"/>
      <c r="R52" s="171"/>
      <c r="S52" s="166">
        <f t="shared" si="11"/>
        <v>0</v>
      </c>
      <c r="T52" s="167"/>
      <c r="U52" s="167"/>
      <c r="V52" s="171"/>
      <c r="Z52">
        <v>0</v>
      </c>
    </row>
    <row r="53" spans="1:26" ht="24.9" customHeight="1" x14ac:dyDescent="0.3">
      <c r="A53" s="159"/>
      <c r="B53" s="154" t="s">
        <v>83</v>
      </c>
      <c r="C53" s="160" t="s">
        <v>180</v>
      </c>
      <c r="D53" s="154" t="s">
        <v>181</v>
      </c>
      <c r="E53" s="154" t="s">
        <v>86</v>
      </c>
      <c r="F53" s="155">
        <v>2</v>
      </c>
      <c r="G53" s="161"/>
      <c r="H53" s="161"/>
      <c r="I53" s="156">
        <f t="shared" si="6"/>
        <v>0</v>
      </c>
      <c r="J53" s="154">
        <f t="shared" si="7"/>
        <v>0</v>
      </c>
      <c r="K53" s="157">
        <f t="shared" si="8"/>
        <v>0</v>
      </c>
      <c r="L53" s="157">
        <f t="shared" si="9"/>
        <v>0</v>
      </c>
      <c r="M53" s="157">
        <f t="shared" si="10"/>
        <v>0</v>
      </c>
      <c r="N53" s="157">
        <v>0</v>
      </c>
      <c r="O53" s="157"/>
      <c r="P53" s="162"/>
      <c r="Q53" s="162"/>
      <c r="R53" s="162"/>
      <c r="S53" s="157">
        <f t="shared" si="11"/>
        <v>0</v>
      </c>
      <c r="T53" s="158"/>
      <c r="U53" s="158"/>
      <c r="V53" s="162"/>
      <c r="Z53">
        <v>0</v>
      </c>
    </row>
    <row r="54" spans="1:26" ht="24.9" customHeight="1" x14ac:dyDescent="0.3">
      <c r="A54" s="168"/>
      <c r="B54" s="163" t="s">
        <v>182</v>
      </c>
      <c r="C54" s="169" t="s">
        <v>183</v>
      </c>
      <c r="D54" s="163" t="s">
        <v>184</v>
      </c>
      <c r="E54" s="163" t="s">
        <v>86</v>
      </c>
      <c r="F54" s="164">
        <v>1</v>
      </c>
      <c r="G54" s="170"/>
      <c r="H54" s="170"/>
      <c r="I54" s="165">
        <f t="shared" si="6"/>
        <v>0</v>
      </c>
      <c r="J54" s="163">
        <f t="shared" si="7"/>
        <v>0</v>
      </c>
      <c r="K54" s="166">
        <f t="shared" si="8"/>
        <v>0</v>
      </c>
      <c r="L54" s="166">
        <f t="shared" si="9"/>
        <v>0</v>
      </c>
      <c r="M54" s="166">
        <f t="shared" si="10"/>
        <v>0</v>
      </c>
      <c r="N54" s="166">
        <v>0</v>
      </c>
      <c r="O54" s="166"/>
      <c r="P54" s="171"/>
      <c r="Q54" s="171"/>
      <c r="R54" s="171"/>
      <c r="S54" s="166">
        <f t="shared" si="11"/>
        <v>0</v>
      </c>
      <c r="T54" s="167"/>
      <c r="U54" s="167"/>
      <c r="V54" s="171"/>
      <c r="Z54">
        <v>0</v>
      </c>
    </row>
    <row r="55" spans="1:26" ht="24.9" customHeight="1" x14ac:dyDescent="0.3">
      <c r="A55" s="159"/>
      <c r="B55" s="154" t="s">
        <v>83</v>
      </c>
      <c r="C55" s="160" t="s">
        <v>185</v>
      </c>
      <c r="D55" s="154" t="s">
        <v>186</v>
      </c>
      <c r="E55" s="154" t="s">
        <v>96</v>
      </c>
      <c r="F55" s="155">
        <v>100</v>
      </c>
      <c r="G55" s="161"/>
      <c r="H55" s="161"/>
      <c r="I55" s="156">
        <f t="shared" si="6"/>
        <v>0</v>
      </c>
      <c r="J55" s="154">
        <f t="shared" si="7"/>
        <v>0</v>
      </c>
      <c r="K55" s="157">
        <f t="shared" si="8"/>
        <v>0</v>
      </c>
      <c r="L55" s="157">
        <f t="shared" si="9"/>
        <v>0</v>
      </c>
      <c r="M55" s="157">
        <f t="shared" si="10"/>
        <v>0</v>
      </c>
      <c r="N55" s="157">
        <v>0</v>
      </c>
      <c r="O55" s="157"/>
      <c r="P55" s="162"/>
      <c r="Q55" s="162"/>
      <c r="R55" s="162"/>
      <c r="S55" s="157">
        <f t="shared" si="11"/>
        <v>0</v>
      </c>
      <c r="T55" s="158"/>
      <c r="U55" s="158"/>
      <c r="V55" s="162"/>
      <c r="Z55">
        <v>0</v>
      </c>
    </row>
    <row r="56" spans="1:26" ht="24.9" customHeight="1" x14ac:dyDescent="0.3">
      <c r="A56" s="168"/>
      <c r="B56" s="163" t="s">
        <v>87</v>
      </c>
      <c r="C56" s="169" t="s">
        <v>187</v>
      </c>
      <c r="D56" s="163" t="s">
        <v>188</v>
      </c>
      <c r="E56" s="163" t="s">
        <v>131</v>
      </c>
      <c r="F56" s="164">
        <v>62</v>
      </c>
      <c r="G56" s="170"/>
      <c r="H56" s="170"/>
      <c r="I56" s="165">
        <f t="shared" si="6"/>
        <v>0</v>
      </c>
      <c r="J56" s="163">
        <f t="shared" si="7"/>
        <v>0</v>
      </c>
      <c r="K56" s="166">
        <f t="shared" si="8"/>
        <v>0</v>
      </c>
      <c r="L56" s="166">
        <f t="shared" si="9"/>
        <v>0</v>
      </c>
      <c r="M56" s="166">
        <f t="shared" si="10"/>
        <v>0</v>
      </c>
      <c r="N56" s="166">
        <v>0</v>
      </c>
      <c r="O56" s="166"/>
      <c r="P56" s="171"/>
      <c r="Q56" s="171"/>
      <c r="R56" s="171"/>
      <c r="S56" s="166">
        <f t="shared" si="11"/>
        <v>0</v>
      </c>
      <c r="T56" s="167"/>
      <c r="U56" s="167"/>
      <c r="V56" s="171"/>
      <c r="Z56">
        <v>0</v>
      </c>
    </row>
    <row r="57" spans="1:26" ht="24.9" customHeight="1" x14ac:dyDescent="0.3">
      <c r="A57" s="168"/>
      <c r="B57" s="163" t="s">
        <v>113</v>
      </c>
      <c r="C57" s="169" t="s">
        <v>189</v>
      </c>
      <c r="D57" s="163" t="s">
        <v>190</v>
      </c>
      <c r="E57" s="163" t="s">
        <v>86</v>
      </c>
      <c r="F57" s="164">
        <v>1</v>
      </c>
      <c r="G57" s="170"/>
      <c r="H57" s="170"/>
      <c r="I57" s="165">
        <f t="shared" si="6"/>
        <v>0</v>
      </c>
      <c r="J57" s="163">
        <f t="shared" si="7"/>
        <v>0</v>
      </c>
      <c r="K57" s="166">
        <f t="shared" si="8"/>
        <v>0</v>
      </c>
      <c r="L57" s="166">
        <f t="shared" si="9"/>
        <v>0</v>
      </c>
      <c r="M57" s="166">
        <f t="shared" si="10"/>
        <v>0</v>
      </c>
      <c r="N57" s="166">
        <v>0</v>
      </c>
      <c r="O57" s="166"/>
      <c r="P57" s="171">
        <v>2.4000000000000001E-4</v>
      </c>
      <c r="Q57" s="171"/>
      <c r="R57" s="171">
        <v>2.4000000000000001E-4</v>
      </c>
      <c r="S57" s="166">
        <f t="shared" si="11"/>
        <v>0</v>
      </c>
      <c r="T57" s="167"/>
      <c r="U57" s="167"/>
      <c r="V57" s="171"/>
      <c r="Z57">
        <v>0</v>
      </c>
    </row>
    <row r="58" spans="1:26" ht="24.9" customHeight="1" x14ac:dyDescent="0.3">
      <c r="A58" s="159"/>
      <c r="B58" s="154" t="s">
        <v>83</v>
      </c>
      <c r="C58" s="160" t="s">
        <v>191</v>
      </c>
      <c r="D58" s="154" t="s">
        <v>192</v>
      </c>
      <c r="E58" s="154" t="s">
        <v>86</v>
      </c>
      <c r="F58" s="155">
        <v>74</v>
      </c>
      <c r="G58" s="161"/>
      <c r="H58" s="161"/>
      <c r="I58" s="156">
        <f t="shared" si="6"/>
        <v>0</v>
      </c>
      <c r="J58" s="154">
        <f t="shared" si="7"/>
        <v>0</v>
      </c>
      <c r="K58" s="157">
        <f t="shared" si="8"/>
        <v>0</v>
      </c>
      <c r="L58" s="157">
        <f t="shared" si="9"/>
        <v>0</v>
      </c>
      <c r="M58" s="157">
        <f t="shared" si="10"/>
        <v>0</v>
      </c>
      <c r="N58" s="157">
        <v>0</v>
      </c>
      <c r="O58" s="157"/>
      <c r="P58" s="162"/>
      <c r="Q58" s="162"/>
      <c r="R58" s="162"/>
      <c r="S58" s="157">
        <f t="shared" si="11"/>
        <v>0</v>
      </c>
      <c r="T58" s="158"/>
      <c r="U58" s="158"/>
      <c r="V58" s="162"/>
      <c r="Z58">
        <v>0</v>
      </c>
    </row>
    <row r="59" spans="1:26" ht="24.9" customHeight="1" x14ac:dyDescent="0.3">
      <c r="A59" s="159"/>
      <c r="B59" s="154" t="s">
        <v>83</v>
      </c>
      <c r="C59" s="160" t="s">
        <v>193</v>
      </c>
      <c r="D59" s="154" t="s">
        <v>194</v>
      </c>
      <c r="E59" s="154" t="s">
        <v>86</v>
      </c>
      <c r="F59" s="155">
        <v>1</v>
      </c>
      <c r="G59" s="161"/>
      <c r="H59" s="161"/>
      <c r="I59" s="156">
        <f t="shared" si="6"/>
        <v>0</v>
      </c>
      <c r="J59" s="154">
        <f t="shared" si="7"/>
        <v>0</v>
      </c>
      <c r="K59" s="157">
        <f t="shared" si="8"/>
        <v>0</v>
      </c>
      <c r="L59" s="157">
        <f t="shared" si="9"/>
        <v>0</v>
      </c>
      <c r="M59" s="157">
        <f t="shared" si="10"/>
        <v>0</v>
      </c>
      <c r="N59" s="157">
        <v>0</v>
      </c>
      <c r="O59" s="157"/>
      <c r="P59" s="162"/>
      <c r="Q59" s="162"/>
      <c r="R59" s="162"/>
      <c r="S59" s="157">
        <f t="shared" si="11"/>
        <v>0</v>
      </c>
      <c r="T59" s="158"/>
      <c r="U59" s="158"/>
      <c r="V59" s="162"/>
      <c r="Z59">
        <v>0</v>
      </c>
    </row>
    <row r="60" spans="1:26" ht="24.9" customHeight="1" x14ac:dyDescent="0.3">
      <c r="A60" s="168"/>
      <c r="B60" s="163" t="s">
        <v>113</v>
      </c>
      <c r="C60" s="169" t="s">
        <v>195</v>
      </c>
      <c r="D60" s="163" t="s">
        <v>196</v>
      </c>
      <c r="E60" s="163" t="s">
        <v>86</v>
      </c>
      <c r="F60" s="164">
        <v>1</v>
      </c>
      <c r="G60" s="170"/>
      <c r="H60" s="170"/>
      <c r="I60" s="165">
        <f t="shared" si="6"/>
        <v>0</v>
      </c>
      <c r="J60" s="163">
        <f t="shared" si="7"/>
        <v>0</v>
      </c>
      <c r="K60" s="166">
        <f t="shared" si="8"/>
        <v>0</v>
      </c>
      <c r="L60" s="166">
        <f t="shared" si="9"/>
        <v>0</v>
      </c>
      <c r="M60" s="166">
        <f t="shared" si="10"/>
        <v>0</v>
      </c>
      <c r="N60" s="166">
        <v>0</v>
      </c>
      <c r="O60" s="166"/>
      <c r="P60" s="171"/>
      <c r="Q60" s="171"/>
      <c r="R60" s="171"/>
      <c r="S60" s="166">
        <f t="shared" si="11"/>
        <v>0</v>
      </c>
      <c r="T60" s="167"/>
      <c r="U60" s="167"/>
      <c r="V60" s="171"/>
      <c r="Z60">
        <v>0</v>
      </c>
    </row>
    <row r="61" spans="1:26" ht="24.9" customHeight="1" x14ac:dyDescent="0.3">
      <c r="A61" s="159"/>
      <c r="B61" s="154" t="s">
        <v>83</v>
      </c>
      <c r="C61" s="160" t="s">
        <v>99</v>
      </c>
      <c r="D61" s="154" t="s">
        <v>197</v>
      </c>
      <c r="E61" s="154" t="s">
        <v>96</v>
      </c>
      <c r="F61" s="155">
        <v>80</v>
      </c>
      <c r="G61" s="161"/>
      <c r="H61" s="161"/>
      <c r="I61" s="156">
        <f t="shared" si="6"/>
        <v>0</v>
      </c>
      <c r="J61" s="154">
        <f t="shared" si="7"/>
        <v>0</v>
      </c>
      <c r="K61" s="157">
        <f t="shared" si="8"/>
        <v>0</v>
      </c>
      <c r="L61" s="157">
        <f t="shared" si="9"/>
        <v>0</v>
      </c>
      <c r="M61" s="157">
        <f t="shared" si="10"/>
        <v>0</v>
      </c>
      <c r="N61" s="157">
        <v>0</v>
      </c>
      <c r="O61" s="157"/>
      <c r="P61" s="162"/>
      <c r="Q61" s="162"/>
      <c r="R61" s="162"/>
      <c r="S61" s="157">
        <f t="shared" si="11"/>
        <v>0</v>
      </c>
      <c r="T61" s="158"/>
      <c r="U61" s="158"/>
      <c r="V61" s="162"/>
      <c r="Z61">
        <v>0</v>
      </c>
    </row>
    <row r="62" spans="1:26" ht="24.9" customHeight="1" x14ac:dyDescent="0.3">
      <c r="A62" s="168"/>
      <c r="B62" s="163" t="s">
        <v>113</v>
      </c>
      <c r="C62" s="169" t="s">
        <v>198</v>
      </c>
      <c r="D62" s="163" t="s">
        <v>199</v>
      </c>
      <c r="E62" s="163" t="s">
        <v>96</v>
      </c>
      <c r="F62" s="164">
        <v>80</v>
      </c>
      <c r="G62" s="170"/>
      <c r="H62" s="170"/>
      <c r="I62" s="165">
        <f t="shared" si="6"/>
        <v>0</v>
      </c>
      <c r="J62" s="163">
        <f t="shared" si="7"/>
        <v>0</v>
      </c>
      <c r="K62" s="166">
        <f t="shared" si="8"/>
        <v>0</v>
      </c>
      <c r="L62" s="166">
        <f t="shared" si="9"/>
        <v>0</v>
      </c>
      <c r="M62" s="166">
        <f t="shared" si="10"/>
        <v>0</v>
      </c>
      <c r="N62" s="166">
        <v>0</v>
      </c>
      <c r="O62" s="166"/>
      <c r="P62" s="171">
        <v>1.6000000000000001E-4</v>
      </c>
      <c r="Q62" s="171"/>
      <c r="R62" s="171">
        <v>1.6000000000000001E-4</v>
      </c>
      <c r="S62" s="166">
        <f t="shared" si="11"/>
        <v>1.2999999999999999E-2</v>
      </c>
      <c r="T62" s="167"/>
      <c r="U62" s="167"/>
      <c r="V62" s="171"/>
      <c r="Z62">
        <v>0</v>
      </c>
    </row>
    <row r="63" spans="1:26" ht="24.9" customHeight="1" x14ac:dyDescent="0.3">
      <c r="A63" s="168"/>
      <c r="B63" s="163" t="s">
        <v>113</v>
      </c>
      <c r="C63" s="169" t="s">
        <v>200</v>
      </c>
      <c r="D63" s="163" t="s">
        <v>201</v>
      </c>
      <c r="E63" s="163" t="s">
        <v>202</v>
      </c>
      <c r="F63" s="164">
        <v>2</v>
      </c>
      <c r="G63" s="170"/>
      <c r="H63" s="170"/>
      <c r="I63" s="165">
        <f t="shared" si="6"/>
        <v>0</v>
      </c>
      <c r="J63" s="163">
        <f t="shared" si="7"/>
        <v>0</v>
      </c>
      <c r="K63" s="166">
        <f t="shared" si="8"/>
        <v>0</v>
      </c>
      <c r="L63" s="166">
        <f t="shared" si="9"/>
        <v>0</v>
      </c>
      <c r="M63" s="166">
        <f t="shared" si="10"/>
        <v>0</v>
      </c>
      <c r="N63" s="166">
        <v>0</v>
      </c>
      <c r="O63" s="166"/>
      <c r="P63" s="171"/>
      <c r="Q63" s="171"/>
      <c r="R63" s="171"/>
      <c r="S63" s="166">
        <f t="shared" si="11"/>
        <v>0</v>
      </c>
      <c r="T63" s="167"/>
      <c r="U63" s="167"/>
      <c r="V63" s="171"/>
      <c r="Z63">
        <v>0</v>
      </c>
    </row>
    <row r="64" spans="1:26" ht="24.9" customHeight="1" x14ac:dyDescent="0.3">
      <c r="A64" s="159"/>
      <c r="B64" s="154" t="s">
        <v>203</v>
      </c>
      <c r="C64" s="160" t="s">
        <v>204</v>
      </c>
      <c r="D64" s="154" t="s">
        <v>205</v>
      </c>
      <c r="E64" s="154" t="s">
        <v>86</v>
      </c>
      <c r="F64" s="155">
        <v>2</v>
      </c>
      <c r="G64" s="161"/>
      <c r="H64" s="161"/>
      <c r="I64" s="156">
        <f t="shared" si="6"/>
        <v>0</v>
      </c>
      <c r="J64" s="154">
        <f t="shared" si="7"/>
        <v>0</v>
      </c>
      <c r="K64" s="157">
        <f t="shared" si="8"/>
        <v>0</v>
      </c>
      <c r="L64" s="157">
        <f t="shared" si="9"/>
        <v>0</v>
      </c>
      <c r="M64" s="157">
        <f t="shared" si="10"/>
        <v>0</v>
      </c>
      <c r="N64" s="157">
        <v>0</v>
      </c>
      <c r="O64" s="157"/>
      <c r="P64" s="162"/>
      <c r="Q64" s="162"/>
      <c r="R64" s="162"/>
      <c r="S64" s="157">
        <f t="shared" si="11"/>
        <v>0</v>
      </c>
      <c r="T64" s="158"/>
      <c r="U64" s="158"/>
      <c r="V64" s="162"/>
      <c r="Z64">
        <v>0</v>
      </c>
    </row>
    <row r="65" spans="1:26" ht="24.9" customHeight="1" x14ac:dyDescent="0.3">
      <c r="A65" s="168"/>
      <c r="B65" s="163" t="s">
        <v>87</v>
      </c>
      <c r="C65" s="169" t="s">
        <v>206</v>
      </c>
      <c r="D65" s="163" t="s">
        <v>207</v>
      </c>
      <c r="E65" s="163" t="s">
        <v>131</v>
      </c>
      <c r="F65" s="164">
        <v>122.2</v>
      </c>
      <c r="G65" s="170"/>
      <c r="H65" s="170"/>
      <c r="I65" s="165">
        <f t="shared" si="6"/>
        <v>0</v>
      </c>
      <c r="J65" s="163">
        <f t="shared" si="7"/>
        <v>0</v>
      </c>
      <c r="K65" s="166">
        <f t="shared" si="8"/>
        <v>0</v>
      </c>
      <c r="L65" s="166">
        <f t="shared" si="9"/>
        <v>0</v>
      </c>
      <c r="M65" s="166">
        <f t="shared" si="10"/>
        <v>0</v>
      </c>
      <c r="N65" s="166">
        <v>0</v>
      </c>
      <c r="O65" s="166"/>
      <c r="P65" s="171"/>
      <c r="Q65" s="171"/>
      <c r="R65" s="171"/>
      <c r="S65" s="166">
        <f t="shared" si="11"/>
        <v>0</v>
      </c>
      <c r="T65" s="167"/>
      <c r="U65" s="167"/>
      <c r="V65" s="171"/>
      <c r="Z65">
        <v>0</v>
      </c>
    </row>
    <row r="66" spans="1:26" ht="24.9" customHeight="1" x14ac:dyDescent="0.3">
      <c r="A66" s="159"/>
      <c r="B66" s="154" t="s">
        <v>83</v>
      </c>
      <c r="C66" s="160" t="s">
        <v>208</v>
      </c>
      <c r="D66" s="154" t="s">
        <v>209</v>
      </c>
      <c r="E66" s="154" t="s">
        <v>96</v>
      </c>
      <c r="F66" s="155">
        <v>130</v>
      </c>
      <c r="G66" s="161"/>
      <c r="H66" s="161"/>
      <c r="I66" s="156">
        <f t="shared" si="6"/>
        <v>0</v>
      </c>
      <c r="J66" s="154">
        <f t="shared" si="7"/>
        <v>0</v>
      </c>
      <c r="K66" s="157">
        <f t="shared" si="8"/>
        <v>0</v>
      </c>
      <c r="L66" s="157">
        <f t="shared" si="9"/>
        <v>0</v>
      </c>
      <c r="M66" s="157">
        <f t="shared" si="10"/>
        <v>0</v>
      </c>
      <c r="N66" s="157">
        <v>0</v>
      </c>
      <c r="O66" s="157"/>
      <c r="P66" s="162"/>
      <c r="Q66" s="162"/>
      <c r="R66" s="162"/>
      <c r="S66" s="157">
        <f t="shared" si="11"/>
        <v>0</v>
      </c>
      <c r="T66" s="158"/>
      <c r="U66" s="158"/>
      <c r="V66" s="162"/>
      <c r="Z66">
        <v>0</v>
      </c>
    </row>
    <row r="67" spans="1:26" ht="24.9" customHeight="1" x14ac:dyDescent="0.3">
      <c r="A67" s="159"/>
      <c r="B67" s="154" t="s">
        <v>83</v>
      </c>
      <c r="C67" s="160" t="s">
        <v>210</v>
      </c>
      <c r="D67" s="154" t="s">
        <v>211</v>
      </c>
      <c r="E67" s="154" t="s">
        <v>86</v>
      </c>
      <c r="F67" s="155">
        <v>30</v>
      </c>
      <c r="G67" s="161"/>
      <c r="H67" s="161"/>
      <c r="I67" s="156">
        <f t="shared" si="6"/>
        <v>0</v>
      </c>
      <c r="J67" s="154">
        <f t="shared" si="7"/>
        <v>0</v>
      </c>
      <c r="K67" s="157">
        <f t="shared" si="8"/>
        <v>0</v>
      </c>
      <c r="L67" s="157">
        <f t="shared" si="9"/>
        <v>0</v>
      </c>
      <c r="M67" s="157">
        <f t="shared" si="10"/>
        <v>0</v>
      </c>
      <c r="N67" s="157">
        <v>0</v>
      </c>
      <c r="O67" s="157"/>
      <c r="P67" s="162"/>
      <c r="Q67" s="162"/>
      <c r="R67" s="162"/>
      <c r="S67" s="157">
        <f t="shared" si="11"/>
        <v>0</v>
      </c>
      <c r="T67" s="158"/>
      <c r="U67" s="158"/>
      <c r="V67" s="162"/>
      <c r="Z67">
        <v>0</v>
      </c>
    </row>
    <row r="68" spans="1:26" ht="24.9" customHeight="1" x14ac:dyDescent="0.3">
      <c r="A68" s="168"/>
      <c r="B68" s="163" t="s">
        <v>113</v>
      </c>
      <c r="C68" s="169" t="s">
        <v>212</v>
      </c>
      <c r="D68" s="163" t="s">
        <v>213</v>
      </c>
      <c r="E68" s="163" t="s">
        <v>86</v>
      </c>
      <c r="F68" s="164">
        <v>30</v>
      </c>
      <c r="G68" s="170"/>
      <c r="H68" s="170"/>
      <c r="I68" s="165">
        <f t="shared" si="6"/>
        <v>0</v>
      </c>
      <c r="J68" s="163">
        <f t="shared" si="7"/>
        <v>0</v>
      </c>
      <c r="K68" s="166">
        <f t="shared" si="8"/>
        <v>0</v>
      </c>
      <c r="L68" s="166">
        <f t="shared" si="9"/>
        <v>0</v>
      </c>
      <c r="M68" s="166">
        <f t="shared" si="10"/>
        <v>0</v>
      </c>
      <c r="N68" s="166">
        <v>0</v>
      </c>
      <c r="O68" s="166"/>
      <c r="P68" s="171">
        <v>6.9999999999999999E-4</v>
      </c>
      <c r="Q68" s="171"/>
      <c r="R68" s="171">
        <v>6.9999999999999999E-4</v>
      </c>
      <c r="S68" s="166">
        <f t="shared" si="11"/>
        <v>2.1000000000000001E-2</v>
      </c>
      <c r="T68" s="167"/>
      <c r="U68" s="167"/>
      <c r="V68" s="171"/>
      <c r="Z68">
        <v>0</v>
      </c>
    </row>
    <row r="69" spans="1:26" ht="24.9" customHeight="1" x14ac:dyDescent="0.3">
      <c r="A69" s="159"/>
      <c r="B69" s="154" t="s">
        <v>83</v>
      </c>
      <c r="C69" s="160" t="s">
        <v>214</v>
      </c>
      <c r="D69" s="154" t="s">
        <v>215</v>
      </c>
      <c r="E69" s="154" t="s">
        <v>96</v>
      </c>
      <c r="F69" s="155">
        <v>200</v>
      </c>
      <c r="G69" s="161"/>
      <c r="H69" s="161"/>
      <c r="I69" s="156">
        <f t="shared" si="6"/>
        <v>0</v>
      </c>
      <c r="J69" s="154">
        <f t="shared" si="7"/>
        <v>0</v>
      </c>
      <c r="K69" s="157">
        <f t="shared" si="8"/>
        <v>0</v>
      </c>
      <c r="L69" s="157">
        <f t="shared" si="9"/>
        <v>0</v>
      </c>
      <c r="M69" s="157">
        <f t="shared" si="10"/>
        <v>0</v>
      </c>
      <c r="N69" s="157">
        <v>0</v>
      </c>
      <c r="O69" s="157"/>
      <c r="P69" s="162"/>
      <c r="Q69" s="162"/>
      <c r="R69" s="162"/>
      <c r="S69" s="157">
        <f t="shared" si="11"/>
        <v>0</v>
      </c>
      <c r="T69" s="158"/>
      <c r="U69" s="158"/>
      <c r="V69" s="162"/>
      <c r="Z69">
        <v>0</v>
      </c>
    </row>
    <row r="70" spans="1:26" ht="24.9" customHeight="1" x14ac:dyDescent="0.3">
      <c r="A70" s="168"/>
      <c r="B70" s="163" t="s">
        <v>113</v>
      </c>
      <c r="C70" s="169" t="s">
        <v>216</v>
      </c>
      <c r="D70" s="163" t="s">
        <v>217</v>
      </c>
      <c r="E70" s="163" t="s">
        <v>131</v>
      </c>
      <c r="F70" s="164">
        <v>27</v>
      </c>
      <c r="G70" s="170"/>
      <c r="H70" s="170"/>
      <c r="I70" s="165">
        <f t="shared" si="6"/>
        <v>0</v>
      </c>
      <c r="J70" s="163">
        <f t="shared" si="7"/>
        <v>0</v>
      </c>
      <c r="K70" s="166">
        <f t="shared" si="8"/>
        <v>0</v>
      </c>
      <c r="L70" s="166">
        <f t="shared" si="9"/>
        <v>0</v>
      </c>
      <c r="M70" s="166">
        <f t="shared" si="10"/>
        <v>0</v>
      </c>
      <c r="N70" s="166">
        <v>0</v>
      </c>
      <c r="O70" s="166"/>
      <c r="P70" s="171">
        <v>1E-3</v>
      </c>
      <c r="Q70" s="171"/>
      <c r="R70" s="171">
        <v>1E-3</v>
      </c>
      <c r="S70" s="166">
        <f t="shared" si="11"/>
        <v>2.7E-2</v>
      </c>
      <c r="T70" s="167"/>
      <c r="U70" s="167"/>
      <c r="V70" s="171"/>
      <c r="Z70">
        <v>0</v>
      </c>
    </row>
    <row r="71" spans="1:26" ht="24.9" customHeight="1" x14ac:dyDescent="0.3">
      <c r="A71" s="159"/>
      <c r="B71" s="154" t="s">
        <v>83</v>
      </c>
      <c r="C71" s="160" t="s">
        <v>218</v>
      </c>
      <c r="D71" s="154" t="s">
        <v>219</v>
      </c>
      <c r="E71" s="154" t="s">
        <v>86</v>
      </c>
      <c r="F71" s="155">
        <v>8</v>
      </c>
      <c r="G71" s="161"/>
      <c r="H71" s="161"/>
      <c r="I71" s="156">
        <f t="shared" si="6"/>
        <v>0</v>
      </c>
      <c r="J71" s="154">
        <f t="shared" si="7"/>
        <v>0</v>
      </c>
      <c r="K71" s="157">
        <f t="shared" si="8"/>
        <v>0</v>
      </c>
      <c r="L71" s="157">
        <f t="shared" si="9"/>
        <v>0</v>
      </c>
      <c r="M71" s="157">
        <f t="shared" si="10"/>
        <v>0</v>
      </c>
      <c r="N71" s="157">
        <v>0</v>
      </c>
      <c r="O71" s="157"/>
      <c r="P71" s="162"/>
      <c r="Q71" s="162"/>
      <c r="R71" s="162"/>
      <c r="S71" s="157">
        <f t="shared" si="11"/>
        <v>0</v>
      </c>
      <c r="T71" s="158"/>
      <c r="U71" s="158"/>
      <c r="V71" s="162"/>
      <c r="Z71">
        <v>0</v>
      </c>
    </row>
    <row r="72" spans="1:26" ht="24.9" customHeight="1" x14ac:dyDescent="0.3">
      <c r="A72" s="168"/>
      <c r="B72" s="163" t="s">
        <v>87</v>
      </c>
      <c r="C72" s="169" t="s">
        <v>220</v>
      </c>
      <c r="D72" s="163" t="s">
        <v>221</v>
      </c>
      <c r="E72" s="163" t="s">
        <v>86</v>
      </c>
      <c r="F72" s="164">
        <v>8</v>
      </c>
      <c r="G72" s="170"/>
      <c r="H72" s="170"/>
      <c r="I72" s="165">
        <f t="shared" si="6"/>
        <v>0</v>
      </c>
      <c r="J72" s="163">
        <f t="shared" si="7"/>
        <v>0</v>
      </c>
      <c r="K72" s="166">
        <f t="shared" si="8"/>
        <v>0</v>
      </c>
      <c r="L72" s="166">
        <f t="shared" si="9"/>
        <v>0</v>
      </c>
      <c r="M72" s="166">
        <f t="shared" si="10"/>
        <v>0</v>
      </c>
      <c r="N72" s="166">
        <v>0</v>
      </c>
      <c r="O72" s="166"/>
      <c r="P72" s="171"/>
      <c r="Q72" s="171"/>
      <c r="R72" s="171"/>
      <c r="S72" s="166">
        <f t="shared" si="11"/>
        <v>0</v>
      </c>
      <c r="T72" s="167"/>
      <c r="U72" s="167"/>
      <c r="V72" s="171"/>
      <c r="Z72">
        <v>0</v>
      </c>
    </row>
    <row r="73" spans="1:26" ht="24.9" customHeight="1" x14ac:dyDescent="0.3">
      <c r="A73" s="168"/>
      <c r="B73" s="163" t="s">
        <v>87</v>
      </c>
      <c r="C73" s="169" t="s">
        <v>222</v>
      </c>
      <c r="D73" s="163" t="s">
        <v>223</v>
      </c>
      <c r="E73" s="163" t="s">
        <v>86</v>
      </c>
      <c r="F73" s="164">
        <v>10</v>
      </c>
      <c r="G73" s="170"/>
      <c r="H73" s="170"/>
      <c r="I73" s="165">
        <f t="shared" si="6"/>
        <v>0</v>
      </c>
      <c r="J73" s="163">
        <f t="shared" si="7"/>
        <v>0</v>
      </c>
      <c r="K73" s="166">
        <f t="shared" si="8"/>
        <v>0</v>
      </c>
      <c r="L73" s="166">
        <f t="shared" si="9"/>
        <v>0</v>
      </c>
      <c r="M73" s="166">
        <f t="shared" si="10"/>
        <v>0</v>
      </c>
      <c r="N73" s="166">
        <v>0</v>
      </c>
      <c r="O73" s="166"/>
      <c r="P73" s="171"/>
      <c r="Q73" s="171"/>
      <c r="R73" s="171"/>
      <c r="S73" s="166">
        <f t="shared" si="11"/>
        <v>0</v>
      </c>
      <c r="T73" s="167"/>
      <c r="U73" s="167"/>
      <c r="V73" s="171"/>
      <c r="Z73">
        <v>0</v>
      </c>
    </row>
    <row r="74" spans="1:26" ht="24.9" customHeight="1" x14ac:dyDescent="0.3">
      <c r="A74" s="159"/>
      <c r="B74" s="154" t="s">
        <v>83</v>
      </c>
      <c r="C74" s="160" t="s">
        <v>224</v>
      </c>
      <c r="D74" s="154" t="s">
        <v>225</v>
      </c>
      <c r="E74" s="154" t="s">
        <v>86</v>
      </c>
      <c r="F74" s="155">
        <v>6</v>
      </c>
      <c r="G74" s="161"/>
      <c r="H74" s="161"/>
      <c r="I74" s="156">
        <f t="shared" si="6"/>
        <v>0</v>
      </c>
      <c r="J74" s="154">
        <f t="shared" si="7"/>
        <v>0</v>
      </c>
      <c r="K74" s="157">
        <f t="shared" si="8"/>
        <v>0</v>
      </c>
      <c r="L74" s="157">
        <f t="shared" si="9"/>
        <v>0</v>
      </c>
      <c r="M74" s="157">
        <f t="shared" si="10"/>
        <v>0</v>
      </c>
      <c r="N74" s="157">
        <v>0</v>
      </c>
      <c r="O74" s="157"/>
      <c r="P74" s="162"/>
      <c r="Q74" s="162"/>
      <c r="R74" s="162"/>
      <c r="S74" s="157">
        <f t="shared" si="11"/>
        <v>0</v>
      </c>
      <c r="T74" s="158"/>
      <c r="U74" s="158"/>
      <c r="V74" s="162"/>
      <c r="Z74">
        <v>0</v>
      </c>
    </row>
    <row r="75" spans="1:26" ht="24.9" customHeight="1" x14ac:dyDescent="0.3">
      <c r="A75" s="159"/>
      <c r="B75" s="154" t="s">
        <v>83</v>
      </c>
      <c r="C75" s="160" t="s">
        <v>226</v>
      </c>
      <c r="D75" s="154" t="s">
        <v>227</v>
      </c>
      <c r="E75" s="154" t="s">
        <v>86</v>
      </c>
      <c r="F75" s="155">
        <v>8</v>
      </c>
      <c r="G75" s="161"/>
      <c r="H75" s="161"/>
      <c r="I75" s="156">
        <f t="shared" ref="I75:I106" si="12">ROUND(F75*(G75+H75),2)</f>
        <v>0</v>
      </c>
      <c r="J75" s="154">
        <f t="shared" ref="J75:J102" si="13">ROUND(F75*(N75),2)</f>
        <v>0</v>
      </c>
      <c r="K75" s="157">
        <f t="shared" ref="K75:K102" si="14">ROUND(F75*(O75),2)</f>
        <v>0</v>
      </c>
      <c r="L75" s="157">
        <f t="shared" ref="L75:L102" si="15">ROUND(F75*(G75),2)</f>
        <v>0</v>
      </c>
      <c r="M75" s="157">
        <f t="shared" ref="M75:M102" si="16">ROUND(F75*(H75),2)</f>
        <v>0</v>
      </c>
      <c r="N75" s="157">
        <v>0</v>
      </c>
      <c r="O75" s="157"/>
      <c r="P75" s="162"/>
      <c r="Q75" s="162"/>
      <c r="R75" s="162"/>
      <c r="S75" s="157">
        <f t="shared" ref="S75:S102" si="17">ROUND(F75*(P75),3)</f>
        <v>0</v>
      </c>
      <c r="T75" s="158"/>
      <c r="U75" s="158"/>
      <c r="V75" s="162"/>
      <c r="Z75">
        <v>0</v>
      </c>
    </row>
    <row r="76" spans="1:26" ht="24.9" customHeight="1" x14ac:dyDescent="0.3">
      <c r="A76" s="168"/>
      <c r="B76" s="163" t="s">
        <v>87</v>
      </c>
      <c r="C76" s="169" t="s">
        <v>228</v>
      </c>
      <c r="D76" s="163" t="s">
        <v>229</v>
      </c>
      <c r="E76" s="163" t="s">
        <v>86</v>
      </c>
      <c r="F76" s="164">
        <v>8</v>
      </c>
      <c r="G76" s="170"/>
      <c r="H76" s="170"/>
      <c r="I76" s="165">
        <f t="shared" si="12"/>
        <v>0</v>
      </c>
      <c r="J76" s="163">
        <f t="shared" si="13"/>
        <v>0</v>
      </c>
      <c r="K76" s="166">
        <f t="shared" si="14"/>
        <v>0</v>
      </c>
      <c r="L76" s="166">
        <f t="shared" si="15"/>
        <v>0</v>
      </c>
      <c r="M76" s="166">
        <f t="shared" si="16"/>
        <v>0</v>
      </c>
      <c r="N76" s="166">
        <v>0</v>
      </c>
      <c r="O76" s="166"/>
      <c r="P76" s="171"/>
      <c r="Q76" s="171"/>
      <c r="R76" s="171"/>
      <c r="S76" s="166">
        <f t="shared" si="17"/>
        <v>0</v>
      </c>
      <c r="T76" s="167"/>
      <c r="U76" s="167"/>
      <c r="V76" s="171"/>
      <c r="Z76">
        <v>0</v>
      </c>
    </row>
    <row r="77" spans="1:26" ht="24.9" customHeight="1" x14ac:dyDescent="0.3">
      <c r="A77" s="168"/>
      <c r="B77" s="163" t="s">
        <v>87</v>
      </c>
      <c r="C77" s="169" t="s">
        <v>230</v>
      </c>
      <c r="D77" s="163" t="s">
        <v>231</v>
      </c>
      <c r="E77" s="163" t="s">
        <v>86</v>
      </c>
      <c r="F77" s="164">
        <v>16</v>
      </c>
      <c r="G77" s="170"/>
      <c r="H77" s="170"/>
      <c r="I77" s="165">
        <f t="shared" si="12"/>
        <v>0</v>
      </c>
      <c r="J77" s="163">
        <f t="shared" si="13"/>
        <v>0</v>
      </c>
      <c r="K77" s="166">
        <f t="shared" si="14"/>
        <v>0</v>
      </c>
      <c r="L77" s="166">
        <f t="shared" si="15"/>
        <v>0</v>
      </c>
      <c r="M77" s="166">
        <f t="shared" si="16"/>
        <v>0</v>
      </c>
      <c r="N77" s="166">
        <v>0</v>
      </c>
      <c r="O77" s="166"/>
      <c r="P77" s="171"/>
      <c r="Q77" s="171"/>
      <c r="R77" s="171"/>
      <c r="S77" s="166">
        <f t="shared" si="17"/>
        <v>0</v>
      </c>
      <c r="T77" s="167"/>
      <c r="U77" s="167"/>
      <c r="V77" s="171"/>
      <c r="Z77">
        <v>0</v>
      </c>
    </row>
    <row r="78" spans="1:26" ht="24.9" customHeight="1" x14ac:dyDescent="0.3">
      <c r="A78" s="159"/>
      <c r="B78" s="154" t="s">
        <v>232</v>
      </c>
      <c r="C78" s="160" t="s">
        <v>233</v>
      </c>
      <c r="D78" s="154" t="s">
        <v>234</v>
      </c>
      <c r="E78" s="154" t="s">
        <v>86</v>
      </c>
      <c r="F78" s="155">
        <v>90</v>
      </c>
      <c r="G78" s="161"/>
      <c r="H78" s="161"/>
      <c r="I78" s="156">
        <f t="shared" si="12"/>
        <v>0</v>
      </c>
      <c r="J78" s="154">
        <f t="shared" si="13"/>
        <v>0</v>
      </c>
      <c r="K78" s="157">
        <f t="shared" si="14"/>
        <v>0</v>
      </c>
      <c r="L78" s="157">
        <f t="shared" si="15"/>
        <v>0</v>
      </c>
      <c r="M78" s="157">
        <f t="shared" si="16"/>
        <v>0</v>
      </c>
      <c r="N78" s="157">
        <v>0</v>
      </c>
      <c r="O78" s="157"/>
      <c r="P78" s="162">
        <v>2.5625205000000002E-4</v>
      </c>
      <c r="Q78" s="162"/>
      <c r="R78" s="162">
        <v>2.5625205000000002E-4</v>
      </c>
      <c r="S78" s="157">
        <f t="shared" si="17"/>
        <v>2.3E-2</v>
      </c>
      <c r="T78" s="158"/>
      <c r="U78" s="158"/>
      <c r="V78" s="162"/>
      <c r="Z78">
        <v>0</v>
      </c>
    </row>
    <row r="79" spans="1:26" ht="24.9" customHeight="1" x14ac:dyDescent="0.3">
      <c r="A79" s="168"/>
      <c r="B79" s="163" t="s">
        <v>113</v>
      </c>
      <c r="C79" s="169" t="s">
        <v>235</v>
      </c>
      <c r="D79" s="163" t="s">
        <v>236</v>
      </c>
      <c r="E79" s="163" t="s">
        <v>86</v>
      </c>
      <c r="F79" s="164">
        <v>110</v>
      </c>
      <c r="G79" s="170"/>
      <c r="H79" s="170"/>
      <c r="I79" s="165">
        <f t="shared" si="12"/>
        <v>0</v>
      </c>
      <c r="J79" s="163">
        <f t="shared" si="13"/>
        <v>0</v>
      </c>
      <c r="K79" s="166">
        <f t="shared" si="14"/>
        <v>0</v>
      </c>
      <c r="L79" s="166">
        <f t="shared" si="15"/>
        <v>0</v>
      </c>
      <c r="M79" s="166">
        <f t="shared" si="16"/>
        <v>0</v>
      </c>
      <c r="N79" s="166">
        <v>0</v>
      </c>
      <c r="O79" s="166"/>
      <c r="P79" s="171"/>
      <c r="Q79" s="171"/>
      <c r="R79" s="171"/>
      <c r="S79" s="166">
        <f t="shared" si="17"/>
        <v>0</v>
      </c>
      <c r="T79" s="167"/>
      <c r="U79" s="167"/>
      <c r="V79" s="171"/>
      <c r="Z79">
        <v>0</v>
      </c>
    </row>
    <row r="80" spans="1:26" ht="24.9" customHeight="1" x14ac:dyDescent="0.3">
      <c r="A80" s="168"/>
      <c r="B80" s="163" t="s">
        <v>113</v>
      </c>
      <c r="C80" s="169" t="s">
        <v>237</v>
      </c>
      <c r="D80" s="163" t="s">
        <v>238</v>
      </c>
      <c r="E80" s="163" t="s">
        <v>86</v>
      </c>
      <c r="F80" s="164">
        <v>40</v>
      </c>
      <c r="G80" s="170"/>
      <c r="H80" s="170"/>
      <c r="I80" s="165">
        <f t="shared" si="12"/>
        <v>0</v>
      </c>
      <c r="J80" s="163">
        <f t="shared" si="13"/>
        <v>0</v>
      </c>
      <c r="K80" s="166">
        <f t="shared" si="14"/>
        <v>0</v>
      </c>
      <c r="L80" s="166">
        <f t="shared" si="15"/>
        <v>0</v>
      </c>
      <c r="M80" s="166">
        <f t="shared" si="16"/>
        <v>0</v>
      </c>
      <c r="N80" s="166">
        <v>0</v>
      </c>
      <c r="O80" s="166"/>
      <c r="P80" s="171"/>
      <c r="Q80" s="171"/>
      <c r="R80" s="171"/>
      <c r="S80" s="166">
        <f t="shared" si="17"/>
        <v>0</v>
      </c>
      <c r="T80" s="167"/>
      <c r="U80" s="167"/>
      <c r="V80" s="171"/>
      <c r="Z80">
        <v>0</v>
      </c>
    </row>
    <row r="81" spans="1:26" ht="24.9" customHeight="1" x14ac:dyDescent="0.3">
      <c r="A81" s="168"/>
      <c r="B81" s="163" t="s">
        <v>113</v>
      </c>
      <c r="C81" s="169" t="s">
        <v>239</v>
      </c>
      <c r="D81" s="163" t="s">
        <v>240</v>
      </c>
      <c r="E81" s="163" t="s">
        <v>86</v>
      </c>
      <c r="F81" s="164">
        <v>6</v>
      </c>
      <c r="G81" s="170"/>
      <c r="H81" s="170"/>
      <c r="I81" s="165">
        <f t="shared" si="12"/>
        <v>0</v>
      </c>
      <c r="J81" s="163">
        <f t="shared" si="13"/>
        <v>0</v>
      </c>
      <c r="K81" s="166">
        <f t="shared" si="14"/>
        <v>0</v>
      </c>
      <c r="L81" s="166">
        <f t="shared" si="15"/>
        <v>0</v>
      </c>
      <c r="M81" s="166">
        <f t="shared" si="16"/>
        <v>0</v>
      </c>
      <c r="N81" s="166">
        <v>0</v>
      </c>
      <c r="O81" s="166"/>
      <c r="P81" s="171"/>
      <c r="Q81" s="171"/>
      <c r="R81" s="171"/>
      <c r="S81" s="166">
        <f t="shared" si="17"/>
        <v>0</v>
      </c>
      <c r="T81" s="167"/>
      <c r="U81" s="167"/>
      <c r="V81" s="171"/>
      <c r="Z81">
        <v>0</v>
      </c>
    </row>
    <row r="82" spans="1:26" ht="24.9" customHeight="1" x14ac:dyDescent="0.3">
      <c r="A82" s="168"/>
      <c r="B82" s="163" t="s">
        <v>113</v>
      </c>
      <c r="C82" s="169" t="s">
        <v>241</v>
      </c>
      <c r="D82" s="163" t="s">
        <v>242</v>
      </c>
      <c r="E82" s="163" t="s">
        <v>86</v>
      </c>
      <c r="F82" s="164">
        <v>18</v>
      </c>
      <c r="G82" s="170"/>
      <c r="H82" s="170"/>
      <c r="I82" s="165">
        <f t="shared" si="12"/>
        <v>0</v>
      </c>
      <c r="J82" s="163">
        <f t="shared" si="13"/>
        <v>0</v>
      </c>
      <c r="K82" s="166">
        <f t="shared" si="14"/>
        <v>0</v>
      </c>
      <c r="L82" s="166">
        <f t="shared" si="15"/>
        <v>0</v>
      </c>
      <c r="M82" s="166">
        <f t="shared" si="16"/>
        <v>0</v>
      </c>
      <c r="N82" s="166">
        <v>0</v>
      </c>
      <c r="O82" s="166"/>
      <c r="P82" s="171"/>
      <c r="Q82" s="171"/>
      <c r="R82" s="171"/>
      <c r="S82" s="166">
        <f t="shared" si="17"/>
        <v>0</v>
      </c>
      <c r="T82" s="167"/>
      <c r="U82" s="167"/>
      <c r="V82" s="171"/>
      <c r="Z82">
        <v>0</v>
      </c>
    </row>
    <row r="83" spans="1:26" ht="24.9" customHeight="1" x14ac:dyDescent="0.3">
      <c r="A83" s="159"/>
      <c r="B83" s="154" t="s">
        <v>83</v>
      </c>
      <c r="C83" s="160" t="s">
        <v>243</v>
      </c>
      <c r="D83" s="154" t="s">
        <v>244</v>
      </c>
      <c r="E83" s="154" t="s">
        <v>86</v>
      </c>
      <c r="F83" s="155">
        <v>150</v>
      </c>
      <c r="G83" s="161"/>
      <c r="H83" s="161"/>
      <c r="I83" s="156">
        <f t="shared" si="12"/>
        <v>0</v>
      </c>
      <c r="J83" s="154">
        <f t="shared" si="13"/>
        <v>0</v>
      </c>
      <c r="K83" s="157">
        <f t="shared" si="14"/>
        <v>0</v>
      </c>
      <c r="L83" s="157">
        <f t="shared" si="15"/>
        <v>0</v>
      </c>
      <c r="M83" s="157">
        <f t="shared" si="16"/>
        <v>0</v>
      </c>
      <c r="N83" s="157">
        <v>0</v>
      </c>
      <c r="O83" s="157"/>
      <c r="P83" s="162"/>
      <c r="Q83" s="162"/>
      <c r="R83" s="162"/>
      <c r="S83" s="157">
        <f t="shared" si="17"/>
        <v>0</v>
      </c>
      <c r="T83" s="158"/>
      <c r="U83" s="158"/>
      <c r="V83" s="162"/>
      <c r="Z83">
        <v>0</v>
      </c>
    </row>
    <row r="84" spans="1:26" ht="24.9" customHeight="1" x14ac:dyDescent="0.3">
      <c r="A84" s="159"/>
      <c r="B84" s="154" t="s">
        <v>83</v>
      </c>
      <c r="C84" s="160" t="s">
        <v>245</v>
      </c>
      <c r="D84" s="154" t="s">
        <v>246</v>
      </c>
      <c r="E84" s="154" t="s">
        <v>86</v>
      </c>
      <c r="F84" s="155">
        <v>6</v>
      </c>
      <c r="G84" s="161"/>
      <c r="H84" s="161"/>
      <c r="I84" s="156">
        <f t="shared" si="12"/>
        <v>0</v>
      </c>
      <c r="J84" s="154">
        <f t="shared" si="13"/>
        <v>0</v>
      </c>
      <c r="K84" s="157">
        <f t="shared" si="14"/>
        <v>0</v>
      </c>
      <c r="L84" s="157">
        <f t="shared" si="15"/>
        <v>0</v>
      </c>
      <c r="M84" s="157">
        <f t="shared" si="16"/>
        <v>0</v>
      </c>
      <c r="N84" s="157">
        <v>0</v>
      </c>
      <c r="O84" s="157"/>
      <c r="P84" s="162"/>
      <c r="Q84" s="162"/>
      <c r="R84" s="162"/>
      <c r="S84" s="157">
        <f t="shared" si="17"/>
        <v>0</v>
      </c>
      <c r="T84" s="158"/>
      <c r="U84" s="158"/>
      <c r="V84" s="162"/>
      <c r="Z84">
        <v>0</v>
      </c>
    </row>
    <row r="85" spans="1:26" ht="24.9" customHeight="1" x14ac:dyDescent="0.3">
      <c r="A85" s="159"/>
      <c r="B85" s="154" t="s">
        <v>83</v>
      </c>
      <c r="C85" s="160" t="s">
        <v>247</v>
      </c>
      <c r="D85" s="154" t="s">
        <v>248</v>
      </c>
      <c r="E85" s="154" t="s">
        <v>86</v>
      </c>
      <c r="F85" s="155">
        <v>4</v>
      </c>
      <c r="G85" s="161"/>
      <c r="H85" s="161"/>
      <c r="I85" s="156">
        <f t="shared" si="12"/>
        <v>0</v>
      </c>
      <c r="J85" s="154">
        <f t="shared" si="13"/>
        <v>0</v>
      </c>
      <c r="K85" s="157">
        <f t="shared" si="14"/>
        <v>0</v>
      </c>
      <c r="L85" s="157">
        <f t="shared" si="15"/>
        <v>0</v>
      </c>
      <c r="M85" s="157">
        <f t="shared" si="16"/>
        <v>0</v>
      </c>
      <c r="N85" s="157">
        <v>0</v>
      </c>
      <c r="O85" s="157"/>
      <c r="P85" s="162"/>
      <c r="Q85" s="162"/>
      <c r="R85" s="162"/>
      <c r="S85" s="157">
        <f t="shared" si="17"/>
        <v>0</v>
      </c>
      <c r="T85" s="158"/>
      <c r="U85" s="158"/>
      <c r="V85" s="162"/>
      <c r="Z85">
        <v>0</v>
      </c>
    </row>
    <row r="86" spans="1:26" ht="24.9" customHeight="1" x14ac:dyDescent="0.3">
      <c r="A86" s="168"/>
      <c r="B86" s="163" t="s">
        <v>249</v>
      </c>
      <c r="C86" s="169" t="s">
        <v>250</v>
      </c>
      <c r="D86" s="163" t="s">
        <v>251</v>
      </c>
      <c r="E86" s="163" t="s">
        <v>86</v>
      </c>
      <c r="F86" s="164">
        <v>8</v>
      </c>
      <c r="G86" s="170"/>
      <c r="H86" s="170"/>
      <c r="I86" s="165">
        <f t="shared" si="12"/>
        <v>0</v>
      </c>
      <c r="J86" s="163">
        <f t="shared" si="13"/>
        <v>0</v>
      </c>
      <c r="K86" s="166">
        <f t="shared" si="14"/>
        <v>0</v>
      </c>
      <c r="L86" s="166">
        <f t="shared" si="15"/>
        <v>0</v>
      </c>
      <c r="M86" s="166">
        <f t="shared" si="16"/>
        <v>0</v>
      </c>
      <c r="N86" s="166">
        <v>0</v>
      </c>
      <c r="O86" s="166"/>
      <c r="P86" s="171">
        <v>1.4999999999999999E-4</v>
      </c>
      <c r="Q86" s="171"/>
      <c r="R86" s="171">
        <v>1.4999999999999999E-4</v>
      </c>
      <c r="S86" s="166">
        <f t="shared" si="17"/>
        <v>1E-3</v>
      </c>
      <c r="T86" s="167"/>
      <c r="U86" s="167"/>
      <c r="V86" s="171"/>
      <c r="Z86">
        <v>0</v>
      </c>
    </row>
    <row r="87" spans="1:26" ht="24.9" customHeight="1" x14ac:dyDescent="0.3">
      <c r="A87" s="159"/>
      <c r="B87" s="154" t="s">
        <v>83</v>
      </c>
      <c r="C87" s="160" t="s">
        <v>252</v>
      </c>
      <c r="D87" s="154" t="s">
        <v>253</v>
      </c>
      <c r="E87" s="154" t="s">
        <v>96</v>
      </c>
      <c r="F87" s="155">
        <v>40</v>
      </c>
      <c r="G87" s="161"/>
      <c r="H87" s="161"/>
      <c r="I87" s="156">
        <f t="shared" si="12"/>
        <v>0</v>
      </c>
      <c r="J87" s="154">
        <f t="shared" si="13"/>
        <v>0</v>
      </c>
      <c r="K87" s="157">
        <f t="shared" si="14"/>
        <v>0</v>
      </c>
      <c r="L87" s="157">
        <f t="shared" si="15"/>
        <v>0</v>
      </c>
      <c r="M87" s="157">
        <f t="shared" si="16"/>
        <v>0</v>
      </c>
      <c r="N87" s="157">
        <v>0</v>
      </c>
      <c r="O87" s="157"/>
      <c r="P87" s="162"/>
      <c r="Q87" s="162"/>
      <c r="R87" s="162"/>
      <c r="S87" s="157">
        <f t="shared" si="17"/>
        <v>0</v>
      </c>
      <c r="T87" s="158"/>
      <c r="U87" s="158"/>
      <c r="V87" s="162"/>
      <c r="Z87">
        <v>0</v>
      </c>
    </row>
    <row r="88" spans="1:26" ht="24.9" customHeight="1" x14ac:dyDescent="0.3">
      <c r="A88" s="168"/>
      <c r="B88" s="163" t="s">
        <v>113</v>
      </c>
      <c r="C88" s="169" t="s">
        <v>254</v>
      </c>
      <c r="D88" s="163" t="s">
        <v>255</v>
      </c>
      <c r="E88" s="163" t="s">
        <v>96</v>
      </c>
      <c r="F88" s="164">
        <v>40</v>
      </c>
      <c r="G88" s="170"/>
      <c r="H88" s="170"/>
      <c r="I88" s="165">
        <f t="shared" si="12"/>
        <v>0</v>
      </c>
      <c r="J88" s="163">
        <f t="shared" si="13"/>
        <v>0</v>
      </c>
      <c r="K88" s="166">
        <f t="shared" si="14"/>
        <v>0</v>
      </c>
      <c r="L88" s="166">
        <f t="shared" si="15"/>
        <v>0</v>
      </c>
      <c r="M88" s="166">
        <f t="shared" si="16"/>
        <v>0</v>
      </c>
      <c r="N88" s="166">
        <v>0</v>
      </c>
      <c r="O88" s="166"/>
      <c r="P88" s="171"/>
      <c r="Q88" s="171"/>
      <c r="R88" s="171"/>
      <c r="S88" s="166">
        <f t="shared" si="17"/>
        <v>0</v>
      </c>
      <c r="T88" s="167"/>
      <c r="U88" s="167"/>
      <c r="V88" s="171"/>
      <c r="Z88">
        <v>0</v>
      </c>
    </row>
    <row r="89" spans="1:26" ht="24.9" customHeight="1" x14ac:dyDescent="0.3">
      <c r="A89" s="159"/>
      <c r="B89" s="154" t="s">
        <v>256</v>
      </c>
      <c r="C89" s="160" t="s">
        <v>257</v>
      </c>
      <c r="D89" s="154" t="s">
        <v>258</v>
      </c>
      <c r="E89" s="154" t="s">
        <v>86</v>
      </c>
      <c r="F89" s="155">
        <v>8</v>
      </c>
      <c r="G89" s="161"/>
      <c r="H89" s="161"/>
      <c r="I89" s="156">
        <f t="shared" si="12"/>
        <v>0</v>
      </c>
      <c r="J89" s="154">
        <f t="shared" si="13"/>
        <v>0</v>
      </c>
      <c r="K89" s="157">
        <f t="shared" si="14"/>
        <v>0</v>
      </c>
      <c r="L89" s="157">
        <f t="shared" si="15"/>
        <v>0</v>
      </c>
      <c r="M89" s="157">
        <f t="shared" si="16"/>
        <v>0</v>
      </c>
      <c r="N89" s="157">
        <v>0</v>
      </c>
      <c r="O89" s="157"/>
      <c r="P89" s="162"/>
      <c r="Q89" s="162"/>
      <c r="R89" s="162"/>
      <c r="S89" s="157">
        <f t="shared" si="17"/>
        <v>0</v>
      </c>
      <c r="T89" s="158"/>
      <c r="U89" s="158"/>
      <c r="V89" s="162"/>
      <c r="Z89">
        <v>0</v>
      </c>
    </row>
    <row r="90" spans="1:26" ht="24.9" customHeight="1" x14ac:dyDescent="0.3">
      <c r="A90" s="159"/>
      <c r="B90" s="154" t="s">
        <v>155</v>
      </c>
      <c r="C90" s="160" t="s">
        <v>259</v>
      </c>
      <c r="D90" s="154" t="s">
        <v>260</v>
      </c>
      <c r="E90" s="154" t="s">
        <v>162</v>
      </c>
      <c r="F90" s="155">
        <v>3.6</v>
      </c>
      <c r="G90" s="161"/>
      <c r="H90" s="161"/>
      <c r="I90" s="156">
        <f t="shared" si="12"/>
        <v>0</v>
      </c>
      <c r="J90" s="154">
        <f t="shared" si="13"/>
        <v>0</v>
      </c>
      <c r="K90" s="157">
        <f t="shared" si="14"/>
        <v>0</v>
      </c>
      <c r="L90" s="157">
        <f t="shared" si="15"/>
        <v>0</v>
      </c>
      <c r="M90" s="157">
        <f t="shared" si="16"/>
        <v>0</v>
      </c>
      <c r="N90" s="157">
        <v>0</v>
      </c>
      <c r="O90" s="157"/>
      <c r="P90" s="162"/>
      <c r="Q90" s="162"/>
      <c r="R90" s="162"/>
      <c r="S90" s="157">
        <f t="shared" si="17"/>
        <v>0</v>
      </c>
      <c r="T90" s="158"/>
      <c r="U90" s="158"/>
      <c r="V90" s="162"/>
      <c r="Z90">
        <v>0</v>
      </c>
    </row>
    <row r="91" spans="1:26" ht="24.9" customHeight="1" x14ac:dyDescent="0.3">
      <c r="A91" s="159"/>
      <c r="B91" s="154" t="s">
        <v>83</v>
      </c>
      <c r="C91" s="160" t="s">
        <v>261</v>
      </c>
      <c r="D91" s="154" t="s">
        <v>262</v>
      </c>
      <c r="E91" s="154" t="s">
        <v>96</v>
      </c>
      <c r="F91" s="155">
        <v>5</v>
      </c>
      <c r="G91" s="161"/>
      <c r="H91" s="161"/>
      <c r="I91" s="156">
        <f t="shared" si="12"/>
        <v>0</v>
      </c>
      <c r="J91" s="154">
        <f t="shared" si="13"/>
        <v>0</v>
      </c>
      <c r="K91" s="157">
        <f t="shared" si="14"/>
        <v>0</v>
      </c>
      <c r="L91" s="157">
        <f t="shared" si="15"/>
        <v>0</v>
      </c>
      <c r="M91" s="157">
        <f t="shared" si="16"/>
        <v>0</v>
      </c>
      <c r="N91" s="157">
        <v>0</v>
      </c>
      <c r="O91" s="157"/>
      <c r="P91" s="162"/>
      <c r="Q91" s="162"/>
      <c r="R91" s="162"/>
      <c r="S91" s="157">
        <f t="shared" si="17"/>
        <v>0</v>
      </c>
      <c r="T91" s="158"/>
      <c r="U91" s="158"/>
      <c r="V91" s="162"/>
      <c r="Z91">
        <v>0</v>
      </c>
    </row>
    <row r="92" spans="1:26" ht="24.9" customHeight="1" x14ac:dyDescent="0.3">
      <c r="A92" s="168"/>
      <c r="B92" s="163" t="s">
        <v>113</v>
      </c>
      <c r="C92" s="169" t="s">
        <v>263</v>
      </c>
      <c r="D92" s="163" t="s">
        <v>264</v>
      </c>
      <c r="E92" s="163" t="s">
        <v>96</v>
      </c>
      <c r="F92" s="164">
        <v>5</v>
      </c>
      <c r="G92" s="170"/>
      <c r="H92" s="170"/>
      <c r="I92" s="165">
        <f t="shared" si="12"/>
        <v>0</v>
      </c>
      <c r="J92" s="163">
        <f t="shared" si="13"/>
        <v>0</v>
      </c>
      <c r="K92" s="166">
        <f t="shared" si="14"/>
        <v>0</v>
      </c>
      <c r="L92" s="166">
        <f t="shared" si="15"/>
        <v>0</v>
      </c>
      <c r="M92" s="166">
        <f t="shared" si="16"/>
        <v>0</v>
      </c>
      <c r="N92" s="166">
        <v>0</v>
      </c>
      <c r="O92" s="166"/>
      <c r="P92" s="171"/>
      <c r="Q92" s="171"/>
      <c r="R92" s="171"/>
      <c r="S92" s="166">
        <f t="shared" si="17"/>
        <v>0</v>
      </c>
      <c r="T92" s="167"/>
      <c r="U92" s="167"/>
      <c r="V92" s="171"/>
      <c r="Z92">
        <v>0</v>
      </c>
    </row>
    <row r="93" spans="1:26" ht="24.9" customHeight="1" x14ac:dyDescent="0.3">
      <c r="A93" s="168"/>
      <c r="B93" s="163" t="s">
        <v>182</v>
      </c>
      <c r="C93" s="169" t="s">
        <v>183</v>
      </c>
      <c r="D93" s="163" t="s">
        <v>265</v>
      </c>
      <c r="E93" s="163" t="s">
        <v>86</v>
      </c>
      <c r="F93" s="164">
        <v>1</v>
      </c>
      <c r="G93" s="170"/>
      <c r="H93" s="170"/>
      <c r="I93" s="165">
        <f t="shared" si="12"/>
        <v>0</v>
      </c>
      <c r="J93" s="163">
        <f t="shared" si="13"/>
        <v>0</v>
      </c>
      <c r="K93" s="166">
        <f t="shared" si="14"/>
        <v>0</v>
      </c>
      <c r="L93" s="166">
        <f t="shared" si="15"/>
        <v>0</v>
      </c>
      <c r="M93" s="166">
        <f t="shared" si="16"/>
        <v>0</v>
      </c>
      <c r="N93" s="166">
        <v>0</v>
      </c>
      <c r="O93" s="166"/>
      <c r="P93" s="171"/>
      <c r="Q93" s="171"/>
      <c r="R93" s="171"/>
      <c r="S93" s="166">
        <f t="shared" si="17"/>
        <v>0</v>
      </c>
      <c r="T93" s="167"/>
      <c r="U93" s="167"/>
      <c r="V93" s="171"/>
      <c r="Z93">
        <v>0</v>
      </c>
    </row>
    <row r="94" spans="1:26" ht="24.9" customHeight="1" x14ac:dyDescent="0.3">
      <c r="A94" s="159"/>
      <c r="B94" s="154" t="s">
        <v>83</v>
      </c>
      <c r="C94" s="160" t="s">
        <v>266</v>
      </c>
      <c r="D94" s="154" t="s">
        <v>267</v>
      </c>
      <c r="E94" s="154" t="s">
        <v>86</v>
      </c>
      <c r="F94" s="155">
        <v>5</v>
      </c>
      <c r="G94" s="161"/>
      <c r="H94" s="161"/>
      <c r="I94" s="156">
        <f t="shared" si="12"/>
        <v>0</v>
      </c>
      <c r="J94" s="154">
        <f t="shared" si="13"/>
        <v>0</v>
      </c>
      <c r="K94" s="157">
        <f t="shared" si="14"/>
        <v>0</v>
      </c>
      <c r="L94" s="157">
        <f t="shared" si="15"/>
        <v>0</v>
      </c>
      <c r="M94" s="157">
        <f t="shared" si="16"/>
        <v>0</v>
      </c>
      <c r="N94" s="157">
        <v>0</v>
      </c>
      <c r="O94" s="157"/>
      <c r="P94" s="162"/>
      <c r="Q94" s="162"/>
      <c r="R94" s="162"/>
      <c r="S94" s="157">
        <f t="shared" si="17"/>
        <v>0</v>
      </c>
      <c r="T94" s="158"/>
      <c r="U94" s="158"/>
      <c r="V94" s="162"/>
      <c r="Z94">
        <v>0</v>
      </c>
    </row>
    <row r="95" spans="1:26" ht="24.9" customHeight="1" x14ac:dyDescent="0.3">
      <c r="A95" s="159"/>
      <c r="B95" s="154" t="s">
        <v>256</v>
      </c>
      <c r="C95" s="160" t="s">
        <v>268</v>
      </c>
      <c r="D95" s="154" t="s">
        <v>269</v>
      </c>
      <c r="E95" s="154" t="s">
        <v>86</v>
      </c>
      <c r="F95" s="155">
        <v>1</v>
      </c>
      <c r="G95" s="161"/>
      <c r="H95" s="161"/>
      <c r="I95" s="156">
        <f t="shared" si="12"/>
        <v>0</v>
      </c>
      <c r="J95" s="154">
        <f t="shared" si="13"/>
        <v>0</v>
      </c>
      <c r="K95" s="157">
        <f t="shared" si="14"/>
        <v>0</v>
      </c>
      <c r="L95" s="157">
        <f t="shared" si="15"/>
        <v>0</v>
      </c>
      <c r="M95" s="157">
        <f t="shared" si="16"/>
        <v>0</v>
      </c>
      <c r="N95" s="157">
        <v>0</v>
      </c>
      <c r="O95" s="157"/>
      <c r="P95" s="162"/>
      <c r="Q95" s="162"/>
      <c r="R95" s="162"/>
      <c r="S95" s="157">
        <f t="shared" si="17"/>
        <v>0</v>
      </c>
      <c r="T95" s="158"/>
      <c r="U95" s="158"/>
      <c r="V95" s="162"/>
      <c r="Z95">
        <v>0</v>
      </c>
    </row>
    <row r="96" spans="1:26" ht="24.9" customHeight="1" x14ac:dyDescent="0.3">
      <c r="A96" s="159"/>
      <c r="B96" s="154" t="s">
        <v>83</v>
      </c>
      <c r="C96" s="160" t="s">
        <v>270</v>
      </c>
      <c r="D96" s="154" t="s">
        <v>271</v>
      </c>
      <c r="E96" s="154" t="s">
        <v>96</v>
      </c>
      <c r="F96" s="155">
        <v>75</v>
      </c>
      <c r="G96" s="161"/>
      <c r="H96" s="161"/>
      <c r="I96" s="156">
        <f t="shared" si="12"/>
        <v>0</v>
      </c>
      <c r="J96" s="154">
        <f t="shared" si="13"/>
        <v>0</v>
      </c>
      <c r="K96" s="157">
        <f t="shared" si="14"/>
        <v>0</v>
      </c>
      <c r="L96" s="157">
        <f t="shared" si="15"/>
        <v>0</v>
      </c>
      <c r="M96" s="157">
        <f t="shared" si="16"/>
        <v>0</v>
      </c>
      <c r="N96" s="157">
        <v>0</v>
      </c>
      <c r="O96" s="157"/>
      <c r="P96" s="162"/>
      <c r="Q96" s="162"/>
      <c r="R96" s="162"/>
      <c r="S96" s="157">
        <f t="shared" si="17"/>
        <v>0</v>
      </c>
      <c r="T96" s="158"/>
      <c r="U96" s="158"/>
      <c r="V96" s="162"/>
      <c r="Z96">
        <v>0</v>
      </c>
    </row>
    <row r="97" spans="1:26" ht="24.9" customHeight="1" x14ac:dyDescent="0.3">
      <c r="A97" s="168"/>
      <c r="B97" s="163" t="s">
        <v>113</v>
      </c>
      <c r="C97" s="169" t="s">
        <v>272</v>
      </c>
      <c r="D97" s="163" t="s">
        <v>273</v>
      </c>
      <c r="E97" s="163" t="s">
        <v>96</v>
      </c>
      <c r="F97" s="164">
        <v>75</v>
      </c>
      <c r="G97" s="170"/>
      <c r="H97" s="170"/>
      <c r="I97" s="165">
        <f t="shared" si="12"/>
        <v>0</v>
      </c>
      <c r="J97" s="163">
        <f t="shared" si="13"/>
        <v>0</v>
      </c>
      <c r="K97" s="166">
        <f t="shared" si="14"/>
        <v>0</v>
      </c>
      <c r="L97" s="166">
        <f t="shared" si="15"/>
        <v>0</v>
      </c>
      <c r="M97" s="166">
        <f t="shared" si="16"/>
        <v>0</v>
      </c>
      <c r="N97" s="166">
        <v>0</v>
      </c>
      <c r="O97" s="166"/>
      <c r="P97" s="171"/>
      <c r="Q97" s="171"/>
      <c r="R97" s="171"/>
      <c r="S97" s="166">
        <f t="shared" si="17"/>
        <v>0</v>
      </c>
      <c r="T97" s="167"/>
      <c r="U97" s="167"/>
      <c r="V97" s="171"/>
      <c r="Z97">
        <v>0</v>
      </c>
    </row>
    <row r="98" spans="1:26" ht="24.9" customHeight="1" x14ac:dyDescent="0.3">
      <c r="A98" s="159"/>
      <c r="B98" s="154" t="s">
        <v>83</v>
      </c>
      <c r="C98" s="160" t="s">
        <v>274</v>
      </c>
      <c r="D98" s="154" t="s">
        <v>275</v>
      </c>
      <c r="E98" s="154" t="s">
        <v>96</v>
      </c>
      <c r="F98" s="155">
        <v>75</v>
      </c>
      <c r="G98" s="161"/>
      <c r="H98" s="161"/>
      <c r="I98" s="156">
        <f t="shared" si="12"/>
        <v>0</v>
      </c>
      <c r="J98" s="154">
        <f t="shared" si="13"/>
        <v>0</v>
      </c>
      <c r="K98" s="157">
        <f t="shared" si="14"/>
        <v>0</v>
      </c>
      <c r="L98" s="157">
        <f t="shared" si="15"/>
        <v>0</v>
      </c>
      <c r="M98" s="157">
        <f t="shared" si="16"/>
        <v>0</v>
      </c>
      <c r="N98" s="157">
        <v>0</v>
      </c>
      <c r="O98" s="157"/>
      <c r="P98" s="162"/>
      <c r="Q98" s="162"/>
      <c r="R98" s="162"/>
      <c r="S98" s="157">
        <f t="shared" si="17"/>
        <v>0</v>
      </c>
      <c r="T98" s="158"/>
      <c r="U98" s="158"/>
      <c r="V98" s="162"/>
      <c r="Z98">
        <v>0</v>
      </c>
    </row>
    <row r="99" spans="1:26" ht="24.9" customHeight="1" x14ac:dyDescent="0.3">
      <c r="A99" s="168"/>
      <c r="B99" s="163" t="s">
        <v>113</v>
      </c>
      <c r="C99" s="169" t="s">
        <v>276</v>
      </c>
      <c r="D99" s="163" t="s">
        <v>277</v>
      </c>
      <c r="E99" s="163" t="s">
        <v>96</v>
      </c>
      <c r="F99" s="164">
        <v>75</v>
      </c>
      <c r="G99" s="170"/>
      <c r="H99" s="170"/>
      <c r="I99" s="165">
        <f t="shared" si="12"/>
        <v>0</v>
      </c>
      <c r="J99" s="163">
        <f t="shared" si="13"/>
        <v>0</v>
      </c>
      <c r="K99" s="166">
        <f t="shared" si="14"/>
        <v>0</v>
      </c>
      <c r="L99" s="166">
        <f t="shared" si="15"/>
        <v>0</v>
      </c>
      <c r="M99" s="166">
        <f t="shared" si="16"/>
        <v>0</v>
      </c>
      <c r="N99" s="166">
        <v>0</v>
      </c>
      <c r="O99" s="166"/>
      <c r="P99" s="171"/>
      <c r="Q99" s="171"/>
      <c r="R99" s="171"/>
      <c r="S99" s="166">
        <f t="shared" si="17"/>
        <v>0</v>
      </c>
      <c r="T99" s="167"/>
      <c r="U99" s="167"/>
      <c r="V99" s="171"/>
      <c r="Z99">
        <v>0</v>
      </c>
    </row>
    <row r="100" spans="1:26" ht="24.9" customHeight="1" x14ac:dyDescent="0.3">
      <c r="A100" s="159"/>
      <c r="B100" s="154" t="s">
        <v>83</v>
      </c>
      <c r="C100" s="160" t="s">
        <v>278</v>
      </c>
      <c r="D100" s="154" t="s">
        <v>279</v>
      </c>
      <c r="E100" s="154" t="s">
        <v>86</v>
      </c>
      <c r="F100" s="155">
        <v>40</v>
      </c>
      <c r="G100" s="161"/>
      <c r="H100" s="161"/>
      <c r="I100" s="156">
        <f t="shared" si="12"/>
        <v>0</v>
      </c>
      <c r="J100" s="154">
        <f t="shared" si="13"/>
        <v>0</v>
      </c>
      <c r="K100" s="157">
        <f t="shared" si="14"/>
        <v>0</v>
      </c>
      <c r="L100" s="157">
        <f t="shared" si="15"/>
        <v>0</v>
      </c>
      <c r="M100" s="157">
        <f t="shared" si="16"/>
        <v>0</v>
      </c>
      <c r="N100" s="157">
        <v>0</v>
      </c>
      <c r="O100" s="157"/>
      <c r="P100" s="162"/>
      <c r="Q100" s="162"/>
      <c r="R100" s="162"/>
      <c r="S100" s="157">
        <f t="shared" si="17"/>
        <v>0</v>
      </c>
      <c r="T100" s="158"/>
      <c r="U100" s="158"/>
      <c r="V100" s="162"/>
      <c r="Z100">
        <v>0</v>
      </c>
    </row>
    <row r="101" spans="1:26" ht="24.9" customHeight="1" x14ac:dyDescent="0.3">
      <c r="A101" s="159"/>
      <c r="B101" s="154" t="s">
        <v>83</v>
      </c>
      <c r="C101" s="160" t="s">
        <v>280</v>
      </c>
      <c r="D101" s="154" t="s">
        <v>281</v>
      </c>
      <c r="E101" s="154" t="s">
        <v>86</v>
      </c>
      <c r="F101" s="155">
        <v>18</v>
      </c>
      <c r="G101" s="161"/>
      <c r="H101" s="161"/>
      <c r="I101" s="156">
        <f t="shared" si="12"/>
        <v>0</v>
      </c>
      <c r="J101" s="154">
        <f t="shared" si="13"/>
        <v>0</v>
      </c>
      <c r="K101" s="157">
        <f t="shared" si="14"/>
        <v>0</v>
      </c>
      <c r="L101" s="157">
        <f t="shared" si="15"/>
        <v>0</v>
      </c>
      <c r="M101" s="157">
        <f t="shared" si="16"/>
        <v>0</v>
      </c>
      <c r="N101" s="157">
        <v>0</v>
      </c>
      <c r="O101" s="157"/>
      <c r="P101" s="162"/>
      <c r="Q101" s="162"/>
      <c r="R101" s="162"/>
      <c r="S101" s="157">
        <f t="shared" si="17"/>
        <v>0</v>
      </c>
      <c r="T101" s="158"/>
      <c r="U101" s="158"/>
      <c r="V101" s="162"/>
      <c r="Z101">
        <v>0</v>
      </c>
    </row>
    <row r="102" spans="1:26" ht="24.9" customHeight="1" x14ac:dyDescent="0.3">
      <c r="A102" s="168"/>
      <c r="B102" s="163" t="s">
        <v>113</v>
      </c>
      <c r="C102" s="169" t="s">
        <v>282</v>
      </c>
      <c r="D102" s="163" t="s">
        <v>283</v>
      </c>
      <c r="E102" s="163" t="s">
        <v>86</v>
      </c>
      <c r="F102" s="164">
        <v>40</v>
      </c>
      <c r="G102" s="170"/>
      <c r="H102" s="170"/>
      <c r="I102" s="165">
        <f t="shared" si="12"/>
        <v>0</v>
      </c>
      <c r="J102" s="163">
        <f t="shared" si="13"/>
        <v>0</v>
      </c>
      <c r="K102" s="166">
        <f t="shared" si="14"/>
        <v>0</v>
      </c>
      <c r="L102" s="166">
        <f t="shared" si="15"/>
        <v>0</v>
      </c>
      <c r="M102" s="166">
        <f t="shared" si="16"/>
        <v>0</v>
      </c>
      <c r="N102" s="166">
        <v>0</v>
      </c>
      <c r="O102" s="166"/>
      <c r="P102" s="171"/>
      <c r="Q102" s="171"/>
      <c r="R102" s="171"/>
      <c r="S102" s="166">
        <f t="shared" si="17"/>
        <v>0</v>
      </c>
      <c r="T102" s="167"/>
      <c r="U102" s="167"/>
      <c r="V102" s="171"/>
      <c r="Z102">
        <v>0</v>
      </c>
    </row>
    <row r="103" spans="1:26" x14ac:dyDescent="0.3">
      <c r="A103" s="62"/>
      <c r="B103" s="62"/>
      <c r="C103" s="153" t="s">
        <v>82</v>
      </c>
      <c r="D103" s="152" t="s">
        <v>65</v>
      </c>
      <c r="E103" s="62"/>
      <c r="F103" s="151"/>
      <c r="G103" s="141">
        <f>ROUND((SUM(L10:L102))/1,2)</f>
        <v>0</v>
      </c>
      <c r="H103" s="141">
        <f>ROUND((SUM(M10:M102))/1,2)</f>
        <v>0</v>
      </c>
      <c r="I103" s="141">
        <f>ROUND((SUM(I10:I102))/1,2)</f>
        <v>0</v>
      </c>
      <c r="J103" s="62"/>
      <c r="K103" s="62"/>
      <c r="L103" s="62">
        <f>ROUND((SUM(L10:L102))/1,2)</f>
        <v>0</v>
      </c>
      <c r="M103" s="62">
        <f>ROUND((SUM(M10:M102))/1,2)</f>
        <v>0</v>
      </c>
      <c r="N103" s="62"/>
      <c r="O103" s="62"/>
      <c r="P103" s="172"/>
      <c r="Q103" s="62"/>
      <c r="R103" s="62"/>
      <c r="S103" s="172">
        <f>ROUND((SUM(S10:S102))/1,2)</f>
        <v>0.35</v>
      </c>
      <c r="T103" s="137"/>
      <c r="U103" s="137"/>
      <c r="V103" s="2">
        <f>ROUND((SUM(V10:V102))/1,2)</f>
        <v>0</v>
      </c>
      <c r="W103" s="137"/>
      <c r="X103" s="137"/>
      <c r="Y103" s="137"/>
      <c r="Z103" s="137"/>
    </row>
    <row r="104" spans="1:26" x14ac:dyDescent="0.3">
      <c r="A104" s="1"/>
      <c r="B104" s="1"/>
      <c r="C104" s="1"/>
      <c r="D104" s="1"/>
      <c r="E104" s="1"/>
      <c r="F104" s="147"/>
      <c r="G104" s="134"/>
      <c r="H104" s="134"/>
      <c r="I104" s="134"/>
      <c r="J104" s="1"/>
      <c r="K104" s="1"/>
      <c r="L104" s="1"/>
      <c r="M104" s="1"/>
      <c r="N104" s="1"/>
      <c r="O104" s="1"/>
      <c r="P104" s="1"/>
      <c r="Q104" s="1"/>
      <c r="R104" s="1"/>
      <c r="S104" s="1"/>
      <c r="V104" s="1"/>
    </row>
    <row r="105" spans="1:26" x14ac:dyDescent="0.3">
      <c r="A105" s="62"/>
      <c r="B105" s="62"/>
      <c r="C105" s="153" t="s">
        <v>284</v>
      </c>
      <c r="D105" s="152" t="s">
        <v>66</v>
      </c>
      <c r="E105" s="62"/>
      <c r="F105" s="151"/>
      <c r="G105" s="76"/>
      <c r="H105" s="76"/>
      <c r="I105" s="76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137"/>
      <c r="U105" s="137"/>
      <c r="V105" s="62"/>
      <c r="W105" s="137"/>
      <c r="X105" s="137"/>
      <c r="Y105" s="137"/>
      <c r="Z105" s="137"/>
    </row>
    <row r="106" spans="1:26" ht="24.9" customHeight="1" x14ac:dyDescent="0.3">
      <c r="A106" s="159"/>
      <c r="B106" s="154" t="s">
        <v>285</v>
      </c>
      <c r="C106" s="160" t="s">
        <v>286</v>
      </c>
      <c r="D106" s="154" t="s">
        <v>287</v>
      </c>
      <c r="E106" s="154" t="s">
        <v>96</v>
      </c>
      <c r="F106" s="155">
        <v>90</v>
      </c>
      <c r="G106" s="161"/>
      <c r="H106" s="161"/>
      <c r="I106" s="156">
        <f>ROUND(F106*(G106+H106),2)</f>
        <v>0</v>
      </c>
      <c r="J106" s="154">
        <f>ROUND(F106*(N106),2)</f>
        <v>0</v>
      </c>
      <c r="K106" s="157">
        <f>ROUND(F106*(O106),2)</f>
        <v>0</v>
      </c>
      <c r="L106" s="157">
        <f>ROUND(F106*(G106),2)</f>
        <v>0</v>
      </c>
      <c r="M106" s="157">
        <f>ROUND(F106*(H106),2)</f>
        <v>0</v>
      </c>
      <c r="N106" s="157">
        <v>0</v>
      </c>
      <c r="O106" s="157"/>
      <c r="P106" s="162"/>
      <c r="Q106" s="162"/>
      <c r="R106" s="162"/>
      <c r="S106" s="157">
        <f>ROUND(F106*(P106),3)</f>
        <v>0</v>
      </c>
      <c r="T106" s="158"/>
      <c r="U106" s="158"/>
      <c r="V106" s="162"/>
      <c r="Z106">
        <v>0</v>
      </c>
    </row>
    <row r="107" spans="1:26" ht="24.9" customHeight="1" x14ac:dyDescent="0.3">
      <c r="A107" s="159"/>
      <c r="B107" s="154" t="s">
        <v>285</v>
      </c>
      <c r="C107" s="160" t="s">
        <v>288</v>
      </c>
      <c r="D107" s="154" t="s">
        <v>289</v>
      </c>
      <c r="E107" s="154" t="s">
        <v>96</v>
      </c>
      <c r="F107" s="155">
        <v>90</v>
      </c>
      <c r="G107" s="161"/>
      <c r="H107" s="161"/>
      <c r="I107" s="156">
        <f>ROUND(F107*(G107+H107),2)</f>
        <v>0</v>
      </c>
      <c r="J107" s="154">
        <f>ROUND(F107*(N107),2)</f>
        <v>0</v>
      </c>
      <c r="K107" s="157">
        <f>ROUND(F107*(O107),2)</f>
        <v>0</v>
      </c>
      <c r="L107" s="157">
        <f>ROUND(F107*(G107),2)</f>
        <v>0</v>
      </c>
      <c r="M107" s="157">
        <f>ROUND(F107*(H107),2)</f>
        <v>0</v>
      </c>
      <c r="N107" s="157">
        <v>0</v>
      </c>
      <c r="O107" s="157"/>
      <c r="P107" s="162"/>
      <c r="Q107" s="162"/>
      <c r="R107" s="162"/>
      <c r="S107" s="157">
        <f>ROUND(F107*(P107),3)</f>
        <v>0</v>
      </c>
      <c r="T107" s="158"/>
      <c r="U107" s="158"/>
      <c r="V107" s="162"/>
      <c r="Z107">
        <v>0</v>
      </c>
    </row>
    <row r="108" spans="1:26" ht="24.9" customHeight="1" x14ac:dyDescent="0.3">
      <c r="A108" s="159"/>
      <c r="B108" s="154" t="s">
        <v>290</v>
      </c>
      <c r="C108" s="160" t="s">
        <v>291</v>
      </c>
      <c r="D108" s="154" t="s">
        <v>292</v>
      </c>
      <c r="E108" s="154" t="s">
        <v>293</v>
      </c>
      <c r="F108" s="155">
        <v>3.15</v>
      </c>
      <c r="G108" s="161"/>
      <c r="H108" s="161"/>
      <c r="I108" s="156">
        <f>ROUND(F108*(G108+H108),2)</f>
        <v>0</v>
      </c>
      <c r="J108" s="154">
        <f>ROUND(F108*(N108),2)</f>
        <v>0</v>
      </c>
      <c r="K108" s="157">
        <f>ROUND(F108*(O108),2)</f>
        <v>0</v>
      </c>
      <c r="L108" s="157">
        <f>ROUND(F108*(G108),2)</f>
        <v>0</v>
      </c>
      <c r="M108" s="157">
        <f>ROUND(F108*(H108),2)</f>
        <v>0</v>
      </c>
      <c r="N108" s="157">
        <v>0</v>
      </c>
      <c r="O108" s="157"/>
      <c r="P108" s="162">
        <v>1.8907700000000001</v>
      </c>
      <c r="Q108" s="162"/>
      <c r="R108" s="162">
        <v>1.8907700000000001</v>
      </c>
      <c r="S108" s="157">
        <f>ROUND(F108*(P108),3)</f>
        <v>5.9560000000000004</v>
      </c>
      <c r="T108" s="158"/>
      <c r="U108" s="158"/>
      <c r="V108" s="162"/>
      <c r="Z108">
        <v>0</v>
      </c>
    </row>
    <row r="109" spans="1:26" ht="24.9" customHeight="1" x14ac:dyDescent="0.3">
      <c r="A109" s="159"/>
      <c r="B109" s="154" t="s">
        <v>285</v>
      </c>
      <c r="C109" s="160" t="s">
        <v>294</v>
      </c>
      <c r="D109" s="154" t="s">
        <v>295</v>
      </c>
      <c r="E109" s="154" t="s">
        <v>96</v>
      </c>
      <c r="F109" s="155">
        <v>90</v>
      </c>
      <c r="G109" s="161"/>
      <c r="H109" s="161"/>
      <c r="I109" s="156">
        <f>ROUND(F109*(G109+H109),2)</f>
        <v>0</v>
      </c>
      <c r="J109" s="154">
        <f>ROUND(F109*(N109),2)</f>
        <v>0</v>
      </c>
      <c r="K109" s="157">
        <f>ROUND(F109*(O109),2)</f>
        <v>0</v>
      </c>
      <c r="L109" s="157">
        <f>ROUND(F109*(G109),2)</f>
        <v>0</v>
      </c>
      <c r="M109" s="157">
        <f>ROUND(F109*(H109),2)</f>
        <v>0</v>
      </c>
      <c r="N109" s="157">
        <v>0</v>
      </c>
      <c r="O109" s="157"/>
      <c r="P109" s="162"/>
      <c r="Q109" s="162"/>
      <c r="R109" s="162"/>
      <c r="S109" s="157">
        <f>ROUND(F109*(P109),3)</f>
        <v>0</v>
      </c>
      <c r="T109" s="158"/>
      <c r="U109" s="158"/>
      <c r="V109" s="162"/>
      <c r="Z109">
        <v>0</v>
      </c>
    </row>
    <row r="110" spans="1:26" ht="24.9" customHeight="1" x14ac:dyDescent="0.3">
      <c r="A110" s="159"/>
      <c r="B110" s="154" t="s">
        <v>285</v>
      </c>
      <c r="C110" s="160" t="s">
        <v>296</v>
      </c>
      <c r="D110" s="154" t="s">
        <v>297</v>
      </c>
      <c r="E110" s="154" t="s">
        <v>298</v>
      </c>
      <c r="F110" s="155">
        <v>31.5</v>
      </c>
      <c r="G110" s="161"/>
      <c r="H110" s="161"/>
      <c r="I110" s="156">
        <f>ROUND(F110*(G110+H110),2)</f>
        <v>0</v>
      </c>
      <c r="J110" s="154">
        <f>ROUND(F110*(N110),2)</f>
        <v>0</v>
      </c>
      <c r="K110" s="157">
        <f>ROUND(F110*(O110),2)</f>
        <v>0</v>
      </c>
      <c r="L110" s="157">
        <f>ROUND(F110*(G110),2)</f>
        <v>0</v>
      </c>
      <c r="M110" s="157">
        <f>ROUND(F110*(H110),2)</f>
        <v>0</v>
      </c>
      <c r="N110" s="157">
        <v>0</v>
      </c>
      <c r="O110" s="157"/>
      <c r="P110" s="162"/>
      <c r="Q110" s="162"/>
      <c r="R110" s="162"/>
      <c r="S110" s="157">
        <f>ROUND(F110*(P110),3)</f>
        <v>0</v>
      </c>
      <c r="T110" s="158"/>
      <c r="U110" s="158"/>
      <c r="V110" s="162"/>
      <c r="Z110">
        <v>0</v>
      </c>
    </row>
    <row r="111" spans="1:26" x14ac:dyDescent="0.3">
      <c r="A111" s="62"/>
      <c r="B111" s="62"/>
      <c r="C111" s="152">
        <v>946</v>
      </c>
      <c r="D111" s="152" t="s">
        <v>66</v>
      </c>
      <c r="E111" s="62"/>
      <c r="F111" s="151"/>
      <c r="G111" s="141">
        <f>ROUND((SUM(L105:L110))/1,2)</f>
        <v>0</v>
      </c>
      <c r="H111" s="141">
        <f>ROUND((SUM(M105:M110))/1,2)</f>
        <v>0</v>
      </c>
      <c r="I111" s="141">
        <f>ROUND((SUM(I105:I110))/1,2)</f>
        <v>0</v>
      </c>
      <c r="J111" s="62"/>
      <c r="K111" s="62"/>
      <c r="L111" s="62">
        <f>ROUND((SUM(L105:L110))/1,2)</f>
        <v>0</v>
      </c>
      <c r="M111" s="62">
        <f>ROUND((SUM(M105:M110))/1,2)</f>
        <v>0</v>
      </c>
      <c r="N111" s="62"/>
      <c r="O111" s="62"/>
      <c r="P111" s="172"/>
      <c r="Q111" s="1"/>
      <c r="R111" s="1"/>
      <c r="S111" s="172">
        <f>ROUND((SUM(S105:S110))/1,2)</f>
        <v>5.96</v>
      </c>
      <c r="T111" s="173"/>
      <c r="U111" s="173"/>
      <c r="V111" s="2">
        <f>ROUND((SUM(V105:V110))/1,2)</f>
        <v>0</v>
      </c>
    </row>
    <row r="112" spans="1:26" x14ac:dyDescent="0.3">
      <c r="A112" s="1"/>
      <c r="B112" s="1"/>
      <c r="C112" s="1"/>
      <c r="D112" s="1"/>
      <c r="E112" s="1"/>
      <c r="F112" s="147"/>
      <c r="G112" s="134"/>
      <c r="H112" s="134"/>
      <c r="I112" s="134"/>
      <c r="J112" s="1"/>
      <c r="K112" s="1"/>
      <c r="L112" s="1"/>
      <c r="M112" s="1"/>
      <c r="N112" s="1"/>
      <c r="O112" s="1"/>
      <c r="P112" s="1"/>
      <c r="Q112" s="1"/>
      <c r="R112" s="1"/>
      <c r="S112" s="1"/>
      <c r="V112" s="1"/>
    </row>
    <row r="113" spans="1:26" x14ac:dyDescent="0.3">
      <c r="A113" s="62"/>
      <c r="B113" s="62"/>
      <c r="C113" s="62"/>
      <c r="D113" s="2" t="s">
        <v>64</v>
      </c>
      <c r="E113" s="62"/>
      <c r="F113" s="151"/>
      <c r="G113" s="141">
        <f>ROUND((SUM(L9:L112))/2,2)</f>
        <v>0</v>
      </c>
      <c r="H113" s="141">
        <f>ROUND((SUM(M9:M112))/2,2)</f>
        <v>0</v>
      </c>
      <c r="I113" s="141">
        <f>ROUND((SUM(I9:I112))/2,2)</f>
        <v>0</v>
      </c>
      <c r="J113" s="62"/>
      <c r="K113" s="62"/>
      <c r="L113" s="62">
        <f>ROUND((SUM(L9:L112))/2,2)</f>
        <v>0</v>
      </c>
      <c r="M113" s="62">
        <f>ROUND((SUM(M9:M112))/2,2)</f>
        <v>0</v>
      </c>
      <c r="N113" s="62"/>
      <c r="O113" s="62"/>
      <c r="P113" s="172"/>
      <c r="Q113" s="1"/>
      <c r="R113" s="1"/>
      <c r="S113" s="172">
        <f>ROUND((SUM(S9:S112))/2,2)</f>
        <v>6.31</v>
      </c>
      <c r="V113" s="2">
        <f>ROUND((SUM(V9:V112))/2,2)</f>
        <v>0</v>
      </c>
    </row>
    <row r="114" spans="1:26" x14ac:dyDescent="0.3">
      <c r="A114" s="175"/>
      <c r="B114" s="175"/>
      <c r="C114" s="175"/>
      <c r="D114" s="175" t="s">
        <v>67</v>
      </c>
      <c r="E114" s="175"/>
      <c r="F114" s="176"/>
      <c r="G114" s="177">
        <f>ROUND((SUM(L9:L113))/3,2)</f>
        <v>0</v>
      </c>
      <c r="H114" s="177">
        <f>ROUND((SUM(M9:M113))/3,2)</f>
        <v>0</v>
      </c>
      <c r="I114" s="177">
        <f>ROUND((SUM(I9:I113))/3,2)</f>
        <v>0</v>
      </c>
      <c r="J114" s="175"/>
      <c r="K114" s="177">
        <f>ROUND((SUM(K9:K113))/3,2)</f>
        <v>0</v>
      </c>
      <c r="L114" s="175">
        <f>ROUND((SUM(L9:L113))/3,2)</f>
        <v>0</v>
      </c>
      <c r="M114" s="175">
        <f>ROUND((SUM(M9:M113))/3,2)</f>
        <v>0</v>
      </c>
      <c r="N114" s="175"/>
      <c r="O114" s="175"/>
      <c r="P114" s="176"/>
      <c r="Q114" s="175"/>
      <c r="R114" s="177"/>
      <c r="S114" s="176">
        <f>ROUND((SUM(S9:S113))/3,2)</f>
        <v>6.31</v>
      </c>
      <c r="T114" s="178"/>
      <c r="U114" s="178"/>
      <c r="V114" s="175">
        <f>ROUND((SUM(V9:V113))/3,2)</f>
        <v>0</v>
      </c>
      <c r="X114" s="174"/>
      <c r="Y114">
        <f>(SUM(Y9:Y113))</f>
        <v>0</v>
      </c>
      <c r="Z114">
        <f>(SUM(Z9:Z113))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MODERNIZÁCIA FARMY DOJNÍC -  LADA / SO 01 PRÍSTAVBA A STAVEBNÉ ÚPRAVY PRÍSTREŠKU PRE USTAJNENIE KRÁV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6360</vt:lpstr>
      <vt:lpstr>Rekap 6360</vt:lpstr>
      <vt:lpstr>SO 6360</vt:lpstr>
      <vt:lpstr>'Rekap 6360'!Názvy_tisku</vt:lpstr>
      <vt:lpstr>'SO 6360'!Názvy_tisku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Spravca</dc:creator>
  <cp:lastModifiedBy>Radovan Miscik</cp:lastModifiedBy>
  <dcterms:created xsi:type="dcterms:W3CDTF">2023-06-25T14:00:43Z</dcterms:created>
  <dcterms:modified xsi:type="dcterms:W3CDTF">2024-06-10T17:12:49Z</dcterms:modified>
</cp:coreProperties>
</file>