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D:\moje\Moje1\_stara_plocha\Drgoň2019\VO 2019\ZsNH2019\Miklovičová\Súťaž\"/>
    </mc:Choice>
  </mc:AlternateContent>
  <xr:revisionPtr revIDLastSave="0" documentId="8_{98F84586-5BEB-4E7E-8C5C-B9DA57D28A95}" xr6:coauthVersionLast="40" xr6:coauthVersionMax="40" xr10:uidLastSave="{00000000-0000-0000-0000-000000000000}"/>
  <bookViews>
    <workbookView xWindow="-120" yWindow="-120" windowWidth="29040" windowHeight="17790" tabRatio="772" xr2:uid="{00000000-000D-0000-FFFF-FFFF00000000}"/>
  </bookViews>
  <sheets>
    <sheet name="Rekapitulace stavby" sheetId="1" r:id="rId1"/>
    <sheet name="Podmínky pro zpracování" sheetId="42" r:id="rId2"/>
    <sheet name="SO-01" sheetId="40" r:id="rId3"/>
    <sheet name="TO-01" sheetId="43" r:id="rId4"/>
    <sheet name="TO-02" sheetId="44" r:id="rId5"/>
  </sheets>
  <externalReferences>
    <externalReference r:id="rId6"/>
  </externalReferences>
  <definedNames>
    <definedName name="_xlnm.Print_Titles" localSheetId="0">'Rekapitulace stavby'!$85:$85</definedName>
    <definedName name="_xlnm.Print_Titles" localSheetId="2">'SO-01'!$114:$114</definedName>
    <definedName name="_xlnm.Print_Titles" localSheetId="3">'TO-01'!$114:$114</definedName>
    <definedName name="_xlnm.Print_Titles" localSheetId="4">'TO-02'!$113:$113</definedName>
    <definedName name="_xlnm.Print_Area" localSheetId="0">'Rekapitulace stavby'!$C$4:$AP$70,'Rekapitulace stavby'!$C$76:$AP$95</definedName>
    <definedName name="_xlnm.Print_Area" localSheetId="2">'SO-01'!$C$4:$Q$70,'SO-01'!$C$76:$Q$98,'SO-01'!$C$104:$Q$166</definedName>
    <definedName name="_xlnm.Print_Area" localSheetId="3">'TO-01'!$C$4:$Q$70,'TO-01'!$C$76:$Q$98,'TO-01'!$C$104:$Q$174</definedName>
    <definedName name="_xlnm.Print_Area" localSheetId="4">'TO-02'!$C$4:$Q$70,'TO-02'!$C$76:$Q$97,'TO-02'!$C$103:$Q$144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0" i="1" l="1"/>
  <c r="J89" i="1"/>
  <c r="J88" i="1"/>
  <c r="N120" i="40" l="1"/>
  <c r="N135" i="44"/>
  <c r="AA143" i="44" l="1"/>
  <c r="Y143" i="44"/>
  <c r="W143" i="44"/>
  <c r="N143" i="44"/>
  <c r="N144" i="40" l="1"/>
  <c r="D95" i="44" l="1"/>
  <c r="AA144" i="44"/>
  <c r="Y144" i="44"/>
  <c r="Y142" i="44" s="1"/>
  <c r="W144" i="44"/>
  <c r="W142" i="44" s="1"/>
  <c r="N144" i="44"/>
  <c r="AA142" i="44"/>
  <c r="D92" i="44"/>
  <c r="AA141" i="44"/>
  <c r="Y141" i="44"/>
  <c r="W141" i="44"/>
  <c r="N141" i="44"/>
  <c r="N134" i="44"/>
  <c r="N130" i="44"/>
  <c r="N131" i="44"/>
  <c r="N132" i="44"/>
  <c r="N133" i="44"/>
  <c r="N142" i="44" l="1"/>
  <c r="P95" i="44" s="1"/>
  <c r="N94" i="44" s="1"/>
  <c r="AG93" i="1" s="1"/>
  <c r="AN93" i="1" s="1"/>
  <c r="N136" i="44"/>
  <c r="N129" i="44"/>
  <c r="N118" i="44"/>
  <c r="N120" i="44"/>
  <c r="N122" i="44"/>
  <c r="D94" i="43" l="1"/>
  <c r="D95" i="43"/>
  <c r="N164" i="40"/>
  <c r="N165" i="40"/>
  <c r="N172" i="43"/>
  <c r="N173" i="43"/>
  <c r="AA140" i="44" l="1"/>
  <c r="Y140" i="44"/>
  <c r="W140" i="44"/>
  <c r="W139" i="44" s="1"/>
  <c r="N140" i="44"/>
  <c r="AA139" i="44"/>
  <c r="Y139" i="44"/>
  <c r="N138" i="44"/>
  <c r="N137" i="44" s="1"/>
  <c r="N92" i="44" s="1"/>
  <c r="AA137" i="44"/>
  <c r="Y137" i="44"/>
  <c r="W137" i="44"/>
  <c r="N128" i="44"/>
  <c r="N127" i="44"/>
  <c r="N126" i="44"/>
  <c r="N125" i="44"/>
  <c r="N124" i="44"/>
  <c r="AA123" i="44"/>
  <c r="Y123" i="44"/>
  <c r="W123" i="44"/>
  <c r="N117" i="44"/>
  <c r="N116" i="44" s="1"/>
  <c r="AA116" i="44"/>
  <c r="Y116" i="44"/>
  <c r="W116" i="44"/>
  <c r="M111" i="44"/>
  <c r="F111" i="44"/>
  <c r="M110" i="44"/>
  <c r="F106" i="44"/>
  <c r="D93" i="44"/>
  <c r="D91" i="44"/>
  <c r="D90" i="44"/>
  <c r="M84" i="44"/>
  <c r="F84" i="44"/>
  <c r="M83" i="44"/>
  <c r="F79" i="44"/>
  <c r="H36" i="44"/>
  <c r="H35" i="44"/>
  <c r="H34" i="44"/>
  <c r="M33" i="44"/>
  <c r="M28" i="44"/>
  <c r="F23" i="44"/>
  <c r="O21" i="44"/>
  <c r="F21" i="44"/>
  <c r="E21" i="44"/>
  <c r="O20" i="44"/>
  <c r="F20" i="44"/>
  <c r="O18" i="44"/>
  <c r="E18" i="44"/>
  <c r="O17" i="44"/>
  <c r="F17" i="44"/>
  <c r="O15" i="44"/>
  <c r="F15" i="44"/>
  <c r="E15" i="44"/>
  <c r="O14" i="44"/>
  <c r="F14" i="44"/>
  <c r="O12" i="44"/>
  <c r="F12" i="44"/>
  <c r="E12" i="44"/>
  <c r="O11" i="44"/>
  <c r="F11" i="44"/>
  <c r="O9" i="44"/>
  <c r="M108" i="44" s="1"/>
  <c r="F9" i="44"/>
  <c r="F108" i="44" s="1"/>
  <c r="F6" i="44"/>
  <c r="F105" i="44" s="1"/>
  <c r="N168" i="43"/>
  <c r="N169" i="43"/>
  <c r="N167" i="43"/>
  <c r="N166" i="43"/>
  <c r="N165" i="43"/>
  <c r="N164" i="43"/>
  <c r="N163" i="43"/>
  <c r="N162" i="43"/>
  <c r="N161" i="43"/>
  <c r="AA160" i="43"/>
  <c r="Y160" i="43"/>
  <c r="W160" i="43"/>
  <c r="N158" i="43"/>
  <c r="N157" i="43"/>
  <c r="N156" i="43"/>
  <c r="N155" i="43"/>
  <c r="N154" i="43"/>
  <c r="N145" i="43"/>
  <c r="N159" i="43"/>
  <c r="N153" i="43"/>
  <c r="N152" i="43"/>
  <c r="N147" i="43"/>
  <c r="N148" i="43"/>
  <c r="N149" i="43"/>
  <c r="N150" i="43"/>
  <c r="N123" i="44" l="1"/>
  <c r="N115" i="44" s="1"/>
  <c r="N139" i="44"/>
  <c r="P93" i="44" s="1"/>
  <c r="W115" i="44"/>
  <c r="W114" i="44" s="1"/>
  <c r="AA115" i="44"/>
  <c r="AA114" i="44" s="1"/>
  <c r="Y115" i="44"/>
  <c r="Y114" i="44" s="1"/>
  <c r="F81" i="44"/>
  <c r="N90" i="44"/>
  <c r="M81" i="44"/>
  <c r="F78" i="44"/>
  <c r="N160" i="43"/>
  <c r="P94" i="43" s="1"/>
  <c r="D90" i="43"/>
  <c r="N131" i="43"/>
  <c r="N129" i="43"/>
  <c r="D90" i="40"/>
  <c r="N152" i="40"/>
  <c r="N160" i="40"/>
  <c r="N91" i="44" l="1"/>
  <c r="N114" i="44"/>
  <c r="N88" i="44" s="1"/>
  <c r="N89" i="44"/>
  <c r="N158" i="40"/>
  <c r="N156" i="40"/>
  <c r="N154" i="40"/>
  <c r="AA171" i="43"/>
  <c r="AA170" i="43" s="1"/>
  <c r="Y171" i="43"/>
  <c r="Y170" i="43" s="1"/>
  <c r="W171" i="43"/>
  <c r="W170" i="43" s="1"/>
  <c r="N171" i="43"/>
  <c r="N170" i="43" s="1"/>
  <c r="P95" i="43" s="1"/>
  <c r="AA151" i="43"/>
  <c r="Y151" i="43"/>
  <c r="W151" i="43"/>
  <c r="N151" i="43"/>
  <c r="AA146" i="43"/>
  <c r="Y146" i="43"/>
  <c r="W146" i="43"/>
  <c r="N146" i="43"/>
  <c r="AA145" i="43"/>
  <c r="Y145" i="43"/>
  <c r="W145" i="43"/>
  <c r="AA144" i="43"/>
  <c r="Y144" i="43"/>
  <c r="W144" i="43"/>
  <c r="N144" i="43"/>
  <c r="N135" i="43"/>
  <c r="N134" i="43" s="1"/>
  <c r="N92" i="43" s="1"/>
  <c r="AA134" i="43"/>
  <c r="Y134" i="43"/>
  <c r="W134" i="43"/>
  <c r="N127" i="43"/>
  <c r="N125" i="43"/>
  <c r="N123" i="43"/>
  <c r="AA122" i="43"/>
  <c r="Y122" i="43"/>
  <c r="W122" i="43"/>
  <c r="N120" i="43"/>
  <c r="N118" i="43"/>
  <c r="AA117" i="43"/>
  <c r="Y117" i="43"/>
  <c r="W117" i="43"/>
  <c r="M112" i="43"/>
  <c r="F112" i="43"/>
  <c r="M111" i="43"/>
  <c r="F107" i="43"/>
  <c r="D93" i="43"/>
  <c r="D92" i="43"/>
  <c r="D91" i="43"/>
  <c r="M84" i="43"/>
  <c r="F84" i="43"/>
  <c r="M83" i="43"/>
  <c r="F79" i="43"/>
  <c r="H36" i="43"/>
  <c r="H35" i="43"/>
  <c r="H34" i="43"/>
  <c r="M33" i="43"/>
  <c r="M28" i="43"/>
  <c r="F23" i="43"/>
  <c r="O21" i="43"/>
  <c r="F21" i="43"/>
  <c r="E21" i="43"/>
  <c r="O20" i="43"/>
  <c r="F20" i="43"/>
  <c r="O18" i="43"/>
  <c r="E18" i="43"/>
  <c r="O17" i="43"/>
  <c r="F17" i="43"/>
  <c r="O15" i="43"/>
  <c r="F15" i="43"/>
  <c r="E15" i="43"/>
  <c r="O14" i="43"/>
  <c r="F14" i="43"/>
  <c r="O12" i="43"/>
  <c r="F12" i="43"/>
  <c r="E12" i="43"/>
  <c r="O11" i="43"/>
  <c r="F11" i="43"/>
  <c r="O9" i="43"/>
  <c r="M109" i="43" s="1"/>
  <c r="F9" i="43"/>
  <c r="F81" i="43" s="1"/>
  <c r="F6" i="43"/>
  <c r="F106" i="43" s="1"/>
  <c r="N130" i="40"/>
  <c r="N124" i="40"/>
  <c r="N122" i="40"/>
  <c r="N118" i="40"/>
  <c r="N117" i="40" s="1"/>
  <c r="N90" i="40" s="1"/>
  <c r="AA117" i="40"/>
  <c r="Y117" i="40"/>
  <c r="W117" i="40"/>
  <c r="L82" i="1"/>
  <c r="F111" i="43" s="1"/>
  <c r="F83" i="43" l="1"/>
  <c r="W143" i="43"/>
  <c r="W116" i="43" s="1"/>
  <c r="W115" i="43" s="1"/>
  <c r="N143" i="43"/>
  <c r="AG90" i="1"/>
  <c r="AN90" i="1" s="1"/>
  <c r="L97" i="44"/>
  <c r="F110" i="44"/>
  <c r="F83" i="44"/>
  <c r="M27" i="44"/>
  <c r="M30" i="44" s="1"/>
  <c r="N93" i="43"/>
  <c r="AA143" i="43"/>
  <c r="AA116" i="43" s="1"/>
  <c r="AA115" i="43" s="1"/>
  <c r="Y143" i="43"/>
  <c r="Y116" i="43" s="1"/>
  <c r="Y115" i="43" s="1"/>
  <c r="N117" i="43"/>
  <c r="N90" i="43" s="1"/>
  <c r="M81" i="43"/>
  <c r="N122" i="43"/>
  <c r="N116" i="43" s="1"/>
  <c r="N89" i="43" s="1"/>
  <c r="F78" i="43"/>
  <c r="F109" i="43"/>
  <c r="H32" i="44" l="1"/>
  <c r="N91" i="43"/>
  <c r="N115" i="43"/>
  <c r="N88" i="43" s="1"/>
  <c r="AG89" i="1" s="1"/>
  <c r="AN89" i="1" s="1"/>
  <c r="L83" i="1"/>
  <c r="F112" i="40"/>
  <c r="F84" i="40"/>
  <c r="F83" i="40"/>
  <c r="F23" i="40"/>
  <c r="F15" i="40"/>
  <c r="F14" i="40"/>
  <c r="F12" i="40"/>
  <c r="AZ42" i="42"/>
  <c r="AZ41" i="42"/>
  <c r="AZ39" i="42"/>
  <c r="AZ38" i="42"/>
  <c r="AZ36" i="42"/>
  <c r="AZ35" i="42"/>
  <c r="AZ33" i="42"/>
  <c r="AZ32" i="42"/>
  <c r="AZ30" i="42"/>
  <c r="AZ28" i="42"/>
  <c r="AZ26" i="42"/>
  <c r="AZ24" i="42"/>
  <c r="AZ23" i="42"/>
  <c r="AZ21" i="42"/>
  <c r="AZ19" i="42"/>
  <c r="AZ18" i="42"/>
  <c r="AZ16" i="42"/>
  <c r="AZ14" i="42"/>
  <c r="AZ13" i="42"/>
  <c r="AZ12" i="42"/>
  <c r="AZ11" i="42"/>
  <c r="AZ10" i="42"/>
  <c r="AZ9" i="42"/>
  <c r="AZ7" i="42"/>
  <c r="AZ5" i="42"/>
  <c r="AZ4" i="42"/>
  <c r="AZ2" i="42"/>
  <c r="M32" i="44" l="1"/>
  <c r="L38" i="44" s="1"/>
  <c r="L98" i="43"/>
  <c r="M27" i="43"/>
  <c r="M30" i="43" s="1"/>
  <c r="H32" i="43" l="1"/>
  <c r="N131" i="40"/>
  <c r="M32" i="43" l="1"/>
  <c r="L38" i="43" s="1"/>
  <c r="M33" i="40"/>
  <c r="AA150" i="40" l="1"/>
  <c r="Y150" i="40"/>
  <c r="W150" i="40"/>
  <c r="N150" i="40"/>
  <c r="AA149" i="40"/>
  <c r="Y149" i="40"/>
  <c r="W149" i="40"/>
  <c r="N149" i="40"/>
  <c r="N128" i="40"/>
  <c r="M112" i="40"/>
  <c r="M111" i="40"/>
  <c r="F111" i="40"/>
  <c r="AA163" i="40"/>
  <c r="AA162" i="40" s="1"/>
  <c r="Y163" i="40"/>
  <c r="Y162" i="40" s="1"/>
  <c r="W163" i="40"/>
  <c r="W162" i="40" s="1"/>
  <c r="N163" i="40"/>
  <c r="N162" i="40" s="1"/>
  <c r="AA148" i="40"/>
  <c r="Y148" i="40"/>
  <c r="W148" i="40"/>
  <c r="N148" i="40"/>
  <c r="AA147" i="40"/>
  <c r="Y147" i="40"/>
  <c r="W147" i="40"/>
  <c r="N147" i="40"/>
  <c r="N146" i="40" s="1"/>
  <c r="AA134" i="40"/>
  <c r="Y134" i="40"/>
  <c r="W134" i="40"/>
  <c r="N135" i="40"/>
  <c r="AA126" i="40"/>
  <c r="W126" i="40"/>
  <c r="N127" i="40"/>
  <c r="N126" i="40" s="1"/>
  <c r="N91" i="40" s="1"/>
  <c r="Y126" i="40"/>
  <c r="F107" i="40"/>
  <c r="D94" i="40"/>
  <c r="D93" i="40"/>
  <c r="D92" i="40"/>
  <c r="D91" i="40"/>
  <c r="M84" i="40"/>
  <c r="M83" i="40"/>
  <c r="F79" i="40"/>
  <c r="M28" i="40"/>
  <c r="O21" i="40"/>
  <c r="F21" i="40"/>
  <c r="E21" i="40"/>
  <c r="O20" i="40"/>
  <c r="F20" i="40"/>
  <c r="O18" i="40"/>
  <c r="E18" i="40"/>
  <c r="O17" i="40"/>
  <c r="F17" i="40"/>
  <c r="O15" i="40"/>
  <c r="E15" i="40"/>
  <c r="O14" i="40"/>
  <c r="O12" i="40"/>
  <c r="E12" i="40"/>
  <c r="O11" i="40"/>
  <c r="F11" i="40"/>
  <c r="O9" i="40"/>
  <c r="M81" i="40" s="1"/>
  <c r="F9" i="40"/>
  <c r="F81" i="40" s="1"/>
  <c r="F6" i="40"/>
  <c r="F106" i="40" s="1"/>
  <c r="N134" i="40" l="1"/>
  <c r="N116" i="40" s="1"/>
  <c r="N115" i="40" s="1"/>
  <c r="AA146" i="40"/>
  <c r="AA116" i="40" s="1"/>
  <c r="AA115" i="40" s="1"/>
  <c r="H34" i="40"/>
  <c r="W146" i="40"/>
  <c r="W116" i="40" s="1"/>
  <c r="W115" i="40" s="1"/>
  <c r="H36" i="40"/>
  <c r="Y146" i="40"/>
  <c r="Y116" i="40" s="1"/>
  <c r="Y115" i="40" s="1"/>
  <c r="N93" i="40"/>
  <c r="H35" i="40"/>
  <c r="F109" i="40"/>
  <c r="M109" i="40"/>
  <c r="P94" i="40"/>
  <c r="F78" i="40"/>
  <c r="N88" i="40" l="1"/>
  <c r="N92" i="40"/>
  <c r="AG88" i="1" l="1"/>
  <c r="AN88" i="1" s="1"/>
  <c r="N89" i="40"/>
  <c r="L98" i="40"/>
  <c r="M27" i="40"/>
  <c r="M30" i="40" s="1"/>
  <c r="H32" i="40" l="1"/>
  <c r="M32" i="40" l="1"/>
  <c r="L38" i="40" s="1"/>
  <c r="AG87" i="1"/>
  <c r="AN87" i="1" l="1"/>
  <c r="AN95" i="1" s="1"/>
  <c r="AG95" i="1"/>
  <c r="AY90" i="1"/>
  <c r="AX90" i="1"/>
  <c r="AS90" i="1"/>
  <c r="AY89" i="1"/>
  <c r="AX89" i="1"/>
  <c r="BA89" i="1"/>
  <c r="BD89" i="1"/>
  <c r="AS89" i="1"/>
  <c r="AK27" i="1"/>
  <c r="L80" i="1"/>
  <c r="L78" i="1"/>
  <c r="L77" i="1"/>
  <c r="AS87" i="1" l="1"/>
  <c r="AU89" i="1"/>
  <c r="AW89" i="1"/>
  <c r="BB90" i="1"/>
  <c r="BC90" i="1"/>
  <c r="BB89" i="1"/>
  <c r="BC89" i="1"/>
  <c r="AZ90" i="1"/>
  <c r="BD90" i="1"/>
  <c r="AW90" i="1"/>
  <c r="BA90" i="1"/>
  <c r="AV89" i="1"/>
  <c r="AT89" i="1" s="1"/>
  <c r="AU90" i="1"/>
  <c r="AZ89" i="1"/>
  <c r="AV90" i="1"/>
  <c r="AT90" i="1" s="1"/>
  <c r="AU87" i="1" l="1"/>
  <c r="BC87" i="1"/>
  <c r="AY87" i="1" s="1"/>
  <c r="BD87" i="1"/>
  <c r="W35" i="1" s="1"/>
  <c r="BB87" i="1"/>
  <c r="BA87" i="1"/>
  <c r="W34" i="1" l="1"/>
  <c r="W33" i="1"/>
  <c r="AX87" i="1"/>
  <c r="AW87" i="1"/>
  <c r="AK26" i="1" l="1"/>
  <c r="AK29" i="1" s="1"/>
  <c r="AZ87" i="1" l="1"/>
  <c r="AV87" i="1" s="1"/>
  <c r="AT87" i="1" s="1"/>
  <c r="W31" i="1"/>
  <c r="AK31" i="1" l="1"/>
  <c r="AK37" i="1" s="1"/>
</calcChain>
</file>

<file path=xl/sharedStrings.xml><?xml version="1.0" encoding="utf-8"?>
<sst xmlns="http://schemas.openxmlformats.org/spreadsheetml/2006/main" count="907" uniqueCount="355">
  <si>
    <t>2012</t>
  </si>
  <si>
    <t>List obsahuje:</t>
  </si>
  <si>
    <t>1) Souhrnný list stavby</t>
  </si>
  <si>
    <t>2) Rekapitulace objektů</t>
  </si>
  <si>
    <t>2.0</t>
  </si>
  <si>
    <t/>
  </si>
  <si>
    <t>False</t>
  </si>
  <si>
    <t>optimalizováno pro tisk sestav ve formátu A4 - na výšku</t>
  </si>
  <si>
    <t>&gt;&gt;  skryté sloupce  &lt;&lt;</t>
  </si>
  <si>
    <t>0,01</t>
  </si>
  <si>
    <t>21</t>
  </si>
  <si>
    <t>15</t>
  </si>
  <si>
    <t>SOUHRNNÝ LIST STAVBY</t>
  </si>
  <si>
    <t>v ---  níže se nacházejí doplnkové a pomocné údaje k sestavám  --- v</t>
  </si>
  <si>
    <t>0,001</t>
  </si>
  <si>
    <t>Kód:</t>
  </si>
  <si>
    <t>040-18</t>
  </si>
  <si>
    <t>Stavba:</t>
  </si>
  <si>
    <t>JKSO:</t>
  </si>
  <si>
    <t>CC-CZ:</t>
  </si>
  <si>
    <t>Místo:</t>
  </si>
  <si>
    <t xml:space="preserve"> </t>
  </si>
  <si>
    <t>Datum:</t>
  </si>
  <si>
    <t>Objednatel:</t>
  </si>
  <si>
    <t>IČ:</t>
  </si>
  <si>
    <t>DIČ:</t>
  </si>
  <si>
    <t>Zhotovitel:</t>
  </si>
  <si>
    <t>Projektant:</t>
  </si>
  <si>
    <t>True</t>
  </si>
  <si>
    <t>Zpracovatel:</t>
  </si>
  <si>
    <t>Poznámka:</t>
  </si>
  <si>
    <t>Náklady z rozpočtů</t>
  </si>
  <si>
    <t>Ostatní náklady ze souhrnného listu</t>
  </si>
  <si>
    <t>Cena bez DPH</t>
  </si>
  <si>
    <t>DPH</t>
  </si>
  <si>
    <t>základní</t>
  </si>
  <si>
    <t>ze</t>
  </si>
  <si>
    <t>snížená</t>
  </si>
  <si>
    <t>zákl. přenesená</t>
  </si>
  <si>
    <t>sníž. přenesená</t>
  </si>
  <si>
    <t>nulová</t>
  </si>
  <si>
    <t>Cena s DPH</t>
  </si>
  <si>
    <t>v</t>
  </si>
  <si>
    <t>Projektant</t>
  </si>
  <si>
    <t>Zpracovatel</t>
  </si>
  <si>
    <t>Datum a podpis:</t>
  </si>
  <si>
    <t>Razítko</t>
  </si>
  <si>
    <t>Objednavatel</t>
  </si>
  <si>
    <t>Zhotovitel</t>
  </si>
  <si>
    <t>REKAPITULACE OBJEKTŮ STAVBY</t>
  </si>
  <si>
    <t>Informatívní údaje z listů zakázek</t>
  </si>
  <si>
    <t>Kód</t>
  </si>
  <si>
    <t>Objekt</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</si>
  <si>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</si>
  <si>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</si>
  <si>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</si>
  <si>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</si>
  <si>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</si>
  <si>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</si>
  <si>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</si>
  <si>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</si>
  <si>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</si>
  <si>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</si>
  <si>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</si>
  <si>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</si>
  <si>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1) Náklady z rozpočtů</t>
  </si>
  <si>
    <t>D</t>
  </si>
  <si>
    <t>0</t>
  </si>
  <si>
    <t>###NOIMPORT###</t>
  </si>
  <si>
    <t>IMPORT</t>
  </si>
  <si>
    <t>{dfbe7b47-eb63-4468-a760-0ab49a906f67}</t>
  </si>
  <si>
    <t>{00000000-0000-0000-0000-000000000000}</t>
  </si>
  <si>
    <t>/</t>
  </si>
  <si>
    <t>1</t>
  </si>
  <si>
    <t>{304acddd-0bb9-4d82-8735-9c6b377700f9}</t>
  </si>
  <si>
    <t>{7d0cc663-df14-45a4-8662-722582649115}</t>
  </si>
  <si>
    <t>2) Ostatní náklady ze souhrnného listu</t>
  </si>
  <si>
    <t>Procent. zadání_x000D_
[% nákladů rozpočtu]</t>
  </si>
  <si>
    <t>Zařazení nákladů</t>
  </si>
  <si>
    <t>Celkové náklady za stavbu 1) + 2)</t>
  </si>
  <si>
    <t>1) Krycí list rozpočtu</t>
  </si>
  <si>
    <t>2) Rekapitulace rozpočtu</t>
  </si>
  <si>
    <t>3) Rozpočet</t>
  </si>
  <si>
    <t>Zpět na list:</t>
  </si>
  <si>
    <t>Rekapitulace stavby</t>
  </si>
  <si>
    <t>KRYCÍ LIST ROZPOČTU</t>
  </si>
  <si>
    <t>Objekt:</t>
  </si>
  <si>
    <t>Náklady z rozpočtu</t>
  </si>
  <si>
    <t>Ostatní náklady</t>
  </si>
  <si>
    <t>REKAPITULACE ROZPOČTU</t>
  </si>
  <si>
    <t>Kód - Popis</t>
  </si>
  <si>
    <t>1) Náklady z rozpočtu</t>
  </si>
  <si>
    <t>ZVL - ZÁVLAHOVÝ SYSTÉM</t>
  </si>
  <si>
    <t>2) Ostatní náklady</t>
  </si>
  <si>
    <t>ROZPOČET</t>
  </si>
  <si>
    <t>PČ</t>
  </si>
  <si>
    <t>Typ</t>
  </si>
  <si>
    <t>Popis</t>
  </si>
  <si>
    <t>MJ</t>
  </si>
  <si>
    <t>Množství</t>
  </si>
  <si>
    <t>J.cena [CZK]</t>
  </si>
  <si>
    <t>Poznámka</t>
  </si>
  <si>
    <t>J. Nh [h]</t>
  </si>
  <si>
    <t>Nh celkem [h]</t>
  </si>
  <si>
    <t>J. hmotnost_x000D_
[t]</t>
  </si>
  <si>
    <t>Hmotnost_x000D_
celkem [t]</t>
  </si>
  <si>
    <t>J. suť [t]</t>
  </si>
  <si>
    <t>Suť Celkem [t]</t>
  </si>
  <si>
    <t>K</t>
  </si>
  <si>
    <t>m</t>
  </si>
  <si>
    <t>ks</t>
  </si>
  <si>
    <t>m2</t>
  </si>
  <si>
    <t>m3</t>
  </si>
  <si>
    <t>Pol10</t>
  </si>
  <si>
    <t>Pol11</t>
  </si>
  <si>
    <t>Pol12</t>
  </si>
  <si>
    <t>Pol13</t>
  </si>
  <si>
    <t>Pol14</t>
  </si>
  <si>
    <t>Pol16</t>
  </si>
  <si>
    <t>soub</t>
  </si>
  <si>
    <t>Pol17</t>
  </si>
  <si>
    <t>Pol19</t>
  </si>
  <si>
    <t>Pol25</t>
  </si>
  <si>
    <t>D2 - Potrubí a kabely</t>
  </si>
  <si>
    <t>Pol15</t>
  </si>
  <si>
    <t>Pol18</t>
  </si>
  <si>
    <t>Koleno 63</t>
  </si>
  <si>
    <t>Profigrass s.r.o. - Ing. Tomáš Vlček</t>
  </si>
  <si>
    <t>Holzova 9, 628 00 Brno - Líšeň</t>
  </si>
  <si>
    <t>CZ25319876</t>
  </si>
  <si>
    <t>Ing. Tomáš Vlček</t>
  </si>
  <si>
    <t>Ing. Jiří Vondál</t>
  </si>
  <si>
    <t>Pol01</t>
  </si>
  <si>
    <t>Hutnění vyrovnané stavební pláně</t>
  </si>
  <si>
    <t>Pol02</t>
  </si>
  <si>
    <t>Železobetonová podkladní deska BETON C20/25 XC2, tl. 150 mm</t>
  </si>
  <si>
    <t>Pol03</t>
  </si>
  <si>
    <t>Pol04</t>
  </si>
  <si>
    <t>2 ks -Betonový kónus 1000/625 mm</t>
  </si>
  <si>
    <t>2 ks -poklop B125 DN600 (litinovo - betonový) provětrávaný</t>
  </si>
  <si>
    <t>Doprava na stavbu</t>
  </si>
  <si>
    <t>Osazení jeřábem</t>
  </si>
  <si>
    <t>Zkouška těsnění při zaplnění nádrže</t>
  </si>
  <si>
    <t>Pol06</t>
  </si>
  <si>
    <t>Pol07</t>
  </si>
  <si>
    <t>Pol08</t>
  </si>
  <si>
    <t>Akumulační nádrže</t>
  </si>
  <si>
    <t>Pol09</t>
  </si>
  <si>
    <t>D6 - Vedlejší náklady</t>
  </si>
  <si>
    <t>Ing. Jiří Vondál, PROVO, Kubelíkova 22d, 628 00 Brno - Líšeň, IČ:12703320</t>
  </si>
  <si>
    <t>t</t>
  </si>
  <si>
    <t>1. PODMÍNKY PRO ZPRACOVÁNÍ NABÍDKOVÉ CENY</t>
  </si>
  <si>
    <t>Tento soupis stavebních prací, dodávek a služeb je sestaven jako podklad pro zpracování nabídek dodavatelů na veřejnou zakázku na instalační 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</si>
  <si>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 xml:space="preserve">        Vymezení některých pojmů</t>
  </si>
  <si>
    <t>Pro účely zpracování nabídkové ceny se jsou použity některé pojmy, pod kterými se rozumí:</t>
  </si>
  <si>
    <t>Soupisem stavebních prací dodávek a služeb dokument, ve kterém jsou definovány zadavatelem požadované stavební práce, dodávky a služby v podrobnostech nezbytných pro zpracování cenové nabídky dodavatele. Soupis obsahuje i vymezení požadovaného množství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</si>
  <si>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</si>
  <si>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</si>
  <si>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</si>
  <si>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</si>
  <si>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</si>
  <si>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</si>
  <si>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</si>
  <si>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</si>
  <si>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</si>
  <si>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</si>
  <si>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2. SPECIFICKÉ PODMÍNKY PRO ZPRACOVÁNÍ NABÍDKOVÉ CENY</t>
  </si>
  <si>
    <t>Ve všech listech tohoto souboru můžete měnit pouze buňky s béžovým pozadím. Jedná se o tyto údaje : 
- údaje o firmě
- jednotkové ceny položek zadané na maximálně dvě desetinná místa.</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</si>
  <si>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</si>
  <si>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</si>
  <si>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</si>
  <si>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</si>
  <si>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</si>
  <si>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</si>
  <si>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</si>
  <si>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</si>
  <si>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</si>
  <si>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 xml:space="preserve">  </t>
  </si>
  <si>
    <t>Akumulační nádrže a čerpací stanice pro hřiště č.1, areál Slávia Trnava.</t>
  </si>
  <si>
    <t>Trnava</t>
  </si>
  <si>
    <t>Město Trnava</t>
  </si>
  <si>
    <t>Hlavná ulica 1, 917 71 Trnava, Slovenská republika</t>
  </si>
  <si>
    <t>D1 - Výkopy</t>
  </si>
  <si>
    <t>D2 - Základové konstrukce</t>
  </si>
  <si>
    <t>Výkop strojní do hloubky 3,83 m v třídě těžitelnosti I.</t>
  </si>
  <si>
    <t>Výkop strojní do hloubky 0,25 m v třídě těžitelnosti I.</t>
  </si>
  <si>
    <t xml:space="preserve"> = 5,63*0,25</t>
  </si>
  <si>
    <t xml:space="preserve"> = 6,4*4*0,5+7,25*4,86*3,33</t>
  </si>
  <si>
    <t>Výkop rýhy šířky 0,5, hloubky 0,55 m</t>
  </si>
  <si>
    <t xml:space="preserve"> = 2*2,8*0,55 + 2*0,9*0,55</t>
  </si>
  <si>
    <t>SO-01 - Akumulační nádrž</t>
  </si>
  <si>
    <t xml:space="preserve"> = 25,6*0,15</t>
  </si>
  <si>
    <t>Podkladní štěrk frakce 16/63 mm tl.0,35</t>
  </si>
  <si>
    <t xml:space="preserve"> = 25,6*0,35</t>
  </si>
  <si>
    <t>Vyztužená KARI sítí 100x100x8 mm</t>
  </si>
  <si>
    <t>Hutnění vyrovnané vrstvy štěrku</t>
  </si>
  <si>
    <t>D3 - Akumulační nádrž</t>
  </si>
  <si>
    <t>Kompletní dodávka akumulační nádrže dle výkresu 03</t>
  </si>
  <si>
    <t>4 ks -Prostupy DN50-150 včetně zatěsnění</t>
  </si>
  <si>
    <t>Segmentové díly nádrže 4 ks</t>
  </si>
  <si>
    <t>EUR</t>
  </si>
  <si>
    <t>Cena bez DPH [EUR]</t>
  </si>
  <si>
    <t>Cena s DPH [EUR]</t>
  </si>
  <si>
    <t>Cena celkem [EUR]</t>
  </si>
  <si>
    <t>Spojování dílů</t>
  </si>
  <si>
    <t>Izolace z SBS pásů 34 m2</t>
  </si>
  <si>
    <t>D4 - Dokončovací práce</t>
  </si>
  <si>
    <t>Instalace sacího potrubí DN 100</t>
  </si>
  <si>
    <t>Instalace dopouštěcího potrubí DN 50</t>
  </si>
  <si>
    <t>Instalace bezpečnostního přepadu PVC KG 125</t>
  </si>
  <si>
    <t>Instalace skružové vsakovací šachty do hloubky 5,5 m</t>
  </si>
  <si>
    <t>Výkop jámy pro osazení skruže strojní do hloubky 5,5 m v třídě těžitelnosti I.</t>
  </si>
  <si>
    <t>Výkop rýhy šířky 0,5, hloubky 1,2 m, dlky 20 m</t>
  </si>
  <si>
    <t xml:space="preserve"> = 0,5*1,2*20</t>
  </si>
  <si>
    <t>D1 - Výkopy a zásapy</t>
  </si>
  <si>
    <t>Zásyp akumulační nádrže včetně hutnění</t>
  </si>
  <si>
    <t xml:space="preserve"> = (133-6,4*4*0,5-6*3,6*2,63-2*0,445)*1,15</t>
  </si>
  <si>
    <t>Zásyp vsakovací šachty včetně hutnění</t>
  </si>
  <si>
    <t>Podkladní zhutněný štěrk 16/32 mm tl.200 mm</t>
  </si>
  <si>
    <t xml:space="preserve"> = 0,75*0,75*π*5,7</t>
  </si>
  <si>
    <t xml:space="preserve"> = 0,75*0,75*π*0,2</t>
  </si>
  <si>
    <t xml:space="preserve"> = (9,72-0,55*0,55*π*5,5)*1,15</t>
  </si>
  <si>
    <t xml:space="preserve">Podsyp a obsyp potrubí - frakce 0 - 12 mm </t>
  </si>
  <si>
    <t xml:space="preserve"> = 0,5*0,2*20</t>
  </si>
  <si>
    <t>Zásyp potrubí výkopkem včetně hutnění, v třídě těžitelnosti I., písčito hlinitá zemina</t>
  </si>
  <si>
    <t xml:space="preserve"> = 0,5*1*20</t>
  </si>
  <si>
    <t>TO-01 - Technologie čerpání vody do závlahového systému, nadzemní přístřešek</t>
  </si>
  <si>
    <t>Podkladní štěrk frakce 16/32 mm tl.0,35</t>
  </si>
  <si>
    <t xml:space="preserve"> = 2*2,8*0,245</t>
  </si>
  <si>
    <t>Podkladní beton C 16/20 zhotovený na místě</t>
  </si>
  <si>
    <t xml:space="preserve"> = 2*2,8*0,05 + 2*0,9*0,05</t>
  </si>
  <si>
    <t>Zdivo ze ztraceného bednění 250/500/250 mm</t>
  </si>
  <si>
    <t>25 ks svislá výztuž průměru 12 mm délky 0,85 m</t>
  </si>
  <si>
    <t>Pol20</t>
  </si>
  <si>
    <t>Pol21</t>
  </si>
  <si>
    <t>Pol22</t>
  </si>
  <si>
    <t>Pol23</t>
  </si>
  <si>
    <t>Pol24</t>
  </si>
  <si>
    <t xml:space="preserve"> = 2*2,8*0,15+1,2*1,2*0,1</t>
  </si>
  <si>
    <t>BETON C20/25 XC2</t>
  </si>
  <si>
    <t xml:space="preserve"> = (2*2,8*0,75 + 2*0,9*0,75)*0,8</t>
  </si>
  <si>
    <t>D3 - konstrukce přístřešku</t>
  </si>
  <si>
    <t>Kompletní dodávka přístřešku dle popisu v TZ 6)d)</t>
  </si>
  <si>
    <t>5 ks dřevených trámů 120/100 mm</t>
  </si>
  <si>
    <t>6 ks dřevěný sloupků 100/100 mm</t>
  </si>
  <si>
    <t>dveře 800/1970 mm plechové</t>
  </si>
  <si>
    <t>2 ks -větrací mřížka 850/150 mm</t>
  </si>
  <si>
    <t>oplechování rohů a hran</t>
  </si>
  <si>
    <t>stropní PUR panely tl.100 mm</t>
  </si>
  <si>
    <t>opláštění z PUR panely TL.40 mm</t>
  </si>
  <si>
    <t>D4 - čerpací stanice a filtrace</t>
  </si>
  <si>
    <t>Čerpací stanice 10 l/s přo 80 m- kompletní dodávka dle popisu v TZ 6)a)</t>
  </si>
  <si>
    <t>Excentrická redukce přírubová DN 100/65</t>
  </si>
  <si>
    <t>Excentrická redukce přírubová DN 80/65</t>
  </si>
  <si>
    <t>Příruba s přechodem DN100/110</t>
  </si>
  <si>
    <t>Příruba vnitřní závit DN100/4" vni</t>
  </si>
  <si>
    <t>Příruba vnitřní závit DN80/3" vni</t>
  </si>
  <si>
    <t>Příruba s přechodem DN80/90</t>
  </si>
  <si>
    <t>Redukovaná spojka na potrubí PE110/PE90 -elektospojka</t>
  </si>
  <si>
    <t>Lapač nečistot DN 80- litina</t>
  </si>
  <si>
    <t>Navrtávací pas litina 90x1"</t>
  </si>
  <si>
    <t>Pol26</t>
  </si>
  <si>
    <t>Pol27</t>
  </si>
  <si>
    <t>Pol28</t>
  </si>
  <si>
    <t>Pol29</t>
  </si>
  <si>
    <t>Pol30</t>
  </si>
  <si>
    <t>Pol31</t>
  </si>
  <si>
    <t>Pol32</t>
  </si>
  <si>
    <t>Pol33</t>
  </si>
  <si>
    <t>Pol34</t>
  </si>
  <si>
    <t>Pol35</t>
  </si>
  <si>
    <t>Pol36</t>
  </si>
  <si>
    <t>Odvzdušňovací ventil kinetická 1"</t>
  </si>
  <si>
    <t>Pol37</t>
  </si>
  <si>
    <t>Pol38</t>
  </si>
  <si>
    <t>Pol39</t>
  </si>
  <si>
    <t>Pol40</t>
  </si>
  <si>
    <t>Potrubí HDPE100 110x6,6 PN10</t>
  </si>
  <si>
    <t>Potrubí HDPE100 110x6,6 PN10 - tyče 6 m</t>
  </si>
  <si>
    <t>Potrubí HDPE100 90x5,4 PN10 - tyče 6 m</t>
  </si>
  <si>
    <t>Pol41</t>
  </si>
  <si>
    <t>Koleno PE110 - elektrotvarovka</t>
  </si>
  <si>
    <t>Koleno PE90 - elektrotvarovka</t>
  </si>
  <si>
    <t>D5 - Dopouštění akumulační nádrže</t>
  </si>
  <si>
    <t>Pol42</t>
  </si>
  <si>
    <t>Filtr kovový sítkový 6/4" PN10</t>
  </si>
  <si>
    <t>Řídící jednotka ponorných sond</t>
  </si>
  <si>
    <t>Ponorná sonda dvojitá (3 sondy) 10 + 5 m</t>
  </si>
  <si>
    <t>Kulový ventil 6/4" , vni x vně</t>
  </si>
  <si>
    <t>Elektromagnetický ventil 6/4", cívka AC-24 V, s regulací průtoku, pracovní tlak do 16 bar</t>
  </si>
  <si>
    <t>Pol43</t>
  </si>
  <si>
    <t>Trafo na DIN lištu</t>
  </si>
  <si>
    <t>Pol44</t>
  </si>
  <si>
    <t>Pol45</t>
  </si>
  <si>
    <t>Pol46</t>
  </si>
  <si>
    <t>Pol47</t>
  </si>
  <si>
    <t>Pol48</t>
  </si>
  <si>
    <t>Pol49</t>
  </si>
  <si>
    <t>Pol50</t>
  </si>
  <si>
    <t>Spojovací a spotřební materiíl</t>
  </si>
  <si>
    <t>Úseková tlaková zkouška</t>
  </si>
  <si>
    <t>Pol51</t>
  </si>
  <si>
    <t>Rozvaděč IP 54 pro 24 pozic včetně jističů</t>
  </si>
  <si>
    <t xml:space="preserve">TO-02 - Hlavní přívodní potrubí </t>
  </si>
  <si>
    <t>Pol52</t>
  </si>
  <si>
    <t>Poplatek za uložení stavebního inertního odpadu na skládce (skládkovné)</t>
  </si>
  <si>
    <t>Odvoz suti a vybouraných hmot na skládku nebo meziskládku do 1 km se složením</t>
  </si>
  <si>
    <t>Poplatek za uložení zeminy na skládce (skládkovné)</t>
  </si>
  <si>
    <t>Pol53</t>
  </si>
  <si>
    <t>Odvoz zeminy na skládku nebo meziskládku do 10 km se složením</t>
  </si>
  <si>
    <t>Výkop rýhy šířky 140 mm, hloubky do 700 mm, délky do 20 km, v třídě těžitelnosti I., písčito hlinitá zemina</t>
  </si>
  <si>
    <t>Pol54</t>
  </si>
  <si>
    <t>Výstražná fólie bílá šířky 150 mm</t>
  </si>
  <si>
    <t>Pol55</t>
  </si>
  <si>
    <t>Pol56</t>
  </si>
  <si>
    <t>Pol57</t>
  </si>
  <si>
    <t>Pol58</t>
  </si>
  <si>
    <t xml:space="preserve"> = 0,15*0,15*60</t>
  </si>
  <si>
    <t xml:space="preserve"> = 0,15*0,45*60</t>
  </si>
  <si>
    <t>Potrubí HDPE100 63x3,8 PN10</t>
  </si>
  <si>
    <t>Pol59</t>
  </si>
  <si>
    <t>Pol60</t>
  </si>
  <si>
    <t>Pol61</t>
  </si>
  <si>
    <t>Pol62</t>
  </si>
  <si>
    <t>Litinové zemní šoupě nátrubní 80/90</t>
  </si>
  <si>
    <t>Litinové zemní šoupě nátrubní 50/63</t>
  </si>
  <si>
    <t>T kus 110 - elektrotvarovka</t>
  </si>
  <si>
    <t>Chránička PVC KG 150 - délka 2 m</t>
  </si>
  <si>
    <t>Kabel CYKY 5x1,5 mm2</t>
  </si>
  <si>
    <t>Mosazný hydtant 1"</t>
  </si>
  <si>
    <t>Kloubová přípojka k mosaznému hydrantu 1"</t>
  </si>
  <si>
    <t>Klíč k mosaznému hydrantu 1"</t>
  </si>
  <si>
    <t>Pol63</t>
  </si>
  <si>
    <t>Pol64</t>
  </si>
  <si>
    <t>Pol65</t>
  </si>
  <si>
    <t>Pol66</t>
  </si>
  <si>
    <t>Pol67</t>
  </si>
  <si>
    <t>Šachta velká kulatá zátěžová</t>
  </si>
  <si>
    <t>Pol69</t>
  </si>
  <si>
    <t>Celková tlaková zkouška</t>
  </si>
  <si>
    <t>D3 - Šachty</t>
  </si>
  <si>
    <t>D4 - Vedlejší náklady</t>
  </si>
  <si>
    <t>Předpokládá se, že dodavatel před zpracováním cenové nabídky pečlivě prostuduje všechny pokyny a podmínky pro zpracování nabídkové ceny obsažené v zadávacích podmínkách a bude se jimi při zpracování nabídkové ceny řídit.</t>
  </si>
  <si>
    <t>bod</t>
  </si>
  <si>
    <t>Geodetické zaměření hlavního potrubí, přístřešku, nádrže</t>
  </si>
  <si>
    <t>Pol70</t>
  </si>
  <si>
    <t>Písek frakce 0-4 mm</t>
  </si>
  <si>
    <t xml:space="preserve"> = 25,6*0,03</t>
  </si>
  <si>
    <t>Vyhotovení provozních řádů a řádů udžby čerpací stanice, akumulace a osatatní technologie</t>
  </si>
  <si>
    <t>5 ks segmentové skruže průměru 1100/100 mm</t>
  </si>
  <si>
    <t>Kabel CYKY 4Bx10 mm</t>
  </si>
  <si>
    <t>Pol71</t>
  </si>
  <si>
    <t>Pol00</t>
  </si>
  <si>
    <t xml:space="preserve"> = 7,7*5,8*0,3</t>
  </si>
  <si>
    <t>Sejmutí a uložení skrývky do hloubky 0,3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</si>
</sst>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7" x14ac:knownFonts="1">
    <font>
      <sz val="8"/>
      <name val="Trebuchet MS"/>
      <family val="2"/>
    </font>
    <font>
      <sz val="8"/>
      <color rgb="FF969696"/>
      <name val="Trebuchet MS"/>
      <family val="2"/>
      <charset val="238"/>
    </font>
    <font>
      <sz val="9"/>
      <name val="Trebuchet MS"/>
      <family val="2"/>
      <charset val="238"/>
    </font>
    <font>
      <b/>
      <sz val="12"/>
      <name val="Trebuchet MS"/>
      <family val="2"/>
      <charset val="238"/>
    </font>
    <font>
      <sz val="11"/>
      <name val="Trebuchet MS"/>
      <family val="2"/>
      <charset val="238"/>
    </font>
    <font>
      <sz val="12"/>
      <color rgb="FF003366"/>
      <name val="Trebuchet MS"/>
      <family val="2"/>
      <charset val="238"/>
    </font>
    <font>
      <sz val="10"/>
      <color rgb="FF003366"/>
      <name val="Trebuchet MS"/>
      <family val="2"/>
      <charset val="238"/>
    </font>
    <font>
      <sz val="8"/>
      <color rgb="FF003366"/>
      <name val="Trebuchet MS"/>
      <family val="2"/>
      <charset val="238"/>
    </font>
    <font>
      <sz val="8"/>
      <color rgb="FFFAE682"/>
      <name val="Trebuchet MS"/>
      <family val="2"/>
      <charset val="238"/>
    </font>
    <font>
      <sz val="10"/>
      <name val="Trebuchet MS"/>
      <family val="2"/>
      <charset val="238"/>
    </font>
    <font>
      <sz val="10"/>
      <color rgb="FF960000"/>
      <name val="Trebuchet MS"/>
      <family val="2"/>
      <charset val="238"/>
    </font>
    <font>
      <u/>
      <sz val="10"/>
      <color theme="10"/>
      <name val="Trebuchet MS"/>
      <family val="2"/>
      <charset val="238"/>
    </font>
    <font>
      <sz val="8"/>
      <color rgb="FF3366FF"/>
      <name val="Trebuchet MS"/>
      <family val="2"/>
      <charset val="238"/>
    </font>
    <font>
      <b/>
      <sz val="16"/>
      <name val="Trebuchet MS"/>
      <family val="2"/>
      <charset val="238"/>
    </font>
    <font>
      <sz val="9"/>
      <color rgb="FF969696"/>
      <name val="Trebuchet MS"/>
      <family val="2"/>
      <charset val="238"/>
    </font>
    <font>
      <sz val="10"/>
      <color rgb="FF464646"/>
      <name val="Trebuchet MS"/>
      <family val="2"/>
      <charset val="238"/>
    </font>
    <font>
      <b/>
      <sz val="10"/>
      <name val="Trebuchet MS"/>
      <family val="2"/>
      <charset val="238"/>
    </font>
    <font>
      <b/>
      <sz val="8"/>
      <color rgb="FF969696"/>
      <name val="Trebuchet MS"/>
      <family val="2"/>
      <charset val="238"/>
    </font>
    <font>
      <b/>
      <sz val="10"/>
      <color rgb="FF464646"/>
      <name val="Trebuchet MS"/>
      <family val="2"/>
      <charset val="238"/>
    </font>
    <font>
      <sz val="10"/>
      <color rgb="FF969696"/>
      <name val="Trebuchet MS"/>
      <family val="2"/>
      <charset val="238"/>
    </font>
    <font>
      <b/>
      <sz val="9"/>
      <name val="Trebuchet MS"/>
      <family val="2"/>
      <charset val="238"/>
    </font>
    <font>
      <sz val="12"/>
      <color rgb="FF969696"/>
      <name val="Trebuchet MS"/>
      <family val="2"/>
      <charset val="238"/>
    </font>
    <font>
      <b/>
      <sz val="12"/>
      <color rgb="FF960000"/>
      <name val="Trebuchet MS"/>
      <family val="2"/>
      <charset val="238"/>
    </font>
    <font>
      <sz val="12"/>
      <name val="Trebuchet MS"/>
      <family val="2"/>
      <charset val="238"/>
    </font>
    <font>
      <sz val="18"/>
      <color theme="10"/>
      <name val="Wingdings 2"/>
      <family val="1"/>
      <charset val="2"/>
    </font>
    <font>
      <b/>
      <sz val="11"/>
      <color rgb="FF003366"/>
      <name val="Trebuchet MS"/>
      <family val="2"/>
      <charset val="238"/>
    </font>
    <font>
      <sz val="11"/>
      <color rgb="FF003366"/>
      <name val="Trebuchet MS"/>
      <family val="2"/>
      <charset val="238"/>
    </font>
    <font>
      <sz val="11"/>
      <color rgb="FF969696"/>
      <name val="Trebuchet MS"/>
      <family val="2"/>
      <charset val="238"/>
    </font>
    <font>
      <b/>
      <sz val="12"/>
      <color rgb="FF800000"/>
      <name val="Trebuchet MS"/>
      <family val="2"/>
      <charset val="238"/>
    </font>
    <font>
      <b/>
      <sz val="8"/>
      <color rgb="FF800000"/>
      <name val="Trebuchet MS"/>
      <family val="2"/>
      <charset val="238"/>
    </font>
    <font>
      <sz val="9"/>
      <color rgb="FF000000"/>
      <name val="Trebuchet MS"/>
      <family val="2"/>
      <charset val="238"/>
    </font>
    <font>
      <sz val="8"/>
      <color rgb="FF960000"/>
      <name val="Trebuchet MS"/>
      <family val="2"/>
      <charset val="238"/>
    </font>
    <font>
      <u/>
      <sz val="11"/>
      <color theme="10"/>
      <name val="Calibri"/>
      <family val="2"/>
      <charset val="238"/>
      <scheme val="minor"/>
    </font>
    <font>
      <sz val="8"/>
      <color theme="3" tint="0.39997558519241921"/>
      <name val="Trebuchet MS"/>
      <family val="2"/>
    </font>
    <font>
      <u/>
      <sz val="11"/>
      <color theme="10"/>
      <name val="Calibri"/>
      <family val="2"/>
      <charset val="238"/>
      <scheme val="minor"/>
    </font>
    <font>
      <sz val="10"/>
      <color indexed="9"/>
      <name val="Arial CE"/>
      <family val="2"/>
      <charset val="238"/>
    </font>
    <font>
      <i/>
      <sz val="11"/>
      <color theme="1"/>
      <name val="Calibri"/>
      <family val="2"/>
      <charset val="238"/>
      <scheme val="minor"/>
    </font>
  </fonts>
  <fills count="8">
    <fill>
      <patternFill patternType="none"/>
    </fill>
    <fill>
      <patternFill patternType="gray125"/>
    </fill>
    <fill>
      <patternFill patternType="solid">
        <fgColor rgb="FFFAE682"/>
      </patternFill>
    </fill>
    <fill>
      <patternFill patternType="solid">
        <fgColor rgb="FFC0C0C0"/>
      </patternFill>
    </fill>
    <fill>
      <patternFill patternType="solid">
        <fgColor rgb="FFBEBEBE"/>
      </patternFill>
    </fill>
    <fill>
      <patternFill patternType="solid">
        <fgColor rgb="FFD2D2D2"/>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style="hair">
        <color rgb="FF969696"/>
      </right>
      <top style="hair">
        <color rgb="FF969696"/>
      </top>
      <bottom style="hair">
        <color rgb="FF969696"/>
      </bottom>
      <diagonal/>
    </border>
  </borders>
  <cellStyleXfs count="3">
    <xf numFmtId="0" fontId="0" fillId="0" borderId="0"/>
    <xf numFmtId="0" fontId="32" fillId="0" borderId="0" applyNumberFormat="0" applyFill="0" applyBorder="0" applyAlignment="0" applyProtection="0"/>
    <xf numFmtId="0" fontId="34" fillId="0" borderId="0" applyNumberFormat="0" applyFill="0" applyBorder="0" applyAlignment="0" applyProtection="0"/>
  </cellStyleXfs>
  <cellXfs count="286">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0" fillId="0" borderId="0" xfId="0" applyFont="1" applyAlignment="1">
      <alignment horizontal="center" vertical="center" wrapText="1"/>
    </xf>
    <xf numFmtId="0" fontId="7" fillId="0" borderId="0" xfId="0" applyFont="1" applyAlignment="1"/>
    <xf numFmtId="0" fontId="8" fillId="2" borderId="0" xfId="0" applyFont="1" applyFill="1" applyAlignment="1" applyProtection="1">
      <alignment horizontal="left" vertical="center"/>
    </xf>
    <xf numFmtId="0" fontId="9" fillId="2" borderId="0" xfId="0" applyFont="1" applyFill="1" applyAlignment="1" applyProtection="1">
      <alignment vertical="center"/>
    </xf>
    <xf numFmtId="0" fontId="10" fillId="2" borderId="0" xfId="0" applyFont="1" applyFill="1" applyAlignment="1" applyProtection="1">
      <alignment horizontal="left" vertical="center"/>
    </xf>
    <xf numFmtId="0" fontId="11" fillId="2" borderId="0" xfId="1" applyFont="1" applyFill="1" applyAlignment="1" applyProtection="1">
      <alignment vertical="center"/>
    </xf>
    <xf numFmtId="0" fontId="0" fillId="2" borderId="0" xfId="0" applyFill="1"/>
    <xf numFmtId="0" fontId="8" fillId="2" borderId="0" xfId="0" applyFont="1" applyFill="1" applyAlignment="1">
      <alignment horizontal="left" vertical="center"/>
    </xf>
    <xf numFmtId="0" fontId="8" fillId="0" borderId="0" xfId="0" applyFont="1" applyAlignment="1">
      <alignment horizontal="left"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12" fillId="0" borderId="0" xfId="0" applyFont="1" applyAlignment="1">
      <alignment horizontal="left" vertical="center"/>
    </xf>
    <xf numFmtId="0" fontId="0" fillId="0" borderId="4" xfId="0" applyFont="1" applyBorder="1" applyAlignment="1">
      <alignment vertical="center"/>
    </xf>
    <xf numFmtId="0" fontId="0" fillId="0" borderId="0" xfId="0" applyFont="1" applyBorder="1" applyAlignment="1">
      <alignment vertical="center"/>
    </xf>
    <xf numFmtId="0" fontId="0" fillId="0" borderId="5" xfId="0" applyFont="1" applyBorder="1" applyAlignment="1">
      <alignment vertical="center"/>
    </xf>
    <xf numFmtId="0" fontId="1" fillId="0" borderId="4" xfId="0" applyFont="1" applyBorder="1" applyAlignment="1">
      <alignment vertical="center"/>
    </xf>
    <xf numFmtId="0" fontId="1" fillId="0" borderId="0" xfId="0" applyFont="1" applyBorder="1" applyAlignment="1">
      <alignment horizontal="center" vertical="center"/>
    </xf>
    <xf numFmtId="0" fontId="1" fillId="0" borderId="5"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0" fillId="0" borderId="17" xfId="0" applyFont="1" applyBorder="1" applyAlignment="1">
      <alignment vertical="center"/>
    </xf>
    <xf numFmtId="0" fontId="0" fillId="0" borderId="18"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1" xfId="0" applyFont="1" applyBorder="1" applyAlignment="1">
      <alignment vertical="center"/>
    </xf>
    <xf numFmtId="0" fontId="0"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0" fillId="0" borderId="15" xfId="0" applyFont="1" applyBorder="1" applyAlignment="1">
      <alignment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0" fillId="0" borderId="11" xfId="0" applyFont="1" applyBorder="1" applyAlignment="1">
      <alignment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4" fontId="27" fillId="0" borderId="14" xfId="0" applyNumberFormat="1" applyFont="1" applyBorder="1" applyAlignment="1">
      <alignment vertical="center"/>
    </xf>
    <xf numFmtId="4" fontId="27" fillId="0" borderId="0" xfId="0" applyNumberFormat="1" applyFont="1" applyBorder="1" applyAlignment="1">
      <alignment vertical="center"/>
    </xf>
    <xf numFmtId="166" fontId="27" fillId="0" borderId="0" xfId="0" applyNumberFormat="1" applyFont="1" applyBorder="1" applyAlignment="1">
      <alignment vertical="center"/>
    </xf>
    <xf numFmtId="4" fontId="27" fillId="0" borderId="15" xfId="0" applyNumberFormat="1" applyFont="1" applyBorder="1" applyAlignment="1">
      <alignment vertical="center"/>
    </xf>
    <xf numFmtId="0" fontId="4" fillId="0" borderId="0" xfId="0" applyFont="1" applyAlignment="1">
      <alignment horizontal="left" vertical="center"/>
    </xf>
    <xf numFmtId="4" fontId="27" fillId="0" borderId="16" xfId="0" applyNumberFormat="1" applyFont="1" applyBorder="1" applyAlignment="1">
      <alignment vertical="center"/>
    </xf>
    <xf numFmtId="4" fontId="27" fillId="0" borderId="17" xfId="0" applyNumberFormat="1" applyFont="1" applyBorder="1" applyAlignment="1">
      <alignment vertical="center"/>
    </xf>
    <xf numFmtId="166" fontId="27" fillId="0" borderId="17" xfId="0" applyNumberFormat="1" applyFont="1" applyBorder="1" applyAlignment="1">
      <alignment vertical="center"/>
    </xf>
    <xf numFmtId="4" fontId="27" fillId="0" borderId="18" xfId="0" applyNumberFormat="1" applyFont="1" applyBorder="1" applyAlignment="1">
      <alignment vertical="center"/>
    </xf>
    <xf numFmtId="0" fontId="0" fillId="0" borderId="16" xfId="0" applyFont="1" applyBorder="1" applyAlignment="1">
      <alignment vertical="center"/>
    </xf>
    <xf numFmtId="0" fontId="0" fillId="2" borderId="0" xfId="0" applyFill="1" applyProtection="1"/>
    <xf numFmtId="0" fontId="5" fillId="0" borderId="4" xfId="0" applyFont="1" applyBorder="1" applyAlignment="1">
      <alignment vertical="center"/>
    </xf>
    <xf numFmtId="0" fontId="5" fillId="0" borderId="5"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0" fillId="0" borderId="25" xfId="0" applyFont="1" applyBorder="1" applyAlignment="1">
      <alignment vertical="center"/>
    </xf>
    <xf numFmtId="0" fontId="14" fillId="0" borderId="25"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166" fontId="31" fillId="0" borderId="12" xfId="0" applyNumberFormat="1" applyFont="1" applyBorder="1" applyAlignment="1"/>
    <xf numFmtId="166" fontId="31" fillId="0" borderId="13" xfId="0" applyNumberFormat="1" applyFont="1" applyBorder="1" applyAlignment="1"/>
    <xf numFmtId="0" fontId="7" fillId="0" borderId="4" xfId="0" applyFont="1" applyBorder="1" applyAlignment="1"/>
    <xf numFmtId="0" fontId="7" fillId="0" borderId="0" xfId="0" applyFont="1" applyBorder="1" applyAlignment="1"/>
    <xf numFmtId="0" fontId="7" fillId="0" borderId="5" xfId="0" applyFont="1" applyBorder="1" applyAlignment="1"/>
    <xf numFmtId="0" fontId="7" fillId="0" borderId="14" xfId="0" applyFont="1" applyBorder="1" applyAlignment="1"/>
    <xf numFmtId="166" fontId="7" fillId="0" borderId="0" xfId="0" applyNumberFormat="1" applyFont="1" applyBorder="1" applyAlignment="1"/>
    <xf numFmtId="166" fontId="7" fillId="0" borderId="15" xfId="0" applyNumberFormat="1" applyFont="1" applyBorder="1" applyAlignment="1"/>
    <xf numFmtId="0" fontId="0" fillId="0" borderId="4" xfId="0" applyFont="1" applyBorder="1" applyAlignment="1" applyProtection="1">
      <alignment vertical="center"/>
      <protection locked="0"/>
    </xf>
    <xf numFmtId="0" fontId="0" fillId="0" borderId="5" xfId="0" applyFont="1" applyBorder="1" applyAlignment="1" applyProtection="1">
      <alignment vertical="center"/>
      <protection locked="0"/>
    </xf>
    <xf numFmtId="0" fontId="1" fillId="0" borderId="25" xfId="0" applyFont="1" applyBorder="1" applyAlignment="1">
      <alignment horizontal="left" vertical="center"/>
    </xf>
    <xf numFmtId="166" fontId="1" fillId="0" borderId="0" xfId="0" applyNumberFormat="1" applyFont="1" applyBorder="1" applyAlignment="1">
      <alignment vertical="center"/>
    </xf>
    <xf numFmtId="166" fontId="1" fillId="0" borderId="15" xfId="0" applyNumberFormat="1" applyFont="1" applyBorder="1" applyAlignment="1">
      <alignment vertical="center"/>
    </xf>
    <xf numFmtId="0" fontId="1" fillId="0" borderId="17" xfId="0" applyFont="1" applyBorder="1" applyAlignment="1">
      <alignment horizontal="center" vertical="center"/>
    </xf>
    <xf numFmtId="166" fontId="1" fillId="0" borderId="17" xfId="0" applyNumberFormat="1" applyFont="1" applyBorder="1" applyAlignment="1">
      <alignment vertical="center"/>
    </xf>
    <xf numFmtId="166" fontId="1" fillId="0" borderId="18" xfId="0" applyNumberFormat="1" applyFont="1" applyBorder="1" applyAlignment="1">
      <alignment vertical="center"/>
    </xf>
    <xf numFmtId="4" fontId="3" fillId="0" borderId="0" xfId="0" applyNumberFormat="1" applyFont="1" applyAlignment="1">
      <alignment vertical="center"/>
    </xf>
    <xf numFmtId="0" fontId="0" fillId="0" borderId="0" xfId="0"/>
    <xf numFmtId="0" fontId="1" fillId="0" borderId="0" xfId="0" applyFont="1" applyBorder="1" applyAlignment="1">
      <alignment horizontal="left" vertical="center"/>
    </xf>
    <xf numFmtId="0" fontId="0" fillId="0" borderId="0" xfId="0" applyFont="1" applyBorder="1" applyAlignment="1" applyProtection="1">
      <alignment horizontal="center" vertical="center"/>
      <protection locked="0"/>
    </xf>
    <xf numFmtId="49"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wrapText="1"/>
      <protection locked="0"/>
    </xf>
    <xf numFmtId="167" fontId="0" fillId="0" borderId="0" xfId="0" applyNumberFormat="1" applyFont="1" applyBorder="1" applyAlignment="1" applyProtection="1">
      <alignment vertical="center"/>
      <protection locked="0"/>
    </xf>
    <xf numFmtId="0" fontId="0" fillId="0" borderId="0" xfId="0" applyFont="1" applyBorder="1" applyAlignment="1" applyProtection="1">
      <alignment horizontal="left" vertical="center"/>
      <protection locked="0"/>
    </xf>
    <xf numFmtId="0" fontId="6" fillId="0" borderId="0" xfId="0" applyFont="1" applyBorder="1" applyAlignment="1" applyProtection="1">
      <alignment horizontal="left"/>
      <protection hidden="1"/>
    </xf>
    <xf numFmtId="4" fontId="0" fillId="0" borderId="0" xfId="0" applyNumberFormat="1" applyFont="1" applyBorder="1" applyAlignment="1" applyProtection="1">
      <alignment vertical="center"/>
      <protection locked="0" hidden="1"/>
    </xf>
    <xf numFmtId="167" fontId="0" fillId="0" borderId="25" xfId="0" applyNumberFormat="1" applyFont="1" applyBorder="1" applyAlignment="1" applyProtection="1">
      <alignment vertical="center"/>
    </xf>
    <xf numFmtId="0" fontId="7" fillId="0" borderId="0" xfId="0" applyFont="1" applyBorder="1" applyAlignment="1" applyProtection="1"/>
    <xf numFmtId="0" fontId="6" fillId="0" borderId="0" xfId="0" applyFont="1" applyBorder="1" applyAlignment="1" applyProtection="1">
      <alignment horizontal="left"/>
    </xf>
    <xf numFmtId="0" fontId="0" fillId="0" borderId="0" xfId="0" applyBorder="1" applyProtection="1"/>
    <xf numFmtId="0" fontId="14" fillId="0" borderId="0" xfId="0" applyFont="1" applyBorder="1" applyAlignment="1" applyProtection="1">
      <alignment horizontal="left" vertical="center"/>
    </xf>
    <xf numFmtId="0" fontId="0" fillId="0" borderId="0" xfId="0" applyFont="1" applyBorder="1" applyAlignment="1" applyProtection="1">
      <alignment vertical="center"/>
    </xf>
    <xf numFmtId="0" fontId="3" fillId="0" borderId="0" xfId="0" applyFont="1" applyBorder="1" applyAlignment="1" applyProtection="1">
      <alignment horizontal="left" vertical="top"/>
    </xf>
    <xf numFmtId="0" fontId="2" fillId="0" borderId="0" xfId="0" applyFont="1" applyBorder="1" applyAlignment="1" applyProtection="1">
      <alignment horizontal="left" vertical="center"/>
    </xf>
    <xf numFmtId="165" fontId="2" fillId="0" borderId="0" xfId="0" applyNumberFormat="1" applyFont="1" applyBorder="1" applyAlignment="1" applyProtection="1">
      <alignment vertical="center"/>
    </xf>
    <xf numFmtId="0" fontId="0" fillId="0" borderId="12" xfId="0" applyFont="1" applyBorder="1" applyAlignment="1" applyProtection="1">
      <alignment vertical="center"/>
    </xf>
    <xf numFmtId="0" fontId="9" fillId="0" borderId="0" xfId="0" applyFont="1" applyBorder="1" applyAlignment="1" applyProtection="1">
      <alignment horizontal="left" vertical="center"/>
    </xf>
    <xf numFmtId="0" fontId="15" fillId="0" borderId="0" xfId="0" applyFont="1" applyBorder="1" applyAlignment="1" applyProtection="1">
      <alignment horizontal="left" vertical="center"/>
    </xf>
    <xf numFmtId="0" fontId="16"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164" fontId="1" fillId="0" borderId="0" xfId="0" applyNumberFormat="1" applyFont="1" applyBorder="1" applyAlignment="1" applyProtection="1">
      <alignment vertical="center"/>
    </xf>
    <xf numFmtId="0" fontId="1" fillId="0" borderId="0" xfId="0" applyFont="1" applyBorder="1" applyAlignment="1" applyProtection="1">
      <alignment horizontal="right" vertical="center"/>
    </xf>
    <xf numFmtId="0" fontId="0" fillId="5" borderId="0" xfId="0" applyFont="1" applyFill="1" applyBorder="1" applyAlignment="1" applyProtection="1">
      <alignment vertical="center"/>
    </xf>
    <xf numFmtId="0" fontId="3" fillId="5" borderId="8" xfId="0" applyFont="1" applyFill="1" applyBorder="1" applyAlignment="1" applyProtection="1">
      <alignment horizontal="left" vertical="center"/>
    </xf>
    <xf numFmtId="0" fontId="0" fillId="5" borderId="9" xfId="0" applyFont="1" applyFill="1" applyBorder="1" applyAlignment="1" applyProtection="1">
      <alignment vertical="center"/>
    </xf>
    <xf numFmtId="0" fontId="3" fillId="5" borderId="9" xfId="0" applyFont="1" applyFill="1" applyBorder="1" applyAlignment="1" applyProtection="1">
      <alignment horizontal="right" vertical="center"/>
    </xf>
    <xf numFmtId="0" fontId="3" fillId="5" borderId="9" xfId="0" applyFont="1" applyFill="1" applyBorder="1" applyAlignment="1" applyProtection="1">
      <alignment horizontal="center" vertical="center"/>
    </xf>
    <xf numFmtId="0" fontId="18" fillId="0" borderId="11" xfId="0" applyFont="1" applyBorder="1" applyAlignment="1" applyProtection="1">
      <alignment horizontal="left" vertical="center"/>
    </xf>
    <xf numFmtId="0" fontId="0" fillId="0" borderId="13" xfId="0" applyFont="1" applyBorder="1" applyAlignment="1" applyProtection="1">
      <alignment vertical="center"/>
    </xf>
    <xf numFmtId="0" fontId="0" fillId="0" borderId="14" xfId="0" applyBorder="1" applyProtection="1"/>
    <xf numFmtId="0" fontId="0" fillId="0" borderId="15" xfId="0" applyBorder="1" applyProtection="1"/>
    <xf numFmtId="0" fontId="19" fillId="0" borderId="16" xfId="0" applyFont="1" applyBorder="1" applyAlignment="1" applyProtection="1">
      <alignment horizontal="left" vertical="center"/>
    </xf>
    <xf numFmtId="0" fontId="0" fillId="0" borderId="17" xfId="0" applyFont="1" applyBorder="1" applyAlignment="1" applyProtection="1">
      <alignment vertical="center"/>
    </xf>
    <xf numFmtId="0" fontId="19" fillId="0" borderId="17" xfId="0" applyFont="1" applyBorder="1" applyAlignment="1" applyProtection="1">
      <alignment horizontal="left" vertical="center"/>
    </xf>
    <xf numFmtId="0" fontId="0" fillId="0" borderId="18" xfId="0" applyFont="1" applyBorder="1" applyAlignment="1" applyProtection="1">
      <alignment vertical="center"/>
    </xf>
    <xf numFmtId="0" fontId="0" fillId="0" borderId="20" xfId="0" applyFont="1" applyBorder="1" applyAlignment="1" applyProtection="1">
      <alignment vertical="center"/>
    </xf>
    <xf numFmtId="0" fontId="0" fillId="0" borderId="0" xfId="0" applyProtection="1"/>
    <xf numFmtId="0" fontId="0" fillId="0" borderId="2" xfId="0" applyFont="1" applyBorder="1" applyAlignment="1" applyProtection="1">
      <alignment vertical="center"/>
    </xf>
    <xf numFmtId="0" fontId="3" fillId="0" borderId="0" xfId="0" applyFont="1" applyBorder="1" applyAlignment="1" applyProtection="1">
      <alignment horizontal="left" vertical="center"/>
    </xf>
    <xf numFmtId="0" fontId="2" fillId="0" borderId="0" xfId="0" applyFont="1" applyBorder="1" applyAlignment="1" applyProtection="1">
      <alignment vertical="center"/>
    </xf>
    <xf numFmtId="0" fontId="28"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left" vertical="center"/>
    </xf>
    <xf numFmtId="0" fontId="6" fillId="0" borderId="0" xfId="0" applyFont="1" applyBorder="1" applyAlignment="1" applyProtection="1">
      <alignment vertical="center"/>
    </xf>
    <xf numFmtId="0" fontId="6" fillId="0" borderId="0" xfId="0" applyFont="1" applyBorder="1" applyAlignment="1" applyProtection="1">
      <alignment horizontal="left" vertical="center"/>
    </xf>
    <xf numFmtId="4" fontId="6" fillId="0" borderId="0" xfId="0" applyNumberFormat="1" applyFont="1" applyBorder="1" applyAlignment="1" applyProtection="1">
      <alignment vertical="center"/>
    </xf>
    <xf numFmtId="0" fontId="22" fillId="5" borderId="0" xfId="0" applyFont="1" applyFill="1" applyBorder="1" applyAlignment="1" applyProtection="1">
      <alignment horizontal="left" vertical="center"/>
    </xf>
    <xf numFmtId="0" fontId="2" fillId="5" borderId="22" xfId="0" applyFont="1" applyFill="1" applyBorder="1" applyAlignment="1" applyProtection="1">
      <alignment horizontal="center" vertical="center" wrapText="1"/>
    </xf>
    <xf numFmtId="0" fontId="2" fillId="5" borderId="23" xfId="0" applyFont="1" applyFill="1" applyBorder="1" applyAlignment="1" applyProtection="1">
      <alignment horizontal="center" vertical="center" wrapText="1"/>
    </xf>
    <xf numFmtId="0" fontId="22" fillId="0" borderId="0" xfId="0" applyFont="1" applyBorder="1" applyAlignment="1" applyProtection="1">
      <alignment horizontal="left" vertical="center"/>
    </xf>
    <xf numFmtId="0" fontId="5" fillId="0" borderId="0" xfId="0" applyFont="1" applyBorder="1" applyAlignment="1" applyProtection="1">
      <alignment horizontal="left"/>
    </xf>
    <xf numFmtId="0" fontId="0" fillId="0" borderId="25" xfId="0" applyFont="1" applyBorder="1" applyAlignment="1" applyProtection="1">
      <alignment horizontal="center" vertical="center"/>
    </xf>
    <xf numFmtId="49" fontId="0" fillId="0" borderId="25" xfId="0" applyNumberFormat="1" applyFont="1" applyBorder="1" applyAlignment="1" applyProtection="1">
      <alignment horizontal="left" vertical="center" wrapText="1"/>
    </xf>
    <xf numFmtId="0" fontId="0" fillId="0" borderId="25" xfId="0" applyFont="1" applyBorder="1" applyAlignment="1" applyProtection="1">
      <alignment horizontal="center" vertical="center" wrapText="1"/>
    </xf>
    <xf numFmtId="4" fontId="0" fillId="0" borderId="0" xfId="0" applyNumberFormat="1" applyFont="1" applyBorder="1" applyAlignment="1" applyProtection="1">
      <alignment vertical="center"/>
    </xf>
    <xf numFmtId="0" fontId="0" fillId="0" borderId="0" xfId="0"/>
    <xf numFmtId="0" fontId="2" fillId="0" borderId="0" xfId="0" applyFont="1" applyBorder="1" applyAlignment="1" applyProtection="1">
      <alignment horizontal="left" vertical="center"/>
    </xf>
    <xf numFmtId="0" fontId="0" fillId="0" borderId="0" xfId="0" applyFont="1" applyBorder="1" applyAlignment="1" applyProtection="1">
      <alignment vertical="center"/>
    </xf>
    <xf numFmtId="0" fontId="14" fillId="0" borderId="0" xfId="0" applyFont="1" applyBorder="1" applyAlignment="1" applyProtection="1">
      <alignment horizontal="left" vertical="center"/>
    </xf>
    <xf numFmtId="0" fontId="0" fillId="5" borderId="0" xfId="0" applyFont="1" applyFill="1" applyBorder="1" applyAlignment="1" applyProtection="1">
      <alignment vertical="center"/>
    </xf>
    <xf numFmtId="0" fontId="0" fillId="0" borderId="0" xfId="0" applyAlignment="1"/>
    <xf numFmtId="0" fontId="35" fillId="0" borderId="0" xfId="0" applyNumberFormat="1" applyFont="1" applyAlignment="1">
      <alignment wrapText="1"/>
    </xf>
    <xf numFmtId="4" fontId="0" fillId="0" borderId="0" xfId="0" applyNumberFormat="1"/>
    <xf numFmtId="4" fontId="0" fillId="0" borderId="0" xfId="0" applyNumberFormat="1" applyAlignment="1"/>
    <xf numFmtId="3" fontId="0" fillId="0" borderId="0" xfId="0" applyNumberFormat="1" applyAlignment="1"/>
    <xf numFmtId="0" fontId="2" fillId="6" borderId="0" xfId="0" applyFont="1" applyFill="1" applyBorder="1" applyAlignment="1" applyProtection="1">
      <alignment horizontal="left" vertical="center"/>
      <protection locked="0"/>
    </xf>
    <xf numFmtId="0" fontId="0" fillId="0" borderId="2" xfId="0" applyBorder="1" applyProtection="1"/>
    <xf numFmtId="0" fontId="14" fillId="0" borderId="0" xfId="0" applyFont="1" applyBorder="1" applyAlignment="1" applyProtection="1">
      <alignment horizontal="left" vertical="top"/>
    </xf>
    <xf numFmtId="14" fontId="2" fillId="0" borderId="0" xfId="0" applyNumberFormat="1" applyFont="1" applyBorder="1" applyAlignment="1" applyProtection="1">
      <alignment horizontal="left" vertical="center"/>
    </xf>
    <xf numFmtId="0" fontId="0" fillId="0" borderId="0" xfId="0" applyFill="1" applyBorder="1" applyProtection="1"/>
    <xf numFmtId="0" fontId="0" fillId="0" borderId="6" xfId="0" applyBorder="1" applyProtection="1"/>
    <xf numFmtId="0" fontId="16" fillId="0" borderId="7" xfId="0" applyFont="1" applyBorder="1" applyAlignment="1" applyProtection="1">
      <alignment horizontal="left" vertical="center"/>
    </xf>
    <xf numFmtId="0" fontId="0" fillId="0" borderId="7"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0" fillId="4" borderId="0" xfId="0" applyFont="1" applyFill="1" applyBorder="1" applyAlignment="1" applyProtection="1">
      <alignment vertical="center"/>
    </xf>
    <xf numFmtId="0" fontId="3" fillId="4" borderId="8" xfId="0" applyFont="1" applyFill="1" applyBorder="1" applyAlignment="1" applyProtection="1">
      <alignment horizontal="left" vertical="center"/>
    </xf>
    <xf numFmtId="0" fontId="0" fillId="4" borderId="9" xfId="0" applyFont="1" applyFill="1" applyBorder="1" applyAlignment="1" applyProtection="1">
      <alignment vertical="center"/>
    </xf>
    <xf numFmtId="0" fontId="3" fillId="4" borderId="9" xfId="0" applyFont="1" applyFill="1" applyBorder="1" applyAlignment="1" applyProtection="1">
      <alignment horizontal="center" vertical="center"/>
    </xf>
    <xf numFmtId="0" fontId="3" fillId="0" borderId="0" xfId="0" applyFont="1" applyBorder="1" applyAlignment="1" applyProtection="1">
      <alignment vertical="center"/>
    </xf>
    <xf numFmtId="0" fontId="20" fillId="0" borderId="0" xfId="0" applyFont="1" applyBorder="1" applyAlignment="1" applyProtection="1">
      <alignment vertical="center"/>
    </xf>
    <xf numFmtId="4" fontId="2" fillId="0" borderId="0" xfId="0" applyNumberFormat="1" applyFont="1" applyBorder="1" applyAlignment="1" applyProtection="1">
      <alignment vertical="center"/>
    </xf>
    <xf numFmtId="0" fontId="22" fillId="0" borderId="0" xfId="0" applyFont="1" applyBorder="1" applyAlignment="1" applyProtection="1">
      <alignment vertical="center"/>
    </xf>
    <xf numFmtId="0" fontId="25" fillId="0" borderId="0" xfId="0" applyFont="1" applyBorder="1" applyAlignment="1" applyProtection="1">
      <alignment vertical="center"/>
    </xf>
    <xf numFmtId="0" fontId="26" fillId="0" borderId="0" xfId="0" applyFont="1" applyBorder="1" applyAlignment="1" applyProtection="1">
      <alignment vertical="center"/>
    </xf>
    <xf numFmtId="49" fontId="2" fillId="0" borderId="0" xfId="0" applyNumberFormat="1" applyFont="1" applyBorder="1" applyAlignment="1" applyProtection="1">
      <alignment vertical="center"/>
    </xf>
    <xf numFmtId="0" fontId="0" fillId="0" borderId="0" xfId="0" applyBorder="1" applyProtection="1"/>
    <xf numFmtId="164" fontId="1" fillId="0" borderId="0" xfId="0" applyNumberFormat="1" applyFont="1" applyBorder="1" applyAlignment="1" applyProtection="1">
      <alignment vertical="center"/>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0" fillId="0" borderId="0" xfId="0"/>
    <xf numFmtId="0" fontId="2" fillId="0" borderId="0" xfId="0" applyFont="1" applyBorder="1" applyAlignment="1" applyProtection="1">
      <alignment horizontal="left" vertical="center"/>
    </xf>
    <xf numFmtId="0" fontId="2" fillId="5" borderId="23" xfId="0" applyFont="1" applyFill="1" applyBorder="1" applyAlignment="1" applyProtection="1">
      <alignment horizontal="center" vertical="center" wrapText="1"/>
    </xf>
    <xf numFmtId="0" fontId="0" fillId="0" borderId="0" xfId="0" applyFont="1" applyBorder="1" applyAlignment="1" applyProtection="1">
      <alignment vertical="center"/>
    </xf>
    <xf numFmtId="0" fontId="14" fillId="0" borderId="0" xfId="0" applyFont="1" applyBorder="1" applyAlignment="1" applyProtection="1">
      <alignment horizontal="left" vertical="center"/>
    </xf>
    <xf numFmtId="4"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0" fillId="5" borderId="0" xfId="0" applyFont="1" applyFill="1" applyBorder="1" applyAlignment="1" applyProtection="1">
      <alignment vertical="center"/>
    </xf>
    <xf numFmtId="0" fontId="5" fillId="0" borderId="0" xfId="0" applyFont="1" applyBorder="1" applyAlignment="1" applyProtection="1">
      <alignment vertical="center"/>
    </xf>
    <xf numFmtId="0" fontId="0" fillId="0" borderId="0" xfId="0" applyFont="1" applyBorder="1" applyAlignment="1">
      <alignment vertical="center"/>
    </xf>
    <xf numFmtId="0" fontId="14" fillId="0" borderId="0" xfId="0" applyFont="1" applyBorder="1" applyAlignment="1">
      <alignment horizontal="center" vertical="center"/>
    </xf>
    <xf numFmtId="0" fontId="25" fillId="0" borderId="0" xfId="0" applyFont="1" applyBorder="1" applyAlignment="1" applyProtection="1">
      <alignment horizontal="left" vertical="center" wrapText="1"/>
    </xf>
    <xf numFmtId="49" fontId="0" fillId="6" borderId="0" xfId="0" applyNumberFormat="1" applyFont="1" applyFill="1" applyBorder="1" applyAlignment="1" applyProtection="1">
      <alignment horizontal="left" vertical="center"/>
      <protection locked="0"/>
    </xf>
    <xf numFmtId="4" fontId="0" fillId="6" borderId="0" xfId="0" applyNumberFormat="1" applyFont="1" applyFill="1" applyBorder="1" applyAlignment="1" applyProtection="1">
      <alignment horizontal="left" vertical="center"/>
      <protection locked="0"/>
    </xf>
    <xf numFmtId="0" fontId="2" fillId="5" borderId="8" xfId="0" applyFont="1" applyFill="1" applyBorder="1" applyAlignment="1" applyProtection="1">
      <alignment horizontal="center" vertical="center"/>
    </xf>
    <xf numFmtId="0" fontId="2" fillId="5" borderId="9" xfId="0" applyFont="1" applyFill="1" applyBorder="1" applyAlignment="1" applyProtection="1">
      <alignment horizontal="left" vertical="center"/>
    </xf>
    <xf numFmtId="0" fontId="2" fillId="5" borderId="9" xfId="0" applyFont="1" applyFill="1" applyBorder="1" applyAlignment="1" applyProtection="1">
      <alignment horizontal="center" vertical="center"/>
    </xf>
    <xf numFmtId="0" fontId="2" fillId="0" borderId="0" xfId="0" applyFont="1" applyBorder="1" applyAlignment="1" applyProtection="1">
      <alignment horizontal="left" vertical="center" wrapText="1"/>
    </xf>
    <xf numFmtId="4" fontId="9" fillId="0" borderId="0" xfId="0" applyNumberFormat="1" applyFont="1" applyBorder="1" applyAlignment="1" applyProtection="1">
      <alignment vertical="center"/>
    </xf>
    <xf numFmtId="0" fontId="0" fillId="0" borderId="0" xfId="0" applyBorder="1" applyProtection="1"/>
    <xf numFmtId="4" fontId="16" fillId="0" borderId="7" xfId="0" applyNumberFormat="1" applyFont="1" applyBorder="1" applyAlignment="1" applyProtection="1">
      <alignment vertical="center"/>
    </xf>
    <xf numFmtId="0" fontId="0" fillId="0" borderId="7" xfId="0" applyFont="1" applyBorder="1" applyAlignment="1" applyProtection="1">
      <alignment vertical="center"/>
    </xf>
    <xf numFmtId="164" fontId="1" fillId="0" borderId="0" xfId="0" applyNumberFormat="1" applyFont="1" applyBorder="1" applyAlignment="1" applyProtection="1">
      <alignment vertical="center"/>
    </xf>
    <xf numFmtId="0" fontId="1" fillId="0" borderId="0" xfId="0" applyFont="1" applyBorder="1" applyAlignment="1" applyProtection="1">
      <alignment vertical="center"/>
    </xf>
    <xf numFmtId="4" fontId="17" fillId="0" borderId="0" xfId="0" applyNumberFormat="1" applyFont="1" applyBorder="1" applyAlignment="1" applyProtection="1">
      <alignment vertical="center"/>
    </xf>
    <xf numFmtId="4" fontId="22" fillId="0" borderId="0" xfId="0" applyNumberFormat="1" applyFont="1" applyBorder="1" applyAlignment="1" applyProtection="1">
      <alignment horizontal="right" vertical="center"/>
    </xf>
    <xf numFmtId="4" fontId="22" fillId="0" borderId="0" xfId="0" applyNumberFormat="1" applyFont="1" applyBorder="1" applyAlignment="1" applyProtection="1">
      <alignment vertical="center"/>
    </xf>
    <xf numFmtId="4" fontId="22" fillId="5" borderId="0" xfId="0" applyNumberFormat="1" applyFont="1" applyFill="1" applyBorder="1" applyAlignment="1" applyProtection="1">
      <alignment vertical="center"/>
    </xf>
    <xf numFmtId="4" fontId="26" fillId="0" borderId="0" xfId="0" applyNumberFormat="1" applyFont="1" applyBorder="1" applyAlignment="1" applyProtection="1">
      <alignment vertical="center"/>
    </xf>
    <xf numFmtId="0" fontId="26" fillId="0" borderId="0" xfId="0" applyFont="1" applyBorder="1" applyAlignment="1" applyProtection="1">
      <alignment vertical="center"/>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1" fillId="0" borderId="14" xfId="0" applyFont="1" applyBorder="1" applyAlignment="1">
      <alignment horizontal="left" vertical="center"/>
    </xf>
    <xf numFmtId="0" fontId="1" fillId="0" borderId="0" xfId="0" applyFont="1" applyBorder="1" applyAlignment="1">
      <alignment horizontal="left" vertical="center"/>
    </xf>
    <xf numFmtId="0" fontId="2" fillId="0" borderId="0" xfId="0" applyFont="1" applyBorder="1" applyAlignment="1" applyProtection="1">
      <alignment vertical="center"/>
    </xf>
    <xf numFmtId="0" fontId="12" fillId="3" borderId="0" xfId="0" applyFont="1" applyFill="1" applyAlignment="1">
      <alignment horizontal="center" vertical="center"/>
    </xf>
    <xf numFmtId="0" fontId="0" fillId="0" borderId="0" xfId="0"/>
    <xf numFmtId="0" fontId="3" fillId="0" borderId="0" xfId="0" applyFont="1" applyBorder="1" applyAlignment="1" applyProtection="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xf>
    <xf numFmtId="0" fontId="13" fillId="0" borderId="0" xfId="0" applyFont="1" applyBorder="1" applyAlignment="1" applyProtection="1">
      <alignment horizontal="center" vertical="center"/>
    </xf>
    <xf numFmtId="0" fontId="13" fillId="0" borderId="0" xfId="0" applyFont="1" applyBorder="1" applyAlignment="1" applyProtection="1">
      <alignment horizontal="left" vertical="center"/>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wrapText="1"/>
    </xf>
    <xf numFmtId="0" fontId="3" fillId="4" borderId="9" xfId="0" applyFont="1" applyFill="1" applyBorder="1" applyAlignment="1" applyProtection="1">
      <alignment horizontal="left" vertical="center"/>
    </xf>
    <xf numFmtId="0" fontId="0" fillId="4" borderId="9" xfId="0" applyFont="1" applyFill="1" applyBorder="1" applyAlignment="1" applyProtection="1">
      <alignment vertical="center"/>
    </xf>
    <xf numFmtId="4" fontId="3" fillId="4" borderId="9" xfId="0" applyNumberFormat="1" applyFont="1" applyFill="1" applyBorder="1" applyAlignment="1" applyProtection="1">
      <alignment vertical="center"/>
    </xf>
    <xf numFmtId="0" fontId="0" fillId="4" borderId="10" xfId="0" applyFont="1" applyFill="1" applyBorder="1" applyAlignment="1" applyProtection="1">
      <alignment vertical="center"/>
    </xf>
    <xf numFmtId="14" fontId="2" fillId="0" borderId="0" xfId="0" applyNumberFormat="1" applyFont="1" applyBorder="1" applyAlignment="1" applyProtection="1">
      <alignment horizontal="left" vertical="center"/>
    </xf>
    <xf numFmtId="0" fontId="2" fillId="5" borderId="10" xfId="0" applyFont="1" applyFill="1" applyBorder="1" applyAlignment="1" applyProtection="1">
      <alignment horizontal="left" vertical="center"/>
    </xf>
    <xf numFmtId="0" fontId="36" fillId="7" borderId="0" xfId="0" applyNumberFormat="1" applyFont="1" applyFill="1" applyAlignment="1">
      <alignment wrapText="1"/>
    </xf>
    <xf numFmtId="0" fontId="0" fillId="0" borderId="0" xfId="0" applyNumberFormat="1" applyAlignment="1">
      <alignment wrapText="1"/>
    </xf>
    <xf numFmtId="0" fontId="0" fillId="0" borderId="0" xfId="0" applyNumberFormat="1" applyAlignment="1">
      <alignment vertical="top" wrapText="1"/>
    </xf>
    <xf numFmtId="0" fontId="0" fillId="0" borderId="25" xfId="0" applyFont="1" applyBorder="1" applyAlignment="1" applyProtection="1">
      <alignment horizontal="left" vertical="center" wrapText="1"/>
    </xf>
    <xf numFmtId="4" fontId="0" fillId="6" borderId="25" xfId="0" applyNumberFormat="1" applyFont="1" applyFill="1" applyBorder="1" applyAlignment="1" applyProtection="1">
      <alignment vertical="center"/>
      <protection locked="0"/>
    </xf>
    <xf numFmtId="4" fontId="0" fillId="0" borderId="25" xfId="0" applyNumberFormat="1" applyFont="1" applyBorder="1" applyAlignment="1" applyProtection="1">
      <alignment vertical="center"/>
    </xf>
    <xf numFmtId="0" fontId="33" fillId="0" borderId="25" xfId="0" applyFont="1" applyBorder="1" applyAlignment="1" applyProtection="1">
      <alignment horizontal="left" vertical="center" wrapText="1"/>
    </xf>
    <xf numFmtId="4" fontId="0" fillId="0" borderId="25" xfId="0" applyNumberFormat="1" applyFont="1" applyBorder="1" applyAlignment="1" applyProtection="1">
      <alignment vertical="center"/>
      <protection locked="0" hidden="1"/>
    </xf>
    <xf numFmtId="4" fontId="6" fillId="0" borderId="23" xfId="0" applyNumberFormat="1" applyFont="1" applyBorder="1" applyAlignment="1" applyProtection="1"/>
    <xf numFmtId="4" fontId="6" fillId="0" borderId="23" xfId="0" applyNumberFormat="1" applyFont="1" applyBorder="1" applyAlignment="1" applyProtection="1">
      <alignment vertical="center"/>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24" xfId="0" applyFont="1" applyBorder="1" applyAlignment="1" applyProtection="1">
      <alignment horizontal="left" vertical="center" wrapText="1"/>
    </xf>
    <xf numFmtId="4" fontId="0" fillId="0" borderId="22" xfId="0" applyNumberFormat="1" applyFont="1" applyBorder="1" applyAlignment="1" applyProtection="1">
      <alignment vertical="center"/>
      <protection locked="0" hidden="1"/>
    </xf>
    <xf numFmtId="4" fontId="0" fillId="0" borderId="24" xfId="0" applyNumberFormat="1" applyFont="1" applyBorder="1" applyAlignment="1" applyProtection="1">
      <alignment vertical="center"/>
      <protection locked="0" hidden="1"/>
    </xf>
    <xf numFmtId="4" fontId="0" fillId="0" borderId="22" xfId="0" applyNumberFormat="1" applyFont="1" applyBorder="1" applyAlignment="1" applyProtection="1">
      <alignment vertical="center"/>
    </xf>
    <xf numFmtId="4" fontId="0" fillId="0" borderId="23" xfId="0" applyNumberFormat="1" applyFont="1" applyBorder="1" applyAlignment="1" applyProtection="1">
      <alignment vertical="center"/>
    </xf>
    <xf numFmtId="4" fontId="0" fillId="0" borderId="24" xfId="0" applyNumberFormat="1" applyFont="1" applyBorder="1" applyAlignment="1" applyProtection="1">
      <alignment vertical="center"/>
    </xf>
    <xf numFmtId="165" fontId="2" fillId="0" borderId="0" xfId="0" applyNumberFormat="1" applyFont="1" applyBorder="1" applyAlignment="1" applyProtection="1">
      <alignment horizontal="left" vertical="center"/>
    </xf>
    <xf numFmtId="0" fontId="2" fillId="5" borderId="23" xfId="0" applyFont="1" applyFill="1" applyBorder="1" applyAlignment="1" applyProtection="1">
      <alignment horizontal="center" vertical="center" wrapText="1"/>
    </xf>
    <xf numFmtId="0" fontId="30" fillId="5" borderId="23" xfId="0" applyFont="1" applyFill="1" applyBorder="1" applyAlignment="1" applyProtection="1">
      <alignment horizontal="center" vertical="center" wrapText="1"/>
    </xf>
    <xf numFmtId="0" fontId="2" fillId="5" borderId="24" xfId="0" applyFont="1" applyFill="1" applyBorder="1" applyAlignment="1" applyProtection="1">
      <alignment horizontal="center" vertical="center" wrapText="1"/>
    </xf>
    <xf numFmtId="4" fontId="22" fillId="0" borderId="12" xfId="0" applyNumberFormat="1" applyFont="1" applyBorder="1" applyAlignment="1" applyProtection="1"/>
    <xf numFmtId="4" fontId="3" fillId="0" borderId="12" xfId="0" applyNumberFormat="1" applyFont="1" applyBorder="1" applyAlignment="1" applyProtection="1">
      <alignment vertical="center"/>
    </xf>
    <xf numFmtId="4" fontId="5" fillId="0" borderId="17" xfId="0" applyNumberFormat="1" applyFont="1" applyBorder="1" applyAlignment="1" applyProtection="1"/>
    <xf numFmtId="4" fontId="5" fillId="0" borderId="17" xfId="0" applyNumberFormat="1" applyFont="1" applyBorder="1" applyAlignment="1" applyProtection="1">
      <alignment vertical="center"/>
    </xf>
    <xf numFmtId="0" fontId="0" fillId="0" borderId="0" xfId="0" applyFont="1" applyBorder="1" applyAlignment="1" applyProtection="1">
      <alignment vertical="center"/>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left" vertical="center"/>
    </xf>
    <xf numFmtId="4" fontId="6" fillId="0" borderId="0" xfId="0" applyNumberFormat="1" applyFont="1" applyBorder="1" applyAlignment="1" applyProtection="1">
      <alignment vertical="center"/>
    </xf>
    <xf numFmtId="0" fontId="6" fillId="0" borderId="0" xfId="0" applyFont="1" applyBorder="1" applyAlignment="1" applyProtection="1">
      <alignment vertical="center"/>
    </xf>
    <xf numFmtId="4" fontId="6" fillId="0" borderId="0" xfId="0" applyNumberFormat="1" applyFont="1" applyBorder="1" applyAlignment="1" applyProtection="1">
      <alignment horizontal="right" vertical="center"/>
    </xf>
    <xf numFmtId="4" fontId="28" fillId="0" borderId="0" xfId="0" applyNumberFormat="1" applyFont="1" applyBorder="1" applyAlignment="1" applyProtection="1">
      <alignment vertical="center"/>
    </xf>
    <xf numFmtId="4" fontId="29" fillId="0" borderId="0" xfId="0" applyNumberFormat="1" applyFont="1" applyBorder="1" applyAlignment="1" applyProtection="1">
      <alignment vertical="center"/>
    </xf>
    <xf numFmtId="0" fontId="2" fillId="5" borderId="0" xfId="0" applyFont="1" applyFill="1" applyBorder="1" applyAlignment="1" applyProtection="1">
      <alignment horizontal="center" vertical="center"/>
    </xf>
    <xf numFmtId="0" fontId="0" fillId="5" borderId="0" xfId="0" applyFont="1" applyFill="1" applyBorder="1" applyAlignment="1" applyProtection="1">
      <alignment vertical="center"/>
    </xf>
    <xf numFmtId="4" fontId="5" fillId="0" borderId="0" xfId="0" applyNumberFormat="1" applyFont="1" applyBorder="1" applyAlignment="1" applyProtection="1">
      <alignment vertical="center"/>
    </xf>
    <xf numFmtId="0" fontId="5" fillId="0" borderId="0" xfId="0" applyFont="1" applyBorder="1" applyAlignment="1" applyProtection="1">
      <alignment vertical="center"/>
    </xf>
    <xf numFmtId="4" fontId="3" fillId="5" borderId="9" xfId="0" applyNumberFormat="1" applyFont="1" applyFill="1" applyBorder="1" applyAlignment="1" applyProtection="1">
      <alignment vertical="center"/>
    </xf>
    <xf numFmtId="4" fontId="3" fillId="5" borderId="10" xfId="0" applyNumberFormat="1" applyFont="1" applyFill="1" applyBorder="1" applyAlignment="1" applyProtection="1">
      <alignment vertical="center"/>
    </xf>
    <xf numFmtId="4" fontId="1" fillId="0" borderId="0" xfId="0" applyNumberFormat="1" applyFont="1" applyBorder="1" applyAlignment="1" applyProtection="1">
      <alignment vertical="center"/>
    </xf>
    <xf numFmtId="4" fontId="16" fillId="0" borderId="0" xfId="0" applyNumberFormat="1" applyFont="1" applyBorder="1" applyAlignment="1" applyProtection="1">
      <alignment vertical="center"/>
    </xf>
    <xf numFmtId="0" fontId="11" fillId="2" borderId="0" xfId="1" applyFont="1" applyFill="1" applyAlignment="1" applyProtection="1">
      <alignment horizontal="center" vertical="center"/>
    </xf>
    <xf numFmtId="0" fontId="0" fillId="0" borderId="22" xfId="0" applyFont="1" applyBorder="1" applyAlignment="1" applyProtection="1">
      <alignment horizontal="left" vertical="center" wrapText="1"/>
    </xf>
    <xf numFmtId="0" fontId="0" fillId="0" borderId="23" xfId="0" applyFont="1" applyBorder="1" applyAlignment="1" applyProtection="1">
      <alignment horizontal="left" vertical="center" wrapText="1"/>
    </xf>
    <xf numFmtId="0" fontId="0" fillId="0" borderId="24" xfId="0" applyFont="1" applyBorder="1" applyAlignment="1" applyProtection="1">
      <alignment horizontal="left" vertical="center" wrapText="1"/>
    </xf>
    <xf numFmtId="4" fontId="33" fillId="6" borderId="25" xfId="0" applyNumberFormat="1" applyFont="1" applyFill="1" applyBorder="1" applyAlignment="1" applyProtection="1">
      <alignment vertical="center"/>
      <protection locked="0"/>
    </xf>
    <xf numFmtId="4" fontId="33" fillId="6" borderId="22" xfId="0" applyNumberFormat="1" applyFont="1" applyFill="1" applyBorder="1" applyAlignment="1" applyProtection="1">
      <alignment vertical="center"/>
      <protection locked="0"/>
    </xf>
    <xf numFmtId="4" fontId="33" fillId="6" borderId="24" xfId="0" applyNumberFormat="1" applyFont="1" applyFill="1" applyBorder="1" applyAlignment="1" applyProtection="1">
      <alignment vertical="center"/>
      <protection locked="0"/>
    </xf>
  </cellXfs>
  <cellStyles count="3">
    <cellStyle name="Hypertextové prepojenie" xfId="1" builtinId="8"/>
    <cellStyle name="Hypertextový odkaz 2" xfId="2" xr:uid="{00000000-0005-0000-0000-000001000000}"/>
    <cellStyle name="Normálna"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cstate="print"/>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79F881D8-4F4D-41B8-BB2A-C10952C66154}"/>
            </a:ext>
          </a:extLst>
        </xdr:cNvPr>
        <xdr:cNvPicPr/>
      </xdr:nvPicPr>
      <xdr:blipFill>
        <a:blip xmlns:r="http://schemas.openxmlformats.org/officeDocument/2006/relationships" r:embed="rId2" cstate="print"/>
        <a:stretch>
          <a:fillRect/>
        </a:stretch>
      </xdr:blipFill>
      <xdr:spPr>
        <a:xfrm>
          <a:off x="0" y="0"/>
          <a:ext cx="276860" cy="276860"/>
        </a:xfrm>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5834020A-B7D9-4A39-944D-490597B82FDB}"/>
            </a:ext>
          </a:extLst>
        </xdr:cNvPr>
        <xdr:cNvPicPr/>
      </xdr:nvPicPr>
      <xdr:blipFill>
        <a:blip xmlns:r="http://schemas.openxmlformats.org/officeDocument/2006/relationships" r:embed="rId2" cstate="print"/>
        <a:stretch>
          <a:fillRect/>
        </a:stretch>
      </xdr:blipFill>
      <xdr:spPr>
        <a:xfrm>
          <a:off x="0" y="0"/>
          <a:ext cx="276860" cy="276860"/>
        </a:xfrm>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2229813F-952B-420C-8B0D-02053DEC0192}"/>
            </a:ext>
          </a:extLst>
        </xdr:cNvPr>
        <xdr:cNvPicPr/>
      </xdr:nvPicPr>
      <xdr:blipFill>
        <a:blip xmlns:r="http://schemas.openxmlformats.org/officeDocument/2006/relationships" r:embed="rId2" cstate="print"/>
        <a:stretch>
          <a:fillRect/>
        </a:stretch>
      </xdr:blipFill>
      <xdr:spPr>
        <a:xfrm>
          <a:off x="0" y="0"/>
          <a:ext cx="276860" cy="276860"/>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PROFIGRASS\Users\zdenek.burda\AppData\Local\Microsoft\Windows\INetCache\Content.Outlook\LL1L3ZOO\040-18%20-%20Profigras%20-%20Lednice%20TO%201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e stavby"/>
      <sheetName val="TO-1.01 - TO-1.01"/>
      <sheetName val="TO-1.02 - TO-1.02"/>
      <sheetName val="TO-1.04 - TO-1.04"/>
      <sheetName val="TO-1.05 - TO-1.05"/>
      <sheetName val="TO-1.06 - TO-1.06"/>
      <sheetName val="TO-1.08.01 - TO-1.08.01"/>
      <sheetName val="TO-1.09 - TO-1.09"/>
      <sheetName val="TO-1.10 - TO-1.10"/>
      <sheetName val="TO-1.11.01 - TO-1.11.01"/>
      <sheetName val="TO-1.11.02 - TO-1.11.02"/>
      <sheetName val="TO-1.11.03 - TO-1.11.03"/>
      <sheetName val="TO-1.11.04 - TO-1.11.04"/>
      <sheetName val="TO-1.11.05 - TO-1.11.05"/>
      <sheetName val="TO-1.11.06 - TO-1.11.06"/>
      <sheetName val="TO-1.11.07 - TO-1.11.07"/>
      <sheetName val="TO-1.11.08 - TO-1.11.08"/>
      <sheetName val="TO-1.11.09 - TO-1.11.09"/>
      <sheetName val="TO-1.11.10 - TO-1.11.10"/>
      <sheetName val="TO-1.11.11 - TO-1.11.11"/>
    </sheetNames>
    <sheetDataSet>
      <sheetData sheetId="0">
        <row r="6">
          <cell r="K6" t="str">
            <v>Lednice</v>
          </cell>
        </row>
        <row r="11">
          <cell r="E11" t="str">
            <v xml:space="preserve"> </v>
          </cell>
        </row>
        <row r="14">
          <cell r="E14" t="str">
            <v xml:space="preserve"> </v>
          </cell>
        </row>
        <row r="17">
          <cell r="E17" t="str">
            <v xml:space="preserve"> </v>
          </cell>
        </row>
        <row r="20">
          <cell r="E20" t="str">
            <v xml:space="preserve">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K97"/>
  <sheetViews>
    <sheetView showGridLines="0" tabSelected="1" view="pageBreakPreview" zoomScale="60" zoomScaleNormal="100" workbookViewId="0">
      <pane ySplit="1" topLeftCell="A2" activePane="bottomLeft" state="frozen"/>
      <selection pane="bottomLeft" activeCell="BG23" sqref="BG23"/>
    </sheetView>
  </sheetViews>
  <sheetFormatPr defaultRowHeight="13.5" x14ac:dyDescent="0.3"/>
  <cols>
    <col min="1" max="1" width="8.33203125" customWidth="1"/>
    <col min="2" max="2" width="1.6640625" customWidth="1"/>
    <col min="3" max="3" width="4.1640625" customWidth="1"/>
    <col min="4" max="33" width="2.5" customWidth="1"/>
    <col min="34" max="34" width="3.33203125" customWidth="1"/>
    <col min="35" max="37" width="2.5" customWidth="1"/>
    <col min="38" max="38" width="8.33203125" customWidth="1"/>
    <col min="39" max="39" width="3.33203125" customWidth="1"/>
    <col min="40" max="40" width="13.33203125" customWidth="1"/>
    <col min="41" max="41" width="7.5" customWidth="1"/>
    <col min="42" max="42" width="4.1640625" customWidth="1"/>
    <col min="43" max="43" width="1.6640625" customWidth="1"/>
    <col min="44" max="44" width="13.6640625" customWidth="1"/>
    <col min="45" max="46" width="25.83203125" hidden="1" customWidth="1"/>
    <col min="47" max="47" width="25" hidden="1" customWidth="1"/>
    <col min="48" max="52" width="21.6640625" hidden="1" customWidth="1"/>
    <col min="53" max="53" width="19.1640625" hidden="1" customWidth="1"/>
    <col min="54" max="54" width="25" hidden="1" customWidth="1"/>
    <col min="55" max="56" width="19.1640625" hidden="1" customWidth="1"/>
    <col min="57" max="57" width="66.5" customWidth="1"/>
    <col min="71" max="89" width="9.33203125" hidden="1"/>
  </cols>
  <sheetData>
    <row r="1" spans="1:73" ht="21.4" customHeight="1" x14ac:dyDescent="0.3">
      <c r="A1" s="10" t="s">
        <v>0</v>
      </c>
      <c r="B1" s="11"/>
      <c r="C1" s="11"/>
      <c r="D1" s="12" t="s">
        <v>1</v>
      </c>
      <c r="E1" s="11"/>
      <c r="F1" s="11"/>
      <c r="G1" s="11"/>
      <c r="H1" s="11"/>
      <c r="I1" s="11"/>
      <c r="J1" s="11"/>
      <c r="K1" s="13" t="s">
        <v>2</v>
      </c>
      <c r="L1" s="13"/>
      <c r="M1" s="13"/>
      <c r="N1" s="13"/>
      <c r="O1" s="13"/>
      <c r="P1" s="13"/>
      <c r="Q1" s="13"/>
      <c r="R1" s="13"/>
      <c r="S1" s="13"/>
      <c r="T1" s="11"/>
      <c r="U1" s="11"/>
      <c r="V1" s="11"/>
      <c r="W1" s="13" t="s">
        <v>3</v>
      </c>
      <c r="X1" s="13"/>
      <c r="Y1" s="13"/>
      <c r="Z1" s="13"/>
      <c r="AA1" s="13"/>
      <c r="AB1" s="13"/>
      <c r="AC1" s="13"/>
      <c r="AD1" s="13"/>
      <c r="AE1" s="13"/>
      <c r="AF1" s="13"/>
      <c r="AG1" s="11"/>
      <c r="AH1" s="11"/>
      <c r="AI1" s="14"/>
      <c r="AJ1" s="14"/>
      <c r="AK1" s="14"/>
      <c r="AL1" s="14"/>
      <c r="AM1" s="14"/>
      <c r="AN1" s="14"/>
      <c r="AO1" s="14"/>
      <c r="AP1" s="14"/>
      <c r="AQ1" s="14"/>
      <c r="AR1" s="14"/>
      <c r="AS1" s="14"/>
      <c r="AT1" s="14"/>
      <c r="AU1" s="14"/>
      <c r="AV1" s="14"/>
      <c r="AW1" s="14"/>
      <c r="AX1" s="14"/>
      <c r="AY1" s="14"/>
      <c r="AZ1" s="14"/>
      <c r="BA1" s="15" t="s">
        <v>4</v>
      </c>
      <c r="BB1" s="15" t="s">
        <v>5</v>
      </c>
      <c r="BC1" s="14"/>
      <c r="BD1" s="14"/>
      <c r="BE1" s="14"/>
      <c r="BF1" s="14"/>
      <c r="BG1" s="14"/>
      <c r="BH1" s="14"/>
      <c r="BI1" s="14"/>
      <c r="BJ1" s="14"/>
      <c r="BK1" s="14"/>
      <c r="BL1" s="14"/>
      <c r="BM1" s="14"/>
      <c r="BN1" s="14"/>
      <c r="BO1" s="14"/>
      <c r="BP1" s="14"/>
      <c r="BQ1" s="14"/>
      <c r="BR1" s="14"/>
      <c r="BT1" s="16" t="s">
        <v>6</v>
      </c>
      <c r="BU1" s="16" t="s">
        <v>6</v>
      </c>
    </row>
    <row r="2" spans="1:73" ht="36.950000000000003" customHeight="1" x14ac:dyDescent="0.3">
      <c r="C2" s="225" t="s">
        <v>7</v>
      </c>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R2" s="222" t="s">
        <v>8</v>
      </c>
      <c r="AS2" s="223"/>
      <c r="AT2" s="223"/>
      <c r="AU2" s="223"/>
      <c r="AV2" s="223"/>
      <c r="AW2" s="223"/>
      <c r="AX2" s="223"/>
      <c r="AY2" s="223"/>
      <c r="AZ2" s="223"/>
      <c r="BA2" s="223"/>
      <c r="BB2" s="223"/>
      <c r="BC2" s="223"/>
      <c r="BD2" s="223"/>
      <c r="BE2" s="223"/>
      <c r="BS2" s="17" t="s">
        <v>9</v>
      </c>
      <c r="BT2" s="17" t="s">
        <v>10</v>
      </c>
    </row>
    <row r="3" spans="1:73" ht="6.95" customHeight="1" x14ac:dyDescent="0.3">
      <c r="B3" s="18"/>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K3" s="163"/>
      <c r="AL3" s="163"/>
      <c r="AM3" s="163"/>
      <c r="AN3" s="163"/>
      <c r="AO3" s="163"/>
      <c r="AP3" s="163"/>
      <c r="AQ3" s="20"/>
      <c r="BS3" s="17" t="s">
        <v>9</v>
      </c>
      <c r="BT3" s="17" t="s">
        <v>11</v>
      </c>
    </row>
    <row r="4" spans="1:73" ht="36.950000000000003" customHeight="1" x14ac:dyDescent="0.3">
      <c r="B4" s="21"/>
      <c r="C4" s="227" t="s">
        <v>12</v>
      </c>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
      <c r="AS4" s="23" t="s">
        <v>13</v>
      </c>
      <c r="BS4" s="17" t="s">
        <v>14</v>
      </c>
    </row>
    <row r="5" spans="1:73" ht="14.45" customHeight="1" x14ac:dyDescent="0.3">
      <c r="B5" s="21"/>
      <c r="C5" s="106"/>
      <c r="D5" s="164" t="s">
        <v>15</v>
      </c>
      <c r="E5" s="106"/>
      <c r="F5" s="106"/>
      <c r="G5" s="106"/>
      <c r="H5" s="106"/>
      <c r="I5" s="106"/>
      <c r="J5" s="106"/>
      <c r="K5" s="229" t="s">
        <v>16</v>
      </c>
      <c r="L5" s="206"/>
      <c r="M5" s="206"/>
      <c r="N5" s="206"/>
      <c r="O5" s="206"/>
      <c r="P5" s="206"/>
      <c r="Q5" s="206"/>
      <c r="R5" s="206"/>
      <c r="S5" s="206"/>
      <c r="T5" s="206"/>
      <c r="U5" s="206"/>
      <c r="V5" s="206"/>
      <c r="W5" s="206"/>
      <c r="X5" s="206"/>
      <c r="Y5" s="206"/>
      <c r="Z5" s="206"/>
      <c r="AA5" s="206"/>
      <c r="AB5" s="206"/>
      <c r="AC5" s="206"/>
      <c r="AD5" s="206"/>
      <c r="AE5" s="206"/>
      <c r="AF5" s="206"/>
      <c r="AG5" s="206"/>
      <c r="AH5" s="206"/>
      <c r="AI5" s="206"/>
      <c r="AJ5" s="206"/>
      <c r="AK5" s="206"/>
      <c r="AL5" s="206"/>
      <c r="AM5" s="206"/>
      <c r="AN5" s="206"/>
      <c r="AO5" s="206"/>
      <c r="AP5" s="106"/>
      <c r="AQ5" s="22"/>
      <c r="BS5" s="17" t="s">
        <v>9</v>
      </c>
    </row>
    <row r="6" spans="1:73" ht="54.75" customHeight="1" x14ac:dyDescent="0.3">
      <c r="B6" s="21"/>
      <c r="C6" s="106"/>
      <c r="D6" s="109" t="s">
        <v>17</v>
      </c>
      <c r="E6" s="106"/>
      <c r="F6" s="106"/>
      <c r="G6" s="106"/>
      <c r="H6" s="106"/>
      <c r="I6" s="106"/>
      <c r="J6" s="106"/>
      <c r="K6" s="230" t="s">
        <v>178</v>
      </c>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c r="AK6" s="206"/>
      <c r="AL6" s="206"/>
      <c r="AM6" s="206"/>
      <c r="AN6" s="206"/>
      <c r="AO6" s="206"/>
      <c r="AP6" s="106"/>
      <c r="AQ6" s="22"/>
      <c r="BS6" s="17" t="s">
        <v>9</v>
      </c>
    </row>
    <row r="7" spans="1:73" ht="14.45" customHeight="1" x14ac:dyDescent="0.3">
      <c r="B7" s="21"/>
      <c r="C7" s="106"/>
      <c r="D7" s="155" t="s">
        <v>18</v>
      </c>
      <c r="E7" s="106"/>
      <c r="F7" s="106"/>
      <c r="G7" s="106"/>
      <c r="H7" s="106"/>
      <c r="I7" s="106"/>
      <c r="J7" s="106"/>
      <c r="K7" s="153" t="s">
        <v>5</v>
      </c>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55" t="s">
        <v>19</v>
      </c>
      <c r="AL7" s="106"/>
      <c r="AM7" s="106"/>
      <c r="AN7" s="153" t="s">
        <v>5</v>
      </c>
      <c r="AO7" s="106"/>
      <c r="AP7" s="106"/>
      <c r="AQ7" s="22"/>
      <c r="BS7" s="17" t="s">
        <v>9</v>
      </c>
    </row>
    <row r="8" spans="1:73" ht="14.45" customHeight="1" x14ac:dyDescent="0.3">
      <c r="B8" s="21"/>
      <c r="C8" s="106"/>
      <c r="D8" s="155" t="s">
        <v>20</v>
      </c>
      <c r="E8" s="106"/>
      <c r="F8" s="106"/>
      <c r="G8" s="106"/>
      <c r="H8" s="106"/>
      <c r="I8" s="106"/>
      <c r="J8" s="106"/>
      <c r="K8" s="153" t="s">
        <v>179</v>
      </c>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55" t="s">
        <v>22</v>
      </c>
      <c r="AL8" s="106"/>
      <c r="AM8" s="106"/>
      <c r="AN8" s="165">
        <v>43661</v>
      </c>
      <c r="AO8" s="106"/>
      <c r="AP8" s="106"/>
      <c r="AQ8" s="22"/>
      <c r="BS8" s="17" t="s">
        <v>9</v>
      </c>
    </row>
    <row r="9" spans="1:73" ht="14.45" customHeight="1" x14ac:dyDescent="0.3">
      <c r="B9" s="21"/>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22"/>
      <c r="BS9" s="17" t="s">
        <v>9</v>
      </c>
    </row>
    <row r="10" spans="1:73" ht="14.45" customHeight="1" x14ac:dyDescent="0.3">
      <c r="B10" s="21"/>
      <c r="C10" s="106"/>
      <c r="D10" s="155" t="s">
        <v>23</v>
      </c>
      <c r="E10" s="106"/>
      <c r="F10" s="106"/>
      <c r="G10" s="106"/>
      <c r="H10" s="106"/>
      <c r="I10" s="106"/>
      <c r="J10" s="106"/>
      <c r="K10" s="106" t="s">
        <v>180</v>
      </c>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55" t="s">
        <v>24</v>
      </c>
      <c r="AL10" s="106"/>
      <c r="AM10" s="106"/>
      <c r="AN10" s="188">
        <v>313114</v>
      </c>
      <c r="AO10" s="106"/>
      <c r="AP10" s="106"/>
      <c r="AQ10" s="22"/>
      <c r="BS10" s="17" t="s">
        <v>9</v>
      </c>
    </row>
    <row r="11" spans="1:73" ht="18.399999999999999" customHeight="1" x14ac:dyDescent="0.3">
      <c r="B11" s="21"/>
      <c r="C11" s="106"/>
      <c r="D11" s="106"/>
      <c r="E11" s="153" t="s">
        <v>21</v>
      </c>
      <c r="F11" s="106"/>
      <c r="G11" s="106"/>
      <c r="H11" s="106"/>
      <c r="I11" s="106"/>
      <c r="J11" s="106"/>
      <c r="K11" s="183" t="s">
        <v>181</v>
      </c>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55" t="s">
        <v>25</v>
      </c>
      <c r="AL11" s="106"/>
      <c r="AM11" s="106"/>
      <c r="AN11" s="153">
        <v>2021175728</v>
      </c>
      <c r="AO11" s="106"/>
      <c r="AP11" s="106"/>
      <c r="AQ11" s="22"/>
      <c r="BS11" s="17" t="s">
        <v>9</v>
      </c>
    </row>
    <row r="12" spans="1:73" ht="6.95" customHeight="1" x14ac:dyDescent="0.3">
      <c r="B12" s="21"/>
      <c r="C12" s="106"/>
      <c r="D12" s="106"/>
      <c r="E12" s="106"/>
      <c r="F12" s="106"/>
      <c r="G12" s="106"/>
      <c r="H12" s="106"/>
      <c r="I12" s="106"/>
      <c r="J12" s="106"/>
      <c r="K12" s="183"/>
      <c r="L12" s="106"/>
      <c r="M12" s="106"/>
      <c r="N12" s="106"/>
      <c r="O12" s="106"/>
      <c r="P12" s="106"/>
      <c r="Q12" s="106"/>
      <c r="R12" s="106"/>
      <c r="S12" s="106"/>
      <c r="T12" s="106"/>
      <c r="U12" s="106"/>
      <c r="V12" s="106"/>
      <c r="W12" s="106"/>
      <c r="X12" s="106"/>
      <c r="Y12" s="106"/>
      <c r="Z12" s="106"/>
      <c r="AA12" s="106"/>
      <c r="AB12" s="106"/>
      <c r="AC12" s="106"/>
      <c r="AD12" s="106"/>
      <c r="AE12" s="106"/>
      <c r="AF12" s="106"/>
      <c r="AG12" s="106"/>
      <c r="AH12" s="106"/>
      <c r="AI12" s="106"/>
      <c r="AJ12" s="106"/>
      <c r="AK12" s="106"/>
      <c r="AL12" s="106"/>
      <c r="AM12" s="106"/>
      <c r="AN12" s="106"/>
      <c r="AO12" s="106"/>
      <c r="AP12" s="106"/>
      <c r="AQ12" s="22"/>
      <c r="BS12" s="17" t="s">
        <v>9</v>
      </c>
    </row>
    <row r="13" spans="1:73" ht="14.45" customHeight="1" x14ac:dyDescent="0.3">
      <c r="B13" s="21"/>
      <c r="C13" s="106"/>
      <c r="D13" s="155" t="s">
        <v>26</v>
      </c>
      <c r="E13" s="106"/>
      <c r="F13" s="106"/>
      <c r="G13" s="106"/>
      <c r="H13" s="106"/>
      <c r="I13" s="106"/>
      <c r="J13" s="106"/>
      <c r="K13" s="199" t="s">
        <v>21</v>
      </c>
      <c r="L13" s="199"/>
      <c r="M13" s="199"/>
      <c r="N13" s="199"/>
      <c r="O13" s="199"/>
      <c r="P13" s="199"/>
      <c r="Q13" s="199"/>
      <c r="R13" s="199"/>
      <c r="S13" s="199"/>
      <c r="T13" s="199"/>
      <c r="U13" s="199"/>
      <c r="V13" s="199"/>
      <c r="W13" s="199"/>
      <c r="X13" s="199"/>
      <c r="Y13" s="199"/>
      <c r="Z13" s="199"/>
      <c r="AA13" s="199"/>
      <c r="AB13" s="199"/>
      <c r="AC13" s="199"/>
      <c r="AD13" s="199"/>
      <c r="AE13" s="199"/>
      <c r="AF13" s="199"/>
      <c r="AG13" s="106"/>
      <c r="AH13" s="106"/>
      <c r="AI13" s="106"/>
      <c r="AJ13" s="106"/>
      <c r="AK13" s="155" t="s">
        <v>24</v>
      </c>
      <c r="AL13" s="106"/>
      <c r="AM13" s="106"/>
      <c r="AN13" s="162" t="s">
        <v>177</v>
      </c>
      <c r="AO13" s="106"/>
      <c r="AP13" s="106"/>
      <c r="AQ13" s="22"/>
      <c r="BS13" s="17" t="s">
        <v>9</v>
      </c>
    </row>
    <row r="14" spans="1:73" ht="15" x14ac:dyDescent="0.3">
      <c r="B14" s="21"/>
      <c r="C14" s="106"/>
      <c r="D14" s="106"/>
      <c r="E14" s="153" t="s">
        <v>21</v>
      </c>
      <c r="F14" s="106"/>
      <c r="G14" s="106"/>
      <c r="H14" s="106"/>
      <c r="I14" s="106"/>
      <c r="J14" s="106"/>
      <c r="K14" s="200" t="s">
        <v>21</v>
      </c>
      <c r="L14" s="200"/>
      <c r="M14" s="200"/>
      <c r="N14" s="200"/>
      <c r="O14" s="200"/>
      <c r="P14" s="200"/>
      <c r="Q14" s="200"/>
      <c r="R14" s="200"/>
      <c r="S14" s="200"/>
      <c r="T14" s="200"/>
      <c r="U14" s="200"/>
      <c r="V14" s="200"/>
      <c r="W14" s="200"/>
      <c r="X14" s="200"/>
      <c r="Y14" s="200"/>
      <c r="Z14" s="200"/>
      <c r="AA14" s="200"/>
      <c r="AB14" s="200"/>
      <c r="AC14" s="200"/>
      <c r="AD14" s="200"/>
      <c r="AE14" s="200"/>
      <c r="AF14" s="200"/>
      <c r="AG14" s="106"/>
      <c r="AH14" s="106"/>
      <c r="AI14" s="106"/>
      <c r="AJ14" s="106"/>
      <c r="AK14" s="155" t="s">
        <v>25</v>
      </c>
      <c r="AL14" s="106"/>
      <c r="AM14" s="106"/>
      <c r="AN14" s="162" t="s">
        <v>21</v>
      </c>
      <c r="AO14" s="106"/>
      <c r="AP14" s="106"/>
      <c r="AQ14" s="22"/>
      <c r="BS14" s="17" t="s">
        <v>9</v>
      </c>
    </row>
    <row r="15" spans="1:73" ht="6.95" customHeight="1" x14ac:dyDescent="0.3">
      <c r="B15" s="21"/>
      <c r="C15" s="106"/>
      <c r="D15" s="106"/>
      <c r="E15" s="106"/>
      <c r="F15" s="106"/>
      <c r="G15" s="106"/>
      <c r="H15" s="106"/>
      <c r="I15" s="106"/>
      <c r="J15" s="106"/>
      <c r="K15" s="16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22"/>
      <c r="BS15" s="17" t="s">
        <v>6</v>
      </c>
    </row>
    <row r="16" spans="1:73" ht="14.45" customHeight="1" x14ac:dyDescent="0.3">
      <c r="B16" s="21"/>
      <c r="C16" s="106"/>
      <c r="D16" s="155" t="s">
        <v>27</v>
      </c>
      <c r="E16" s="106"/>
      <c r="F16" s="106"/>
      <c r="G16" s="106"/>
      <c r="H16" s="106"/>
      <c r="I16" s="106"/>
      <c r="J16" s="106"/>
      <c r="K16" s="106" t="s">
        <v>149</v>
      </c>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55"/>
      <c r="AL16" s="106"/>
      <c r="AM16" s="106"/>
      <c r="AN16" s="153"/>
      <c r="AO16" s="106"/>
      <c r="AP16" s="106"/>
      <c r="AQ16" s="22"/>
      <c r="BS16" s="17" t="s">
        <v>6</v>
      </c>
    </row>
    <row r="17" spans="2:71" ht="18.399999999999999" customHeight="1" x14ac:dyDescent="0.3">
      <c r="B17" s="21"/>
      <c r="C17" s="106"/>
      <c r="D17" s="106"/>
      <c r="E17" s="153" t="s">
        <v>21</v>
      </c>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55"/>
      <c r="AL17" s="106"/>
      <c r="AM17" s="106"/>
      <c r="AN17" s="153" t="s">
        <v>5</v>
      </c>
      <c r="AO17" s="106"/>
      <c r="AP17" s="106"/>
      <c r="AQ17" s="22"/>
      <c r="BS17" s="17" t="s">
        <v>28</v>
      </c>
    </row>
    <row r="18" spans="2:71" ht="6.95" customHeight="1" x14ac:dyDescent="0.3">
      <c r="B18" s="21"/>
      <c r="C18" s="106"/>
      <c r="D18" s="106"/>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c r="AM18" s="106"/>
      <c r="AN18" s="106"/>
      <c r="AO18" s="106"/>
      <c r="AP18" s="106"/>
      <c r="AQ18" s="22"/>
      <c r="BS18" s="17" t="s">
        <v>9</v>
      </c>
    </row>
    <row r="19" spans="2:71" ht="14.45" customHeight="1" x14ac:dyDescent="0.3">
      <c r="B19" s="21"/>
      <c r="C19" s="106"/>
      <c r="D19" s="155" t="s">
        <v>29</v>
      </c>
      <c r="E19" s="106"/>
      <c r="F19" s="106"/>
      <c r="G19" s="106"/>
      <c r="H19" s="106"/>
      <c r="I19" s="106"/>
      <c r="J19" s="106"/>
      <c r="K19" s="166" t="s">
        <v>127</v>
      </c>
      <c r="L19" s="106"/>
      <c r="M19" s="106"/>
      <c r="N19" s="106"/>
      <c r="O19" s="106"/>
      <c r="P19" s="106"/>
      <c r="Q19" s="106"/>
      <c r="R19" s="106"/>
      <c r="S19" s="106"/>
      <c r="T19" s="106"/>
      <c r="U19" s="106"/>
      <c r="V19" s="106"/>
      <c r="W19" s="106"/>
      <c r="X19" s="106"/>
      <c r="Y19" s="106"/>
      <c r="Z19" s="106"/>
      <c r="AA19" s="106"/>
      <c r="AB19" s="106"/>
      <c r="AC19" s="106"/>
      <c r="AD19" s="106"/>
      <c r="AE19" s="106"/>
      <c r="AF19" s="106"/>
      <c r="AG19" s="106"/>
      <c r="AH19" s="106"/>
      <c r="AI19" s="106"/>
      <c r="AJ19" s="106"/>
      <c r="AK19" s="155" t="s">
        <v>24</v>
      </c>
      <c r="AL19" s="106"/>
      <c r="AM19" s="106"/>
      <c r="AN19" s="153">
        <v>25319876</v>
      </c>
      <c r="AO19" s="106"/>
      <c r="AP19" s="106"/>
      <c r="AQ19" s="22"/>
      <c r="BS19" s="17" t="s">
        <v>9</v>
      </c>
    </row>
    <row r="20" spans="2:71" ht="18.399999999999999" customHeight="1" x14ac:dyDescent="0.3">
      <c r="B20" s="21"/>
      <c r="C20" s="106"/>
      <c r="D20" s="106"/>
      <c r="E20" s="153" t="s">
        <v>21</v>
      </c>
      <c r="F20" s="106"/>
      <c r="G20" s="106"/>
      <c r="H20" s="106"/>
      <c r="I20" s="106"/>
      <c r="J20" s="106"/>
      <c r="K20" s="166" t="s">
        <v>128</v>
      </c>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55" t="s">
        <v>25</v>
      </c>
      <c r="AL20" s="106"/>
      <c r="AM20" s="106"/>
      <c r="AN20" s="153" t="s">
        <v>129</v>
      </c>
      <c r="AO20" s="106"/>
      <c r="AP20" s="106"/>
      <c r="AQ20" s="22"/>
    </row>
    <row r="21" spans="2:71" ht="6.95" customHeight="1" x14ac:dyDescent="0.3">
      <c r="B21" s="21"/>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22"/>
    </row>
    <row r="22" spans="2:71" ht="15" x14ac:dyDescent="0.3">
      <c r="B22" s="21"/>
      <c r="C22" s="106"/>
      <c r="D22" s="155" t="s">
        <v>30</v>
      </c>
      <c r="E22" s="106"/>
      <c r="F22" s="106"/>
      <c r="G22" s="106"/>
      <c r="H22" s="106"/>
      <c r="I22" s="106"/>
      <c r="J22" s="106"/>
      <c r="K22" s="200" t="s">
        <v>21</v>
      </c>
      <c r="L22" s="200"/>
      <c r="M22" s="200"/>
      <c r="N22" s="200"/>
      <c r="O22" s="200"/>
      <c r="P22" s="200"/>
      <c r="Q22" s="200"/>
      <c r="R22" s="200"/>
      <c r="S22" s="200"/>
      <c r="T22" s="200"/>
      <c r="U22" s="200"/>
      <c r="V22" s="200"/>
      <c r="W22" s="200"/>
      <c r="X22" s="200"/>
      <c r="Y22" s="200"/>
      <c r="Z22" s="200"/>
      <c r="AA22" s="200"/>
      <c r="AB22" s="200"/>
      <c r="AC22" s="200"/>
      <c r="AD22" s="200"/>
      <c r="AE22" s="200"/>
      <c r="AF22" s="200"/>
      <c r="AG22" s="106"/>
      <c r="AH22" s="106"/>
      <c r="AI22" s="106"/>
      <c r="AJ22" s="106"/>
      <c r="AK22" s="106"/>
      <c r="AL22" s="106"/>
      <c r="AM22" s="106"/>
      <c r="AN22" s="106"/>
      <c r="AO22" s="106"/>
      <c r="AP22" s="106"/>
      <c r="AQ22" s="22"/>
    </row>
    <row r="23" spans="2:71" ht="22.5" customHeight="1" x14ac:dyDescent="0.3">
      <c r="B23" s="21"/>
      <c r="C23" s="106"/>
      <c r="D23" s="106"/>
      <c r="E23" s="204" t="s">
        <v>5</v>
      </c>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106"/>
      <c r="AP23" s="106"/>
      <c r="AQ23" s="22"/>
    </row>
    <row r="24" spans="2:71" ht="6.95" customHeight="1" x14ac:dyDescent="0.3">
      <c r="B24" s="21"/>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22"/>
    </row>
    <row r="25" spans="2:71" ht="6.95" customHeight="1" x14ac:dyDescent="0.3">
      <c r="B25" s="21"/>
      <c r="C25" s="106"/>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06"/>
      <c r="AQ25" s="22"/>
    </row>
    <row r="26" spans="2:71" ht="14.45" customHeight="1" x14ac:dyDescent="0.3">
      <c r="B26" s="21"/>
      <c r="C26" s="106"/>
      <c r="D26" s="114" t="s">
        <v>31</v>
      </c>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205">
        <f>ROUND(AG87,2)</f>
        <v>0</v>
      </c>
      <c r="AL26" s="206"/>
      <c r="AM26" s="206"/>
      <c r="AN26" s="206"/>
      <c r="AO26" s="206"/>
      <c r="AP26" s="106"/>
      <c r="AQ26" s="22"/>
    </row>
    <row r="27" spans="2:71" ht="14.45" customHeight="1" x14ac:dyDescent="0.3">
      <c r="B27" s="21"/>
      <c r="C27" s="106"/>
      <c r="D27" s="114" t="s">
        <v>32</v>
      </c>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205">
        <f>ROUND(AG93,2)</f>
        <v>0</v>
      </c>
      <c r="AL27" s="205"/>
      <c r="AM27" s="205"/>
      <c r="AN27" s="205"/>
      <c r="AO27" s="205"/>
      <c r="AP27" s="106"/>
      <c r="AQ27" s="22"/>
    </row>
    <row r="28" spans="2:71" s="1" customFormat="1" ht="6.95" customHeight="1" x14ac:dyDescent="0.3">
      <c r="B28" s="2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26"/>
    </row>
    <row r="29" spans="2:71" s="1" customFormat="1" ht="25.9" customHeight="1" x14ac:dyDescent="0.3">
      <c r="B29" s="24"/>
      <c r="C29" s="154"/>
      <c r="D29" s="168" t="s">
        <v>33</v>
      </c>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207">
        <f>ROUND(AK26+AK27,2)</f>
        <v>0</v>
      </c>
      <c r="AL29" s="208"/>
      <c r="AM29" s="208"/>
      <c r="AN29" s="208"/>
      <c r="AO29" s="208"/>
      <c r="AP29" s="154"/>
      <c r="AQ29" s="26"/>
    </row>
    <row r="30" spans="2:71" s="1" customFormat="1" ht="6.95" customHeight="1" x14ac:dyDescent="0.3">
      <c r="B30" s="2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26"/>
    </row>
    <row r="31" spans="2:71" s="2" customFormat="1" ht="14.45" customHeight="1" x14ac:dyDescent="0.3">
      <c r="B31" s="27"/>
      <c r="C31" s="170"/>
      <c r="D31" s="116" t="s">
        <v>34</v>
      </c>
      <c r="E31" s="170"/>
      <c r="F31" s="116" t="s">
        <v>35</v>
      </c>
      <c r="G31" s="170"/>
      <c r="H31" s="170"/>
      <c r="I31" s="170"/>
      <c r="J31" s="170"/>
      <c r="K31" s="170"/>
      <c r="L31" s="209">
        <v>0.2</v>
      </c>
      <c r="M31" s="210"/>
      <c r="N31" s="210"/>
      <c r="O31" s="210"/>
      <c r="P31" s="170"/>
      <c r="Q31" s="170"/>
      <c r="R31" s="170"/>
      <c r="S31" s="170"/>
      <c r="T31" s="171" t="s">
        <v>36</v>
      </c>
      <c r="U31" s="170"/>
      <c r="V31" s="170"/>
      <c r="W31" s="211">
        <f>AK29</f>
        <v>0</v>
      </c>
      <c r="X31" s="210"/>
      <c r="Y31" s="210"/>
      <c r="Z31" s="210"/>
      <c r="AA31" s="210"/>
      <c r="AB31" s="210"/>
      <c r="AC31" s="210"/>
      <c r="AD31" s="210"/>
      <c r="AE31" s="210"/>
      <c r="AF31" s="170"/>
      <c r="AG31" s="170"/>
      <c r="AH31" s="170"/>
      <c r="AI31" s="170"/>
      <c r="AJ31" s="170"/>
      <c r="AK31" s="211">
        <f>W31*0.2</f>
        <v>0</v>
      </c>
      <c r="AL31" s="210"/>
      <c r="AM31" s="210"/>
      <c r="AN31" s="210"/>
      <c r="AO31" s="210"/>
      <c r="AP31" s="170"/>
      <c r="AQ31" s="29"/>
    </row>
    <row r="32" spans="2:71" s="2" customFormat="1" ht="14.45" customHeight="1" x14ac:dyDescent="0.3">
      <c r="B32" s="27"/>
      <c r="C32" s="170"/>
      <c r="D32" s="170"/>
      <c r="E32" s="170"/>
      <c r="F32" s="116" t="s">
        <v>37</v>
      </c>
      <c r="G32" s="170"/>
      <c r="H32" s="170"/>
      <c r="I32" s="170"/>
      <c r="J32" s="170"/>
      <c r="K32" s="170"/>
      <c r="L32" s="209">
        <v>0.15</v>
      </c>
      <c r="M32" s="210"/>
      <c r="N32" s="210"/>
      <c r="O32" s="210"/>
      <c r="P32" s="170"/>
      <c r="Q32" s="170"/>
      <c r="R32" s="170"/>
      <c r="S32" s="170"/>
      <c r="T32" s="171" t="s">
        <v>36</v>
      </c>
      <c r="U32" s="170"/>
      <c r="V32" s="170"/>
      <c r="W32" s="211"/>
      <c r="X32" s="210"/>
      <c r="Y32" s="210"/>
      <c r="Z32" s="210"/>
      <c r="AA32" s="210"/>
      <c r="AB32" s="210"/>
      <c r="AC32" s="210"/>
      <c r="AD32" s="210"/>
      <c r="AE32" s="210"/>
      <c r="AF32" s="170"/>
      <c r="AG32" s="170"/>
      <c r="AH32" s="170"/>
      <c r="AI32" s="170"/>
      <c r="AJ32" s="170"/>
      <c r="AK32" s="211"/>
      <c r="AL32" s="210"/>
      <c r="AM32" s="210"/>
      <c r="AN32" s="210"/>
      <c r="AO32" s="210"/>
      <c r="AP32" s="170"/>
      <c r="AQ32" s="29"/>
    </row>
    <row r="33" spans="2:43" s="2" customFormat="1" ht="14.45" hidden="1" customHeight="1" x14ac:dyDescent="0.3">
      <c r="B33" s="27"/>
      <c r="C33" s="170"/>
      <c r="D33" s="170"/>
      <c r="E33" s="170"/>
      <c r="F33" s="116" t="s">
        <v>38</v>
      </c>
      <c r="G33" s="170"/>
      <c r="H33" s="170"/>
      <c r="I33" s="170"/>
      <c r="J33" s="170"/>
      <c r="K33" s="170"/>
      <c r="L33" s="209">
        <v>0.21</v>
      </c>
      <c r="M33" s="210"/>
      <c r="N33" s="210"/>
      <c r="O33" s="210"/>
      <c r="P33" s="170"/>
      <c r="Q33" s="170"/>
      <c r="R33" s="170"/>
      <c r="S33" s="170"/>
      <c r="T33" s="171" t="s">
        <v>36</v>
      </c>
      <c r="U33" s="170"/>
      <c r="V33" s="170"/>
      <c r="W33" s="211" t="e">
        <f>ROUND(BB87+SUM(CF94),2)</f>
        <v>#REF!</v>
      </c>
      <c r="X33" s="210"/>
      <c r="Y33" s="210"/>
      <c r="Z33" s="210"/>
      <c r="AA33" s="210"/>
      <c r="AB33" s="210"/>
      <c r="AC33" s="210"/>
      <c r="AD33" s="210"/>
      <c r="AE33" s="210"/>
      <c r="AF33" s="170"/>
      <c r="AG33" s="170"/>
      <c r="AH33" s="170"/>
      <c r="AI33" s="170"/>
      <c r="AJ33" s="170"/>
      <c r="AK33" s="211">
        <v>0</v>
      </c>
      <c r="AL33" s="210"/>
      <c r="AM33" s="210"/>
      <c r="AN33" s="210"/>
      <c r="AO33" s="210"/>
      <c r="AP33" s="170"/>
      <c r="AQ33" s="29"/>
    </row>
    <row r="34" spans="2:43" s="2" customFormat="1" ht="14.45" hidden="1" customHeight="1" x14ac:dyDescent="0.3">
      <c r="B34" s="27"/>
      <c r="C34" s="170"/>
      <c r="D34" s="170"/>
      <c r="E34" s="170"/>
      <c r="F34" s="116" t="s">
        <v>39</v>
      </c>
      <c r="G34" s="170"/>
      <c r="H34" s="170"/>
      <c r="I34" s="170"/>
      <c r="J34" s="170"/>
      <c r="K34" s="170"/>
      <c r="L34" s="209">
        <v>0.15</v>
      </c>
      <c r="M34" s="210"/>
      <c r="N34" s="210"/>
      <c r="O34" s="210"/>
      <c r="P34" s="170"/>
      <c r="Q34" s="170"/>
      <c r="R34" s="170"/>
      <c r="S34" s="170"/>
      <c r="T34" s="171" t="s">
        <v>36</v>
      </c>
      <c r="U34" s="170"/>
      <c r="V34" s="170"/>
      <c r="W34" s="211" t="e">
        <f>ROUND(BC87+SUM(CG94),2)</f>
        <v>#REF!</v>
      </c>
      <c r="X34" s="210"/>
      <c r="Y34" s="210"/>
      <c r="Z34" s="210"/>
      <c r="AA34" s="210"/>
      <c r="AB34" s="210"/>
      <c r="AC34" s="210"/>
      <c r="AD34" s="210"/>
      <c r="AE34" s="210"/>
      <c r="AF34" s="170"/>
      <c r="AG34" s="170"/>
      <c r="AH34" s="170"/>
      <c r="AI34" s="170"/>
      <c r="AJ34" s="170"/>
      <c r="AK34" s="211">
        <v>0</v>
      </c>
      <c r="AL34" s="210"/>
      <c r="AM34" s="210"/>
      <c r="AN34" s="210"/>
      <c r="AO34" s="210"/>
      <c r="AP34" s="170"/>
      <c r="AQ34" s="29"/>
    </row>
    <row r="35" spans="2:43" s="2" customFormat="1" ht="14.45" hidden="1" customHeight="1" x14ac:dyDescent="0.3">
      <c r="B35" s="27"/>
      <c r="C35" s="170"/>
      <c r="D35" s="170"/>
      <c r="E35" s="170"/>
      <c r="F35" s="116" t="s">
        <v>40</v>
      </c>
      <c r="G35" s="170"/>
      <c r="H35" s="170"/>
      <c r="I35" s="170"/>
      <c r="J35" s="170"/>
      <c r="K35" s="170"/>
      <c r="L35" s="209">
        <v>0</v>
      </c>
      <c r="M35" s="210"/>
      <c r="N35" s="210"/>
      <c r="O35" s="210"/>
      <c r="P35" s="170"/>
      <c r="Q35" s="170"/>
      <c r="R35" s="170"/>
      <c r="S35" s="170"/>
      <c r="T35" s="171" t="s">
        <v>36</v>
      </c>
      <c r="U35" s="170"/>
      <c r="V35" s="170"/>
      <c r="W35" s="211" t="e">
        <f>ROUND(BD87+SUM(CH94),2)</f>
        <v>#REF!</v>
      </c>
      <c r="X35" s="210"/>
      <c r="Y35" s="210"/>
      <c r="Z35" s="210"/>
      <c r="AA35" s="210"/>
      <c r="AB35" s="210"/>
      <c r="AC35" s="210"/>
      <c r="AD35" s="210"/>
      <c r="AE35" s="210"/>
      <c r="AF35" s="170"/>
      <c r="AG35" s="170"/>
      <c r="AH35" s="170"/>
      <c r="AI35" s="170"/>
      <c r="AJ35" s="170"/>
      <c r="AK35" s="211">
        <v>0</v>
      </c>
      <c r="AL35" s="210"/>
      <c r="AM35" s="210"/>
      <c r="AN35" s="210"/>
      <c r="AO35" s="210"/>
      <c r="AP35" s="170"/>
      <c r="AQ35" s="29"/>
    </row>
    <row r="36" spans="2:43" s="1" customFormat="1" ht="6.95" customHeight="1" x14ac:dyDescent="0.3">
      <c r="B36" s="24"/>
      <c r="C36" s="154"/>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26"/>
    </row>
    <row r="37" spans="2:43" s="1" customFormat="1" ht="25.9" customHeight="1" x14ac:dyDescent="0.3">
      <c r="B37" s="24"/>
      <c r="C37" s="172"/>
      <c r="D37" s="173" t="s">
        <v>41</v>
      </c>
      <c r="E37" s="174"/>
      <c r="F37" s="174"/>
      <c r="G37" s="174"/>
      <c r="H37" s="174"/>
      <c r="I37" s="174"/>
      <c r="J37" s="174"/>
      <c r="K37" s="174"/>
      <c r="L37" s="174"/>
      <c r="M37" s="174"/>
      <c r="N37" s="174"/>
      <c r="O37" s="174"/>
      <c r="P37" s="174"/>
      <c r="Q37" s="174"/>
      <c r="R37" s="174"/>
      <c r="S37" s="174"/>
      <c r="T37" s="175" t="s">
        <v>42</v>
      </c>
      <c r="U37" s="174"/>
      <c r="V37" s="174"/>
      <c r="W37" s="174"/>
      <c r="X37" s="231" t="s">
        <v>200</v>
      </c>
      <c r="Y37" s="232"/>
      <c r="Z37" s="232"/>
      <c r="AA37" s="232"/>
      <c r="AB37" s="232"/>
      <c r="AC37" s="174"/>
      <c r="AD37" s="174"/>
      <c r="AE37" s="174"/>
      <c r="AF37" s="174"/>
      <c r="AG37" s="174"/>
      <c r="AH37" s="174"/>
      <c r="AI37" s="174"/>
      <c r="AJ37" s="174"/>
      <c r="AK37" s="233">
        <f>SUM(AK29:AK35)</f>
        <v>0</v>
      </c>
      <c r="AL37" s="232"/>
      <c r="AM37" s="232"/>
      <c r="AN37" s="232"/>
      <c r="AO37" s="234"/>
      <c r="AP37" s="172"/>
      <c r="AQ37" s="26"/>
    </row>
    <row r="38" spans="2:43" s="1" customFormat="1" ht="14.45" customHeight="1" x14ac:dyDescent="0.3">
      <c r="B38" s="24"/>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26"/>
    </row>
    <row r="39" spans="2:43" x14ac:dyDescent="0.3">
      <c r="B39" s="21"/>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c r="AH39" s="106"/>
      <c r="AI39" s="106"/>
      <c r="AJ39" s="106"/>
      <c r="AK39" s="106"/>
      <c r="AL39" s="106"/>
      <c r="AM39" s="106"/>
      <c r="AN39" s="106"/>
      <c r="AO39" s="106"/>
      <c r="AP39" s="106"/>
      <c r="AQ39" s="22"/>
    </row>
    <row r="40" spans="2:43" x14ac:dyDescent="0.3">
      <c r="B40" s="21"/>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22"/>
    </row>
    <row r="41" spans="2:43" x14ac:dyDescent="0.3">
      <c r="B41" s="21"/>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c r="AC41" s="106"/>
      <c r="AD41" s="106"/>
      <c r="AE41" s="106"/>
      <c r="AF41" s="106"/>
      <c r="AG41" s="106"/>
      <c r="AH41" s="106"/>
      <c r="AI41" s="106"/>
      <c r="AJ41" s="106"/>
      <c r="AK41" s="106"/>
      <c r="AL41" s="106"/>
      <c r="AM41" s="106"/>
      <c r="AN41" s="106"/>
      <c r="AO41" s="106"/>
      <c r="AP41" s="106"/>
      <c r="AQ41" s="22"/>
    </row>
    <row r="42" spans="2:43" x14ac:dyDescent="0.3">
      <c r="B42" s="21"/>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6"/>
      <c r="AK42" s="106"/>
      <c r="AL42" s="106"/>
      <c r="AM42" s="106"/>
      <c r="AN42" s="106"/>
      <c r="AO42" s="106"/>
      <c r="AP42" s="106"/>
      <c r="AQ42" s="22"/>
    </row>
    <row r="43" spans="2:43" x14ac:dyDescent="0.3">
      <c r="B43" s="21"/>
      <c r="C43" s="106"/>
      <c r="D43" s="106"/>
      <c r="E43" s="106"/>
      <c r="F43" s="106"/>
      <c r="G43" s="106"/>
      <c r="H43" s="106"/>
      <c r="I43" s="106"/>
      <c r="J43" s="106"/>
      <c r="K43" s="106"/>
      <c r="L43" s="106"/>
      <c r="M43" s="106"/>
      <c r="N43" s="106"/>
      <c r="O43" s="106"/>
      <c r="P43" s="106"/>
      <c r="Q43" s="106"/>
      <c r="R43" s="106"/>
      <c r="S43" s="106"/>
      <c r="T43" s="106"/>
      <c r="U43" s="106"/>
      <c r="V43" s="106"/>
      <c r="W43" s="106"/>
      <c r="X43" s="106"/>
      <c r="Y43" s="106"/>
      <c r="Z43" s="106"/>
      <c r="AA43" s="106"/>
      <c r="AB43" s="106"/>
      <c r="AC43" s="106"/>
      <c r="AD43" s="106"/>
      <c r="AE43" s="106"/>
      <c r="AF43" s="106"/>
      <c r="AG43" s="106"/>
      <c r="AH43" s="106"/>
      <c r="AI43" s="106"/>
      <c r="AJ43" s="106"/>
      <c r="AK43" s="106"/>
      <c r="AL43" s="106"/>
      <c r="AM43" s="106"/>
      <c r="AN43" s="106"/>
      <c r="AO43" s="106"/>
      <c r="AP43" s="106"/>
      <c r="AQ43" s="22"/>
    </row>
    <row r="44" spans="2:43" x14ac:dyDescent="0.3">
      <c r="B44" s="21"/>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c r="AK44" s="106"/>
      <c r="AL44" s="106"/>
      <c r="AM44" s="106"/>
      <c r="AN44" s="106"/>
      <c r="AO44" s="106"/>
      <c r="AP44" s="106"/>
      <c r="AQ44" s="22"/>
    </row>
    <row r="45" spans="2:43" x14ac:dyDescent="0.3">
      <c r="B45" s="21"/>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22"/>
    </row>
    <row r="46" spans="2:43" x14ac:dyDescent="0.3">
      <c r="B46" s="21"/>
      <c r="C46" s="106"/>
      <c r="D46" s="106"/>
      <c r="E46" s="106"/>
      <c r="F46" s="106"/>
      <c r="G46" s="106"/>
      <c r="H46" s="106"/>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22"/>
    </row>
    <row r="47" spans="2:43" x14ac:dyDescent="0.3">
      <c r="B47" s="21"/>
      <c r="C47" s="106"/>
      <c r="D47" s="106"/>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22"/>
    </row>
    <row r="48" spans="2:43" x14ac:dyDescent="0.3">
      <c r="B48" s="21"/>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22"/>
    </row>
    <row r="49" spans="2:43" s="1" customFormat="1" ht="15" x14ac:dyDescent="0.3">
      <c r="B49" s="24"/>
      <c r="C49" s="154"/>
      <c r="D49" s="124" t="s">
        <v>43</v>
      </c>
      <c r="E49" s="112"/>
      <c r="F49" s="112"/>
      <c r="G49" s="112"/>
      <c r="H49" s="112"/>
      <c r="I49" s="112"/>
      <c r="J49" s="112"/>
      <c r="K49" s="112"/>
      <c r="L49" s="112"/>
      <c r="M49" s="112"/>
      <c r="N49" s="112"/>
      <c r="O49" s="112"/>
      <c r="P49" s="112"/>
      <c r="Q49" s="112"/>
      <c r="R49" s="112"/>
      <c r="S49" s="112"/>
      <c r="T49" s="112"/>
      <c r="U49" s="112"/>
      <c r="V49" s="112"/>
      <c r="W49" s="112"/>
      <c r="X49" s="112"/>
      <c r="Y49" s="112"/>
      <c r="Z49" s="125"/>
      <c r="AA49" s="154"/>
      <c r="AB49" s="154"/>
      <c r="AC49" s="124" t="s">
        <v>44</v>
      </c>
      <c r="AD49" s="112"/>
      <c r="AE49" s="112"/>
      <c r="AF49" s="112"/>
      <c r="AG49" s="112"/>
      <c r="AH49" s="112"/>
      <c r="AI49" s="112"/>
      <c r="AJ49" s="112"/>
      <c r="AK49" s="112"/>
      <c r="AL49" s="112"/>
      <c r="AM49" s="112"/>
      <c r="AN49" s="112"/>
      <c r="AO49" s="125"/>
      <c r="AP49" s="154"/>
      <c r="AQ49" s="26"/>
    </row>
    <row r="50" spans="2:43" x14ac:dyDescent="0.3">
      <c r="B50" s="21"/>
      <c r="C50" s="106"/>
      <c r="D50" s="126"/>
      <c r="E50" s="106"/>
      <c r="F50" s="106"/>
      <c r="G50" s="106"/>
      <c r="H50" s="106"/>
      <c r="I50" s="106"/>
      <c r="J50" s="106"/>
      <c r="K50" s="106"/>
      <c r="L50" s="106"/>
      <c r="M50" s="106"/>
      <c r="N50" s="106"/>
      <c r="O50" s="106"/>
      <c r="P50" s="106"/>
      <c r="Q50" s="106"/>
      <c r="R50" s="106"/>
      <c r="S50" s="106"/>
      <c r="T50" s="106"/>
      <c r="U50" s="106"/>
      <c r="V50" s="106"/>
      <c r="W50" s="106"/>
      <c r="X50" s="106"/>
      <c r="Y50" s="106"/>
      <c r="Z50" s="127"/>
      <c r="AA50" s="106"/>
      <c r="AB50" s="106"/>
      <c r="AC50" s="126"/>
      <c r="AD50" s="106"/>
      <c r="AE50" s="106"/>
      <c r="AF50" s="106"/>
      <c r="AG50" s="106"/>
      <c r="AH50" s="106"/>
      <c r="AI50" s="106"/>
      <c r="AJ50" s="106"/>
      <c r="AK50" s="106"/>
      <c r="AL50" s="106"/>
      <c r="AM50" s="106"/>
      <c r="AN50" s="106"/>
      <c r="AO50" s="127"/>
      <c r="AP50" s="106"/>
      <c r="AQ50" s="22"/>
    </row>
    <row r="51" spans="2:43" x14ac:dyDescent="0.3">
      <c r="B51" s="21"/>
      <c r="C51" s="106"/>
      <c r="D51" s="126"/>
      <c r="E51" s="106"/>
      <c r="F51" s="106"/>
      <c r="G51" s="106"/>
      <c r="H51" s="106"/>
      <c r="I51" s="106"/>
      <c r="J51" s="106"/>
      <c r="K51" s="106"/>
      <c r="L51" s="106"/>
      <c r="M51" s="106"/>
      <c r="N51" s="106"/>
      <c r="O51" s="106"/>
      <c r="P51" s="106"/>
      <c r="Q51" s="106"/>
      <c r="R51" s="106"/>
      <c r="S51" s="106"/>
      <c r="T51" s="106"/>
      <c r="U51" s="106"/>
      <c r="V51" s="106"/>
      <c r="W51" s="106"/>
      <c r="X51" s="106"/>
      <c r="Y51" s="106"/>
      <c r="Z51" s="127"/>
      <c r="AA51" s="106"/>
      <c r="AB51" s="106"/>
      <c r="AC51" s="126"/>
      <c r="AD51" s="106"/>
      <c r="AE51" s="106"/>
      <c r="AF51" s="106"/>
      <c r="AG51" s="106"/>
      <c r="AH51" s="106"/>
      <c r="AI51" s="106"/>
      <c r="AJ51" s="106"/>
      <c r="AK51" s="106"/>
      <c r="AL51" s="106"/>
      <c r="AM51" s="106"/>
      <c r="AN51" s="106"/>
      <c r="AO51" s="127"/>
      <c r="AP51" s="106"/>
      <c r="AQ51" s="22"/>
    </row>
    <row r="52" spans="2:43" x14ac:dyDescent="0.3">
      <c r="B52" s="21"/>
      <c r="C52" s="106"/>
      <c r="D52" s="126"/>
      <c r="E52" s="106"/>
      <c r="F52" s="106"/>
      <c r="G52" s="106"/>
      <c r="H52" s="106"/>
      <c r="I52" s="106"/>
      <c r="J52" s="106"/>
      <c r="K52" s="106"/>
      <c r="L52" s="106"/>
      <c r="M52" s="106"/>
      <c r="N52" s="106"/>
      <c r="O52" s="106"/>
      <c r="P52" s="106"/>
      <c r="Q52" s="106"/>
      <c r="R52" s="106"/>
      <c r="S52" s="106"/>
      <c r="T52" s="106"/>
      <c r="U52" s="106"/>
      <c r="V52" s="106"/>
      <c r="W52" s="106"/>
      <c r="X52" s="106"/>
      <c r="Y52" s="106"/>
      <c r="Z52" s="127"/>
      <c r="AA52" s="106"/>
      <c r="AB52" s="106"/>
      <c r="AC52" s="126"/>
      <c r="AD52" s="106"/>
      <c r="AE52" s="106"/>
      <c r="AF52" s="106"/>
      <c r="AG52" s="106"/>
      <c r="AH52" s="106"/>
      <c r="AI52" s="106"/>
      <c r="AJ52" s="106"/>
      <c r="AK52" s="106"/>
      <c r="AL52" s="106"/>
      <c r="AM52" s="106"/>
      <c r="AN52" s="106"/>
      <c r="AO52" s="127"/>
      <c r="AP52" s="106"/>
      <c r="AQ52" s="22"/>
    </row>
    <row r="53" spans="2:43" x14ac:dyDescent="0.3">
      <c r="B53" s="21"/>
      <c r="C53" s="106"/>
      <c r="D53" s="126"/>
      <c r="E53" s="106"/>
      <c r="F53" s="106"/>
      <c r="G53" s="106"/>
      <c r="H53" s="106"/>
      <c r="I53" s="106"/>
      <c r="J53" s="106"/>
      <c r="K53" s="106"/>
      <c r="L53" s="106"/>
      <c r="M53" s="106"/>
      <c r="N53" s="106"/>
      <c r="O53" s="106"/>
      <c r="P53" s="106"/>
      <c r="Q53" s="106"/>
      <c r="R53" s="106"/>
      <c r="S53" s="106"/>
      <c r="T53" s="106"/>
      <c r="U53" s="106"/>
      <c r="V53" s="106"/>
      <c r="W53" s="106"/>
      <c r="X53" s="106"/>
      <c r="Y53" s="106"/>
      <c r="Z53" s="127"/>
      <c r="AA53" s="106"/>
      <c r="AB53" s="106"/>
      <c r="AC53" s="126"/>
      <c r="AD53" s="106"/>
      <c r="AE53" s="106"/>
      <c r="AF53" s="106"/>
      <c r="AG53" s="106"/>
      <c r="AH53" s="106"/>
      <c r="AI53" s="106"/>
      <c r="AJ53" s="106"/>
      <c r="AK53" s="106"/>
      <c r="AL53" s="106"/>
      <c r="AM53" s="106"/>
      <c r="AN53" s="106"/>
      <c r="AO53" s="127"/>
      <c r="AP53" s="106"/>
      <c r="AQ53" s="22"/>
    </row>
    <row r="54" spans="2:43" x14ac:dyDescent="0.3">
      <c r="B54" s="21"/>
      <c r="C54" s="106"/>
      <c r="D54" s="126"/>
      <c r="E54" s="106"/>
      <c r="F54" s="106"/>
      <c r="G54" s="106"/>
      <c r="H54" s="106"/>
      <c r="I54" s="106"/>
      <c r="J54" s="106"/>
      <c r="K54" s="106"/>
      <c r="L54" s="106"/>
      <c r="M54" s="106"/>
      <c r="N54" s="106"/>
      <c r="O54" s="106"/>
      <c r="P54" s="106"/>
      <c r="Q54" s="106"/>
      <c r="R54" s="106"/>
      <c r="S54" s="106"/>
      <c r="T54" s="106"/>
      <c r="U54" s="106"/>
      <c r="V54" s="106"/>
      <c r="W54" s="106"/>
      <c r="X54" s="106"/>
      <c r="Y54" s="106"/>
      <c r="Z54" s="127"/>
      <c r="AA54" s="106"/>
      <c r="AB54" s="106"/>
      <c r="AC54" s="126"/>
      <c r="AD54" s="106"/>
      <c r="AE54" s="106"/>
      <c r="AF54" s="106"/>
      <c r="AG54" s="106"/>
      <c r="AH54" s="106"/>
      <c r="AI54" s="106"/>
      <c r="AJ54" s="106"/>
      <c r="AK54" s="106"/>
      <c r="AL54" s="106"/>
      <c r="AM54" s="106"/>
      <c r="AN54" s="106"/>
      <c r="AO54" s="127"/>
      <c r="AP54" s="106"/>
      <c r="AQ54" s="22"/>
    </row>
    <row r="55" spans="2:43" x14ac:dyDescent="0.3">
      <c r="B55" s="21"/>
      <c r="C55" s="106"/>
      <c r="D55" s="126"/>
      <c r="E55" s="106"/>
      <c r="F55" s="106"/>
      <c r="G55" s="106"/>
      <c r="H55" s="106"/>
      <c r="I55" s="106"/>
      <c r="J55" s="106"/>
      <c r="K55" s="106"/>
      <c r="L55" s="106"/>
      <c r="M55" s="106"/>
      <c r="N55" s="106"/>
      <c r="O55" s="106"/>
      <c r="P55" s="106"/>
      <c r="Q55" s="106"/>
      <c r="R55" s="106"/>
      <c r="S55" s="106"/>
      <c r="T55" s="106"/>
      <c r="U55" s="106"/>
      <c r="V55" s="106"/>
      <c r="W55" s="106"/>
      <c r="X55" s="106"/>
      <c r="Y55" s="106"/>
      <c r="Z55" s="127"/>
      <c r="AA55" s="106"/>
      <c r="AB55" s="106"/>
      <c r="AC55" s="126"/>
      <c r="AD55" s="106"/>
      <c r="AE55" s="106"/>
      <c r="AF55" s="106"/>
      <c r="AG55" s="106"/>
      <c r="AH55" s="106"/>
      <c r="AI55" s="106"/>
      <c r="AJ55" s="106"/>
      <c r="AK55" s="106"/>
      <c r="AL55" s="106"/>
      <c r="AM55" s="106"/>
      <c r="AN55" s="106"/>
      <c r="AO55" s="127"/>
      <c r="AP55" s="106"/>
      <c r="AQ55" s="22"/>
    </row>
    <row r="56" spans="2:43" x14ac:dyDescent="0.3">
      <c r="B56" s="21"/>
      <c r="C56" s="106"/>
      <c r="D56" s="126"/>
      <c r="E56" s="106"/>
      <c r="F56" s="106"/>
      <c r="G56" s="106"/>
      <c r="H56" s="106"/>
      <c r="I56" s="106"/>
      <c r="J56" s="106"/>
      <c r="K56" s="106"/>
      <c r="L56" s="106"/>
      <c r="M56" s="106"/>
      <c r="N56" s="106"/>
      <c r="O56" s="106"/>
      <c r="P56" s="106"/>
      <c r="Q56" s="106"/>
      <c r="R56" s="106"/>
      <c r="S56" s="106"/>
      <c r="T56" s="106"/>
      <c r="U56" s="106"/>
      <c r="V56" s="106"/>
      <c r="W56" s="106"/>
      <c r="X56" s="106"/>
      <c r="Y56" s="106"/>
      <c r="Z56" s="127"/>
      <c r="AA56" s="106"/>
      <c r="AB56" s="106"/>
      <c r="AC56" s="126"/>
      <c r="AD56" s="106"/>
      <c r="AE56" s="106"/>
      <c r="AF56" s="106"/>
      <c r="AG56" s="106"/>
      <c r="AH56" s="106"/>
      <c r="AI56" s="106"/>
      <c r="AJ56" s="106"/>
      <c r="AK56" s="106"/>
      <c r="AL56" s="106"/>
      <c r="AM56" s="106"/>
      <c r="AN56" s="106"/>
      <c r="AO56" s="127"/>
      <c r="AP56" s="106"/>
      <c r="AQ56" s="22"/>
    </row>
    <row r="57" spans="2:43" x14ac:dyDescent="0.3">
      <c r="B57" s="21"/>
      <c r="C57" s="106"/>
      <c r="D57" s="126"/>
      <c r="E57" s="106"/>
      <c r="F57" s="106"/>
      <c r="G57" s="106"/>
      <c r="H57" s="106"/>
      <c r="I57" s="106"/>
      <c r="J57" s="106"/>
      <c r="K57" s="106"/>
      <c r="L57" s="106"/>
      <c r="M57" s="106"/>
      <c r="N57" s="106"/>
      <c r="O57" s="106"/>
      <c r="P57" s="106"/>
      <c r="Q57" s="106"/>
      <c r="R57" s="106"/>
      <c r="S57" s="106"/>
      <c r="T57" s="106"/>
      <c r="U57" s="106"/>
      <c r="V57" s="106"/>
      <c r="W57" s="106"/>
      <c r="X57" s="106"/>
      <c r="Y57" s="106"/>
      <c r="Z57" s="127"/>
      <c r="AA57" s="106"/>
      <c r="AB57" s="106"/>
      <c r="AC57" s="126"/>
      <c r="AD57" s="106"/>
      <c r="AE57" s="106"/>
      <c r="AF57" s="106"/>
      <c r="AG57" s="106"/>
      <c r="AH57" s="106"/>
      <c r="AI57" s="106"/>
      <c r="AJ57" s="106"/>
      <c r="AK57" s="106"/>
      <c r="AL57" s="106"/>
      <c r="AM57" s="106"/>
      <c r="AN57" s="106"/>
      <c r="AO57" s="127"/>
      <c r="AP57" s="106"/>
      <c r="AQ57" s="22"/>
    </row>
    <row r="58" spans="2:43" s="1" customFormat="1" ht="15" x14ac:dyDescent="0.3">
      <c r="B58" s="24"/>
      <c r="C58" s="154"/>
      <c r="D58" s="128" t="s">
        <v>45</v>
      </c>
      <c r="E58" s="129"/>
      <c r="F58" s="129"/>
      <c r="G58" s="129"/>
      <c r="H58" s="129"/>
      <c r="I58" s="129"/>
      <c r="J58" s="129"/>
      <c r="K58" s="129"/>
      <c r="L58" s="129"/>
      <c r="M58" s="129"/>
      <c r="N58" s="129"/>
      <c r="O58" s="129"/>
      <c r="P58" s="129"/>
      <c r="Q58" s="129"/>
      <c r="R58" s="130" t="s">
        <v>46</v>
      </c>
      <c r="S58" s="129"/>
      <c r="T58" s="129"/>
      <c r="U58" s="129"/>
      <c r="V58" s="129"/>
      <c r="W58" s="129"/>
      <c r="X58" s="129"/>
      <c r="Y58" s="129"/>
      <c r="Z58" s="131"/>
      <c r="AA58" s="154"/>
      <c r="AB58" s="154"/>
      <c r="AC58" s="128" t="s">
        <v>45</v>
      </c>
      <c r="AD58" s="129"/>
      <c r="AE58" s="129"/>
      <c r="AF58" s="129"/>
      <c r="AG58" s="129"/>
      <c r="AH58" s="129"/>
      <c r="AI58" s="129"/>
      <c r="AJ58" s="129"/>
      <c r="AK58" s="129"/>
      <c r="AL58" s="129"/>
      <c r="AM58" s="130" t="s">
        <v>46</v>
      </c>
      <c r="AN58" s="129"/>
      <c r="AO58" s="131"/>
      <c r="AP58" s="154"/>
      <c r="AQ58" s="26"/>
    </row>
    <row r="59" spans="2:43" x14ac:dyDescent="0.3">
      <c r="B59" s="21"/>
      <c r="C59" s="106"/>
      <c r="D59" s="106"/>
      <c r="E59" s="106"/>
      <c r="F59" s="106"/>
      <c r="G59" s="106"/>
      <c r="H59" s="106"/>
      <c r="I59" s="106"/>
      <c r="J59" s="106"/>
      <c r="K59" s="106"/>
      <c r="L59" s="106"/>
      <c r="M59" s="106"/>
      <c r="N59" s="106"/>
      <c r="O59" s="106"/>
      <c r="P59" s="106"/>
      <c r="Q59" s="106"/>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22"/>
    </row>
    <row r="60" spans="2:43" s="1" customFormat="1" ht="15" x14ac:dyDescent="0.3">
      <c r="B60" s="24"/>
      <c r="C60" s="154"/>
      <c r="D60" s="124" t="s">
        <v>47</v>
      </c>
      <c r="E60" s="112"/>
      <c r="F60" s="112"/>
      <c r="G60" s="112"/>
      <c r="H60" s="112"/>
      <c r="I60" s="112"/>
      <c r="J60" s="112"/>
      <c r="K60" s="112"/>
      <c r="L60" s="112"/>
      <c r="M60" s="112"/>
      <c r="N60" s="112"/>
      <c r="O60" s="112"/>
      <c r="P60" s="112"/>
      <c r="Q60" s="112"/>
      <c r="R60" s="112"/>
      <c r="S60" s="112"/>
      <c r="T60" s="112"/>
      <c r="U60" s="112"/>
      <c r="V60" s="112"/>
      <c r="W60" s="112"/>
      <c r="X60" s="112"/>
      <c r="Y60" s="112"/>
      <c r="Z60" s="125"/>
      <c r="AA60" s="154"/>
      <c r="AB60" s="154"/>
      <c r="AC60" s="124" t="s">
        <v>48</v>
      </c>
      <c r="AD60" s="112"/>
      <c r="AE60" s="112"/>
      <c r="AF60" s="112"/>
      <c r="AG60" s="112"/>
      <c r="AH60" s="112"/>
      <c r="AI60" s="112"/>
      <c r="AJ60" s="112"/>
      <c r="AK60" s="112"/>
      <c r="AL60" s="112"/>
      <c r="AM60" s="112"/>
      <c r="AN60" s="112"/>
      <c r="AO60" s="125"/>
      <c r="AP60" s="154"/>
      <c r="AQ60" s="26"/>
    </row>
    <row r="61" spans="2:43" x14ac:dyDescent="0.3">
      <c r="B61" s="21"/>
      <c r="C61" s="106"/>
      <c r="D61" s="126"/>
      <c r="E61" s="106"/>
      <c r="F61" s="106"/>
      <c r="G61" s="106"/>
      <c r="H61" s="106"/>
      <c r="I61" s="106"/>
      <c r="J61" s="106"/>
      <c r="K61" s="106"/>
      <c r="L61" s="106"/>
      <c r="M61" s="106"/>
      <c r="N61" s="106"/>
      <c r="O61" s="106"/>
      <c r="P61" s="106"/>
      <c r="Q61" s="106"/>
      <c r="R61" s="106"/>
      <c r="S61" s="106"/>
      <c r="T61" s="106"/>
      <c r="U61" s="106"/>
      <c r="V61" s="106"/>
      <c r="W61" s="106"/>
      <c r="X61" s="106"/>
      <c r="Y61" s="106"/>
      <c r="Z61" s="127"/>
      <c r="AA61" s="106"/>
      <c r="AB61" s="106"/>
      <c r="AC61" s="126"/>
      <c r="AD61" s="106"/>
      <c r="AE61" s="106"/>
      <c r="AF61" s="106"/>
      <c r="AG61" s="106"/>
      <c r="AH61" s="106"/>
      <c r="AI61" s="106"/>
      <c r="AJ61" s="106"/>
      <c r="AK61" s="106"/>
      <c r="AL61" s="106"/>
      <c r="AM61" s="106"/>
      <c r="AN61" s="106"/>
      <c r="AO61" s="127"/>
      <c r="AP61" s="106"/>
      <c r="AQ61" s="22"/>
    </row>
    <row r="62" spans="2:43" x14ac:dyDescent="0.3">
      <c r="B62" s="21"/>
      <c r="C62" s="106"/>
      <c r="D62" s="126"/>
      <c r="E62" s="106"/>
      <c r="F62" s="106"/>
      <c r="G62" s="106"/>
      <c r="H62" s="106"/>
      <c r="I62" s="106"/>
      <c r="J62" s="106"/>
      <c r="K62" s="106"/>
      <c r="L62" s="106"/>
      <c r="M62" s="106"/>
      <c r="N62" s="106"/>
      <c r="O62" s="106"/>
      <c r="P62" s="106"/>
      <c r="Q62" s="106"/>
      <c r="R62" s="106"/>
      <c r="S62" s="106"/>
      <c r="T62" s="106"/>
      <c r="U62" s="106"/>
      <c r="V62" s="106"/>
      <c r="W62" s="106"/>
      <c r="X62" s="106"/>
      <c r="Y62" s="106"/>
      <c r="Z62" s="127"/>
      <c r="AA62" s="106"/>
      <c r="AB62" s="106"/>
      <c r="AC62" s="126"/>
      <c r="AD62" s="106"/>
      <c r="AE62" s="106"/>
      <c r="AF62" s="106"/>
      <c r="AG62" s="106"/>
      <c r="AH62" s="106"/>
      <c r="AI62" s="106"/>
      <c r="AJ62" s="106"/>
      <c r="AK62" s="106"/>
      <c r="AL62" s="106"/>
      <c r="AM62" s="106"/>
      <c r="AN62" s="106"/>
      <c r="AO62" s="127"/>
      <c r="AP62" s="106"/>
      <c r="AQ62" s="22"/>
    </row>
    <row r="63" spans="2:43" x14ac:dyDescent="0.3">
      <c r="B63" s="21"/>
      <c r="C63" s="106"/>
      <c r="D63" s="126"/>
      <c r="E63" s="106"/>
      <c r="F63" s="106"/>
      <c r="G63" s="106"/>
      <c r="H63" s="106"/>
      <c r="I63" s="106"/>
      <c r="J63" s="106"/>
      <c r="K63" s="106"/>
      <c r="L63" s="106"/>
      <c r="M63" s="106"/>
      <c r="N63" s="106"/>
      <c r="O63" s="106"/>
      <c r="P63" s="106"/>
      <c r="Q63" s="106"/>
      <c r="R63" s="106"/>
      <c r="S63" s="106"/>
      <c r="T63" s="106"/>
      <c r="U63" s="106"/>
      <c r="V63" s="106"/>
      <c r="W63" s="106"/>
      <c r="X63" s="106"/>
      <c r="Y63" s="106"/>
      <c r="Z63" s="127"/>
      <c r="AA63" s="106"/>
      <c r="AB63" s="106"/>
      <c r="AC63" s="126"/>
      <c r="AD63" s="106"/>
      <c r="AE63" s="106"/>
      <c r="AF63" s="106"/>
      <c r="AG63" s="106"/>
      <c r="AH63" s="106"/>
      <c r="AI63" s="106"/>
      <c r="AJ63" s="106"/>
      <c r="AK63" s="106"/>
      <c r="AL63" s="106"/>
      <c r="AM63" s="106"/>
      <c r="AN63" s="106"/>
      <c r="AO63" s="127"/>
      <c r="AP63" s="106"/>
      <c r="AQ63" s="22"/>
    </row>
    <row r="64" spans="2:43" x14ac:dyDescent="0.3">
      <c r="B64" s="21"/>
      <c r="C64" s="106"/>
      <c r="D64" s="126"/>
      <c r="E64" s="106"/>
      <c r="F64" s="106"/>
      <c r="G64" s="106"/>
      <c r="H64" s="106"/>
      <c r="I64" s="106"/>
      <c r="J64" s="106"/>
      <c r="K64" s="106"/>
      <c r="L64" s="106"/>
      <c r="M64" s="106"/>
      <c r="N64" s="106"/>
      <c r="O64" s="106"/>
      <c r="P64" s="106"/>
      <c r="Q64" s="106"/>
      <c r="R64" s="106"/>
      <c r="S64" s="106"/>
      <c r="T64" s="106"/>
      <c r="U64" s="106"/>
      <c r="V64" s="106"/>
      <c r="W64" s="106"/>
      <c r="X64" s="106"/>
      <c r="Y64" s="106"/>
      <c r="Z64" s="127"/>
      <c r="AA64" s="106"/>
      <c r="AB64" s="106"/>
      <c r="AC64" s="126"/>
      <c r="AD64" s="106"/>
      <c r="AE64" s="106"/>
      <c r="AF64" s="106"/>
      <c r="AG64" s="106"/>
      <c r="AH64" s="106"/>
      <c r="AI64" s="106"/>
      <c r="AJ64" s="106"/>
      <c r="AK64" s="106"/>
      <c r="AL64" s="106"/>
      <c r="AM64" s="106"/>
      <c r="AN64" s="106"/>
      <c r="AO64" s="127"/>
      <c r="AP64" s="106"/>
      <c r="AQ64" s="22"/>
    </row>
    <row r="65" spans="2:43" x14ac:dyDescent="0.3">
      <c r="B65" s="21"/>
      <c r="C65" s="106"/>
      <c r="D65" s="126"/>
      <c r="E65" s="106"/>
      <c r="F65" s="106"/>
      <c r="G65" s="106"/>
      <c r="H65" s="106"/>
      <c r="I65" s="106"/>
      <c r="J65" s="106"/>
      <c r="K65" s="106"/>
      <c r="L65" s="106"/>
      <c r="M65" s="106"/>
      <c r="N65" s="106"/>
      <c r="O65" s="106"/>
      <c r="P65" s="106"/>
      <c r="Q65" s="106"/>
      <c r="R65" s="106"/>
      <c r="S65" s="106"/>
      <c r="T65" s="106"/>
      <c r="U65" s="106"/>
      <c r="V65" s="106"/>
      <c r="W65" s="106"/>
      <c r="X65" s="106"/>
      <c r="Y65" s="106"/>
      <c r="Z65" s="127"/>
      <c r="AA65" s="106"/>
      <c r="AB65" s="106"/>
      <c r="AC65" s="126"/>
      <c r="AD65" s="106"/>
      <c r="AE65" s="106"/>
      <c r="AF65" s="106"/>
      <c r="AG65" s="106"/>
      <c r="AH65" s="106"/>
      <c r="AI65" s="106"/>
      <c r="AJ65" s="106"/>
      <c r="AK65" s="106"/>
      <c r="AL65" s="106"/>
      <c r="AM65" s="106"/>
      <c r="AN65" s="106"/>
      <c r="AO65" s="127"/>
      <c r="AP65" s="106"/>
      <c r="AQ65" s="22"/>
    </row>
    <row r="66" spans="2:43" x14ac:dyDescent="0.3">
      <c r="B66" s="21"/>
      <c r="C66" s="106"/>
      <c r="D66" s="126"/>
      <c r="E66" s="106"/>
      <c r="F66" s="106"/>
      <c r="G66" s="106"/>
      <c r="H66" s="106"/>
      <c r="I66" s="106"/>
      <c r="J66" s="106"/>
      <c r="K66" s="106"/>
      <c r="L66" s="106"/>
      <c r="M66" s="106"/>
      <c r="N66" s="106"/>
      <c r="O66" s="106"/>
      <c r="P66" s="106"/>
      <c r="Q66" s="106"/>
      <c r="R66" s="106"/>
      <c r="S66" s="106"/>
      <c r="T66" s="106"/>
      <c r="U66" s="106"/>
      <c r="V66" s="106"/>
      <c r="W66" s="106"/>
      <c r="X66" s="106"/>
      <c r="Y66" s="106"/>
      <c r="Z66" s="127"/>
      <c r="AA66" s="106"/>
      <c r="AB66" s="106"/>
      <c r="AC66" s="126"/>
      <c r="AD66" s="106"/>
      <c r="AE66" s="106"/>
      <c r="AF66" s="106"/>
      <c r="AG66" s="106"/>
      <c r="AH66" s="106"/>
      <c r="AI66" s="106"/>
      <c r="AJ66" s="106"/>
      <c r="AK66" s="106"/>
      <c r="AL66" s="106"/>
      <c r="AM66" s="106"/>
      <c r="AN66" s="106"/>
      <c r="AO66" s="127"/>
      <c r="AP66" s="106"/>
      <c r="AQ66" s="22"/>
    </row>
    <row r="67" spans="2:43" x14ac:dyDescent="0.3">
      <c r="B67" s="21"/>
      <c r="C67" s="106"/>
      <c r="D67" s="126"/>
      <c r="E67" s="106"/>
      <c r="F67" s="106"/>
      <c r="G67" s="106"/>
      <c r="H67" s="106"/>
      <c r="I67" s="106"/>
      <c r="J67" s="106"/>
      <c r="K67" s="106"/>
      <c r="L67" s="106"/>
      <c r="M67" s="106"/>
      <c r="N67" s="106"/>
      <c r="O67" s="106"/>
      <c r="P67" s="106"/>
      <c r="Q67" s="106"/>
      <c r="R67" s="106"/>
      <c r="S67" s="106"/>
      <c r="T67" s="106"/>
      <c r="U67" s="106"/>
      <c r="V67" s="106"/>
      <c r="W67" s="106"/>
      <c r="X67" s="106"/>
      <c r="Y67" s="106"/>
      <c r="Z67" s="127"/>
      <c r="AA67" s="106"/>
      <c r="AB67" s="106"/>
      <c r="AC67" s="126"/>
      <c r="AD67" s="106"/>
      <c r="AE67" s="106"/>
      <c r="AF67" s="106"/>
      <c r="AG67" s="106"/>
      <c r="AH67" s="106"/>
      <c r="AI67" s="106"/>
      <c r="AJ67" s="106"/>
      <c r="AK67" s="106"/>
      <c r="AL67" s="106"/>
      <c r="AM67" s="106"/>
      <c r="AN67" s="106"/>
      <c r="AO67" s="127"/>
      <c r="AP67" s="106"/>
      <c r="AQ67" s="22"/>
    </row>
    <row r="68" spans="2:43" x14ac:dyDescent="0.3">
      <c r="B68" s="21"/>
      <c r="C68" s="106"/>
      <c r="D68" s="126"/>
      <c r="E68" s="106"/>
      <c r="F68" s="106"/>
      <c r="G68" s="106"/>
      <c r="H68" s="106"/>
      <c r="I68" s="106"/>
      <c r="J68" s="106"/>
      <c r="K68" s="106"/>
      <c r="L68" s="106"/>
      <c r="M68" s="106"/>
      <c r="N68" s="106"/>
      <c r="O68" s="106"/>
      <c r="P68" s="106"/>
      <c r="Q68" s="106"/>
      <c r="R68" s="106"/>
      <c r="S68" s="106"/>
      <c r="T68" s="106"/>
      <c r="U68" s="106"/>
      <c r="V68" s="106"/>
      <c r="W68" s="106"/>
      <c r="X68" s="106"/>
      <c r="Y68" s="106"/>
      <c r="Z68" s="127"/>
      <c r="AA68" s="106"/>
      <c r="AB68" s="106"/>
      <c r="AC68" s="126"/>
      <c r="AD68" s="106"/>
      <c r="AE68" s="106"/>
      <c r="AF68" s="106"/>
      <c r="AG68" s="106"/>
      <c r="AH68" s="106"/>
      <c r="AI68" s="106"/>
      <c r="AJ68" s="106"/>
      <c r="AK68" s="106"/>
      <c r="AL68" s="106"/>
      <c r="AM68" s="106"/>
      <c r="AN68" s="106"/>
      <c r="AO68" s="127"/>
      <c r="AP68" s="106"/>
      <c r="AQ68" s="22"/>
    </row>
    <row r="69" spans="2:43" s="1" customFormat="1" ht="15" x14ac:dyDescent="0.3">
      <c r="B69" s="24"/>
      <c r="C69" s="154"/>
      <c r="D69" s="128" t="s">
        <v>45</v>
      </c>
      <c r="E69" s="129"/>
      <c r="F69" s="129"/>
      <c r="G69" s="129"/>
      <c r="H69" s="129"/>
      <c r="I69" s="129"/>
      <c r="J69" s="129"/>
      <c r="K69" s="129"/>
      <c r="L69" s="129"/>
      <c r="M69" s="129"/>
      <c r="N69" s="129"/>
      <c r="O69" s="129"/>
      <c r="P69" s="129"/>
      <c r="Q69" s="129"/>
      <c r="R69" s="130" t="s">
        <v>46</v>
      </c>
      <c r="S69" s="129"/>
      <c r="T69" s="129"/>
      <c r="U69" s="129"/>
      <c r="V69" s="129"/>
      <c r="W69" s="129"/>
      <c r="X69" s="129"/>
      <c r="Y69" s="129"/>
      <c r="Z69" s="131"/>
      <c r="AA69" s="154"/>
      <c r="AB69" s="154"/>
      <c r="AC69" s="128" t="s">
        <v>45</v>
      </c>
      <c r="AD69" s="129"/>
      <c r="AE69" s="129"/>
      <c r="AF69" s="129"/>
      <c r="AG69" s="129"/>
      <c r="AH69" s="129"/>
      <c r="AI69" s="129"/>
      <c r="AJ69" s="129"/>
      <c r="AK69" s="129"/>
      <c r="AL69" s="129"/>
      <c r="AM69" s="130" t="s">
        <v>46</v>
      </c>
      <c r="AN69" s="129"/>
      <c r="AO69" s="131"/>
      <c r="AP69" s="154"/>
      <c r="AQ69" s="26"/>
    </row>
    <row r="70" spans="2:43" s="1" customFormat="1" ht="6.95" customHeight="1" x14ac:dyDescent="0.3">
      <c r="B70" s="24"/>
      <c r="C70" s="154"/>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54"/>
      <c r="AJ70" s="154"/>
      <c r="AK70" s="154"/>
      <c r="AL70" s="154"/>
      <c r="AM70" s="154"/>
      <c r="AN70" s="154"/>
      <c r="AO70" s="154"/>
      <c r="AP70" s="154"/>
      <c r="AQ70" s="26"/>
    </row>
    <row r="71" spans="2:43" s="1" customFormat="1" ht="6.95" customHeight="1" x14ac:dyDescent="0.3">
      <c r="B71" s="34"/>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36"/>
    </row>
    <row r="72" spans="2:43" x14ac:dyDescent="0.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row>
    <row r="73" spans="2:43" x14ac:dyDescent="0.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row>
    <row r="74" spans="2:43" x14ac:dyDescent="0.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row>
    <row r="75" spans="2:43" s="1" customFormat="1" ht="6.95" customHeight="1" x14ac:dyDescent="0.3">
      <c r="B75" s="37"/>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38"/>
    </row>
    <row r="76" spans="2:43" s="1" customFormat="1" ht="36.950000000000003" customHeight="1" x14ac:dyDescent="0.3">
      <c r="B76" s="24"/>
      <c r="C76" s="227" t="s">
        <v>49</v>
      </c>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6"/>
    </row>
    <row r="77" spans="2:43" s="3" customFormat="1" ht="14.45" customHeight="1" x14ac:dyDescent="0.3">
      <c r="B77" s="39"/>
      <c r="C77" s="155" t="s">
        <v>15</v>
      </c>
      <c r="D77" s="136"/>
      <c r="E77" s="136"/>
      <c r="F77" s="136"/>
      <c r="G77" s="136"/>
      <c r="H77" s="136"/>
      <c r="I77" s="136"/>
      <c r="J77" s="136"/>
      <c r="K77" s="136"/>
      <c r="L77" s="136" t="str">
        <f>K5</f>
        <v>040-18</v>
      </c>
      <c r="M77" s="136"/>
      <c r="N77" s="136"/>
      <c r="O77" s="136"/>
      <c r="P77" s="136"/>
      <c r="Q77" s="136"/>
      <c r="R77" s="136"/>
      <c r="S77" s="136"/>
      <c r="T77" s="136"/>
      <c r="U77" s="136"/>
      <c r="V77" s="136"/>
      <c r="W77" s="136"/>
      <c r="X77" s="136"/>
      <c r="Y77" s="136"/>
      <c r="Z77" s="136"/>
      <c r="AA77" s="136"/>
      <c r="AB77" s="136"/>
      <c r="AC77" s="136"/>
      <c r="AD77" s="136"/>
      <c r="AE77" s="136"/>
      <c r="AF77" s="136"/>
      <c r="AG77" s="136"/>
      <c r="AH77" s="136"/>
      <c r="AI77" s="136"/>
      <c r="AJ77" s="136"/>
      <c r="AK77" s="136"/>
      <c r="AL77" s="136"/>
      <c r="AM77" s="136"/>
      <c r="AN77" s="136"/>
      <c r="AO77" s="136"/>
      <c r="AP77" s="136"/>
      <c r="AQ77" s="40"/>
    </row>
    <row r="78" spans="2:43" s="4" customFormat="1" ht="59.25" customHeight="1" x14ac:dyDescent="0.3">
      <c r="B78" s="41"/>
      <c r="C78" s="135" t="s">
        <v>17</v>
      </c>
      <c r="D78" s="176"/>
      <c r="E78" s="176"/>
      <c r="F78" s="176"/>
      <c r="G78" s="176"/>
      <c r="H78" s="176"/>
      <c r="I78" s="176"/>
      <c r="J78" s="176"/>
      <c r="K78" s="176"/>
      <c r="L78" s="224" t="str">
        <f>K6</f>
        <v>Akumulační nádrže a čerpací stanice pro hřiště č.1, areál Slávia Trnava.</v>
      </c>
      <c r="M78" s="224"/>
      <c r="N78" s="224"/>
      <c r="O78" s="224"/>
      <c r="P78" s="224"/>
      <c r="Q78" s="224"/>
      <c r="R78" s="224"/>
      <c r="S78" s="224"/>
      <c r="T78" s="224"/>
      <c r="U78" s="224"/>
      <c r="V78" s="224"/>
      <c r="W78" s="224"/>
      <c r="X78" s="224"/>
      <c r="Y78" s="224"/>
      <c r="Z78" s="224"/>
      <c r="AA78" s="224"/>
      <c r="AB78" s="224"/>
      <c r="AC78" s="224"/>
      <c r="AD78" s="224"/>
      <c r="AE78" s="224"/>
      <c r="AF78" s="224"/>
      <c r="AG78" s="224"/>
      <c r="AH78" s="224"/>
      <c r="AI78" s="224"/>
      <c r="AJ78" s="224"/>
      <c r="AK78" s="224"/>
      <c r="AL78" s="224"/>
      <c r="AM78" s="224"/>
      <c r="AN78" s="224"/>
      <c r="AO78" s="224"/>
      <c r="AP78" s="224"/>
      <c r="AQ78" s="42"/>
    </row>
    <row r="79" spans="2:43" s="1" customFormat="1" ht="6.95" customHeight="1" x14ac:dyDescent="0.3">
      <c r="B79" s="24"/>
      <c r="C79" s="154"/>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E79" s="154"/>
      <c r="AF79" s="154"/>
      <c r="AG79" s="154"/>
      <c r="AH79" s="154"/>
      <c r="AI79" s="154"/>
      <c r="AJ79" s="154"/>
      <c r="AK79" s="154"/>
      <c r="AL79" s="154"/>
      <c r="AM79" s="154"/>
      <c r="AN79" s="154"/>
      <c r="AO79" s="154"/>
      <c r="AP79" s="154"/>
      <c r="AQ79" s="26"/>
    </row>
    <row r="80" spans="2:43" s="1" customFormat="1" ht="15" x14ac:dyDescent="0.3">
      <c r="B80" s="24"/>
      <c r="C80" s="155" t="s">
        <v>20</v>
      </c>
      <c r="D80" s="154"/>
      <c r="E80" s="154"/>
      <c r="F80" s="154"/>
      <c r="G80" s="154"/>
      <c r="H80" s="154"/>
      <c r="I80" s="154"/>
      <c r="J80" s="154"/>
      <c r="K80" s="154"/>
      <c r="L80" s="177" t="str">
        <f>IF(K8="","",K8)</f>
        <v>Trnava</v>
      </c>
      <c r="M80" s="154"/>
      <c r="N80" s="154"/>
      <c r="O80" s="154"/>
      <c r="P80" s="154"/>
      <c r="Q80" s="154"/>
      <c r="R80" s="154"/>
      <c r="S80" s="154"/>
      <c r="T80" s="154"/>
      <c r="U80" s="154"/>
      <c r="V80" s="154"/>
      <c r="W80" s="154"/>
      <c r="X80" s="154"/>
      <c r="Y80" s="154"/>
      <c r="Z80" s="154"/>
      <c r="AA80" s="154"/>
      <c r="AB80" s="154"/>
      <c r="AC80" s="154"/>
      <c r="AD80" s="154"/>
      <c r="AE80" s="154"/>
      <c r="AF80" s="154"/>
      <c r="AG80" s="154"/>
      <c r="AH80" s="154"/>
      <c r="AI80" s="155" t="s">
        <v>22</v>
      </c>
      <c r="AJ80" s="154"/>
      <c r="AK80" s="154"/>
      <c r="AL80" s="154"/>
      <c r="AM80" s="235">
        <v>43145</v>
      </c>
      <c r="AN80" s="235"/>
      <c r="AO80" s="154"/>
      <c r="AP80" s="154"/>
      <c r="AQ80" s="26"/>
    </row>
    <row r="81" spans="1:76" s="1" customFormat="1" ht="6.95" customHeight="1" x14ac:dyDescent="0.3">
      <c r="B81" s="24"/>
      <c r="C81" s="154"/>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c r="AE81" s="154"/>
      <c r="AF81" s="154"/>
      <c r="AG81" s="154"/>
      <c r="AH81" s="154"/>
      <c r="AI81" s="154"/>
      <c r="AJ81" s="154"/>
      <c r="AK81" s="154"/>
      <c r="AL81" s="154"/>
      <c r="AM81" s="154"/>
      <c r="AN81" s="154"/>
      <c r="AO81" s="154"/>
      <c r="AP81" s="154"/>
      <c r="AQ81" s="26"/>
    </row>
    <row r="82" spans="1:76" s="1" customFormat="1" ht="15" x14ac:dyDescent="0.3">
      <c r="B82" s="24"/>
      <c r="C82" s="155" t="s">
        <v>23</v>
      </c>
      <c r="D82" s="154"/>
      <c r="E82" s="154"/>
      <c r="F82" s="154"/>
      <c r="G82" s="154"/>
      <c r="H82" s="154"/>
      <c r="I82" s="154"/>
      <c r="J82" s="154"/>
      <c r="K82" s="154"/>
      <c r="L82" s="136" t="str">
        <f>K10</f>
        <v>Město Trnava</v>
      </c>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5" t="s">
        <v>27</v>
      </c>
      <c r="AJ82" s="154"/>
      <c r="AK82" s="154"/>
      <c r="AL82" s="154"/>
      <c r="AM82" s="221" t="s">
        <v>131</v>
      </c>
      <c r="AN82" s="221"/>
      <c r="AO82" s="221"/>
      <c r="AP82" s="221"/>
      <c r="AQ82" s="26"/>
      <c r="AS82" s="217" t="s">
        <v>50</v>
      </c>
      <c r="AT82" s="218"/>
      <c r="AU82" s="30"/>
      <c r="AV82" s="30"/>
      <c r="AW82" s="30"/>
      <c r="AX82" s="30"/>
      <c r="AY82" s="30"/>
      <c r="AZ82" s="30"/>
      <c r="BA82" s="30"/>
      <c r="BB82" s="30"/>
      <c r="BC82" s="30"/>
      <c r="BD82" s="31"/>
    </row>
    <row r="83" spans="1:76" s="1" customFormat="1" ht="15" x14ac:dyDescent="0.3">
      <c r="B83" s="24"/>
      <c r="C83" s="155" t="s">
        <v>26</v>
      </c>
      <c r="D83" s="154"/>
      <c r="E83" s="154"/>
      <c r="F83" s="154"/>
      <c r="G83" s="154"/>
      <c r="H83" s="154"/>
      <c r="I83" s="154"/>
      <c r="J83" s="154"/>
      <c r="K83" s="154"/>
      <c r="L83" s="178" t="str">
        <f>K22</f>
        <v xml:space="preserve"> </v>
      </c>
      <c r="M83" s="154"/>
      <c r="N83" s="154"/>
      <c r="O83" s="154"/>
      <c r="P83" s="154"/>
      <c r="Q83" s="154"/>
      <c r="R83" s="154"/>
      <c r="S83" s="154"/>
      <c r="T83" s="154"/>
      <c r="U83" s="154"/>
      <c r="V83" s="154"/>
      <c r="W83" s="154"/>
      <c r="X83" s="154"/>
      <c r="Y83" s="154"/>
      <c r="Z83" s="154"/>
      <c r="AA83" s="154"/>
      <c r="AB83" s="154"/>
      <c r="AC83" s="154"/>
      <c r="AD83" s="154"/>
      <c r="AE83" s="154"/>
      <c r="AF83" s="154"/>
      <c r="AG83" s="154"/>
      <c r="AH83" s="154"/>
      <c r="AI83" s="155" t="s">
        <v>29</v>
      </c>
      <c r="AJ83" s="154"/>
      <c r="AK83" s="154"/>
      <c r="AL83" s="154"/>
      <c r="AM83" s="221" t="s">
        <v>130</v>
      </c>
      <c r="AN83" s="221"/>
      <c r="AO83" s="221"/>
      <c r="AP83" s="221"/>
      <c r="AQ83" s="26"/>
      <c r="AS83" s="219"/>
      <c r="AT83" s="220"/>
      <c r="AU83" s="25"/>
      <c r="AV83" s="25"/>
      <c r="AW83" s="25"/>
      <c r="AX83" s="25"/>
      <c r="AY83" s="25"/>
      <c r="AZ83" s="25"/>
      <c r="BA83" s="25"/>
      <c r="BB83" s="25"/>
      <c r="BC83" s="25"/>
      <c r="BD83" s="43"/>
    </row>
    <row r="84" spans="1:76" s="1" customFormat="1" ht="10.9" customHeight="1" x14ac:dyDescent="0.3">
      <c r="B84" s="24"/>
      <c r="C84" s="154"/>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c r="AE84" s="154"/>
      <c r="AF84" s="154"/>
      <c r="AG84" s="154"/>
      <c r="AH84" s="154"/>
      <c r="AI84" s="154"/>
      <c r="AJ84" s="154"/>
      <c r="AK84" s="154"/>
      <c r="AL84" s="154"/>
      <c r="AM84" s="154"/>
      <c r="AN84" s="154"/>
      <c r="AO84" s="154"/>
      <c r="AP84" s="154"/>
      <c r="AQ84" s="26"/>
      <c r="AS84" s="219"/>
      <c r="AT84" s="220"/>
      <c r="AU84" s="25"/>
      <c r="AV84" s="25"/>
      <c r="AW84" s="25"/>
      <c r="AX84" s="25"/>
      <c r="AY84" s="25"/>
      <c r="AZ84" s="25"/>
      <c r="BA84" s="25"/>
      <c r="BB84" s="25"/>
      <c r="BC84" s="25"/>
      <c r="BD84" s="43"/>
    </row>
    <row r="85" spans="1:76" s="1" customFormat="1" ht="29.25" customHeight="1" x14ac:dyDescent="0.3">
      <c r="B85" s="24"/>
      <c r="C85" s="201" t="s">
        <v>51</v>
      </c>
      <c r="D85" s="202"/>
      <c r="E85" s="202"/>
      <c r="F85" s="202"/>
      <c r="G85" s="202"/>
      <c r="H85" s="121"/>
      <c r="I85" s="203" t="s">
        <v>52</v>
      </c>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3" t="s">
        <v>201</v>
      </c>
      <c r="AH85" s="202"/>
      <c r="AI85" s="202"/>
      <c r="AJ85" s="202"/>
      <c r="AK85" s="202"/>
      <c r="AL85" s="202"/>
      <c r="AM85" s="202"/>
      <c r="AN85" s="203" t="s">
        <v>202</v>
      </c>
      <c r="AO85" s="202"/>
      <c r="AP85" s="236"/>
      <c r="AQ85" s="26"/>
      <c r="AS85" s="44" t="s">
        <v>53</v>
      </c>
      <c r="AT85" s="45" t="s">
        <v>54</v>
      </c>
      <c r="AU85" s="45" t="s">
        <v>55</v>
      </c>
      <c r="AV85" s="45" t="s">
        <v>56</v>
      </c>
      <c r="AW85" s="45" t="s">
        <v>57</v>
      </c>
      <c r="AX85" s="45" t="s">
        <v>58</v>
      </c>
      <c r="AY85" s="45" t="s">
        <v>59</v>
      </c>
      <c r="AZ85" s="45" t="s">
        <v>60</v>
      </c>
      <c r="BA85" s="45" t="s">
        <v>61</v>
      </c>
      <c r="BB85" s="45" t="s">
        <v>62</v>
      </c>
      <c r="BC85" s="45" t="s">
        <v>63</v>
      </c>
      <c r="BD85" s="46" t="s">
        <v>64</v>
      </c>
    </row>
    <row r="86" spans="1:76" s="1" customFormat="1" ht="10.9" customHeight="1" x14ac:dyDescent="0.3">
      <c r="B86" s="24"/>
      <c r="C86" s="154"/>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26"/>
      <c r="AS86" s="47"/>
      <c r="AT86" s="30"/>
      <c r="AU86" s="30"/>
      <c r="AV86" s="30"/>
      <c r="AW86" s="30"/>
      <c r="AX86" s="30"/>
      <c r="AY86" s="30"/>
      <c r="AZ86" s="30"/>
      <c r="BA86" s="30"/>
      <c r="BB86" s="30"/>
      <c r="BC86" s="30"/>
      <c r="BD86" s="31"/>
    </row>
    <row r="87" spans="1:76" s="4" customFormat="1" ht="32.450000000000003" customHeight="1" x14ac:dyDescent="0.3">
      <c r="B87" s="41"/>
      <c r="C87" s="146" t="s">
        <v>65</v>
      </c>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G87" s="212">
        <f>SUM(AG88:AM91)</f>
        <v>0</v>
      </c>
      <c r="AH87" s="212"/>
      <c r="AI87" s="212"/>
      <c r="AJ87" s="212"/>
      <c r="AK87" s="212"/>
      <c r="AL87" s="212"/>
      <c r="AM87" s="212"/>
      <c r="AN87" s="213">
        <f>AG87*1.2</f>
        <v>0</v>
      </c>
      <c r="AO87" s="213"/>
      <c r="AP87" s="213"/>
      <c r="AQ87" s="42"/>
      <c r="AR87" s="92"/>
      <c r="AS87" s="48" t="e">
        <f>ROUND(SUM(AS89:AS90),2)</f>
        <v>#REF!</v>
      </c>
      <c r="AT87" s="49" t="e">
        <f t="shared" ref="AT87:AT90" si="0">ROUND(SUM(AV87:AW87),2)</f>
        <v>#REF!</v>
      </c>
      <c r="AU87" s="50" t="e">
        <f>ROUND(SUM(AU89:AU90),5)</f>
        <v>#REF!</v>
      </c>
      <c r="AV87" s="49" t="e">
        <f>ROUND(AZ87*L31,2)</f>
        <v>#REF!</v>
      </c>
      <c r="AW87" s="49" t="e">
        <f>ROUND(BA87*L32,2)</f>
        <v>#REF!</v>
      </c>
      <c r="AX87" s="49" t="e">
        <f>ROUND(BB87*L31,2)</f>
        <v>#REF!</v>
      </c>
      <c r="AY87" s="49" t="e">
        <f>ROUND(BC87*L32,2)</f>
        <v>#REF!</v>
      </c>
      <c r="AZ87" s="49" t="e">
        <f>ROUND(SUM(AZ89:AZ90),2)</f>
        <v>#REF!</v>
      </c>
      <c r="BA87" s="49" t="e">
        <f>ROUND(SUM(BA89:BA90),2)</f>
        <v>#REF!</v>
      </c>
      <c r="BB87" s="49" t="e">
        <f>ROUND(SUM(BB89:BB90),2)</f>
        <v>#REF!</v>
      </c>
      <c r="BC87" s="49" t="e">
        <f>ROUND(SUM(BC89:BC90),2)</f>
        <v>#REF!</v>
      </c>
      <c r="BD87" s="51" t="e">
        <f>ROUND(SUM(BD89:BD90),2)</f>
        <v>#REF!</v>
      </c>
      <c r="BS87" s="52" t="s">
        <v>66</v>
      </c>
      <c r="BT87" s="52" t="s">
        <v>67</v>
      </c>
      <c r="BU87" s="53" t="s">
        <v>68</v>
      </c>
      <c r="BV87" s="52" t="s">
        <v>69</v>
      </c>
      <c r="BW87" s="52" t="s">
        <v>70</v>
      </c>
      <c r="BX87" s="52" t="s">
        <v>71</v>
      </c>
    </row>
    <row r="88" spans="1:76" s="4" customFormat="1" ht="32.450000000000003" customHeight="1" x14ac:dyDescent="0.3">
      <c r="B88" s="41"/>
      <c r="C88" s="146"/>
      <c r="D88" s="179"/>
      <c r="E88" s="179"/>
      <c r="F88" s="179"/>
      <c r="G88" s="179"/>
      <c r="H88" s="179"/>
      <c r="I88" s="179"/>
      <c r="J88" s="198" t="str">
        <f>'SO-01'!F7</f>
        <v>SO-01 - Akumulační nádrž</v>
      </c>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215">
        <f>'SO-01'!N88</f>
        <v>0</v>
      </c>
      <c r="AH88" s="216"/>
      <c r="AI88" s="216"/>
      <c r="AJ88" s="216"/>
      <c r="AK88" s="216"/>
      <c r="AL88" s="216"/>
      <c r="AM88" s="216"/>
      <c r="AN88" s="215">
        <f>AG88*1.2</f>
        <v>0</v>
      </c>
      <c r="AO88" s="216"/>
      <c r="AP88" s="216"/>
      <c r="AQ88" s="42"/>
      <c r="AR88" s="92"/>
      <c r="AS88" s="48"/>
      <c r="AT88" s="49"/>
      <c r="AU88" s="50"/>
      <c r="AV88" s="49"/>
      <c r="AW88" s="49"/>
      <c r="AX88" s="49"/>
      <c r="AY88" s="49"/>
      <c r="AZ88" s="49"/>
      <c r="BA88" s="49"/>
      <c r="BB88" s="49"/>
      <c r="BC88" s="49"/>
      <c r="BD88" s="51"/>
      <c r="BS88" s="52"/>
      <c r="BT88" s="52"/>
      <c r="BU88" s="53"/>
      <c r="BV88" s="52"/>
      <c r="BW88" s="52"/>
      <c r="BX88" s="52"/>
    </row>
    <row r="89" spans="1:76" s="5" customFormat="1" ht="37.5" customHeight="1" x14ac:dyDescent="0.3">
      <c r="A89" s="54" t="s">
        <v>72</v>
      </c>
      <c r="B89" s="55"/>
      <c r="C89" s="180"/>
      <c r="D89" s="198"/>
      <c r="E89" s="198"/>
      <c r="F89" s="198"/>
      <c r="G89" s="198"/>
      <c r="H89" s="198"/>
      <c r="I89" s="181"/>
      <c r="J89" s="198" t="str">
        <f>'TO-01'!F7</f>
        <v>TO-01 - Technologie čerpání vody do závlahového systému, nadzemní přístřešek</v>
      </c>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215">
        <f>'TO-01'!N88</f>
        <v>0</v>
      </c>
      <c r="AH89" s="216"/>
      <c r="AI89" s="216"/>
      <c r="AJ89" s="216"/>
      <c r="AK89" s="216"/>
      <c r="AL89" s="216"/>
      <c r="AM89" s="216"/>
      <c r="AN89" s="215">
        <f>AG89*1.2</f>
        <v>0</v>
      </c>
      <c r="AO89" s="216"/>
      <c r="AP89" s="216"/>
      <c r="AQ89" s="56"/>
      <c r="AS89" s="57" t="e">
        <f>#REF!</f>
        <v>#REF!</v>
      </c>
      <c r="AT89" s="58" t="e">
        <f t="shared" si="0"/>
        <v>#REF!</v>
      </c>
      <c r="AU89" s="59" t="e">
        <f>#REF!</f>
        <v>#REF!</v>
      </c>
      <c r="AV89" s="58" t="e">
        <f>#REF!</f>
        <v>#REF!</v>
      </c>
      <c r="AW89" s="58" t="e">
        <f>#REF!</f>
        <v>#REF!</v>
      </c>
      <c r="AX89" s="58" t="e">
        <f>#REF!</f>
        <v>#REF!</v>
      </c>
      <c r="AY89" s="58" t="e">
        <f>#REF!</f>
        <v>#REF!</v>
      </c>
      <c r="AZ89" s="58" t="e">
        <f>#REF!</f>
        <v>#REF!</v>
      </c>
      <c r="BA89" s="58" t="e">
        <f>#REF!</f>
        <v>#REF!</v>
      </c>
      <c r="BB89" s="58" t="e">
        <f>#REF!</f>
        <v>#REF!</v>
      </c>
      <c r="BC89" s="58" t="e">
        <f>#REF!</f>
        <v>#REF!</v>
      </c>
      <c r="BD89" s="60" t="e">
        <f>#REF!</f>
        <v>#REF!</v>
      </c>
      <c r="BT89" s="61" t="s">
        <v>73</v>
      </c>
      <c r="BV89" s="61" t="s">
        <v>69</v>
      </c>
      <c r="BW89" s="61" t="s">
        <v>74</v>
      </c>
      <c r="BX89" s="61" t="s">
        <v>70</v>
      </c>
    </row>
    <row r="90" spans="1:76" s="5" customFormat="1" ht="37.5" customHeight="1" x14ac:dyDescent="0.3">
      <c r="A90" s="54" t="s">
        <v>72</v>
      </c>
      <c r="B90" s="55"/>
      <c r="C90" s="180"/>
      <c r="D90" s="198"/>
      <c r="E90" s="198"/>
      <c r="F90" s="198"/>
      <c r="G90" s="198"/>
      <c r="H90" s="198"/>
      <c r="I90" s="181"/>
      <c r="J90" s="198" t="str">
        <f>'TO-02'!F7</f>
        <v xml:space="preserve">TO-02 - Hlavní přívodní potrubí </v>
      </c>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215">
        <f>'TO-02'!N88</f>
        <v>0</v>
      </c>
      <c r="AH90" s="216"/>
      <c r="AI90" s="216"/>
      <c r="AJ90" s="216"/>
      <c r="AK90" s="216"/>
      <c r="AL90" s="216"/>
      <c r="AM90" s="216"/>
      <c r="AN90" s="215">
        <f>AG90*1.2</f>
        <v>0</v>
      </c>
      <c r="AO90" s="216"/>
      <c r="AP90" s="216"/>
      <c r="AQ90" s="56"/>
      <c r="AS90" s="57" t="e">
        <f>#REF!</f>
        <v>#REF!</v>
      </c>
      <c r="AT90" s="58" t="e">
        <f t="shared" si="0"/>
        <v>#REF!</v>
      </c>
      <c r="AU90" s="59" t="e">
        <f>#REF!</f>
        <v>#REF!</v>
      </c>
      <c r="AV90" s="58" t="e">
        <f>#REF!</f>
        <v>#REF!</v>
      </c>
      <c r="AW90" s="58" t="e">
        <f>#REF!</f>
        <v>#REF!</v>
      </c>
      <c r="AX90" s="58" t="e">
        <f>#REF!</f>
        <v>#REF!</v>
      </c>
      <c r="AY90" s="58" t="e">
        <f>#REF!</f>
        <v>#REF!</v>
      </c>
      <c r="AZ90" s="58" t="e">
        <f>#REF!</f>
        <v>#REF!</v>
      </c>
      <c r="BA90" s="58" t="e">
        <f>#REF!</f>
        <v>#REF!</v>
      </c>
      <c r="BB90" s="58" t="e">
        <f>#REF!</f>
        <v>#REF!</v>
      </c>
      <c r="BC90" s="58" t="e">
        <f>#REF!</f>
        <v>#REF!</v>
      </c>
      <c r="BD90" s="60" t="e">
        <f>#REF!</f>
        <v>#REF!</v>
      </c>
      <c r="BT90" s="61" t="s">
        <v>73</v>
      </c>
      <c r="BV90" s="61" t="s">
        <v>69</v>
      </c>
      <c r="BW90" s="61" t="s">
        <v>75</v>
      </c>
      <c r="BX90" s="61" t="s">
        <v>70</v>
      </c>
    </row>
    <row r="91" spans="1:76" s="5" customFormat="1" ht="37.5" customHeight="1" x14ac:dyDescent="0.3">
      <c r="A91" s="54"/>
      <c r="B91" s="55"/>
      <c r="C91" s="180"/>
      <c r="D91" s="198"/>
      <c r="E91" s="198"/>
      <c r="F91" s="198"/>
      <c r="G91" s="198"/>
      <c r="H91" s="198"/>
      <c r="I91" s="181"/>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215"/>
      <c r="AH91" s="216"/>
      <c r="AI91" s="216"/>
      <c r="AJ91" s="216"/>
      <c r="AK91" s="216"/>
      <c r="AL91" s="216"/>
      <c r="AM91" s="216"/>
      <c r="AN91" s="215"/>
      <c r="AO91" s="216"/>
      <c r="AP91" s="216"/>
      <c r="AQ91" s="56"/>
      <c r="AS91" s="62"/>
      <c r="AT91" s="63"/>
      <c r="AU91" s="64"/>
      <c r="AV91" s="63"/>
      <c r="AW91" s="63"/>
      <c r="AX91" s="63"/>
      <c r="AY91" s="63"/>
      <c r="AZ91" s="63"/>
      <c r="BA91" s="63"/>
      <c r="BB91" s="63"/>
      <c r="BC91" s="63"/>
      <c r="BD91" s="65"/>
      <c r="BT91" s="61"/>
      <c r="BV91" s="61"/>
      <c r="BW91" s="61"/>
      <c r="BX91" s="61"/>
    </row>
    <row r="92" spans="1:76" x14ac:dyDescent="0.3">
      <c r="B92" s="21"/>
      <c r="C92" s="106"/>
      <c r="D92" s="106"/>
      <c r="E92" s="106"/>
      <c r="F92" s="106"/>
      <c r="G92" s="106"/>
      <c r="H92" s="106"/>
      <c r="I92" s="106"/>
      <c r="J92" s="106"/>
      <c r="K92" s="106"/>
      <c r="L92" s="106"/>
      <c r="M92" s="106"/>
      <c r="N92" s="106"/>
      <c r="O92" s="106"/>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22"/>
    </row>
    <row r="93" spans="1:76" s="1" customFormat="1" ht="30" customHeight="1" x14ac:dyDescent="0.3">
      <c r="B93" s="24"/>
      <c r="C93" s="146" t="s">
        <v>76</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212">
        <f>'TO-02'!N94</f>
        <v>0</v>
      </c>
      <c r="AH93" s="212"/>
      <c r="AI93" s="212"/>
      <c r="AJ93" s="212"/>
      <c r="AK93" s="212"/>
      <c r="AL93" s="212"/>
      <c r="AM93" s="212"/>
      <c r="AN93" s="213">
        <f>AG93*1.2</f>
        <v>0</v>
      </c>
      <c r="AO93" s="213"/>
      <c r="AP93" s="213"/>
      <c r="AQ93" s="26"/>
      <c r="AS93" s="44" t="s">
        <v>77</v>
      </c>
      <c r="AT93" s="45" t="s">
        <v>78</v>
      </c>
      <c r="AU93" s="45" t="s">
        <v>34</v>
      </c>
      <c r="AV93" s="46" t="s">
        <v>54</v>
      </c>
    </row>
    <row r="94" spans="1:76" s="1" customFormat="1" ht="10.9" customHeight="1" x14ac:dyDescent="0.3">
      <c r="B94" s="24"/>
      <c r="C94" s="154"/>
      <c r="D94" s="154"/>
      <c r="E94" s="154"/>
      <c r="F94" s="154"/>
      <c r="G94" s="154"/>
      <c r="H94" s="154"/>
      <c r="I94" s="154"/>
      <c r="J94" s="154"/>
      <c r="K94" s="154"/>
      <c r="L94" s="154"/>
      <c r="M94" s="154"/>
      <c r="N94" s="154"/>
      <c r="O94" s="154"/>
      <c r="P94" s="154"/>
      <c r="Q94" s="154"/>
      <c r="R94" s="154"/>
      <c r="S94" s="154"/>
      <c r="T94" s="154"/>
      <c r="U94" s="154"/>
      <c r="V94" s="154"/>
      <c r="W94" s="154"/>
      <c r="X94" s="154"/>
      <c r="Y94" s="154"/>
      <c r="Z94" s="154"/>
      <c r="AA94" s="154"/>
      <c r="AB94" s="154"/>
      <c r="AC94" s="154"/>
      <c r="AD94" s="154"/>
      <c r="AE94" s="154"/>
      <c r="AF94" s="154"/>
      <c r="AG94" s="154"/>
      <c r="AH94" s="154"/>
      <c r="AI94" s="154"/>
      <c r="AJ94" s="154"/>
      <c r="AK94" s="154"/>
      <c r="AL94" s="154"/>
      <c r="AM94" s="154"/>
      <c r="AN94" s="154"/>
      <c r="AO94" s="154"/>
      <c r="AP94" s="154"/>
      <c r="AQ94" s="26"/>
      <c r="AS94" s="66"/>
      <c r="AT94" s="32"/>
      <c r="AU94" s="32"/>
      <c r="AV94" s="33"/>
    </row>
    <row r="95" spans="1:76" s="1" customFormat="1" ht="30" customHeight="1" x14ac:dyDescent="0.3">
      <c r="B95" s="24"/>
      <c r="C95" s="143" t="s">
        <v>79</v>
      </c>
      <c r="D95" s="156"/>
      <c r="E95" s="156"/>
      <c r="F95" s="156"/>
      <c r="G95" s="156"/>
      <c r="H95" s="156"/>
      <c r="I95" s="156"/>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214">
        <f>ROUND(AG87+AG93,2)</f>
        <v>0</v>
      </c>
      <c r="AH95" s="214"/>
      <c r="AI95" s="214"/>
      <c r="AJ95" s="214"/>
      <c r="AK95" s="214"/>
      <c r="AL95" s="214"/>
      <c r="AM95" s="214"/>
      <c r="AN95" s="214">
        <f>AN87+AN93</f>
        <v>0</v>
      </c>
      <c r="AO95" s="214"/>
      <c r="AP95" s="214"/>
      <c r="AQ95" s="26"/>
    </row>
    <row r="96" spans="1:76" s="1" customFormat="1" ht="18" customHeight="1" x14ac:dyDescent="0.3">
      <c r="B96" s="34"/>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c r="AM96" s="132"/>
      <c r="AN96" s="132"/>
      <c r="AO96" s="132"/>
      <c r="AP96" s="132"/>
      <c r="AQ96" s="36"/>
    </row>
    <row r="97" hidden="1" x14ac:dyDescent="0.3"/>
  </sheetData>
  <sheetProtection algorithmName="SHA-512" hashValue="Br2q4LDJNUPPiSn9zWSry6pCfyCdYO8wAINojTLeUqYsURvn8/nsJViEvUt4P7iooQjjOCc0ZQ6cTDFEZgrLLA==" saltValue="91liKdsQnAM18qdbUEk5NQ==" spinCount="100000" sheet="1" objects="1" scenarios="1"/>
  <mergeCells count="60">
    <mergeCell ref="X37:AB37"/>
    <mergeCell ref="AK37:AO37"/>
    <mergeCell ref="C76:AP76"/>
    <mergeCell ref="AM82:AP82"/>
    <mergeCell ref="D90:H90"/>
    <mergeCell ref="J90:AF90"/>
    <mergeCell ref="AN88:AP88"/>
    <mergeCell ref="AM80:AN80"/>
    <mergeCell ref="AG85:AM85"/>
    <mergeCell ref="AN85:AP85"/>
    <mergeCell ref="AK33:AO33"/>
    <mergeCell ref="L34:O34"/>
    <mergeCell ref="W34:AE34"/>
    <mergeCell ref="AK34:AO34"/>
    <mergeCell ref="L35:O35"/>
    <mergeCell ref="W35:AE35"/>
    <mergeCell ref="AK35:AO35"/>
    <mergeCell ref="AS82:AT84"/>
    <mergeCell ref="AM83:AP83"/>
    <mergeCell ref="AR2:BE2"/>
    <mergeCell ref="AG87:AM87"/>
    <mergeCell ref="AN87:AP87"/>
    <mergeCell ref="L78:AP78"/>
    <mergeCell ref="C2:AP2"/>
    <mergeCell ref="C4:AP4"/>
    <mergeCell ref="K5:AO5"/>
    <mergeCell ref="K6:AO6"/>
    <mergeCell ref="AK31:AO31"/>
    <mergeCell ref="L32:O32"/>
    <mergeCell ref="W32:AE32"/>
    <mergeCell ref="AK32:AO32"/>
    <mergeCell ref="L33:O33"/>
    <mergeCell ref="W33:AE33"/>
    <mergeCell ref="AG93:AM93"/>
    <mergeCell ref="AN93:AP93"/>
    <mergeCell ref="AG95:AM95"/>
    <mergeCell ref="AN95:AP95"/>
    <mergeCell ref="AG88:AM88"/>
    <mergeCell ref="AG91:AM91"/>
    <mergeCell ref="AN91:AP91"/>
    <mergeCell ref="AN90:AP90"/>
    <mergeCell ref="AG90:AM90"/>
    <mergeCell ref="AN89:AP89"/>
    <mergeCell ref="AG89:AM89"/>
    <mergeCell ref="D91:H91"/>
    <mergeCell ref="J91:AF91"/>
    <mergeCell ref="K13:AF13"/>
    <mergeCell ref="K14:AF14"/>
    <mergeCell ref="K22:AF22"/>
    <mergeCell ref="D89:H89"/>
    <mergeCell ref="J89:AF89"/>
    <mergeCell ref="J88:AF88"/>
    <mergeCell ref="C85:G85"/>
    <mergeCell ref="I85:AF85"/>
    <mergeCell ref="E23:AN23"/>
    <mergeCell ref="AK26:AO26"/>
    <mergeCell ref="AK27:AO27"/>
    <mergeCell ref="AK29:AO29"/>
    <mergeCell ref="L31:O31"/>
    <mergeCell ref="W31:AE31"/>
  </mergeCells>
  <hyperlinks>
    <hyperlink ref="K1:S1" location="C2" display="1) Souhrnný list stavby" xr:uid="{00000000-0004-0000-0000-000000000000}"/>
    <hyperlink ref="W1:AF1" location="C87" display="2) Rekapitulace objektů" xr:uid="{00000000-0004-0000-0000-000001000000}"/>
    <hyperlink ref="A89" location="'TO-1.08.01 - TO-1.08.01'!C2" display="/" xr:uid="{00000000-0004-0000-0000-000002000000}"/>
    <hyperlink ref="A90" location="'TO-1.11.02 - TO-1.11.02'!C2" display="/" xr:uid="{00000000-0004-0000-0000-000003000000}"/>
  </hyperlinks>
  <pageMargins left="0.58333330000000005" right="0.58333330000000005" top="0.5" bottom="0.46666669999999999" header="0" footer="0"/>
  <pageSetup paperSize="9" scale="95" fitToHeight="100" orientation="portrait" blackAndWhite="1" r:id="rId1"/>
  <headerFooter>
    <oddFooter>&amp;CStrana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Z46"/>
  <sheetViews>
    <sheetView topLeftCell="B1" zoomScaleNormal="100" workbookViewId="0">
      <selection activeCell="B1" sqref="A1:XFD1048576"/>
    </sheetView>
  </sheetViews>
  <sheetFormatPr defaultColWidth="10.5" defaultRowHeight="13.5" x14ac:dyDescent="0.3"/>
  <cols>
    <col min="1" max="1" width="9.83203125" style="152" hidden="1" customWidth="1"/>
    <col min="2" max="2" width="10.6640625" style="152" customWidth="1"/>
    <col min="3" max="3" width="8.6640625" style="152" customWidth="1"/>
    <col min="4" max="4" width="15.6640625" style="152" customWidth="1"/>
    <col min="5" max="5" width="14.1640625" style="152" customWidth="1"/>
    <col min="6" max="6" width="13.33203125" style="152" customWidth="1"/>
    <col min="7" max="7" width="14.83203125" style="157" customWidth="1"/>
    <col min="8" max="8" width="14.83203125" style="152" customWidth="1"/>
    <col min="9" max="9" width="14.83203125" style="157" customWidth="1"/>
    <col min="10" max="10" width="7.83203125" style="157" customWidth="1"/>
    <col min="11" max="11" width="5" style="152" customWidth="1"/>
    <col min="12" max="15" width="12.5" style="152" customWidth="1"/>
    <col min="16" max="51" width="10.5" style="152"/>
    <col min="52" max="52" width="108.6640625" style="152" customWidth="1"/>
    <col min="53" max="16384" width="10.5" style="152"/>
  </cols>
  <sheetData>
    <row r="2" spans="2:52" ht="14.25" x14ac:dyDescent="0.3">
      <c r="B2" s="238" t="s">
        <v>151</v>
      </c>
      <c r="C2" s="238"/>
      <c r="D2" s="238"/>
      <c r="E2" s="238"/>
      <c r="F2" s="238"/>
      <c r="G2" s="238"/>
      <c r="H2" s="238"/>
      <c r="I2" s="238"/>
      <c r="J2" s="238"/>
      <c r="AZ2" s="158" t="str">
        <f>B2</f>
        <v>1. PODMÍNKY PRO ZPRACOVÁNÍ NABÍDKOVÉ CENY</v>
      </c>
    </row>
    <row r="4" spans="2:52" ht="65.25" x14ac:dyDescent="0.3">
      <c r="B4" s="239" t="s">
        <v>152</v>
      </c>
      <c r="C4" s="239"/>
      <c r="D4" s="239"/>
      <c r="E4" s="239"/>
      <c r="F4" s="239"/>
      <c r="G4" s="239"/>
      <c r="H4" s="239"/>
      <c r="I4" s="239"/>
      <c r="J4" s="239"/>
      <c r="AZ4" s="158" t="str">
        <f>B4</f>
        <v>Tento soupis stavebních prací, dodávek a služeb je sestaven jako podklad pro zpracování nabídek dodavatelů na veřejnou zakázku na instalační 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 spans="2:52" ht="39.75" x14ac:dyDescent="0.3">
      <c r="B5" s="239" t="s">
        <v>342</v>
      </c>
      <c r="C5" s="239"/>
      <c r="D5" s="239"/>
      <c r="E5" s="239"/>
      <c r="F5" s="239"/>
      <c r="G5" s="239"/>
      <c r="H5" s="239"/>
      <c r="I5" s="239"/>
      <c r="J5" s="239"/>
      <c r="AZ5" s="158" t="str">
        <f>B5</f>
        <v>Předpokládá se, že dodavatel před zpracováním cenové nabídky pečlivě prostuduje všechny pokyny a podmínky pro zpracování nabídkové ceny obsažené v zadávacích podmínkách a bude se jimi při zpracování nabídkové ceny řídit.</v>
      </c>
    </row>
    <row r="7" spans="2:52" ht="15.75" x14ac:dyDescent="0.3">
      <c r="B7" s="237" t="s">
        <v>153</v>
      </c>
      <c r="C7" s="237"/>
      <c r="D7" s="237"/>
      <c r="E7" s="237"/>
      <c r="F7" s="237"/>
      <c r="G7" s="237"/>
      <c r="H7" s="237"/>
      <c r="I7" s="237"/>
      <c r="J7" s="237"/>
      <c r="AZ7" s="158" t="str">
        <f>B7</f>
        <v xml:space="preserve">        Vymezení některých pojmů</v>
      </c>
    </row>
    <row r="9" spans="2:52" ht="14.25" x14ac:dyDescent="0.3">
      <c r="B9" s="238" t="s">
        <v>154</v>
      </c>
      <c r="C9" s="238"/>
      <c r="D9" s="238"/>
      <c r="E9" s="238"/>
      <c r="F9" s="238"/>
      <c r="G9" s="238"/>
      <c r="H9" s="238"/>
      <c r="I9" s="238"/>
      <c r="J9" s="238"/>
      <c r="AZ9" s="158" t="str">
        <f t="shared" ref="AZ9:AZ14" si="0">B9</f>
        <v>Pro účely zpracování nabídkové ceny se jsou použity některé pojmy, pod kterými se rozumí:</v>
      </c>
    </row>
    <row r="10" spans="2:52" ht="39.75" x14ac:dyDescent="0.3">
      <c r="B10" s="239" t="s">
        <v>155</v>
      </c>
      <c r="C10" s="239"/>
      <c r="D10" s="239"/>
      <c r="E10" s="239"/>
      <c r="F10" s="239"/>
      <c r="G10" s="239"/>
      <c r="H10" s="239"/>
      <c r="I10" s="239"/>
      <c r="J10" s="239"/>
      <c r="AZ10" s="158" t="str">
        <f t="shared" si="0"/>
        <v>Soupisem stavebních prací dodávek a služeb dokument, ve kterém jsou definovány zadavatelem požadované stavební práce, dodávky a služby v podrobnostech nezbytných pro zpracování cenové nabídky dodavatele. Soupis obsahuje i vymezení požadovaného množství prací, dodávek a služeb.</v>
      </c>
    </row>
    <row r="11" spans="2:52" ht="39.75" x14ac:dyDescent="0.3">
      <c r="B11" s="238" t="s">
        <v>156</v>
      </c>
      <c r="C11" s="238"/>
      <c r="D11" s="238"/>
      <c r="E11" s="238"/>
      <c r="F11" s="238"/>
      <c r="G11" s="238"/>
      <c r="H11" s="238"/>
      <c r="I11" s="238"/>
      <c r="J11" s="238"/>
      <c r="AZ11" s="158" t="str">
        <f t="shared" si="0"/>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12" spans="2:52" ht="52.5" x14ac:dyDescent="0.3">
      <c r="B12" s="239" t="s">
        <v>157</v>
      </c>
      <c r="C12" s="239"/>
      <c r="D12" s="239"/>
      <c r="E12" s="239"/>
      <c r="F12" s="239"/>
      <c r="G12" s="239"/>
      <c r="H12" s="239"/>
      <c r="I12" s="239"/>
      <c r="J12" s="239"/>
      <c r="AZ12" s="158" t="str">
        <f t="shared" si="0"/>
        <v>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13" spans="2:52" ht="78" x14ac:dyDescent="0.3">
      <c r="B13" s="238" t="s">
        <v>158</v>
      </c>
      <c r="C13" s="238"/>
      <c r="D13" s="238"/>
      <c r="E13" s="238"/>
      <c r="F13" s="238"/>
      <c r="G13" s="238"/>
      <c r="H13" s="238"/>
      <c r="I13" s="238"/>
      <c r="J13" s="238"/>
      <c r="AZ13" s="158" t="str">
        <f t="shared" si="0"/>
        <v>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14" spans="2:52" ht="52.5" x14ac:dyDescent="0.3">
      <c r="B14" s="238" t="s">
        <v>159</v>
      </c>
      <c r="C14" s="238"/>
      <c r="D14" s="238"/>
      <c r="E14" s="238"/>
      <c r="F14" s="238"/>
      <c r="G14" s="238"/>
      <c r="H14" s="238"/>
      <c r="I14" s="238"/>
      <c r="J14" s="238"/>
      <c r="AZ14" s="158" t="str">
        <f t="shared" si="0"/>
        <v>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16" spans="2:52" ht="15.75" x14ac:dyDescent="0.3">
      <c r="B16" s="237" t="s">
        <v>160</v>
      </c>
      <c r="C16" s="237"/>
      <c r="D16" s="237"/>
      <c r="E16" s="237"/>
      <c r="F16" s="237"/>
      <c r="G16" s="237"/>
      <c r="H16" s="237"/>
      <c r="I16" s="237"/>
      <c r="J16" s="237"/>
      <c r="AZ16" s="158" t="str">
        <f>B16</f>
        <v xml:space="preserve">        Závaznost a změna soupisu</v>
      </c>
    </row>
    <row r="18" spans="2:52" ht="15.75" x14ac:dyDescent="0.3">
      <c r="B18" s="237" t="s">
        <v>161</v>
      </c>
      <c r="C18" s="237"/>
      <c r="D18" s="237"/>
      <c r="E18" s="237"/>
      <c r="F18" s="237"/>
      <c r="G18" s="237"/>
      <c r="H18" s="237"/>
      <c r="I18" s="237"/>
      <c r="J18" s="237"/>
      <c r="AZ18" s="158" t="str">
        <f>B18</f>
        <v xml:space="preserve">        Závaznost soupisu</v>
      </c>
    </row>
    <row r="19" spans="2:52" ht="39.75" x14ac:dyDescent="0.3">
      <c r="B19" s="238" t="s">
        <v>162</v>
      </c>
      <c r="C19" s="238"/>
      <c r="D19" s="238"/>
      <c r="E19" s="238"/>
      <c r="F19" s="238"/>
      <c r="G19" s="238"/>
      <c r="H19" s="238"/>
      <c r="I19" s="238"/>
      <c r="J19" s="238"/>
      <c r="AZ19" s="158" t="str">
        <f>B19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21" spans="2:52" ht="15.75" x14ac:dyDescent="0.3">
      <c r="B21" s="237" t="s">
        <v>163</v>
      </c>
      <c r="C21" s="237"/>
      <c r="D21" s="237"/>
      <c r="E21" s="237"/>
      <c r="F21" s="237"/>
      <c r="G21" s="237"/>
      <c r="H21" s="237"/>
      <c r="I21" s="237"/>
      <c r="J21" s="237"/>
      <c r="AZ21" s="158" t="str">
        <f>B21</f>
        <v xml:space="preserve">        Zvláštní podmínky pro stanovení nabídkové ceny</v>
      </c>
    </row>
    <row r="23" spans="2:52" ht="15.75" x14ac:dyDescent="0.3">
      <c r="B23" s="237" t="s">
        <v>164</v>
      </c>
      <c r="C23" s="237"/>
      <c r="D23" s="237"/>
      <c r="E23" s="237"/>
      <c r="F23" s="237"/>
      <c r="G23" s="237"/>
      <c r="H23" s="237"/>
      <c r="I23" s="237"/>
      <c r="J23" s="237"/>
      <c r="AZ23" s="158" t="str">
        <f>B23</f>
        <v xml:space="preserve">        Přeprava vybouraných hmot, suti a vytěžené zeminy</v>
      </c>
    </row>
    <row r="24" spans="2:52" ht="78" x14ac:dyDescent="0.3">
      <c r="B24" s="238" t="s">
        <v>165</v>
      </c>
      <c r="C24" s="238"/>
      <c r="D24" s="238"/>
      <c r="E24" s="238"/>
      <c r="F24" s="238"/>
      <c r="G24" s="238"/>
      <c r="H24" s="238"/>
      <c r="I24" s="238"/>
      <c r="J24" s="238"/>
      <c r="AZ24" s="158" t="str">
        <f>B24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26" spans="2:52" ht="14.25" x14ac:dyDescent="0.3">
      <c r="B26" s="238" t="s">
        <v>166</v>
      </c>
      <c r="C26" s="238"/>
      <c r="D26" s="238"/>
      <c r="E26" s="238"/>
      <c r="F26" s="238"/>
      <c r="G26" s="238"/>
      <c r="H26" s="238"/>
      <c r="I26" s="238"/>
      <c r="J26" s="238"/>
      <c r="AZ26" s="158" t="str">
        <f>B26</f>
        <v>2. SPECIFICKÉ PODMÍNKY PRO ZPRACOVÁNÍ NABÍDKOVÉ CENY</v>
      </c>
    </row>
    <row r="28" spans="2:52" ht="39.75" x14ac:dyDescent="0.3">
      <c r="B28" s="239" t="s">
        <v>167</v>
      </c>
      <c r="C28" s="239"/>
      <c r="D28" s="239"/>
      <c r="E28" s="239"/>
      <c r="F28" s="239"/>
      <c r="G28" s="239"/>
      <c r="H28" s="239"/>
      <c r="I28" s="239"/>
      <c r="J28" s="239"/>
      <c r="AZ28" s="158" t="str">
        <f>B28</f>
        <v>Ve všech listech tohoto souboru můžete měnit pouze buňky s béžovým pozadím. Jedná se o tyto údaje : 
- údaje o firmě
- jednotkové ceny položek zadané na maximálně dvě desetinná místa.</v>
      </c>
    </row>
    <row r="30" spans="2:52" ht="14.25" x14ac:dyDescent="0.3">
      <c r="B30" s="238" t="s">
        <v>168</v>
      </c>
      <c r="C30" s="238"/>
      <c r="D30" s="238"/>
      <c r="E30" s="238"/>
      <c r="F30" s="238"/>
      <c r="G30" s="238"/>
      <c r="H30" s="238"/>
      <c r="I30" s="238"/>
      <c r="J30" s="238"/>
      <c r="AZ30" s="158" t="str">
        <f>B30</f>
        <v>3. ELEKTRONICKÁ PODOBA SOUPISU</v>
      </c>
    </row>
    <row r="32" spans="2:52" ht="15.75" x14ac:dyDescent="0.3">
      <c r="B32" s="237" t="s">
        <v>169</v>
      </c>
      <c r="C32" s="237"/>
      <c r="D32" s="237"/>
      <c r="E32" s="237"/>
      <c r="F32" s="237"/>
      <c r="G32" s="237"/>
      <c r="H32" s="237"/>
      <c r="I32" s="237"/>
      <c r="J32" s="237"/>
      <c r="AZ32" s="158" t="str">
        <f>B32</f>
        <v xml:space="preserve">        Elektronická podoba soupisu</v>
      </c>
    </row>
    <row r="33" spans="2:52" ht="27" x14ac:dyDescent="0.3">
      <c r="B33" s="238" t="s">
        <v>170</v>
      </c>
      <c r="C33" s="238"/>
      <c r="D33" s="238"/>
      <c r="E33" s="238"/>
      <c r="F33" s="238"/>
      <c r="G33" s="238"/>
      <c r="H33" s="238"/>
      <c r="I33" s="238"/>
      <c r="J33" s="238"/>
      <c r="AZ33" s="158" t="str">
        <f>B33</f>
        <v>V souladu se zákonem jsou předložené soupisy zpracovány i v elektronické podobě.  Elektronickou podobou soupisu stavebních prací, dodávek a služeb je formát MS EXCEL.</v>
      </c>
    </row>
    <row r="35" spans="2:52" ht="15.75" x14ac:dyDescent="0.3">
      <c r="B35" s="237" t="s">
        <v>171</v>
      </c>
      <c r="C35" s="237"/>
      <c r="D35" s="237"/>
      <c r="E35" s="237"/>
      <c r="F35" s="237"/>
      <c r="G35" s="237"/>
      <c r="H35" s="237"/>
      <c r="I35" s="237"/>
      <c r="J35" s="237"/>
      <c r="AZ35" s="158" t="str">
        <f>B35</f>
        <v xml:space="preserve">        Zpracování elektronické podoby soupisu</v>
      </c>
    </row>
    <row r="36" spans="2:52" ht="52.5" x14ac:dyDescent="0.3">
      <c r="B36" s="238" t="s">
        <v>172</v>
      </c>
      <c r="C36" s="238"/>
      <c r="D36" s="238"/>
      <c r="E36" s="238"/>
      <c r="F36" s="238"/>
      <c r="G36" s="238"/>
      <c r="H36" s="238"/>
      <c r="I36" s="238"/>
      <c r="J36" s="238"/>
      <c r="AZ36" s="158" t="str">
        <f>B36</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38" spans="2:52" ht="15.75" x14ac:dyDescent="0.3">
      <c r="B38" s="237" t="s">
        <v>173</v>
      </c>
      <c r="C38" s="237"/>
      <c r="D38" s="237"/>
      <c r="E38" s="237"/>
      <c r="F38" s="237"/>
      <c r="G38" s="237"/>
      <c r="H38" s="237"/>
      <c r="I38" s="237"/>
      <c r="J38" s="237"/>
      <c r="AZ38" s="158" t="str">
        <f>B38</f>
        <v xml:space="preserve">        Jiný formát soupisu</v>
      </c>
    </row>
    <row r="39" spans="2:52" ht="39.75" x14ac:dyDescent="0.3">
      <c r="B39" s="238" t="s">
        <v>174</v>
      </c>
      <c r="C39" s="238"/>
      <c r="D39" s="238"/>
      <c r="E39" s="238"/>
      <c r="F39" s="238"/>
      <c r="G39" s="238"/>
      <c r="H39" s="238"/>
      <c r="I39" s="238"/>
      <c r="J39" s="238"/>
      <c r="AZ39" s="158" t="str">
        <f>B39</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41" spans="2:52" ht="15.75" x14ac:dyDescent="0.3">
      <c r="B41" s="237" t="s">
        <v>175</v>
      </c>
      <c r="C41" s="237"/>
      <c r="D41" s="237"/>
      <c r="E41" s="237"/>
      <c r="F41" s="237"/>
      <c r="G41" s="237"/>
      <c r="H41" s="237"/>
      <c r="I41" s="237"/>
      <c r="J41" s="237"/>
      <c r="AZ41" s="158" t="str">
        <f>B41</f>
        <v xml:space="preserve">        Závěrečné ustanovení</v>
      </c>
    </row>
    <row r="42" spans="2:52" ht="14.25" x14ac:dyDescent="0.3">
      <c r="B42" s="238" t="s">
        <v>176</v>
      </c>
      <c r="C42" s="238"/>
      <c r="D42" s="238"/>
      <c r="E42" s="238"/>
      <c r="F42" s="238"/>
      <c r="G42" s="238"/>
      <c r="H42" s="238"/>
      <c r="I42" s="238"/>
      <c r="J42" s="238"/>
      <c r="AZ42" s="158" t="str">
        <f>B42</f>
        <v>Ostatní podmínky vztahující se ke zpracování nabídkové ceny jsou uvedeny v zadávací dokumentaci.</v>
      </c>
    </row>
    <row r="44" spans="2:52" x14ac:dyDescent="0.3">
      <c r="F44" s="159"/>
      <c r="G44" s="160"/>
      <c r="H44" s="159"/>
      <c r="I44" s="160"/>
      <c r="J44" s="161"/>
    </row>
    <row r="45" spans="2:52" x14ac:dyDescent="0.3">
      <c r="F45" s="159"/>
      <c r="G45" s="160"/>
      <c r="H45" s="159"/>
      <c r="I45" s="160"/>
      <c r="J45" s="161"/>
    </row>
    <row r="46" spans="2:52" x14ac:dyDescent="0.3">
      <c r="F46" s="159"/>
      <c r="G46" s="160"/>
      <c r="H46" s="159"/>
      <c r="I46" s="160"/>
      <c r="J46" s="161"/>
    </row>
  </sheetData>
  <sheetProtection algorithmName="SHA-512" hashValue="Ii1zjhUxVqrwpxZU2BvqvFVX3gAuSuukMN0Ise4HO/6iO6A7V4kvBFsQW5kS0jYStHZ56QNwQ72+iYtvTc85tw==" saltValue="xx3OE4WVOdOmdi+UWJTKqA==" spinCount="100000" sheet="1" objects="1" scenarios="1"/>
  <mergeCells count="27">
    <mergeCell ref="B10:J10"/>
    <mergeCell ref="B11:J11"/>
    <mergeCell ref="B12:J12"/>
    <mergeCell ref="B13:J13"/>
    <mergeCell ref="B14:J14"/>
    <mergeCell ref="B2:J2"/>
    <mergeCell ref="B4:J4"/>
    <mergeCell ref="B5:J5"/>
    <mergeCell ref="B7:J7"/>
    <mergeCell ref="B9:J9"/>
    <mergeCell ref="B26:J26"/>
    <mergeCell ref="B28:J28"/>
    <mergeCell ref="B30:J30"/>
    <mergeCell ref="B16:J16"/>
    <mergeCell ref="B18:J18"/>
    <mergeCell ref="B19:J19"/>
    <mergeCell ref="B21:J21"/>
    <mergeCell ref="B23:J23"/>
    <mergeCell ref="B24:J24"/>
    <mergeCell ref="B41:J41"/>
    <mergeCell ref="B42:J42"/>
    <mergeCell ref="B32:J32"/>
    <mergeCell ref="B33:J33"/>
    <mergeCell ref="B35:J35"/>
    <mergeCell ref="B36:J36"/>
    <mergeCell ref="B38:J38"/>
    <mergeCell ref="B39:J39"/>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167"/>
  <sheetViews>
    <sheetView showGridLines="0" view="pageBreakPreview" zoomScale="60" zoomScaleNormal="100" workbookViewId="0">
      <pane ySplit="1" topLeftCell="A121" activePane="bottomLeft" state="frozen"/>
      <selection pane="bottomLeft" activeCell="F7" sqref="F7:P7"/>
    </sheetView>
  </sheetViews>
  <sheetFormatPr defaultRowHeight="13.5" x14ac:dyDescent="0.3"/>
  <cols>
    <col min="1" max="1" width="8.33203125" style="93" customWidth="1"/>
    <col min="2" max="2" width="1.6640625" style="93" customWidth="1"/>
    <col min="3" max="3" width="4.1640625" style="93" customWidth="1"/>
    <col min="4" max="4" width="4.33203125" style="93" customWidth="1"/>
    <col min="5" max="5" width="17.1640625" style="93" customWidth="1"/>
    <col min="6" max="7" width="11.1640625" style="93" customWidth="1"/>
    <col min="8" max="8" width="12.5" style="93" customWidth="1"/>
    <col min="9" max="9" width="7" style="93" customWidth="1"/>
    <col min="10" max="10" width="5.1640625" style="93" customWidth="1"/>
    <col min="11" max="11" width="11.5" style="93" customWidth="1"/>
    <col min="12" max="12" width="12" style="93" customWidth="1"/>
    <col min="13" max="14" width="6" style="93" customWidth="1"/>
    <col min="15" max="15" width="2" style="93" customWidth="1"/>
    <col min="16" max="16" width="12.5" style="93" customWidth="1"/>
    <col min="17" max="17" width="4.1640625" style="93" customWidth="1"/>
    <col min="18" max="18" width="1.6640625" style="93" customWidth="1"/>
    <col min="19" max="19" width="8.1640625" style="93" customWidth="1"/>
    <col min="20" max="20" width="29.6640625" style="93" hidden="1" customWidth="1"/>
    <col min="21" max="21" width="16.33203125" style="93" hidden="1" customWidth="1"/>
    <col min="22" max="22" width="12.33203125" style="93" hidden="1" customWidth="1"/>
    <col min="23" max="23" width="16.33203125" style="93" hidden="1" customWidth="1"/>
    <col min="24" max="24" width="12.1640625" style="93" hidden="1" customWidth="1"/>
    <col min="25" max="25" width="15" style="93" hidden="1" customWidth="1"/>
    <col min="26" max="26" width="11" style="93" hidden="1" customWidth="1"/>
    <col min="27" max="27" width="15" style="93" hidden="1" customWidth="1"/>
    <col min="28" max="28" width="16.33203125" style="93" hidden="1" customWidth="1"/>
    <col min="29" max="29" width="11" style="93" customWidth="1"/>
    <col min="30" max="30" width="15" style="93" customWidth="1"/>
    <col min="31" max="31" width="16.33203125" style="93" customWidth="1"/>
    <col min="32" max="16384" width="9.33203125" style="93"/>
  </cols>
  <sheetData>
    <row r="1" spans="1:41" ht="21.75" customHeight="1" x14ac:dyDescent="0.3">
      <c r="A1" s="67"/>
      <c r="B1" s="11"/>
      <c r="C1" s="11"/>
      <c r="D1" s="12" t="s">
        <v>1</v>
      </c>
      <c r="E1" s="11"/>
      <c r="F1" s="13" t="s">
        <v>80</v>
      </c>
      <c r="G1" s="13"/>
      <c r="H1" s="279" t="s">
        <v>81</v>
      </c>
      <c r="I1" s="279"/>
      <c r="J1" s="279"/>
      <c r="K1" s="279"/>
      <c r="L1" s="13" t="s">
        <v>82</v>
      </c>
      <c r="M1" s="11"/>
      <c r="N1" s="11"/>
      <c r="O1" s="12" t="s">
        <v>83</v>
      </c>
      <c r="P1" s="11"/>
      <c r="Q1" s="11"/>
      <c r="R1" s="11"/>
      <c r="S1" s="13" t="s">
        <v>84</v>
      </c>
      <c r="T1" s="13"/>
      <c r="U1" s="67"/>
      <c r="V1" s="67"/>
      <c r="W1" s="14"/>
      <c r="X1" s="14"/>
      <c r="Y1" s="14"/>
      <c r="Z1" s="14"/>
      <c r="AA1" s="14"/>
      <c r="AB1" s="14"/>
      <c r="AC1" s="14"/>
      <c r="AD1" s="14"/>
      <c r="AE1" s="14"/>
      <c r="AF1" s="14"/>
      <c r="AG1" s="14"/>
      <c r="AH1" s="14"/>
      <c r="AI1" s="14"/>
      <c r="AJ1" s="14"/>
      <c r="AK1" s="14"/>
      <c r="AL1" s="14"/>
      <c r="AM1" s="14"/>
      <c r="AN1" s="14"/>
      <c r="AO1" s="14"/>
    </row>
    <row r="2" spans="1:41" ht="36.950000000000003" customHeight="1" x14ac:dyDescent="0.3">
      <c r="C2" s="225" t="s">
        <v>7</v>
      </c>
      <c r="D2" s="226"/>
      <c r="E2" s="226"/>
      <c r="F2" s="226"/>
      <c r="G2" s="226"/>
      <c r="H2" s="226"/>
      <c r="I2" s="226"/>
      <c r="J2" s="226"/>
      <c r="K2" s="226"/>
      <c r="L2" s="226"/>
      <c r="M2" s="226"/>
      <c r="N2" s="226"/>
      <c r="O2" s="226"/>
      <c r="P2" s="226"/>
      <c r="Q2" s="226"/>
      <c r="S2" s="222" t="s">
        <v>8</v>
      </c>
      <c r="T2" s="223"/>
      <c r="U2" s="223"/>
      <c r="V2" s="223"/>
      <c r="W2" s="223"/>
      <c r="X2" s="223"/>
      <c r="Y2" s="223"/>
      <c r="Z2" s="223"/>
      <c r="AA2" s="223"/>
      <c r="AB2" s="223"/>
      <c r="AC2" s="223"/>
    </row>
    <row r="3" spans="1:41" ht="6.95" customHeight="1" x14ac:dyDescent="0.3">
      <c r="B3" s="18"/>
      <c r="C3" s="19"/>
      <c r="D3" s="19"/>
      <c r="E3" s="19"/>
      <c r="F3" s="19"/>
      <c r="G3" s="19"/>
      <c r="H3" s="19"/>
      <c r="I3" s="19"/>
      <c r="J3" s="19"/>
      <c r="K3" s="19"/>
      <c r="L3" s="19"/>
      <c r="M3" s="19"/>
      <c r="N3" s="19"/>
      <c r="O3" s="19"/>
      <c r="P3" s="19"/>
      <c r="Q3" s="19"/>
      <c r="R3" s="20"/>
    </row>
    <row r="4" spans="1:41" ht="36.950000000000003" customHeight="1" x14ac:dyDescent="0.3">
      <c r="B4" s="21"/>
      <c r="C4" s="227" t="s">
        <v>85</v>
      </c>
      <c r="D4" s="228"/>
      <c r="E4" s="228"/>
      <c r="F4" s="228"/>
      <c r="G4" s="228"/>
      <c r="H4" s="228"/>
      <c r="I4" s="228"/>
      <c r="J4" s="228"/>
      <c r="K4" s="228"/>
      <c r="L4" s="228"/>
      <c r="M4" s="228"/>
      <c r="N4" s="228"/>
      <c r="O4" s="228"/>
      <c r="P4" s="228"/>
      <c r="Q4" s="228"/>
      <c r="R4" s="22"/>
      <c r="T4" s="23" t="s">
        <v>13</v>
      </c>
    </row>
    <row r="5" spans="1:41" ht="6.95" customHeight="1" x14ac:dyDescent="0.3">
      <c r="B5" s="21"/>
      <c r="C5" s="106"/>
      <c r="D5" s="106"/>
      <c r="E5" s="106"/>
      <c r="F5" s="106"/>
      <c r="G5" s="106"/>
      <c r="H5" s="106"/>
      <c r="I5" s="106"/>
      <c r="J5" s="106"/>
      <c r="K5" s="106"/>
      <c r="L5" s="106"/>
      <c r="M5" s="106"/>
      <c r="N5" s="106"/>
      <c r="O5" s="106"/>
      <c r="P5" s="106"/>
      <c r="Q5" s="106"/>
      <c r="R5" s="22"/>
    </row>
    <row r="6" spans="1:41" ht="25.35" customHeight="1" x14ac:dyDescent="0.3">
      <c r="B6" s="21"/>
      <c r="C6" s="106"/>
      <c r="D6" s="107" t="s">
        <v>17</v>
      </c>
      <c r="E6" s="106"/>
      <c r="F6" s="264" t="str">
        <f>'[1]Rekapitulace stavby'!K6</f>
        <v>Lednice</v>
      </c>
      <c r="G6" s="265"/>
      <c r="H6" s="265"/>
      <c r="I6" s="265"/>
      <c r="J6" s="265"/>
      <c r="K6" s="265"/>
      <c r="L6" s="265"/>
      <c r="M6" s="265"/>
      <c r="N6" s="265"/>
      <c r="O6" s="265"/>
      <c r="P6" s="265"/>
      <c r="Q6" s="106"/>
      <c r="R6" s="22"/>
    </row>
    <row r="7" spans="1:41" s="1" customFormat="1" ht="32.85" customHeight="1" x14ac:dyDescent="0.3">
      <c r="B7" s="24"/>
      <c r="C7" s="108"/>
      <c r="D7" s="109" t="s">
        <v>86</v>
      </c>
      <c r="E7" s="108"/>
      <c r="F7" s="230" t="s">
        <v>190</v>
      </c>
      <c r="G7" s="263"/>
      <c r="H7" s="263"/>
      <c r="I7" s="263"/>
      <c r="J7" s="263"/>
      <c r="K7" s="263"/>
      <c r="L7" s="263"/>
      <c r="M7" s="263"/>
      <c r="N7" s="263"/>
      <c r="O7" s="263"/>
      <c r="P7" s="263"/>
      <c r="Q7" s="108"/>
      <c r="R7" s="26"/>
    </row>
    <row r="8" spans="1:41" s="1" customFormat="1" ht="14.45" customHeight="1" x14ac:dyDescent="0.3">
      <c r="B8" s="24"/>
      <c r="C8" s="108"/>
      <c r="D8" s="107" t="s">
        <v>18</v>
      </c>
      <c r="E8" s="108"/>
      <c r="F8" s="110" t="s">
        <v>5</v>
      </c>
      <c r="G8" s="108"/>
      <c r="H8" s="108"/>
      <c r="I8" s="108"/>
      <c r="J8" s="108"/>
      <c r="K8" s="108"/>
      <c r="L8" s="108"/>
      <c r="M8" s="107" t="s">
        <v>19</v>
      </c>
      <c r="N8" s="108"/>
      <c r="O8" s="110" t="s">
        <v>5</v>
      </c>
      <c r="P8" s="108"/>
      <c r="Q8" s="108"/>
      <c r="R8" s="26"/>
    </row>
    <row r="9" spans="1:41" s="1" customFormat="1" ht="14.45" customHeight="1" x14ac:dyDescent="0.3">
      <c r="B9" s="24"/>
      <c r="C9" s="108"/>
      <c r="D9" s="107" t="s">
        <v>20</v>
      </c>
      <c r="E9" s="108"/>
      <c r="F9" s="255" t="str">
        <f>'Rekapitulace stavby'!K8</f>
        <v>Trnava</v>
      </c>
      <c r="G9" s="255"/>
      <c r="H9" s="108"/>
      <c r="I9" s="108"/>
      <c r="J9" s="108"/>
      <c r="K9" s="108"/>
      <c r="L9" s="108"/>
      <c r="M9" s="107" t="s">
        <v>22</v>
      </c>
      <c r="N9" s="108"/>
      <c r="O9" s="255">
        <f>'Rekapitulace stavby'!AN8</f>
        <v>43661</v>
      </c>
      <c r="P9" s="255"/>
      <c r="Q9" s="108"/>
      <c r="R9" s="26"/>
    </row>
    <row r="10" spans="1:41" s="1" customFormat="1" ht="10.9" customHeight="1" x14ac:dyDescent="0.3">
      <c r="B10" s="24"/>
      <c r="C10" s="108"/>
      <c r="D10" s="108"/>
      <c r="E10" s="108"/>
      <c r="F10" s="255"/>
      <c r="G10" s="255"/>
      <c r="H10" s="108"/>
      <c r="I10" s="108"/>
      <c r="J10" s="108"/>
      <c r="K10" s="108"/>
      <c r="L10" s="108"/>
      <c r="M10" s="108"/>
      <c r="N10" s="108"/>
      <c r="O10" s="108"/>
      <c r="P10" s="108"/>
      <c r="Q10" s="108"/>
      <c r="R10" s="26"/>
    </row>
    <row r="11" spans="1:41" s="1" customFormat="1" ht="14.45" customHeight="1" x14ac:dyDescent="0.3">
      <c r="B11" s="24"/>
      <c r="C11" s="108"/>
      <c r="D11" s="107" t="s">
        <v>23</v>
      </c>
      <c r="E11" s="108"/>
      <c r="F11" s="111" t="str">
        <f>'Rekapitulace stavby'!K10</f>
        <v>Město Trnava</v>
      </c>
      <c r="G11" s="111"/>
      <c r="H11" s="108"/>
      <c r="I11" s="108"/>
      <c r="J11" s="108"/>
      <c r="K11" s="108"/>
      <c r="L11" s="108"/>
      <c r="M11" s="107" t="s">
        <v>24</v>
      </c>
      <c r="N11" s="108"/>
      <c r="O11" s="229">
        <f>IF('Rekapitulace stavby'!AN10="","",'Rekapitulace stavby'!AN10)</f>
        <v>313114</v>
      </c>
      <c r="P11" s="229"/>
      <c r="Q11" s="108"/>
      <c r="R11" s="26"/>
    </row>
    <row r="12" spans="1:41" s="1" customFormat="1" ht="18" customHeight="1" x14ac:dyDescent="0.3">
      <c r="B12" s="24"/>
      <c r="C12" s="108"/>
      <c r="D12" s="108"/>
      <c r="E12" s="110" t="str">
        <f>IF('[1]Rekapitulace stavby'!E11="","",'[1]Rekapitulace stavby'!E11)</f>
        <v xml:space="preserve"> </v>
      </c>
      <c r="F12" s="111" t="str">
        <f>'Rekapitulace stavby'!K11</f>
        <v>Hlavná ulica 1, 917 71 Trnava, Slovenská republika</v>
      </c>
      <c r="G12" s="111"/>
      <c r="H12" s="108"/>
      <c r="I12" s="108"/>
      <c r="J12" s="108"/>
      <c r="K12" s="108"/>
      <c r="L12" s="108"/>
      <c r="M12" s="107" t="s">
        <v>25</v>
      </c>
      <c r="N12" s="108"/>
      <c r="O12" s="229">
        <f>IF('Rekapitulace stavby'!AN11="","",'Rekapitulace stavby'!AN11)</f>
        <v>2021175728</v>
      </c>
      <c r="P12" s="229"/>
      <c r="Q12" s="108"/>
      <c r="R12" s="26"/>
    </row>
    <row r="13" spans="1:41" s="1" customFormat="1" ht="6.95" customHeight="1" x14ac:dyDescent="0.3">
      <c r="B13" s="24"/>
      <c r="C13" s="108"/>
      <c r="D13" s="108"/>
      <c r="E13" s="108"/>
      <c r="F13" s="255"/>
      <c r="G13" s="255"/>
      <c r="H13" s="108"/>
      <c r="I13" s="108"/>
      <c r="J13" s="108"/>
      <c r="K13" s="108"/>
      <c r="L13" s="108"/>
      <c r="M13" s="108"/>
      <c r="N13" s="108"/>
      <c r="O13" s="108"/>
      <c r="P13" s="108"/>
      <c r="Q13" s="108"/>
      <c r="R13" s="26"/>
    </row>
    <row r="14" spans="1:41" s="1" customFormat="1" ht="14.45" customHeight="1" x14ac:dyDescent="0.3">
      <c r="B14" s="24"/>
      <c r="C14" s="108"/>
      <c r="D14" s="107" t="s">
        <v>26</v>
      </c>
      <c r="E14" s="108"/>
      <c r="F14" s="255" t="str">
        <f>'Rekapitulace stavby'!K13</f>
        <v xml:space="preserve"> </v>
      </c>
      <c r="G14" s="255"/>
      <c r="H14" s="108"/>
      <c r="I14" s="108"/>
      <c r="J14" s="108"/>
      <c r="K14" s="108"/>
      <c r="L14" s="108"/>
      <c r="M14" s="107" t="s">
        <v>24</v>
      </c>
      <c r="N14" s="108"/>
      <c r="O14" s="229" t="str">
        <f>IF('Rekapitulace stavby'!AN13="","",'Rekapitulace stavby'!AN13)</f>
        <v xml:space="preserve">  </v>
      </c>
      <c r="P14" s="229"/>
      <c r="Q14" s="108"/>
      <c r="R14" s="26"/>
    </row>
    <row r="15" spans="1:41" s="1" customFormat="1" ht="18" customHeight="1" x14ac:dyDescent="0.3">
      <c r="B15" s="24"/>
      <c r="C15" s="108"/>
      <c r="D15" s="108"/>
      <c r="E15" s="110" t="str">
        <f>IF('[1]Rekapitulace stavby'!E14="","",'[1]Rekapitulace stavby'!E14)</f>
        <v xml:space="preserve"> </v>
      </c>
      <c r="F15" s="255" t="str">
        <f>'Rekapitulace stavby'!K14</f>
        <v xml:space="preserve"> </v>
      </c>
      <c r="G15" s="255"/>
      <c r="H15" s="108"/>
      <c r="I15" s="108"/>
      <c r="J15" s="108"/>
      <c r="K15" s="108"/>
      <c r="L15" s="108"/>
      <c r="M15" s="107" t="s">
        <v>25</v>
      </c>
      <c r="N15" s="108"/>
      <c r="O15" s="229" t="str">
        <f>IF('Rekapitulace stavby'!AN14="","",'Rekapitulace stavby'!AN14)</f>
        <v xml:space="preserve"> </v>
      </c>
      <c r="P15" s="229"/>
      <c r="Q15" s="108"/>
      <c r="R15" s="26"/>
    </row>
    <row r="16" spans="1:41" s="1" customFormat="1" ht="6.95" customHeight="1" x14ac:dyDescent="0.3">
      <c r="B16" s="24"/>
      <c r="C16" s="108"/>
      <c r="D16" s="108"/>
      <c r="E16" s="108"/>
      <c r="F16" s="255"/>
      <c r="G16" s="255"/>
      <c r="H16" s="108"/>
      <c r="I16" s="108"/>
      <c r="J16" s="108"/>
      <c r="K16" s="108"/>
      <c r="L16" s="108"/>
      <c r="M16" s="108"/>
      <c r="N16" s="108"/>
      <c r="O16" s="108"/>
      <c r="P16" s="108"/>
      <c r="Q16" s="108"/>
      <c r="R16" s="26"/>
    </row>
    <row r="17" spans="2:18" s="1" customFormat="1" ht="14.45" customHeight="1" x14ac:dyDescent="0.3">
      <c r="B17" s="24"/>
      <c r="C17" s="108"/>
      <c r="D17" s="107" t="s">
        <v>27</v>
      </c>
      <c r="E17" s="108"/>
      <c r="F17" s="111" t="str">
        <f>'Rekapitulace stavby'!K16</f>
        <v>Ing. Jiří Vondál, PROVO, Kubelíkova 22d, 628 00 Brno - Líšeň, IČ:12703320</v>
      </c>
      <c r="G17" s="111"/>
      <c r="H17" s="108"/>
      <c r="I17" s="108"/>
      <c r="J17" s="108"/>
      <c r="K17" s="108"/>
      <c r="L17" s="108"/>
      <c r="M17" s="107" t="s">
        <v>24</v>
      </c>
      <c r="N17" s="108"/>
      <c r="O17" s="229" t="str">
        <f>IF('Rekapitulace stavby'!AN16="","",'Rekapitulace stavby'!AN16)</f>
        <v/>
      </c>
      <c r="P17" s="229"/>
      <c r="Q17" s="108"/>
      <c r="R17" s="26"/>
    </row>
    <row r="18" spans="2:18" s="1" customFormat="1" ht="18" customHeight="1" x14ac:dyDescent="0.3">
      <c r="B18" s="24"/>
      <c r="C18" s="108"/>
      <c r="D18" s="108"/>
      <c r="E18" s="110" t="str">
        <f>IF('[1]Rekapitulace stavby'!E17="","",'[1]Rekapitulace stavby'!E17)</f>
        <v xml:space="preserve"> </v>
      </c>
      <c r="F18" s="111"/>
      <c r="G18" s="111"/>
      <c r="H18" s="108"/>
      <c r="I18" s="108"/>
      <c r="J18" s="108"/>
      <c r="K18" s="108"/>
      <c r="L18" s="108"/>
      <c r="M18" s="107" t="s">
        <v>25</v>
      </c>
      <c r="N18" s="108"/>
      <c r="O18" s="229" t="str">
        <f>IF('Rekapitulace stavby'!AN17="","",'Rekapitulace stavby'!AN17)</f>
        <v/>
      </c>
      <c r="P18" s="229"/>
      <c r="Q18" s="108"/>
      <c r="R18" s="26"/>
    </row>
    <row r="19" spans="2:18" s="1" customFormat="1" ht="6.95" customHeight="1" x14ac:dyDescent="0.3">
      <c r="B19" s="24"/>
      <c r="C19" s="108"/>
      <c r="D19" s="108"/>
      <c r="E19" s="108"/>
      <c r="F19" s="255"/>
      <c r="G19" s="255"/>
      <c r="H19" s="108"/>
      <c r="I19" s="108"/>
      <c r="J19" s="108"/>
      <c r="K19" s="108"/>
      <c r="L19" s="108"/>
      <c r="M19" s="108"/>
      <c r="N19" s="108"/>
      <c r="O19" s="108"/>
      <c r="P19" s="108"/>
      <c r="Q19" s="108"/>
      <c r="R19" s="26"/>
    </row>
    <row r="20" spans="2:18" s="1" customFormat="1" ht="14.45" customHeight="1" x14ac:dyDescent="0.3">
      <c r="B20" s="24"/>
      <c r="C20" s="108"/>
      <c r="D20" s="107" t="s">
        <v>29</v>
      </c>
      <c r="E20" s="108"/>
      <c r="F20" s="111" t="str">
        <f>'Rekapitulace stavby'!K19</f>
        <v>Profigrass s.r.o. - Ing. Tomáš Vlček</v>
      </c>
      <c r="G20" s="111"/>
      <c r="H20" s="108"/>
      <c r="I20" s="108"/>
      <c r="J20" s="108"/>
      <c r="K20" s="108"/>
      <c r="L20" s="108"/>
      <c r="M20" s="107" t="s">
        <v>24</v>
      </c>
      <c r="N20" s="108"/>
      <c r="O20" s="229">
        <f>IF('Rekapitulace stavby'!AN19="","",'Rekapitulace stavby'!AN19)</f>
        <v>25319876</v>
      </c>
      <c r="P20" s="229"/>
      <c r="Q20" s="108"/>
      <c r="R20" s="26"/>
    </row>
    <row r="21" spans="2:18" s="1" customFormat="1" ht="18" customHeight="1" x14ac:dyDescent="0.3">
      <c r="B21" s="24"/>
      <c r="C21" s="108"/>
      <c r="D21" s="108"/>
      <c r="E21" s="110" t="str">
        <f>IF('[1]Rekapitulace stavby'!E20="","",'[1]Rekapitulace stavby'!E20)</f>
        <v xml:space="preserve"> </v>
      </c>
      <c r="F21" s="111" t="str">
        <f>'Rekapitulace stavby'!K20</f>
        <v>Holzova 9, 628 00 Brno - Líšeň</v>
      </c>
      <c r="G21" s="111"/>
      <c r="H21" s="108"/>
      <c r="I21" s="108"/>
      <c r="J21" s="108"/>
      <c r="K21" s="108"/>
      <c r="L21" s="108"/>
      <c r="M21" s="107" t="s">
        <v>25</v>
      </c>
      <c r="N21" s="108"/>
      <c r="O21" s="229" t="str">
        <f>IF('Rekapitulace stavby'!AN20="","",'Rekapitulace stavby'!AN20)</f>
        <v>CZ25319876</v>
      </c>
      <c r="P21" s="229"/>
      <c r="Q21" s="108"/>
      <c r="R21" s="26"/>
    </row>
    <row r="22" spans="2:18" s="1" customFormat="1" ht="6.95" customHeight="1" x14ac:dyDescent="0.3">
      <c r="B22" s="24"/>
      <c r="C22" s="108"/>
      <c r="D22" s="108"/>
      <c r="E22" s="108"/>
      <c r="F22" s="108"/>
      <c r="G22" s="108"/>
      <c r="H22" s="108"/>
      <c r="I22" s="108"/>
      <c r="J22" s="108"/>
      <c r="K22" s="108"/>
      <c r="L22" s="108"/>
      <c r="M22" s="108"/>
      <c r="N22" s="108"/>
      <c r="O22" s="108"/>
      <c r="P22" s="108"/>
      <c r="Q22" s="108"/>
      <c r="R22" s="26"/>
    </row>
    <row r="23" spans="2:18" s="1" customFormat="1" ht="14.45" customHeight="1" x14ac:dyDescent="0.3">
      <c r="B23" s="24"/>
      <c r="C23" s="108"/>
      <c r="D23" s="107" t="s">
        <v>30</v>
      </c>
      <c r="E23" s="108"/>
      <c r="F23" s="255" t="str">
        <f>'Rekapitulace stavby'!K22</f>
        <v xml:space="preserve"> </v>
      </c>
      <c r="G23" s="255"/>
      <c r="H23" s="108"/>
      <c r="I23" s="108"/>
      <c r="J23" s="108"/>
      <c r="K23" s="108"/>
      <c r="L23" s="108"/>
      <c r="M23" s="108"/>
      <c r="N23" s="108"/>
      <c r="O23" s="108"/>
      <c r="P23" s="108"/>
      <c r="Q23" s="108"/>
      <c r="R23" s="26"/>
    </row>
    <row r="24" spans="2:18" s="1" customFormat="1" ht="22.5" customHeight="1" x14ac:dyDescent="0.3">
      <c r="B24" s="24"/>
      <c r="C24" s="108"/>
      <c r="D24" s="108"/>
      <c r="E24" s="204" t="s">
        <v>5</v>
      </c>
      <c r="F24" s="204"/>
      <c r="G24" s="204"/>
      <c r="H24" s="204"/>
      <c r="I24" s="204"/>
      <c r="J24" s="204"/>
      <c r="K24" s="204"/>
      <c r="L24" s="204"/>
      <c r="M24" s="108"/>
      <c r="N24" s="108"/>
      <c r="O24" s="108"/>
      <c r="P24" s="108"/>
      <c r="Q24" s="108"/>
      <c r="R24" s="26"/>
    </row>
    <row r="25" spans="2:18" s="1" customFormat="1" ht="6.95" customHeight="1" x14ac:dyDescent="0.3">
      <c r="B25" s="24"/>
      <c r="C25" s="108"/>
      <c r="D25" s="108"/>
      <c r="E25" s="108"/>
      <c r="F25" s="108"/>
      <c r="G25" s="108"/>
      <c r="H25" s="108"/>
      <c r="I25" s="108"/>
      <c r="J25" s="108"/>
      <c r="K25" s="108"/>
      <c r="L25" s="108"/>
      <c r="M25" s="108"/>
      <c r="N25" s="108"/>
      <c r="O25" s="108"/>
      <c r="P25" s="108"/>
      <c r="Q25" s="108"/>
      <c r="R25" s="26"/>
    </row>
    <row r="26" spans="2:18" s="1" customFormat="1" ht="6.95" customHeight="1" x14ac:dyDescent="0.3">
      <c r="B26" s="24"/>
      <c r="C26" s="108"/>
      <c r="D26" s="112"/>
      <c r="E26" s="112"/>
      <c r="F26" s="112"/>
      <c r="G26" s="112"/>
      <c r="H26" s="112"/>
      <c r="I26" s="112"/>
      <c r="J26" s="112"/>
      <c r="K26" s="112"/>
      <c r="L26" s="112"/>
      <c r="M26" s="112"/>
      <c r="N26" s="112"/>
      <c r="O26" s="112"/>
      <c r="P26" s="112"/>
      <c r="Q26" s="108"/>
      <c r="R26" s="26"/>
    </row>
    <row r="27" spans="2:18" s="1" customFormat="1" ht="14.45" customHeight="1" x14ac:dyDescent="0.3">
      <c r="B27" s="24"/>
      <c r="C27" s="108"/>
      <c r="D27" s="113" t="s">
        <v>87</v>
      </c>
      <c r="E27" s="108"/>
      <c r="F27" s="108"/>
      <c r="G27" s="108"/>
      <c r="H27" s="108"/>
      <c r="I27" s="108"/>
      <c r="J27" s="108"/>
      <c r="K27" s="108"/>
      <c r="L27" s="108"/>
      <c r="M27" s="205">
        <f>N88</f>
        <v>0</v>
      </c>
      <c r="N27" s="205"/>
      <c r="O27" s="205"/>
      <c r="P27" s="205"/>
      <c r="Q27" s="108"/>
      <c r="R27" s="26"/>
    </row>
    <row r="28" spans="2:18" s="1" customFormat="1" ht="14.45" customHeight="1" x14ac:dyDescent="0.3">
      <c r="B28" s="24"/>
      <c r="C28" s="108"/>
      <c r="D28" s="114" t="s">
        <v>88</v>
      </c>
      <c r="E28" s="108"/>
      <c r="F28" s="108"/>
      <c r="G28" s="108"/>
      <c r="H28" s="108"/>
      <c r="I28" s="108"/>
      <c r="J28" s="108"/>
      <c r="K28" s="108"/>
      <c r="L28" s="108"/>
      <c r="M28" s="205">
        <f>N96</f>
        <v>0</v>
      </c>
      <c r="N28" s="205"/>
      <c r="O28" s="205"/>
      <c r="P28" s="205"/>
      <c r="Q28" s="108"/>
      <c r="R28" s="26"/>
    </row>
    <row r="29" spans="2:18" s="1" customFormat="1" ht="6.95" customHeight="1" x14ac:dyDescent="0.3">
      <c r="B29" s="24"/>
      <c r="C29" s="108"/>
      <c r="D29" s="108"/>
      <c r="E29" s="108"/>
      <c r="F29" s="108"/>
      <c r="G29" s="108"/>
      <c r="H29" s="108"/>
      <c r="I29" s="108"/>
      <c r="J29" s="108"/>
      <c r="K29" s="108"/>
      <c r="L29" s="108"/>
      <c r="M29" s="108"/>
      <c r="N29" s="108"/>
      <c r="O29" s="108"/>
      <c r="P29" s="108"/>
      <c r="Q29" s="108"/>
      <c r="R29" s="26"/>
    </row>
    <row r="30" spans="2:18" s="1" customFormat="1" ht="25.35" customHeight="1" x14ac:dyDescent="0.3">
      <c r="B30" s="24"/>
      <c r="C30" s="108"/>
      <c r="D30" s="115" t="s">
        <v>33</v>
      </c>
      <c r="E30" s="108"/>
      <c r="F30" s="108"/>
      <c r="G30" s="108"/>
      <c r="H30" s="108"/>
      <c r="I30" s="108"/>
      <c r="J30" s="108"/>
      <c r="K30" s="108"/>
      <c r="L30" s="108"/>
      <c r="M30" s="278">
        <f>ROUND(M27+M28,2)</f>
        <v>0</v>
      </c>
      <c r="N30" s="263"/>
      <c r="O30" s="263"/>
      <c r="P30" s="263"/>
      <c r="Q30" s="108"/>
      <c r="R30" s="26"/>
    </row>
    <row r="31" spans="2:18" s="1" customFormat="1" ht="6.95" customHeight="1" x14ac:dyDescent="0.3">
      <c r="B31" s="24"/>
      <c r="C31" s="108"/>
      <c r="D31" s="112"/>
      <c r="E31" s="112"/>
      <c r="F31" s="112"/>
      <c r="G31" s="112"/>
      <c r="H31" s="112"/>
      <c r="I31" s="112"/>
      <c r="J31" s="112"/>
      <c r="K31" s="112"/>
      <c r="L31" s="112"/>
      <c r="M31" s="112"/>
      <c r="N31" s="112"/>
      <c r="O31" s="112"/>
      <c r="P31" s="112"/>
      <c r="Q31" s="108"/>
      <c r="R31" s="26"/>
    </row>
    <row r="32" spans="2:18" s="1" customFormat="1" ht="14.45" customHeight="1" x14ac:dyDescent="0.3">
      <c r="B32" s="24"/>
      <c r="C32" s="108"/>
      <c r="D32" s="116" t="s">
        <v>34</v>
      </c>
      <c r="E32" s="116" t="s">
        <v>35</v>
      </c>
      <c r="F32" s="117">
        <v>0.2</v>
      </c>
      <c r="G32" s="118" t="s">
        <v>36</v>
      </c>
      <c r="H32" s="277">
        <f>M30</f>
        <v>0</v>
      </c>
      <c r="I32" s="263"/>
      <c r="J32" s="263"/>
      <c r="K32" s="108"/>
      <c r="L32" s="108"/>
      <c r="M32" s="277">
        <f>H32*0.2</f>
        <v>0</v>
      </c>
      <c r="N32" s="263"/>
      <c r="O32" s="263"/>
      <c r="P32" s="263"/>
      <c r="Q32" s="108"/>
      <c r="R32" s="26"/>
    </row>
    <row r="33" spans="2:18" s="1" customFormat="1" ht="14.45" customHeight="1" x14ac:dyDescent="0.3">
      <c r="B33" s="24"/>
      <c r="C33" s="108"/>
      <c r="D33" s="108"/>
      <c r="E33" s="116" t="s">
        <v>37</v>
      </c>
      <c r="F33" s="117">
        <v>0.15</v>
      </c>
      <c r="G33" s="118" t="s">
        <v>36</v>
      </c>
      <c r="H33" s="277">
        <v>0</v>
      </c>
      <c r="I33" s="263"/>
      <c r="J33" s="263"/>
      <c r="K33" s="108"/>
      <c r="L33" s="108"/>
      <c r="M33" s="277">
        <f>H33*0.21</f>
        <v>0</v>
      </c>
      <c r="N33" s="263"/>
      <c r="O33" s="263"/>
      <c r="P33" s="263"/>
      <c r="Q33" s="108"/>
      <c r="R33" s="26"/>
    </row>
    <row r="34" spans="2:18" s="1" customFormat="1" ht="14.45" hidden="1" customHeight="1" x14ac:dyDescent="0.3">
      <c r="B34" s="24"/>
      <c r="C34" s="108"/>
      <c r="D34" s="108"/>
      <c r="E34" s="116" t="s">
        <v>38</v>
      </c>
      <c r="F34" s="117">
        <v>0.21</v>
      </c>
      <c r="G34" s="118" t="s">
        <v>36</v>
      </c>
      <c r="H34" s="277" t="e">
        <f>ROUND((SUM(#REF!)+SUM(#REF!)), 2)</f>
        <v>#REF!</v>
      </c>
      <c r="I34" s="263"/>
      <c r="J34" s="263"/>
      <c r="K34" s="108"/>
      <c r="L34" s="108"/>
      <c r="M34" s="277">
        <v>0</v>
      </c>
      <c r="N34" s="263"/>
      <c r="O34" s="263"/>
      <c r="P34" s="263"/>
      <c r="Q34" s="108"/>
      <c r="R34" s="26"/>
    </row>
    <row r="35" spans="2:18" s="1" customFormat="1" ht="14.45" hidden="1" customHeight="1" x14ac:dyDescent="0.3">
      <c r="B35" s="24"/>
      <c r="C35" s="108"/>
      <c r="D35" s="108"/>
      <c r="E35" s="116" t="s">
        <v>39</v>
      </c>
      <c r="F35" s="117">
        <v>0.15</v>
      </c>
      <c r="G35" s="118" t="s">
        <v>36</v>
      </c>
      <c r="H35" s="277" t="e">
        <f>ROUND((SUM(#REF!)+SUM(#REF!)), 2)</f>
        <v>#REF!</v>
      </c>
      <c r="I35" s="263"/>
      <c r="J35" s="263"/>
      <c r="K35" s="108"/>
      <c r="L35" s="108"/>
      <c r="M35" s="277">
        <v>0</v>
      </c>
      <c r="N35" s="263"/>
      <c r="O35" s="263"/>
      <c r="P35" s="263"/>
      <c r="Q35" s="108"/>
      <c r="R35" s="26"/>
    </row>
    <row r="36" spans="2:18" s="1" customFormat="1" ht="14.45" hidden="1" customHeight="1" x14ac:dyDescent="0.3">
      <c r="B36" s="24"/>
      <c r="C36" s="108"/>
      <c r="D36" s="108"/>
      <c r="E36" s="116" t="s">
        <v>40</v>
      </c>
      <c r="F36" s="117">
        <v>0</v>
      </c>
      <c r="G36" s="118" t="s">
        <v>36</v>
      </c>
      <c r="H36" s="277" t="e">
        <f>ROUND((SUM(#REF!)+SUM(#REF!)), 2)</f>
        <v>#REF!</v>
      </c>
      <c r="I36" s="263"/>
      <c r="J36" s="263"/>
      <c r="K36" s="108"/>
      <c r="L36" s="108"/>
      <c r="M36" s="277">
        <v>0</v>
      </c>
      <c r="N36" s="263"/>
      <c r="O36" s="263"/>
      <c r="P36" s="263"/>
      <c r="Q36" s="108"/>
      <c r="R36" s="26"/>
    </row>
    <row r="37" spans="2:18" s="1" customFormat="1" ht="6.95" customHeight="1" x14ac:dyDescent="0.3">
      <c r="B37" s="24"/>
      <c r="C37" s="108"/>
      <c r="D37" s="108"/>
      <c r="E37" s="108"/>
      <c r="F37" s="108"/>
      <c r="G37" s="108"/>
      <c r="H37" s="108"/>
      <c r="I37" s="108"/>
      <c r="J37" s="108"/>
      <c r="K37" s="108"/>
      <c r="L37" s="108"/>
      <c r="M37" s="108"/>
      <c r="N37" s="108"/>
      <c r="O37" s="108"/>
      <c r="P37" s="108"/>
      <c r="Q37" s="108"/>
      <c r="R37" s="26"/>
    </row>
    <row r="38" spans="2:18" s="1" customFormat="1" ht="25.35" customHeight="1" x14ac:dyDescent="0.3">
      <c r="B38" s="24"/>
      <c r="C38" s="119"/>
      <c r="D38" s="120" t="s">
        <v>41</v>
      </c>
      <c r="E38" s="121"/>
      <c r="F38" s="121"/>
      <c r="G38" s="122" t="s">
        <v>42</v>
      </c>
      <c r="H38" s="123" t="s">
        <v>200</v>
      </c>
      <c r="I38" s="121"/>
      <c r="J38" s="121"/>
      <c r="K38" s="121"/>
      <c r="L38" s="275">
        <f>SUM(M30:M36)</f>
        <v>0</v>
      </c>
      <c r="M38" s="275"/>
      <c r="N38" s="275"/>
      <c r="O38" s="275"/>
      <c r="P38" s="276"/>
      <c r="Q38" s="119"/>
      <c r="R38" s="26"/>
    </row>
    <row r="39" spans="2:18" s="1" customFormat="1" ht="14.45" customHeight="1" x14ac:dyDescent="0.3">
      <c r="B39" s="24"/>
      <c r="C39" s="108"/>
      <c r="D39" s="108"/>
      <c r="E39" s="108"/>
      <c r="F39" s="108"/>
      <c r="G39" s="108"/>
      <c r="H39" s="108"/>
      <c r="I39" s="108"/>
      <c r="J39" s="108"/>
      <c r="K39" s="108"/>
      <c r="L39" s="108"/>
      <c r="M39" s="108"/>
      <c r="N39" s="108"/>
      <c r="O39" s="108"/>
      <c r="P39" s="108"/>
      <c r="Q39" s="108"/>
      <c r="R39" s="26"/>
    </row>
    <row r="40" spans="2:18" s="1" customFormat="1" ht="14.45" customHeight="1" x14ac:dyDescent="0.3">
      <c r="B40" s="24"/>
      <c r="C40" s="108"/>
      <c r="D40" s="108"/>
      <c r="E40" s="108"/>
      <c r="F40" s="108"/>
      <c r="G40" s="108"/>
      <c r="H40" s="108"/>
      <c r="I40" s="108"/>
      <c r="J40" s="108"/>
      <c r="K40" s="108"/>
      <c r="L40" s="108"/>
      <c r="M40" s="108"/>
      <c r="N40" s="108"/>
      <c r="O40" s="108"/>
      <c r="P40" s="108"/>
      <c r="Q40" s="108"/>
      <c r="R40" s="26"/>
    </row>
    <row r="41" spans="2:18" x14ac:dyDescent="0.3">
      <c r="B41" s="21"/>
      <c r="C41" s="106"/>
      <c r="D41" s="106"/>
      <c r="E41" s="106"/>
      <c r="F41" s="106"/>
      <c r="G41" s="106"/>
      <c r="H41" s="106"/>
      <c r="I41" s="106"/>
      <c r="J41" s="106"/>
      <c r="K41" s="106"/>
      <c r="L41" s="106"/>
      <c r="M41" s="106"/>
      <c r="N41" s="106"/>
      <c r="O41" s="106"/>
      <c r="P41" s="106"/>
      <c r="Q41" s="106"/>
      <c r="R41" s="22"/>
    </row>
    <row r="42" spans="2:18" x14ac:dyDescent="0.3">
      <c r="B42" s="21"/>
      <c r="C42" s="106"/>
      <c r="D42" s="106"/>
      <c r="E42" s="106"/>
      <c r="F42" s="106"/>
      <c r="G42" s="106"/>
      <c r="H42" s="106"/>
      <c r="I42" s="106"/>
      <c r="J42" s="106"/>
      <c r="K42" s="106"/>
      <c r="L42" s="106"/>
      <c r="M42" s="106"/>
      <c r="N42" s="106"/>
      <c r="O42" s="106"/>
      <c r="P42" s="106"/>
      <c r="Q42" s="106"/>
      <c r="R42" s="22"/>
    </row>
    <row r="43" spans="2:18" x14ac:dyDescent="0.3">
      <c r="B43" s="21"/>
      <c r="C43" s="106"/>
      <c r="D43" s="106"/>
      <c r="E43" s="106"/>
      <c r="F43" s="106"/>
      <c r="G43" s="106"/>
      <c r="H43" s="106"/>
      <c r="I43" s="106"/>
      <c r="J43" s="106"/>
      <c r="K43" s="106"/>
      <c r="L43" s="106"/>
      <c r="M43" s="106"/>
      <c r="N43" s="106"/>
      <c r="O43" s="106"/>
      <c r="P43" s="106"/>
      <c r="Q43" s="106"/>
      <c r="R43" s="22"/>
    </row>
    <row r="44" spans="2:18" x14ac:dyDescent="0.3">
      <c r="B44" s="21"/>
      <c r="C44" s="106"/>
      <c r="D44" s="106"/>
      <c r="E44" s="106"/>
      <c r="F44" s="106"/>
      <c r="G44" s="106"/>
      <c r="H44" s="106"/>
      <c r="I44" s="106"/>
      <c r="J44" s="106"/>
      <c r="K44" s="106"/>
      <c r="L44" s="106"/>
      <c r="M44" s="106"/>
      <c r="N44" s="106"/>
      <c r="O44" s="106"/>
      <c r="P44" s="106"/>
      <c r="Q44" s="106"/>
      <c r="R44" s="22"/>
    </row>
    <row r="45" spans="2:18" x14ac:dyDescent="0.3">
      <c r="B45" s="21"/>
      <c r="C45" s="106"/>
      <c r="D45" s="106"/>
      <c r="E45" s="106"/>
      <c r="F45" s="106"/>
      <c r="G45" s="106"/>
      <c r="H45" s="106"/>
      <c r="I45" s="106"/>
      <c r="J45" s="106"/>
      <c r="K45" s="106"/>
      <c r="L45" s="106"/>
      <c r="M45" s="106"/>
      <c r="N45" s="106"/>
      <c r="O45" s="106"/>
      <c r="P45" s="106"/>
      <c r="Q45" s="106"/>
      <c r="R45" s="22"/>
    </row>
    <row r="46" spans="2:18" x14ac:dyDescent="0.3">
      <c r="B46" s="21"/>
      <c r="C46" s="106"/>
      <c r="D46" s="106"/>
      <c r="E46" s="106"/>
      <c r="F46" s="106"/>
      <c r="G46" s="106"/>
      <c r="H46" s="106"/>
      <c r="I46" s="106"/>
      <c r="J46" s="106"/>
      <c r="K46" s="106"/>
      <c r="L46" s="106"/>
      <c r="M46" s="106"/>
      <c r="N46" s="106"/>
      <c r="O46" s="106"/>
      <c r="P46" s="106"/>
      <c r="Q46" s="106"/>
      <c r="R46" s="22"/>
    </row>
    <row r="47" spans="2:18" x14ac:dyDescent="0.3">
      <c r="B47" s="21"/>
      <c r="C47" s="106"/>
      <c r="D47" s="106"/>
      <c r="E47" s="106"/>
      <c r="F47" s="106"/>
      <c r="G47" s="106"/>
      <c r="H47" s="106"/>
      <c r="I47" s="106"/>
      <c r="J47" s="106"/>
      <c r="K47" s="106"/>
      <c r="L47" s="106"/>
      <c r="M47" s="106"/>
      <c r="N47" s="106"/>
      <c r="O47" s="106"/>
      <c r="P47" s="106"/>
      <c r="Q47" s="106"/>
      <c r="R47" s="22"/>
    </row>
    <row r="48" spans="2:18" x14ac:dyDescent="0.3">
      <c r="B48" s="21"/>
      <c r="C48" s="106"/>
      <c r="D48" s="106"/>
      <c r="E48" s="106"/>
      <c r="F48" s="106"/>
      <c r="G48" s="106"/>
      <c r="H48" s="106"/>
      <c r="I48" s="106"/>
      <c r="J48" s="106"/>
      <c r="K48" s="106"/>
      <c r="L48" s="106"/>
      <c r="M48" s="106"/>
      <c r="N48" s="106"/>
      <c r="O48" s="106"/>
      <c r="P48" s="106"/>
      <c r="Q48" s="106"/>
      <c r="R48" s="22"/>
    </row>
    <row r="49" spans="2:18" x14ac:dyDescent="0.3">
      <c r="B49" s="21"/>
      <c r="C49" s="106"/>
      <c r="D49" s="106"/>
      <c r="E49" s="106"/>
      <c r="F49" s="106"/>
      <c r="G49" s="106"/>
      <c r="H49" s="106"/>
      <c r="I49" s="106"/>
      <c r="J49" s="106"/>
      <c r="K49" s="106"/>
      <c r="L49" s="106"/>
      <c r="M49" s="106"/>
      <c r="N49" s="106"/>
      <c r="O49" s="106"/>
      <c r="P49" s="106"/>
      <c r="Q49" s="106"/>
      <c r="R49" s="22"/>
    </row>
    <row r="50" spans="2:18" s="1" customFormat="1" ht="15" x14ac:dyDescent="0.3">
      <c r="B50" s="24"/>
      <c r="C50" s="108"/>
      <c r="D50" s="124" t="s">
        <v>43</v>
      </c>
      <c r="E50" s="112"/>
      <c r="F50" s="112"/>
      <c r="G50" s="112"/>
      <c r="H50" s="125"/>
      <c r="I50" s="108"/>
      <c r="J50" s="124" t="s">
        <v>44</v>
      </c>
      <c r="K50" s="112"/>
      <c r="L50" s="112"/>
      <c r="M50" s="112"/>
      <c r="N50" s="112"/>
      <c r="O50" s="112"/>
      <c r="P50" s="125"/>
      <c r="Q50" s="108"/>
      <c r="R50" s="26"/>
    </row>
    <row r="51" spans="2:18" x14ac:dyDescent="0.3">
      <c r="B51" s="21"/>
      <c r="C51" s="106"/>
      <c r="D51" s="126"/>
      <c r="E51" s="106"/>
      <c r="F51" s="106"/>
      <c r="G51" s="106"/>
      <c r="H51" s="127"/>
      <c r="I51" s="106"/>
      <c r="J51" s="126"/>
      <c r="K51" s="106"/>
      <c r="L51" s="106"/>
      <c r="M51" s="106"/>
      <c r="N51" s="106"/>
      <c r="O51" s="106"/>
      <c r="P51" s="127"/>
      <c r="Q51" s="106"/>
      <c r="R51" s="22"/>
    </row>
    <row r="52" spans="2:18" x14ac:dyDescent="0.3">
      <c r="B52" s="21"/>
      <c r="C52" s="106"/>
      <c r="D52" s="126"/>
      <c r="E52" s="106"/>
      <c r="F52" s="106"/>
      <c r="G52" s="106"/>
      <c r="H52" s="127"/>
      <c r="I52" s="106"/>
      <c r="J52" s="126"/>
      <c r="K52" s="106"/>
      <c r="L52" s="106"/>
      <c r="M52" s="106"/>
      <c r="N52" s="106"/>
      <c r="O52" s="106"/>
      <c r="P52" s="127"/>
      <c r="Q52" s="106"/>
      <c r="R52" s="22"/>
    </row>
    <row r="53" spans="2:18" x14ac:dyDescent="0.3">
      <c r="B53" s="21"/>
      <c r="C53" s="106"/>
      <c r="D53" s="126"/>
      <c r="E53" s="106"/>
      <c r="F53" s="106"/>
      <c r="G53" s="106"/>
      <c r="H53" s="127"/>
      <c r="I53" s="106"/>
      <c r="J53" s="126"/>
      <c r="K53" s="106"/>
      <c r="L53" s="106"/>
      <c r="M53" s="106"/>
      <c r="N53" s="106"/>
      <c r="O53" s="106"/>
      <c r="P53" s="127"/>
      <c r="Q53" s="106"/>
      <c r="R53" s="22"/>
    </row>
    <row r="54" spans="2:18" x14ac:dyDescent="0.3">
      <c r="B54" s="21"/>
      <c r="C54" s="106"/>
      <c r="D54" s="126"/>
      <c r="E54" s="106"/>
      <c r="F54" s="106"/>
      <c r="G54" s="106"/>
      <c r="H54" s="127"/>
      <c r="I54" s="106"/>
      <c r="J54" s="126"/>
      <c r="K54" s="106"/>
      <c r="L54" s="106"/>
      <c r="M54" s="106"/>
      <c r="N54" s="106"/>
      <c r="O54" s="106"/>
      <c r="P54" s="127"/>
      <c r="Q54" s="106"/>
      <c r="R54" s="22"/>
    </row>
    <row r="55" spans="2:18" x14ac:dyDescent="0.3">
      <c r="B55" s="21"/>
      <c r="C55" s="106"/>
      <c r="D55" s="126"/>
      <c r="E55" s="106"/>
      <c r="F55" s="106"/>
      <c r="G55" s="106"/>
      <c r="H55" s="127"/>
      <c r="I55" s="106"/>
      <c r="J55" s="126"/>
      <c r="K55" s="106"/>
      <c r="L55" s="106"/>
      <c r="M55" s="106"/>
      <c r="N55" s="106"/>
      <c r="O55" s="106"/>
      <c r="P55" s="127"/>
      <c r="Q55" s="106"/>
      <c r="R55" s="22"/>
    </row>
    <row r="56" spans="2:18" x14ac:dyDescent="0.3">
      <c r="B56" s="21"/>
      <c r="C56" s="106"/>
      <c r="D56" s="126"/>
      <c r="E56" s="106"/>
      <c r="F56" s="106"/>
      <c r="G56" s="106"/>
      <c r="H56" s="127"/>
      <c r="I56" s="106"/>
      <c r="J56" s="126"/>
      <c r="K56" s="106"/>
      <c r="L56" s="106"/>
      <c r="M56" s="106"/>
      <c r="N56" s="106"/>
      <c r="O56" s="106"/>
      <c r="P56" s="127"/>
      <c r="Q56" s="106"/>
      <c r="R56" s="22"/>
    </row>
    <row r="57" spans="2:18" x14ac:dyDescent="0.3">
      <c r="B57" s="21"/>
      <c r="C57" s="106"/>
      <c r="D57" s="126"/>
      <c r="E57" s="106"/>
      <c r="F57" s="106"/>
      <c r="G57" s="106"/>
      <c r="H57" s="127"/>
      <c r="I57" s="106"/>
      <c r="J57" s="126"/>
      <c r="K57" s="106"/>
      <c r="L57" s="106"/>
      <c r="M57" s="106"/>
      <c r="N57" s="106"/>
      <c r="O57" s="106"/>
      <c r="P57" s="127"/>
      <c r="Q57" s="106"/>
      <c r="R57" s="22"/>
    </row>
    <row r="58" spans="2:18" x14ac:dyDescent="0.3">
      <c r="B58" s="21"/>
      <c r="C58" s="106"/>
      <c r="D58" s="126"/>
      <c r="E58" s="106"/>
      <c r="F58" s="106"/>
      <c r="G58" s="106"/>
      <c r="H58" s="127"/>
      <c r="I58" s="106"/>
      <c r="J58" s="126"/>
      <c r="K58" s="106"/>
      <c r="L58" s="106"/>
      <c r="M58" s="106"/>
      <c r="N58" s="106"/>
      <c r="O58" s="106"/>
      <c r="P58" s="127"/>
      <c r="Q58" s="106"/>
      <c r="R58" s="22"/>
    </row>
    <row r="59" spans="2:18" s="1" customFormat="1" ht="15" x14ac:dyDescent="0.3">
      <c r="B59" s="24"/>
      <c r="C59" s="108"/>
      <c r="D59" s="128" t="s">
        <v>45</v>
      </c>
      <c r="E59" s="129"/>
      <c r="F59" s="129"/>
      <c r="G59" s="130" t="s">
        <v>46</v>
      </c>
      <c r="H59" s="131"/>
      <c r="I59" s="108"/>
      <c r="J59" s="128" t="s">
        <v>45</v>
      </c>
      <c r="K59" s="129"/>
      <c r="L59" s="129"/>
      <c r="M59" s="129"/>
      <c r="N59" s="130" t="s">
        <v>46</v>
      </c>
      <c r="O59" s="129"/>
      <c r="P59" s="131"/>
      <c r="Q59" s="108"/>
      <c r="R59" s="26"/>
    </row>
    <row r="60" spans="2:18" x14ac:dyDescent="0.3">
      <c r="B60" s="21"/>
      <c r="C60" s="106"/>
      <c r="D60" s="106"/>
      <c r="E60" s="106"/>
      <c r="F60" s="106"/>
      <c r="G60" s="106"/>
      <c r="H60" s="106"/>
      <c r="I60" s="106"/>
      <c r="J60" s="106"/>
      <c r="K60" s="106"/>
      <c r="L60" s="106"/>
      <c r="M60" s="106"/>
      <c r="N60" s="106"/>
      <c r="O60" s="106"/>
      <c r="P60" s="106"/>
      <c r="Q60" s="106"/>
      <c r="R60" s="22"/>
    </row>
    <row r="61" spans="2:18" s="1" customFormat="1" ht="15" x14ac:dyDescent="0.3">
      <c r="B61" s="24"/>
      <c r="C61" s="108"/>
      <c r="D61" s="124" t="s">
        <v>47</v>
      </c>
      <c r="E61" s="112"/>
      <c r="F61" s="112"/>
      <c r="G61" s="112"/>
      <c r="H61" s="125"/>
      <c r="I61" s="108"/>
      <c r="J61" s="124" t="s">
        <v>48</v>
      </c>
      <c r="K61" s="112"/>
      <c r="L61" s="112"/>
      <c r="M61" s="112"/>
      <c r="N61" s="112"/>
      <c r="O61" s="112"/>
      <c r="P61" s="125"/>
      <c r="Q61" s="108"/>
      <c r="R61" s="26"/>
    </row>
    <row r="62" spans="2:18" x14ac:dyDescent="0.3">
      <c r="B62" s="21"/>
      <c r="C62" s="106"/>
      <c r="D62" s="126"/>
      <c r="E62" s="106"/>
      <c r="F62" s="106"/>
      <c r="G62" s="106"/>
      <c r="H62" s="127"/>
      <c r="I62" s="106"/>
      <c r="J62" s="126"/>
      <c r="K62" s="106"/>
      <c r="L62" s="106"/>
      <c r="M62" s="106"/>
      <c r="N62" s="106"/>
      <c r="O62" s="106"/>
      <c r="P62" s="127"/>
      <c r="Q62" s="106"/>
      <c r="R62" s="22"/>
    </row>
    <row r="63" spans="2:18" x14ac:dyDescent="0.3">
      <c r="B63" s="21"/>
      <c r="C63" s="106"/>
      <c r="D63" s="126"/>
      <c r="E63" s="106"/>
      <c r="F63" s="106"/>
      <c r="G63" s="106"/>
      <c r="H63" s="127"/>
      <c r="I63" s="106"/>
      <c r="J63" s="126"/>
      <c r="K63" s="106"/>
      <c r="L63" s="106"/>
      <c r="M63" s="106"/>
      <c r="N63" s="106"/>
      <c r="O63" s="106"/>
      <c r="P63" s="127"/>
      <c r="Q63" s="106"/>
      <c r="R63" s="22"/>
    </row>
    <row r="64" spans="2:18" x14ac:dyDescent="0.3">
      <c r="B64" s="21"/>
      <c r="C64" s="106"/>
      <c r="D64" s="126"/>
      <c r="E64" s="106"/>
      <c r="F64" s="106"/>
      <c r="G64" s="106"/>
      <c r="H64" s="127"/>
      <c r="I64" s="106"/>
      <c r="J64" s="126"/>
      <c r="K64" s="106"/>
      <c r="L64" s="106"/>
      <c r="M64" s="106"/>
      <c r="N64" s="106"/>
      <c r="O64" s="106"/>
      <c r="P64" s="127"/>
      <c r="Q64" s="106"/>
      <c r="R64" s="22"/>
    </row>
    <row r="65" spans="2:18" x14ac:dyDescent="0.3">
      <c r="B65" s="21"/>
      <c r="C65" s="106"/>
      <c r="D65" s="126"/>
      <c r="E65" s="106"/>
      <c r="F65" s="106"/>
      <c r="G65" s="106"/>
      <c r="H65" s="127"/>
      <c r="I65" s="106"/>
      <c r="J65" s="126"/>
      <c r="K65" s="106"/>
      <c r="L65" s="106"/>
      <c r="M65" s="106"/>
      <c r="N65" s="106"/>
      <c r="O65" s="106"/>
      <c r="P65" s="127"/>
      <c r="Q65" s="106"/>
      <c r="R65" s="22"/>
    </row>
    <row r="66" spans="2:18" x14ac:dyDescent="0.3">
      <c r="B66" s="21"/>
      <c r="C66" s="106"/>
      <c r="D66" s="126"/>
      <c r="E66" s="106"/>
      <c r="F66" s="106"/>
      <c r="G66" s="106"/>
      <c r="H66" s="127"/>
      <c r="I66" s="106"/>
      <c r="J66" s="126"/>
      <c r="K66" s="106"/>
      <c r="L66" s="106"/>
      <c r="M66" s="106"/>
      <c r="N66" s="106"/>
      <c r="O66" s="106"/>
      <c r="P66" s="127"/>
      <c r="Q66" s="106"/>
      <c r="R66" s="22"/>
    </row>
    <row r="67" spans="2:18" x14ac:dyDescent="0.3">
      <c r="B67" s="21"/>
      <c r="C67" s="106"/>
      <c r="D67" s="126"/>
      <c r="E67" s="106"/>
      <c r="F67" s="106"/>
      <c r="G67" s="106"/>
      <c r="H67" s="127"/>
      <c r="I67" s="106"/>
      <c r="J67" s="126"/>
      <c r="K67" s="106"/>
      <c r="L67" s="106"/>
      <c r="M67" s="106"/>
      <c r="N67" s="106"/>
      <c r="O67" s="106"/>
      <c r="P67" s="127"/>
      <c r="Q67" s="106"/>
      <c r="R67" s="22"/>
    </row>
    <row r="68" spans="2:18" x14ac:dyDescent="0.3">
      <c r="B68" s="21"/>
      <c r="C68" s="106"/>
      <c r="D68" s="126"/>
      <c r="E68" s="106"/>
      <c r="F68" s="106"/>
      <c r="G68" s="106"/>
      <c r="H68" s="127"/>
      <c r="I68" s="106"/>
      <c r="J68" s="126"/>
      <c r="K68" s="106"/>
      <c r="L68" s="106"/>
      <c r="M68" s="106"/>
      <c r="N68" s="106"/>
      <c r="O68" s="106"/>
      <c r="P68" s="127"/>
      <c r="Q68" s="106"/>
      <c r="R68" s="22"/>
    </row>
    <row r="69" spans="2:18" x14ac:dyDescent="0.3">
      <c r="B69" s="21"/>
      <c r="C69" s="106"/>
      <c r="D69" s="126"/>
      <c r="E69" s="106"/>
      <c r="F69" s="106"/>
      <c r="G69" s="106"/>
      <c r="H69" s="127"/>
      <c r="I69" s="106"/>
      <c r="J69" s="126"/>
      <c r="K69" s="106"/>
      <c r="L69" s="106"/>
      <c r="M69" s="106"/>
      <c r="N69" s="106"/>
      <c r="O69" s="106"/>
      <c r="P69" s="127"/>
      <c r="Q69" s="106"/>
      <c r="R69" s="22"/>
    </row>
    <row r="70" spans="2:18" s="1" customFormat="1" ht="15" x14ac:dyDescent="0.3">
      <c r="B70" s="24"/>
      <c r="C70" s="108"/>
      <c r="D70" s="128" t="s">
        <v>45</v>
      </c>
      <c r="E70" s="129"/>
      <c r="F70" s="129"/>
      <c r="G70" s="130" t="s">
        <v>46</v>
      </c>
      <c r="H70" s="131"/>
      <c r="I70" s="108"/>
      <c r="J70" s="128" t="s">
        <v>45</v>
      </c>
      <c r="K70" s="129"/>
      <c r="L70" s="129"/>
      <c r="M70" s="129"/>
      <c r="N70" s="130" t="s">
        <v>46</v>
      </c>
      <c r="O70" s="129"/>
      <c r="P70" s="131"/>
      <c r="Q70" s="108"/>
      <c r="R70" s="26"/>
    </row>
    <row r="71" spans="2:18" s="1" customFormat="1" ht="14.45" customHeight="1" x14ac:dyDescent="0.3">
      <c r="B71" s="34"/>
      <c r="C71" s="132"/>
      <c r="D71" s="132"/>
      <c r="E71" s="132"/>
      <c r="F71" s="132"/>
      <c r="G71" s="132"/>
      <c r="H71" s="132"/>
      <c r="I71" s="132"/>
      <c r="J71" s="132"/>
      <c r="K71" s="132"/>
      <c r="L71" s="132"/>
      <c r="M71" s="132"/>
      <c r="N71" s="132"/>
      <c r="O71" s="132"/>
      <c r="P71" s="132"/>
      <c r="Q71" s="132"/>
      <c r="R71" s="36"/>
    </row>
    <row r="72" spans="2:18" x14ac:dyDescent="0.3">
      <c r="C72" s="133"/>
      <c r="D72" s="133"/>
      <c r="E72" s="133"/>
      <c r="F72" s="133"/>
      <c r="G72" s="133"/>
      <c r="H72" s="133"/>
      <c r="I72" s="133"/>
      <c r="J72" s="133"/>
      <c r="K72" s="133"/>
      <c r="L72" s="133"/>
      <c r="M72" s="133"/>
      <c r="N72" s="133"/>
      <c r="O72" s="133"/>
      <c r="P72" s="133"/>
      <c r="Q72" s="133"/>
    </row>
    <row r="73" spans="2:18" x14ac:dyDescent="0.3">
      <c r="C73" s="133"/>
      <c r="D73" s="133"/>
      <c r="E73" s="133"/>
      <c r="F73" s="133"/>
      <c r="G73" s="133"/>
      <c r="H73" s="133"/>
      <c r="I73" s="133"/>
      <c r="J73" s="133"/>
      <c r="K73" s="133"/>
      <c r="L73" s="133"/>
      <c r="M73" s="133"/>
      <c r="N73" s="133"/>
      <c r="O73" s="133"/>
      <c r="P73" s="133"/>
      <c r="Q73" s="133"/>
    </row>
    <row r="74" spans="2:18" x14ac:dyDescent="0.3">
      <c r="C74" s="133"/>
      <c r="D74" s="133"/>
      <c r="E74" s="133"/>
      <c r="F74" s="133"/>
      <c r="G74" s="133"/>
      <c r="H74" s="133"/>
      <c r="I74" s="133"/>
      <c r="J74" s="133"/>
      <c r="K74" s="133"/>
      <c r="L74" s="133"/>
      <c r="M74" s="133"/>
      <c r="N74" s="133"/>
      <c r="O74" s="133"/>
      <c r="P74" s="133"/>
      <c r="Q74" s="133"/>
    </row>
    <row r="75" spans="2:18" s="1" customFormat="1" ht="6.95" customHeight="1" x14ac:dyDescent="0.3">
      <c r="B75" s="37"/>
      <c r="C75" s="134"/>
      <c r="D75" s="134"/>
      <c r="E75" s="134"/>
      <c r="F75" s="134"/>
      <c r="G75" s="134"/>
      <c r="H75" s="134"/>
      <c r="I75" s="134"/>
      <c r="J75" s="134"/>
      <c r="K75" s="134"/>
      <c r="L75" s="134"/>
      <c r="M75" s="134"/>
      <c r="N75" s="134"/>
      <c r="O75" s="134"/>
      <c r="P75" s="134"/>
      <c r="Q75" s="134"/>
      <c r="R75" s="38"/>
    </row>
    <row r="76" spans="2:18" s="1" customFormat="1" ht="36.950000000000003" customHeight="1" x14ac:dyDescent="0.3">
      <c r="B76" s="24"/>
      <c r="C76" s="227" t="s">
        <v>89</v>
      </c>
      <c r="D76" s="228"/>
      <c r="E76" s="228"/>
      <c r="F76" s="228"/>
      <c r="G76" s="228"/>
      <c r="H76" s="228"/>
      <c r="I76" s="228"/>
      <c r="J76" s="228"/>
      <c r="K76" s="228"/>
      <c r="L76" s="228"/>
      <c r="M76" s="228"/>
      <c r="N76" s="228"/>
      <c r="O76" s="228"/>
      <c r="P76" s="228"/>
      <c r="Q76" s="228"/>
      <c r="R76" s="26"/>
    </row>
    <row r="77" spans="2:18" s="1" customFormat="1" ht="6.95" customHeight="1" x14ac:dyDescent="0.3">
      <c r="B77" s="24"/>
      <c r="C77" s="108"/>
      <c r="D77" s="108"/>
      <c r="E77" s="108"/>
      <c r="F77" s="108"/>
      <c r="G77" s="108"/>
      <c r="H77" s="108"/>
      <c r="I77" s="108"/>
      <c r="J77" s="108"/>
      <c r="K77" s="108"/>
      <c r="L77" s="108"/>
      <c r="M77" s="108"/>
      <c r="N77" s="108"/>
      <c r="O77" s="108"/>
      <c r="P77" s="108"/>
      <c r="Q77" s="108"/>
      <c r="R77" s="26"/>
    </row>
    <row r="78" spans="2:18" s="1" customFormat="1" ht="30" customHeight="1" x14ac:dyDescent="0.3">
      <c r="B78" s="24"/>
      <c r="C78" s="107" t="s">
        <v>17</v>
      </c>
      <c r="D78" s="108"/>
      <c r="E78" s="108"/>
      <c r="F78" s="264" t="str">
        <f>F6</f>
        <v>Lednice</v>
      </c>
      <c r="G78" s="265"/>
      <c r="H78" s="265"/>
      <c r="I78" s="265"/>
      <c r="J78" s="265"/>
      <c r="K78" s="265"/>
      <c r="L78" s="265"/>
      <c r="M78" s="265"/>
      <c r="N78" s="265"/>
      <c r="O78" s="265"/>
      <c r="P78" s="265"/>
      <c r="Q78" s="108"/>
      <c r="R78" s="26"/>
    </row>
    <row r="79" spans="2:18" s="1" customFormat="1" ht="36.950000000000003" customHeight="1" x14ac:dyDescent="0.3">
      <c r="B79" s="24"/>
      <c r="C79" s="135" t="s">
        <v>86</v>
      </c>
      <c r="D79" s="108"/>
      <c r="E79" s="108"/>
      <c r="F79" s="224" t="str">
        <f>F7</f>
        <v>SO-01 - Akumulační nádrž</v>
      </c>
      <c r="G79" s="263"/>
      <c r="H79" s="263"/>
      <c r="I79" s="263"/>
      <c r="J79" s="263"/>
      <c r="K79" s="263"/>
      <c r="L79" s="263"/>
      <c r="M79" s="263"/>
      <c r="N79" s="263"/>
      <c r="O79" s="263"/>
      <c r="P79" s="263"/>
      <c r="Q79" s="108"/>
      <c r="R79" s="26"/>
    </row>
    <row r="80" spans="2:18" s="1" customFormat="1" ht="6.95" customHeight="1" x14ac:dyDescent="0.3">
      <c r="B80" s="24"/>
      <c r="C80" s="108"/>
      <c r="D80" s="108"/>
      <c r="E80" s="108"/>
      <c r="F80" s="108"/>
      <c r="G80" s="108"/>
      <c r="H80" s="108"/>
      <c r="I80" s="108"/>
      <c r="J80" s="108"/>
      <c r="K80" s="108"/>
      <c r="L80" s="108"/>
      <c r="M80" s="108"/>
      <c r="N80" s="108"/>
      <c r="O80" s="108"/>
      <c r="P80" s="108"/>
      <c r="Q80" s="108"/>
      <c r="R80" s="26"/>
    </row>
    <row r="81" spans="2:21" s="1" customFormat="1" ht="18" customHeight="1" x14ac:dyDescent="0.3">
      <c r="B81" s="24"/>
      <c r="C81" s="107" t="s">
        <v>20</v>
      </c>
      <c r="D81" s="108"/>
      <c r="E81" s="108"/>
      <c r="F81" s="110" t="str">
        <f>F9</f>
        <v>Trnava</v>
      </c>
      <c r="G81" s="108"/>
      <c r="H81" s="108"/>
      <c r="I81" s="108"/>
      <c r="J81" s="108"/>
      <c r="K81" s="107" t="s">
        <v>22</v>
      </c>
      <c r="L81" s="108"/>
      <c r="M81" s="255">
        <f>IF(O9="","",O9)</f>
        <v>43661</v>
      </c>
      <c r="N81" s="255"/>
      <c r="O81" s="255"/>
      <c r="P81" s="255"/>
      <c r="Q81" s="108"/>
      <c r="R81" s="26"/>
    </row>
    <row r="82" spans="2:21" s="1" customFormat="1" ht="6.95" customHeight="1" x14ac:dyDescent="0.3">
      <c r="B82" s="24"/>
      <c r="C82" s="108"/>
      <c r="D82" s="108"/>
      <c r="E82" s="108"/>
      <c r="F82" s="108"/>
      <c r="G82" s="108"/>
      <c r="H82" s="108"/>
      <c r="I82" s="108"/>
      <c r="J82" s="108"/>
      <c r="K82" s="108"/>
      <c r="L82" s="108"/>
      <c r="M82" s="108"/>
      <c r="N82" s="108"/>
      <c r="O82" s="108"/>
      <c r="P82" s="108"/>
      <c r="Q82" s="108"/>
      <c r="R82" s="26"/>
    </row>
    <row r="83" spans="2:21" s="1" customFormat="1" ht="15" x14ac:dyDescent="0.3">
      <c r="B83" s="24"/>
      <c r="C83" s="107" t="s">
        <v>23</v>
      </c>
      <c r="D83" s="108"/>
      <c r="E83" s="108"/>
      <c r="F83" s="111" t="str">
        <f>'Rekapitulace stavby'!$L$82</f>
        <v>Město Trnava</v>
      </c>
      <c r="G83" s="108"/>
      <c r="H83" s="108"/>
      <c r="I83" s="108"/>
      <c r="J83" s="108"/>
      <c r="K83" s="107" t="s">
        <v>27</v>
      </c>
      <c r="L83" s="108"/>
      <c r="M83" s="255" t="str">
        <f>'Rekapitulace stavby'!$AM$82</f>
        <v>Ing. Jiří Vondál</v>
      </c>
      <c r="N83" s="229"/>
      <c r="O83" s="229"/>
      <c r="P83" s="229"/>
      <c r="Q83" s="229"/>
      <c r="R83" s="26"/>
    </row>
    <row r="84" spans="2:21" s="1" customFormat="1" ht="14.45" customHeight="1" x14ac:dyDescent="0.3">
      <c r="B84" s="24"/>
      <c r="C84" s="107" t="s">
        <v>26</v>
      </c>
      <c r="D84" s="108"/>
      <c r="E84" s="108"/>
      <c r="F84" s="111" t="str">
        <f>'Rekapitulace stavby'!$K$13</f>
        <v xml:space="preserve"> </v>
      </c>
      <c r="G84" s="154"/>
      <c r="H84" s="108"/>
      <c r="I84" s="108"/>
      <c r="J84" s="108"/>
      <c r="K84" s="107" t="s">
        <v>29</v>
      </c>
      <c r="L84" s="108"/>
      <c r="M84" s="255" t="str">
        <f>'Rekapitulace stavby'!$AM$83</f>
        <v>Ing. Tomáš Vlček</v>
      </c>
      <c r="N84" s="229"/>
      <c r="O84" s="229"/>
      <c r="P84" s="229"/>
      <c r="Q84" s="229"/>
      <c r="R84" s="26"/>
    </row>
    <row r="85" spans="2:21" s="1" customFormat="1" ht="10.35" customHeight="1" x14ac:dyDescent="0.3">
      <c r="B85" s="24"/>
      <c r="C85" s="108"/>
      <c r="D85" s="108"/>
      <c r="E85" s="108"/>
      <c r="F85" s="108"/>
      <c r="G85" s="108"/>
      <c r="H85" s="108"/>
      <c r="I85" s="108"/>
      <c r="J85" s="108"/>
      <c r="K85" s="108"/>
      <c r="L85" s="108"/>
      <c r="M85" s="108"/>
      <c r="N85" s="108"/>
      <c r="O85" s="108"/>
      <c r="P85" s="108"/>
      <c r="Q85" s="108"/>
      <c r="R85" s="26"/>
    </row>
    <row r="86" spans="2:21" s="1" customFormat="1" ht="29.25" customHeight="1" x14ac:dyDescent="0.3">
      <c r="B86" s="24"/>
      <c r="C86" s="271" t="s">
        <v>90</v>
      </c>
      <c r="D86" s="272"/>
      <c r="E86" s="272"/>
      <c r="F86" s="272"/>
      <c r="G86" s="272"/>
      <c r="H86" s="119"/>
      <c r="I86" s="119"/>
      <c r="J86" s="119"/>
      <c r="K86" s="119"/>
      <c r="L86" s="119"/>
      <c r="M86" s="119"/>
      <c r="N86" s="271" t="s">
        <v>203</v>
      </c>
      <c r="O86" s="272"/>
      <c r="P86" s="272"/>
      <c r="Q86" s="272"/>
      <c r="R86" s="26"/>
    </row>
    <row r="87" spans="2:21" s="1" customFormat="1" ht="10.35" customHeight="1" x14ac:dyDescent="0.3">
      <c r="B87" s="24"/>
      <c r="C87" s="108"/>
      <c r="D87" s="108"/>
      <c r="E87" s="108"/>
      <c r="F87" s="108"/>
      <c r="G87" s="108"/>
      <c r="H87" s="108"/>
      <c r="I87" s="108"/>
      <c r="J87" s="108"/>
      <c r="K87" s="108"/>
      <c r="L87" s="108"/>
      <c r="M87" s="108"/>
      <c r="N87" s="108"/>
      <c r="O87" s="108"/>
      <c r="P87" s="108"/>
      <c r="Q87" s="108"/>
      <c r="R87" s="26"/>
    </row>
    <row r="88" spans="2:21" s="1" customFormat="1" ht="29.25" customHeight="1" x14ac:dyDescent="0.3">
      <c r="B88" s="24"/>
      <c r="C88" s="137" t="s">
        <v>91</v>
      </c>
      <c r="D88" s="108"/>
      <c r="E88" s="108"/>
      <c r="F88" s="108"/>
      <c r="G88" s="108"/>
      <c r="H88" s="108"/>
      <c r="I88" s="108"/>
      <c r="J88" s="108"/>
      <c r="K88" s="108"/>
      <c r="L88" s="108"/>
      <c r="M88" s="108"/>
      <c r="N88" s="213">
        <f>N115</f>
        <v>0</v>
      </c>
      <c r="O88" s="269"/>
      <c r="P88" s="269"/>
      <c r="Q88" s="269"/>
      <c r="R88" s="26"/>
    </row>
    <row r="89" spans="2:21" s="6" customFormat="1" ht="24.95" customHeight="1" x14ac:dyDescent="0.3">
      <c r="B89" s="68"/>
      <c r="C89" s="138"/>
      <c r="D89" s="139" t="s">
        <v>146</v>
      </c>
      <c r="E89" s="138"/>
      <c r="F89" s="138"/>
      <c r="G89" s="138"/>
      <c r="H89" s="138"/>
      <c r="I89" s="138"/>
      <c r="J89" s="138"/>
      <c r="K89" s="138"/>
      <c r="L89" s="138"/>
      <c r="M89" s="138"/>
      <c r="N89" s="273">
        <f>N116</f>
        <v>0</v>
      </c>
      <c r="O89" s="274"/>
      <c r="P89" s="274"/>
      <c r="Q89" s="274"/>
      <c r="R89" s="69"/>
    </row>
    <row r="90" spans="2:21" s="7" customFormat="1" ht="19.899999999999999" customHeight="1" x14ac:dyDescent="0.3">
      <c r="B90" s="70"/>
      <c r="C90" s="193"/>
      <c r="D90" s="141" t="str">
        <f>D117</f>
        <v>D1 - Výkopy a zásapy</v>
      </c>
      <c r="E90" s="193"/>
      <c r="F90" s="193"/>
      <c r="G90" s="193"/>
      <c r="H90" s="193"/>
      <c r="I90" s="193"/>
      <c r="J90" s="193"/>
      <c r="K90" s="193"/>
      <c r="L90" s="193"/>
      <c r="M90" s="193"/>
      <c r="N90" s="266">
        <f>N117</f>
        <v>0</v>
      </c>
      <c r="O90" s="267"/>
      <c r="P90" s="267"/>
      <c r="Q90" s="267"/>
      <c r="R90" s="71"/>
    </row>
    <row r="91" spans="2:21" s="7" customFormat="1" ht="19.899999999999999" customHeight="1" x14ac:dyDescent="0.3">
      <c r="B91" s="70"/>
      <c r="C91" s="140"/>
      <c r="D91" s="141" t="str">
        <f>D126</f>
        <v>D2 - Základové konstrukce</v>
      </c>
      <c r="E91" s="140"/>
      <c r="F91" s="140"/>
      <c r="G91" s="140"/>
      <c r="H91" s="140"/>
      <c r="I91" s="140"/>
      <c r="J91" s="140"/>
      <c r="K91" s="140"/>
      <c r="L91" s="140"/>
      <c r="M91" s="140"/>
      <c r="N91" s="266">
        <f>N126</f>
        <v>0</v>
      </c>
      <c r="O91" s="267"/>
      <c r="P91" s="267"/>
      <c r="Q91" s="267"/>
      <c r="R91" s="71"/>
    </row>
    <row r="92" spans="2:21" s="7" customFormat="1" ht="19.899999999999999" customHeight="1" x14ac:dyDescent="0.3">
      <c r="B92" s="70"/>
      <c r="C92" s="140"/>
      <c r="D92" s="141" t="str">
        <f>D134</f>
        <v>D3 - Akumulační nádrž</v>
      </c>
      <c r="E92" s="140"/>
      <c r="F92" s="140"/>
      <c r="G92" s="140"/>
      <c r="H92" s="140"/>
      <c r="I92" s="140"/>
      <c r="J92" s="140"/>
      <c r="K92" s="140"/>
      <c r="L92" s="140"/>
      <c r="M92" s="140"/>
      <c r="N92" s="266">
        <f>N134</f>
        <v>0</v>
      </c>
      <c r="O92" s="267"/>
      <c r="P92" s="267"/>
      <c r="Q92" s="267"/>
      <c r="R92" s="71"/>
    </row>
    <row r="93" spans="2:21" s="7" customFormat="1" ht="19.899999999999999" customHeight="1" x14ac:dyDescent="0.3">
      <c r="B93" s="70"/>
      <c r="C93" s="140"/>
      <c r="D93" s="141" t="str">
        <f>D146</f>
        <v>D4 - Dokončovací práce</v>
      </c>
      <c r="E93" s="140"/>
      <c r="F93" s="140"/>
      <c r="G93" s="140"/>
      <c r="H93" s="140"/>
      <c r="I93" s="140"/>
      <c r="J93" s="140"/>
      <c r="K93" s="140"/>
      <c r="L93" s="140"/>
      <c r="M93" s="140"/>
      <c r="N93" s="266">
        <f>N146</f>
        <v>0</v>
      </c>
      <c r="O93" s="267"/>
      <c r="P93" s="267"/>
      <c r="Q93" s="267"/>
      <c r="R93" s="71"/>
    </row>
    <row r="94" spans="2:21" s="7" customFormat="1" ht="19.899999999999999" customHeight="1" x14ac:dyDescent="0.3">
      <c r="B94" s="70"/>
      <c r="C94" s="140"/>
      <c r="D94" s="141" t="str">
        <f>D162</f>
        <v>D6 - Vedlejší náklady</v>
      </c>
      <c r="E94" s="140"/>
      <c r="F94" s="140"/>
      <c r="G94" s="140"/>
      <c r="H94" s="140"/>
      <c r="I94" s="140"/>
      <c r="J94" s="140"/>
      <c r="K94" s="140"/>
      <c r="L94" s="140"/>
      <c r="M94" s="140"/>
      <c r="N94" s="142"/>
      <c r="O94" s="140"/>
      <c r="P94" s="268">
        <f>N162</f>
        <v>0</v>
      </c>
      <c r="Q94" s="268"/>
      <c r="R94" s="71"/>
    </row>
    <row r="95" spans="2:21" s="1" customFormat="1" ht="21.75" customHeight="1" x14ac:dyDescent="0.3">
      <c r="B95" s="24"/>
      <c r="C95" s="108"/>
      <c r="D95" s="108"/>
      <c r="E95" s="108"/>
      <c r="F95" s="108"/>
      <c r="G95" s="108"/>
      <c r="H95" s="108"/>
      <c r="I95" s="108"/>
      <c r="J95" s="108"/>
      <c r="K95" s="108"/>
      <c r="L95" s="108"/>
      <c r="M95" s="108"/>
      <c r="N95" s="108"/>
      <c r="O95" s="108"/>
      <c r="P95" s="108"/>
      <c r="Q95" s="108"/>
      <c r="R95" s="26"/>
    </row>
    <row r="96" spans="2:21" s="1" customFormat="1" ht="29.25" customHeight="1" x14ac:dyDescent="0.3">
      <c r="B96" s="24"/>
      <c r="C96" s="137" t="s">
        <v>93</v>
      </c>
      <c r="D96" s="108"/>
      <c r="E96" s="108"/>
      <c r="F96" s="108"/>
      <c r="G96" s="108"/>
      <c r="H96" s="108"/>
      <c r="I96" s="108"/>
      <c r="J96" s="108"/>
      <c r="K96" s="108"/>
      <c r="L96" s="108"/>
      <c r="M96" s="108"/>
      <c r="N96" s="269">
        <v>0</v>
      </c>
      <c r="O96" s="270"/>
      <c r="P96" s="270"/>
      <c r="Q96" s="270"/>
      <c r="R96" s="26"/>
      <c r="T96" s="72"/>
      <c r="U96" s="73" t="s">
        <v>34</v>
      </c>
    </row>
    <row r="97" spans="2:18" s="1" customFormat="1" ht="18" customHeight="1" x14ac:dyDescent="0.3">
      <c r="B97" s="24"/>
      <c r="C97" s="108"/>
      <c r="D97" s="108"/>
      <c r="E97" s="108"/>
      <c r="F97" s="108"/>
      <c r="G97" s="108"/>
      <c r="H97" s="108"/>
      <c r="I97" s="108"/>
      <c r="J97" s="108"/>
      <c r="K97" s="108"/>
      <c r="L97" s="108"/>
      <c r="M97" s="108"/>
      <c r="N97" s="108"/>
      <c r="O97" s="108"/>
      <c r="P97" s="108"/>
      <c r="Q97" s="108"/>
      <c r="R97" s="26"/>
    </row>
    <row r="98" spans="2:18" s="1" customFormat="1" ht="29.25" customHeight="1" x14ac:dyDescent="0.3">
      <c r="B98" s="24"/>
      <c r="C98" s="143" t="s">
        <v>79</v>
      </c>
      <c r="D98" s="119"/>
      <c r="E98" s="119"/>
      <c r="F98" s="119"/>
      <c r="G98" s="119"/>
      <c r="H98" s="119"/>
      <c r="I98" s="119"/>
      <c r="J98" s="119"/>
      <c r="K98" s="119"/>
      <c r="L98" s="214">
        <f>ROUND(SUM(N88+N96),2)</f>
        <v>0</v>
      </c>
      <c r="M98" s="214"/>
      <c r="N98" s="214"/>
      <c r="O98" s="214"/>
      <c r="P98" s="214"/>
      <c r="Q98" s="214"/>
      <c r="R98" s="26"/>
    </row>
    <row r="99" spans="2:18" s="1" customFormat="1" ht="6.95" customHeight="1" x14ac:dyDescent="0.3">
      <c r="B99" s="34"/>
      <c r="C99" s="132"/>
      <c r="D99" s="132"/>
      <c r="E99" s="132"/>
      <c r="F99" s="132"/>
      <c r="G99" s="132"/>
      <c r="H99" s="132"/>
      <c r="I99" s="132"/>
      <c r="J99" s="132"/>
      <c r="K99" s="132"/>
      <c r="L99" s="132"/>
      <c r="M99" s="132"/>
      <c r="N99" s="132"/>
      <c r="O99" s="132"/>
      <c r="P99" s="132"/>
      <c r="Q99" s="132"/>
      <c r="R99" s="36"/>
    </row>
    <row r="100" spans="2:18" x14ac:dyDescent="0.3">
      <c r="C100" s="133"/>
      <c r="D100" s="133"/>
      <c r="E100" s="133"/>
      <c r="F100" s="133"/>
      <c r="G100" s="133"/>
      <c r="H100" s="133"/>
      <c r="I100" s="133"/>
      <c r="J100" s="133"/>
      <c r="K100" s="133"/>
      <c r="L100" s="133"/>
      <c r="M100" s="133"/>
      <c r="N100" s="133"/>
      <c r="O100" s="133"/>
      <c r="P100" s="133"/>
      <c r="Q100" s="133"/>
    </row>
    <row r="101" spans="2:18" x14ac:dyDescent="0.3">
      <c r="C101" s="133"/>
      <c r="D101" s="133"/>
      <c r="E101" s="133"/>
      <c r="F101" s="133"/>
      <c r="G101" s="133"/>
      <c r="H101" s="133"/>
      <c r="I101" s="133"/>
      <c r="J101" s="133"/>
      <c r="K101" s="133"/>
      <c r="L101" s="133"/>
      <c r="M101" s="133"/>
      <c r="N101" s="133"/>
      <c r="O101" s="133"/>
      <c r="P101" s="133"/>
      <c r="Q101" s="133"/>
    </row>
    <row r="102" spans="2:18" x14ac:dyDescent="0.3">
      <c r="C102" s="133"/>
      <c r="D102" s="133"/>
      <c r="E102" s="133"/>
      <c r="F102" s="133"/>
      <c r="G102" s="133"/>
      <c r="H102" s="133"/>
      <c r="I102" s="133"/>
      <c r="J102" s="133"/>
      <c r="K102" s="133"/>
      <c r="L102" s="133"/>
      <c r="M102" s="133"/>
      <c r="N102" s="133"/>
      <c r="O102" s="133"/>
      <c r="P102" s="133"/>
      <c r="Q102" s="133"/>
    </row>
    <row r="103" spans="2:18" s="1" customFormat="1" ht="6.95" customHeight="1" x14ac:dyDescent="0.3">
      <c r="B103" s="37"/>
      <c r="C103" s="134"/>
      <c r="D103" s="134"/>
      <c r="E103" s="134"/>
      <c r="F103" s="134"/>
      <c r="G103" s="134"/>
      <c r="H103" s="134"/>
      <c r="I103" s="134"/>
      <c r="J103" s="134"/>
      <c r="K103" s="134"/>
      <c r="L103" s="134"/>
      <c r="M103" s="134"/>
      <c r="N103" s="134"/>
      <c r="O103" s="134"/>
      <c r="P103" s="134"/>
      <c r="Q103" s="134"/>
      <c r="R103" s="38"/>
    </row>
    <row r="104" spans="2:18" s="1" customFormat="1" ht="36.950000000000003" customHeight="1" x14ac:dyDescent="0.3">
      <c r="B104" s="24"/>
      <c r="C104" s="227" t="s">
        <v>94</v>
      </c>
      <c r="D104" s="263"/>
      <c r="E104" s="263"/>
      <c r="F104" s="263"/>
      <c r="G104" s="263"/>
      <c r="H104" s="263"/>
      <c r="I104" s="263"/>
      <c r="J104" s="263"/>
      <c r="K104" s="263"/>
      <c r="L104" s="263"/>
      <c r="M104" s="263"/>
      <c r="N104" s="263"/>
      <c r="O104" s="263"/>
      <c r="P104" s="263"/>
      <c r="Q104" s="263"/>
      <c r="R104" s="26"/>
    </row>
    <row r="105" spans="2:18" s="1" customFormat="1" ht="6.95" customHeight="1" x14ac:dyDescent="0.3">
      <c r="B105" s="24"/>
      <c r="C105" s="108"/>
      <c r="D105" s="108"/>
      <c r="E105" s="108"/>
      <c r="F105" s="108"/>
      <c r="G105" s="108"/>
      <c r="H105" s="108"/>
      <c r="I105" s="108"/>
      <c r="J105" s="108"/>
      <c r="K105" s="108"/>
      <c r="L105" s="108"/>
      <c r="M105" s="108"/>
      <c r="N105" s="108"/>
      <c r="O105" s="108"/>
      <c r="P105" s="108"/>
      <c r="Q105" s="108"/>
      <c r="R105" s="26"/>
    </row>
    <row r="106" spans="2:18" s="1" customFormat="1" ht="30" customHeight="1" x14ac:dyDescent="0.3">
      <c r="B106" s="24"/>
      <c r="C106" s="107" t="s">
        <v>17</v>
      </c>
      <c r="D106" s="108"/>
      <c r="E106" s="108"/>
      <c r="F106" s="264" t="str">
        <f>F6</f>
        <v>Lednice</v>
      </c>
      <c r="G106" s="265"/>
      <c r="H106" s="265"/>
      <c r="I106" s="265"/>
      <c r="J106" s="265"/>
      <c r="K106" s="265"/>
      <c r="L106" s="265"/>
      <c r="M106" s="265"/>
      <c r="N106" s="265"/>
      <c r="O106" s="265"/>
      <c r="P106" s="265"/>
      <c r="Q106" s="108"/>
      <c r="R106" s="26"/>
    </row>
    <row r="107" spans="2:18" s="1" customFormat="1" ht="36.950000000000003" customHeight="1" x14ac:dyDescent="0.3">
      <c r="B107" s="24"/>
      <c r="C107" s="135" t="s">
        <v>86</v>
      </c>
      <c r="D107" s="108"/>
      <c r="E107" s="108"/>
      <c r="F107" s="224" t="str">
        <f>F7</f>
        <v>SO-01 - Akumulační nádrž</v>
      </c>
      <c r="G107" s="263"/>
      <c r="H107" s="263"/>
      <c r="I107" s="263"/>
      <c r="J107" s="263"/>
      <c r="K107" s="263"/>
      <c r="L107" s="263"/>
      <c r="M107" s="263"/>
      <c r="N107" s="263"/>
      <c r="O107" s="263"/>
      <c r="P107" s="263"/>
      <c r="Q107" s="108"/>
      <c r="R107" s="26"/>
    </row>
    <row r="108" spans="2:18" s="1" customFormat="1" ht="6.95" customHeight="1" x14ac:dyDescent="0.3">
      <c r="B108" s="24"/>
      <c r="C108" s="108"/>
      <c r="D108" s="108"/>
      <c r="E108" s="108"/>
      <c r="F108" s="108"/>
      <c r="G108" s="108"/>
      <c r="H108" s="108"/>
      <c r="I108" s="108"/>
      <c r="J108" s="108"/>
      <c r="K108" s="108"/>
      <c r="L108" s="108"/>
      <c r="M108" s="108"/>
      <c r="N108" s="108"/>
      <c r="O108" s="108"/>
      <c r="P108" s="108"/>
      <c r="Q108" s="108"/>
      <c r="R108" s="26"/>
    </row>
    <row r="109" spans="2:18" s="1" customFormat="1" ht="18" customHeight="1" x14ac:dyDescent="0.3">
      <c r="B109" s="24"/>
      <c r="C109" s="107" t="s">
        <v>20</v>
      </c>
      <c r="D109" s="108"/>
      <c r="E109" s="108"/>
      <c r="F109" s="110" t="str">
        <f>F9</f>
        <v>Trnava</v>
      </c>
      <c r="G109" s="108"/>
      <c r="H109" s="108"/>
      <c r="I109" s="108"/>
      <c r="J109" s="108"/>
      <c r="K109" s="107" t="s">
        <v>22</v>
      </c>
      <c r="L109" s="108"/>
      <c r="M109" s="255">
        <f>IF(O9="","",O9)</f>
        <v>43661</v>
      </c>
      <c r="N109" s="255"/>
      <c r="O109" s="255"/>
      <c r="P109" s="255"/>
      <c r="Q109" s="108"/>
      <c r="R109" s="26"/>
    </row>
    <row r="110" spans="2:18" s="1" customFormat="1" ht="6.95" customHeight="1" x14ac:dyDescent="0.3">
      <c r="B110" s="24"/>
      <c r="C110" s="108"/>
      <c r="D110" s="108"/>
      <c r="E110" s="108"/>
      <c r="F110" s="108"/>
      <c r="G110" s="108"/>
      <c r="H110" s="108"/>
      <c r="I110" s="108"/>
      <c r="J110" s="108"/>
      <c r="K110" s="108"/>
      <c r="L110" s="108"/>
      <c r="M110" s="108"/>
      <c r="N110" s="108"/>
      <c r="O110" s="108"/>
      <c r="P110" s="108"/>
      <c r="Q110" s="108"/>
      <c r="R110" s="26"/>
    </row>
    <row r="111" spans="2:18" s="1" customFormat="1" ht="15" x14ac:dyDescent="0.3">
      <c r="B111" s="24"/>
      <c r="C111" s="107" t="s">
        <v>23</v>
      </c>
      <c r="D111" s="108"/>
      <c r="E111" s="108"/>
      <c r="F111" s="111" t="str">
        <f>'Rekapitulace stavby'!$L$82</f>
        <v>Město Trnava</v>
      </c>
      <c r="G111" s="108"/>
      <c r="H111" s="108"/>
      <c r="I111" s="108"/>
      <c r="J111" s="108"/>
      <c r="K111" s="107" t="s">
        <v>27</v>
      </c>
      <c r="L111" s="108"/>
      <c r="M111" s="255" t="str">
        <f>'Rekapitulace stavby'!$AM$82</f>
        <v>Ing. Jiří Vondál</v>
      </c>
      <c r="N111" s="229"/>
      <c r="O111" s="229"/>
      <c r="P111" s="229"/>
      <c r="Q111" s="229"/>
      <c r="R111" s="26"/>
    </row>
    <row r="112" spans="2:18" s="1" customFormat="1" ht="14.45" customHeight="1" x14ac:dyDescent="0.3">
      <c r="B112" s="24"/>
      <c r="C112" s="107" t="s">
        <v>26</v>
      </c>
      <c r="D112" s="108"/>
      <c r="E112" s="108"/>
      <c r="F112" s="182" t="str">
        <f>'Rekapitulace stavby'!$K$13</f>
        <v xml:space="preserve"> </v>
      </c>
      <c r="G112" s="108"/>
      <c r="H112" s="108"/>
      <c r="I112" s="108"/>
      <c r="J112" s="108"/>
      <c r="K112" s="107" t="s">
        <v>29</v>
      </c>
      <c r="L112" s="108"/>
      <c r="M112" s="255" t="str">
        <f>'Rekapitulace stavby'!$AM$83</f>
        <v>Ing. Tomáš Vlček</v>
      </c>
      <c r="N112" s="229"/>
      <c r="O112" s="229"/>
      <c r="P112" s="229"/>
      <c r="Q112" s="229"/>
      <c r="R112" s="26"/>
    </row>
    <row r="113" spans="2:27" s="1" customFormat="1" ht="10.35" customHeight="1" x14ac:dyDescent="0.3">
      <c r="B113" s="24"/>
      <c r="C113" s="108"/>
      <c r="D113" s="108"/>
      <c r="E113" s="108"/>
      <c r="F113" s="108"/>
      <c r="G113" s="108"/>
      <c r="H113" s="108"/>
      <c r="I113" s="108"/>
      <c r="J113" s="108"/>
      <c r="K113" s="108"/>
      <c r="L113" s="108"/>
      <c r="M113" s="108"/>
      <c r="N113" s="108"/>
      <c r="O113" s="108"/>
      <c r="P113" s="108"/>
      <c r="Q113" s="108"/>
      <c r="R113" s="26"/>
    </row>
    <row r="114" spans="2:27" s="8" customFormat="1" ht="29.25" customHeight="1" x14ac:dyDescent="0.3">
      <c r="B114" s="74"/>
      <c r="C114" s="144" t="s">
        <v>95</v>
      </c>
      <c r="D114" s="145" t="s">
        <v>96</v>
      </c>
      <c r="E114" s="145" t="s">
        <v>51</v>
      </c>
      <c r="F114" s="256" t="s">
        <v>97</v>
      </c>
      <c r="G114" s="256"/>
      <c r="H114" s="256"/>
      <c r="I114" s="256"/>
      <c r="J114" s="145" t="s">
        <v>98</v>
      </c>
      <c r="K114" s="145" t="s">
        <v>99</v>
      </c>
      <c r="L114" s="257" t="s">
        <v>100</v>
      </c>
      <c r="M114" s="257"/>
      <c r="N114" s="256" t="s">
        <v>203</v>
      </c>
      <c r="O114" s="256"/>
      <c r="P114" s="256"/>
      <c r="Q114" s="258"/>
      <c r="R114" s="75"/>
      <c r="T114" s="44" t="s">
        <v>101</v>
      </c>
      <c r="U114" s="45" t="s">
        <v>34</v>
      </c>
      <c r="V114" s="45" t="s">
        <v>102</v>
      </c>
      <c r="W114" s="45" t="s">
        <v>103</v>
      </c>
      <c r="X114" s="45" t="s">
        <v>104</v>
      </c>
      <c r="Y114" s="45" t="s">
        <v>105</v>
      </c>
      <c r="Z114" s="45" t="s">
        <v>106</v>
      </c>
      <c r="AA114" s="46" t="s">
        <v>107</v>
      </c>
    </row>
    <row r="115" spans="2:27" s="1" customFormat="1" ht="29.25" customHeight="1" x14ac:dyDescent="0.35">
      <c r="B115" s="24"/>
      <c r="C115" s="146" t="s">
        <v>87</v>
      </c>
      <c r="D115" s="108"/>
      <c r="E115" s="108"/>
      <c r="F115" s="108"/>
      <c r="G115" s="108"/>
      <c r="H115" s="108"/>
      <c r="I115" s="108"/>
      <c r="J115" s="108"/>
      <c r="K115" s="108"/>
      <c r="L115" s="108"/>
      <c r="M115" s="108"/>
      <c r="N115" s="259">
        <f>N116</f>
        <v>0</v>
      </c>
      <c r="O115" s="260"/>
      <c r="P115" s="260"/>
      <c r="Q115" s="260"/>
      <c r="R115" s="26"/>
      <c r="T115" s="47"/>
      <c r="U115" s="30"/>
      <c r="V115" s="30"/>
      <c r="W115" s="76" t="e">
        <f>W116</f>
        <v>#REF!</v>
      </c>
      <c r="X115" s="30"/>
      <c r="Y115" s="76" t="e">
        <f>Y116</f>
        <v>#REF!</v>
      </c>
      <c r="Z115" s="30"/>
      <c r="AA115" s="77" t="e">
        <f>AA116</f>
        <v>#REF!</v>
      </c>
    </row>
    <row r="116" spans="2:27" s="9" customFormat="1" ht="37.35" customHeight="1" x14ac:dyDescent="0.35">
      <c r="B116" s="78"/>
      <c r="C116" s="104"/>
      <c r="D116" s="147" t="s">
        <v>92</v>
      </c>
      <c r="E116" s="147"/>
      <c r="F116" s="147"/>
      <c r="G116" s="147"/>
      <c r="H116" s="147"/>
      <c r="I116" s="147"/>
      <c r="J116" s="147"/>
      <c r="K116" s="147"/>
      <c r="L116" s="147"/>
      <c r="M116" s="147"/>
      <c r="N116" s="261">
        <f>SUM(N117,N126,N134,N146,N162)</f>
        <v>0</v>
      </c>
      <c r="O116" s="262"/>
      <c r="P116" s="262"/>
      <c r="Q116" s="262"/>
      <c r="R116" s="80"/>
      <c r="T116" s="81"/>
      <c r="U116" s="79"/>
      <c r="V116" s="79"/>
      <c r="W116" s="82" t="e">
        <f>#REF!+#REF!+W126+W134+W146</f>
        <v>#REF!</v>
      </c>
      <c r="X116" s="79"/>
      <c r="Y116" s="82" t="e">
        <f>#REF!+#REF!+Y126+Y134+Y146</f>
        <v>#REF!</v>
      </c>
      <c r="Z116" s="79"/>
      <c r="AA116" s="83" t="e">
        <f>#REF!+#REF!+AA126+AA134+AA146</f>
        <v>#REF!</v>
      </c>
    </row>
    <row r="117" spans="2:27" s="9" customFormat="1" ht="29.85" customHeight="1" x14ac:dyDescent="0.3">
      <c r="B117" s="78"/>
      <c r="C117" s="104"/>
      <c r="D117" s="105" t="s">
        <v>214</v>
      </c>
      <c r="E117" s="105"/>
      <c r="F117" s="105"/>
      <c r="G117" s="105"/>
      <c r="H117" s="105"/>
      <c r="I117" s="105"/>
      <c r="J117" s="105"/>
      <c r="K117" s="105"/>
      <c r="L117" s="105"/>
      <c r="M117" s="105"/>
      <c r="N117" s="245">
        <f>SUM(N118:Q125)</f>
        <v>0</v>
      </c>
      <c r="O117" s="246"/>
      <c r="P117" s="246"/>
      <c r="Q117" s="246"/>
      <c r="R117" s="80"/>
      <c r="T117" s="81"/>
      <c r="U117" s="79"/>
      <c r="V117" s="79"/>
      <c r="W117" s="82" t="e">
        <f>#REF!</f>
        <v>#REF!</v>
      </c>
      <c r="X117" s="79"/>
      <c r="Y117" s="82" t="e">
        <f>#REF!</f>
        <v>#REF!</v>
      </c>
      <c r="Z117" s="79"/>
      <c r="AA117" s="83" t="e">
        <f>#REF!</f>
        <v>#REF!</v>
      </c>
    </row>
    <row r="118" spans="2:27" s="1" customFormat="1" ht="22.5" customHeight="1" x14ac:dyDescent="0.3">
      <c r="B118" s="84"/>
      <c r="C118" s="148" t="s">
        <v>73</v>
      </c>
      <c r="D118" s="148" t="s">
        <v>108</v>
      </c>
      <c r="E118" s="149" t="s">
        <v>352</v>
      </c>
      <c r="F118" s="240" t="s">
        <v>354</v>
      </c>
      <c r="G118" s="240"/>
      <c r="H118" s="240"/>
      <c r="I118" s="240"/>
      <c r="J118" s="150" t="s">
        <v>112</v>
      </c>
      <c r="K118" s="103">
        <v>9.44</v>
      </c>
      <c r="L118" s="241"/>
      <c r="M118" s="241"/>
      <c r="N118" s="242">
        <f t="shared" ref="N118:N122" si="0">ROUND(L118*K118,2)</f>
        <v>0</v>
      </c>
      <c r="O118" s="242"/>
      <c r="P118" s="242"/>
      <c r="Q118" s="242"/>
      <c r="R118" s="85"/>
      <c r="T118" s="86"/>
      <c r="U118" s="89"/>
      <c r="V118" s="90"/>
      <c r="W118" s="90"/>
      <c r="X118" s="90"/>
      <c r="Y118" s="90"/>
      <c r="Z118" s="90"/>
      <c r="AA118" s="91"/>
    </row>
    <row r="119" spans="2:27" s="1" customFormat="1" ht="16.5" customHeight="1" x14ac:dyDescent="0.3">
      <c r="B119" s="84"/>
      <c r="C119" s="148"/>
      <c r="D119" s="148"/>
      <c r="E119" s="149"/>
      <c r="F119" s="243" t="s">
        <v>353</v>
      </c>
      <c r="G119" s="243"/>
      <c r="H119" s="243"/>
      <c r="I119" s="243"/>
      <c r="J119" s="150"/>
      <c r="K119" s="103"/>
      <c r="L119" s="244"/>
      <c r="M119" s="244"/>
      <c r="N119" s="242"/>
      <c r="O119" s="242"/>
      <c r="P119" s="242"/>
      <c r="Q119" s="242"/>
      <c r="R119" s="85"/>
      <c r="T119" s="86"/>
      <c r="U119" s="28"/>
      <c r="V119" s="87"/>
      <c r="W119" s="87"/>
      <c r="X119" s="87"/>
      <c r="Y119" s="87"/>
      <c r="Z119" s="87"/>
      <c r="AA119" s="88"/>
    </row>
    <row r="120" spans="2:27" s="9" customFormat="1" ht="29.85" customHeight="1" x14ac:dyDescent="0.3">
      <c r="B120" s="78"/>
      <c r="C120" s="148">
        <v>2</v>
      </c>
      <c r="D120" s="148" t="s">
        <v>108</v>
      </c>
      <c r="E120" s="149" t="s">
        <v>132</v>
      </c>
      <c r="F120" s="240" t="s">
        <v>184</v>
      </c>
      <c r="G120" s="240"/>
      <c r="H120" s="240"/>
      <c r="I120" s="240"/>
      <c r="J120" s="150" t="s">
        <v>112</v>
      </c>
      <c r="K120" s="103">
        <v>123.56</v>
      </c>
      <c r="L120" s="241"/>
      <c r="M120" s="241"/>
      <c r="N120" s="242">
        <f t="shared" ref="N120" si="1">ROUND(L120*K120,2)</f>
        <v>0</v>
      </c>
      <c r="O120" s="242"/>
      <c r="P120" s="242"/>
      <c r="Q120" s="242"/>
      <c r="R120" s="80"/>
      <c r="T120" s="81"/>
      <c r="U120" s="79"/>
      <c r="V120" s="79"/>
      <c r="W120" s="82"/>
      <c r="X120" s="79"/>
      <c r="Y120" s="82"/>
      <c r="Z120" s="79"/>
      <c r="AA120" s="83"/>
    </row>
    <row r="121" spans="2:27" s="1" customFormat="1" ht="16.5" customHeight="1" x14ac:dyDescent="0.3">
      <c r="B121" s="84"/>
      <c r="C121" s="148"/>
      <c r="D121" s="148"/>
      <c r="E121" s="149"/>
      <c r="F121" s="243" t="s">
        <v>187</v>
      </c>
      <c r="G121" s="243"/>
      <c r="H121" s="243"/>
      <c r="I121" s="243"/>
      <c r="J121" s="150"/>
      <c r="K121" s="103"/>
      <c r="L121" s="244"/>
      <c r="M121" s="244"/>
      <c r="N121" s="242"/>
      <c r="O121" s="242"/>
      <c r="P121" s="242"/>
      <c r="Q121" s="242"/>
      <c r="R121" s="85"/>
      <c r="T121" s="86"/>
      <c r="U121" s="28"/>
      <c r="V121" s="87"/>
      <c r="W121" s="87"/>
      <c r="X121" s="87"/>
      <c r="Y121" s="87"/>
      <c r="Z121" s="87"/>
      <c r="AA121" s="88"/>
    </row>
    <row r="122" spans="2:27" s="9" customFormat="1" ht="29.85" customHeight="1" x14ac:dyDescent="0.3">
      <c r="B122" s="78"/>
      <c r="C122" s="148">
        <v>3</v>
      </c>
      <c r="D122" s="148" t="s">
        <v>108</v>
      </c>
      <c r="E122" s="149" t="s">
        <v>134</v>
      </c>
      <c r="F122" s="240" t="s">
        <v>211</v>
      </c>
      <c r="G122" s="240"/>
      <c r="H122" s="240"/>
      <c r="I122" s="240"/>
      <c r="J122" s="150" t="s">
        <v>112</v>
      </c>
      <c r="K122" s="103">
        <v>9.7200000000000006</v>
      </c>
      <c r="L122" s="241"/>
      <c r="M122" s="241"/>
      <c r="N122" s="242">
        <f t="shared" si="0"/>
        <v>0</v>
      </c>
      <c r="O122" s="242"/>
      <c r="P122" s="242"/>
      <c r="Q122" s="242"/>
      <c r="R122" s="80"/>
      <c r="T122" s="81"/>
      <c r="U122" s="79"/>
      <c r="V122" s="79"/>
      <c r="W122" s="82"/>
      <c r="X122" s="79"/>
      <c r="Y122" s="82"/>
      <c r="Z122" s="79"/>
      <c r="AA122" s="83"/>
    </row>
    <row r="123" spans="2:27" s="1" customFormat="1" ht="16.5" customHeight="1" x14ac:dyDescent="0.3">
      <c r="B123" s="84"/>
      <c r="C123" s="148"/>
      <c r="D123" s="148"/>
      <c r="E123" s="149"/>
      <c r="F123" s="243" t="s">
        <v>219</v>
      </c>
      <c r="G123" s="243"/>
      <c r="H123" s="243"/>
      <c r="I123" s="243"/>
      <c r="J123" s="150"/>
      <c r="K123" s="103"/>
      <c r="L123" s="244"/>
      <c r="M123" s="244"/>
      <c r="N123" s="242"/>
      <c r="O123" s="242"/>
      <c r="P123" s="242"/>
      <c r="Q123" s="242"/>
      <c r="R123" s="85"/>
      <c r="T123" s="86"/>
      <c r="U123" s="28"/>
      <c r="V123" s="87"/>
      <c r="W123" s="87"/>
      <c r="X123" s="87"/>
      <c r="Y123" s="87"/>
      <c r="Z123" s="87"/>
      <c r="AA123" s="88"/>
    </row>
    <row r="124" spans="2:27" s="1" customFormat="1" ht="22.5" customHeight="1" x14ac:dyDescent="0.3">
      <c r="B124" s="84"/>
      <c r="C124" s="148">
        <v>4</v>
      </c>
      <c r="D124" s="148" t="s">
        <v>108</v>
      </c>
      <c r="E124" s="149" t="s">
        <v>136</v>
      </c>
      <c r="F124" s="240" t="s">
        <v>212</v>
      </c>
      <c r="G124" s="240"/>
      <c r="H124" s="240"/>
      <c r="I124" s="240"/>
      <c r="J124" s="150" t="s">
        <v>112</v>
      </c>
      <c r="K124" s="103">
        <v>12</v>
      </c>
      <c r="L124" s="241"/>
      <c r="M124" s="241"/>
      <c r="N124" s="242">
        <f t="shared" ref="N124" si="2">ROUND(L124*K124,2)</f>
        <v>0</v>
      </c>
      <c r="O124" s="242"/>
      <c r="P124" s="242"/>
      <c r="Q124" s="242"/>
      <c r="R124" s="85"/>
      <c r="T124" s="86"/>
      <c r="U124" s="89"/>
      <c r="V124" s="90"/>
      <c r="W124" s="90"/>
      <c r="X124" s="90"/>
      <c r="Y124" s="90"/>
      <c r="Z124" s="90"/>
      <c r="AA124" s="91"/>
    </row>
    <row r="125" spans="2:27" s="1" customFormat="1" ht="16.5" customHeight="1" x14ac:dyDescent="0.3">
      <c r="B125" s="84"/>
      <c r="C125" s="148"/>
      <c r="D125" s="148"/>
      <c r="E125" s="149"/>
      <c r="F125" s="243" t="s">
        <v>213</v>
      </c>
      <c r="G125" s="243"/>
      <c r="H125" s="243"/>
      <c r="I125" s="243"/>
      <c r="J125" s="150"/>
      <c r="K125" s="103"/>
      <c r="L125" s="244"/>
      <c r="M125" s="244"/>
      <c r="N125" s="242"/>
      <c r="O125" s="242"/>
      <c r="P125" s="242"/>
      <c r="Q125" s="242"/>
      <c r="R125" s="85"/>
      <c r="T125" s="86"/>
      <c r="U125" s="28"/>
      <c r="V125" s="87"/>
      <c r="W125" s="87"/>
      <c r="X125" s="87"/>
      <c r="Y125" s="87"/>
      <c r="Z125" s="87"/>
      <c r="AA125" s="88"/>
    </row>
    <row r="126" spans="2:27" s="9" customFormat="1" ht="29.85" customHeight="1" x14ac:dyDescent="0.3">
      <c r="B126" s="78"/>
      <c r="C126" s="104"/>
      <c r="D126" s="105" t="s">
        <v>183</v>
      </c>
      <c r="E126" s="105"/>
      <c r="F126" s="105"/>
      <c r="G126" s="105"/>
      <c r="H126" s="105"/>
      <c r="I126" s="105"/>
      <c r="J126" s="105"/>
      <c r="K126" s="105"/>
      <c r="L126" s="105"/>
      <c r="M126" s="105"/>
      <c r="N126" s="245">
        <f>SUM(N127:Q133)</f>
        <v>0</v>
      </c>
      <c r="O126" s="246"/>
      <c r="P126" s="246"/>
      <c r="Q126" s="246"/>
      <c r="R126" s="80"/>
      <c r="T126" s="81"/>
      <c r="U126" s="79"/>
      <c r="V126" s="79"/>
      <c r="W126" s="82" t="e">
        <f>#REF!</f>
        <v>#REF!</v>
      </c>
      <c r="X126" s="79"/>
      <c r="Y126" s="82" t="e">
        <f>#REF!</f>
        <v>#REF!</v>
      </c>
      <c r="Z126" s="79"/>
      <c r="AA126" s="83" t="e">
        <f>#REF!</f>
        <v>#REF!</v>
      </c>
    </row>
    <row r="127" spans="2:27" s="1" customFormat="1" ht="22.5" customHeight="1" x14ac:dyDescent="0.3">
      <c r="B127" s="84"/>
      <c r="C127" s="148">
        <v>5</v>
      </c>
      <c r="D127" s="148" t="s">
        <v>108</v>
      </c>
      <c r="E127" s="149" t="s">
        <v>136</v>
      </c>
      <c r="F127" s="240" t="s">
        <v>133</v>
      </c>
      <c r="G127" s="240"/>
      <c r="H127" s="240"/>
      <c r="I127" s="240"/>
      <c r="J127" s="150" t="s">
        <v>111</v>
      </c>
      <c r="K127" s="103">
        <v>25.6</v>
      </c>
      <c r="L127" s="241"/>
      <c r="M127" s="241"/>
      <c r="N127" s="242">
        <f t="shared" ref="N127:N131" si="3">ROUND(L127*K127,2)</f>
        <v>0</v>
      </c>
      <c r="O127" s="242"/>
      <c r="P127" s="242"/>
      <c r="Q127" s="242"/>
      <c r="R127" s="85"/>
      <c r="T127" s="86"/>
      <c r="U127" s="89"/>
      <c r="V127" s="90"/>
      <c r="W127" s="90"/>
      <c r="X127" s="90"/>
      <c r="Y127" s="90"/>
      <c r="Z127" s="90"/>
      <c r="AA127" s="91"/>
    </row>
    <row r="128" spans="2:27" s="1" customFormat="1" ht="22.5" customHeight="1" x14ac:dyDescent="0.3">
      <c r="B128" s="84"/>
      <c r="C128" s="148">
        <v>6</v>
      </c>
      <c r="D128" s="148" t="s">
        <v>108</v>
      </c>
      <c r="E128" s="149" t="s">
        <v>137</v>
      </c>
      <c r="F128" s="240" t="s">
        <v>192</v>
      </c>
      <c r="G128" s="240"/>
      <c r="H128" s="240"/>
      <c r="I128" s="240"/>
      <c r="J128" s="150" t="s">
        <v>112</v>
      </c>
      <c r="K128" s="103">
        <v>8.9600000000000009</v>
      </c>
      <c r="L128" s="241"/>
      <c r="M128" s="241"/>
      <c r="N128" s="242">
        <f t="shared" ref="N128" si="4">ROUND(L128*K128,2)</f>
        <v>0</v>
      </c>
      <c r="O128" s="242"/>
      <c r="P128" s="242"/>
      <c r="Q128" s="242"/>
      <c r="R128" s="85"/>
      <c r="T128" s="86"/>
      <c r="U128" s="89"/>
      <c r="V128" s="90"/>
      <c r="W128" s="90"/>
      <c r="X128" s="90"/>
      <c r="Y128" s="90"/>
      <c r="Z128" s="90"/>
      <c r="AA128" s="91"/>
    </row>
    <row r="129" spans="2:27" s="1" customFormat="1" ht="16.5" customHeight="1" x14ac:dyDescent="0.3">
      <c r="B129" s="84"/>
      <c r="C129" s="148"/>
      <c r="D129" s="148"/>
      <c r="E129" s="149"/>
      <c r="F129" s="243" t="s">
        <v>193</v>
      </c>
      <c r="G129" s="243"/>
      <c r="H129" s="243"/>
      <c r="I129" s="243"/>
      <c r="J129" s="150"/>
      <c r="K129" s="103"/>
      <c r="L129" s="244"/>
      <c r="M129" s="244"/>
      <c r="N129" s="242"/>
      <c r="O129" s="242"/>
      <c r="P129" s="242"/>
      <c r="Q129" s="242"/>
      <c r="R129" s="85"/>
      <c r="T129" s="86"/>
      <c r="U129" s="28"/>
      <c r="V129" s="87"/>
      <c r="W129" s="87"/>
      <c r="X129" s="87"/>
      <c r="Y129" s="87"/>
      <c r="Z129" s="87"/>
      <c r="AA129" s="88"/>
    </row>
    <row r="130" spans="2:27" s="1" customFormat="1" ht="22.5" customHeight="1" x14ac:dyDescent="0.3">
      <c r="B130" s="84"/>
      <c r="C130" s="148">
        <v>7</v>
      </c>
      <c r="D130" s="148" t="s">
        <v>108</v>
      </c>
      <c r="E130" s="149" t="s">
        <v>143</v>
      </c>
      <c r="F130" s="240" t="s">
        <v>195</v>
      </c>
      <c r="G130" s="240"/>
      <c r="H130" s="240"/>
      <c r="I130" s="240"/>
      <c r="J130" s="150" t="s">
        <v>111</v>
      </c>
      <c r="K130" s="103">
        <v>25.6</v>
      </c>
      <c r="L130" s="241"/>
      <c r="M130" s="241"/>
      <c r="N130" s="242">
        <f t="shared" ref="N130" si="5">ROUND(L130*K130,2)</f>
        <v>0</v>
      </c>
      <c r="O130" s="242"/>
      <c r="P130" s="242"/>
      <c r="Q130" s="242"/>
      <c r="R130" s="85"/>
      <c r="T130" s="86"/>
      <c r="U130" s="89"/>
      <c r="V130" s="90"/>
      <c r="W130" s="90"/>
      <c r="X130" s="90"/>
      <c r="Y130" s="90"/>
      <c r="Z130" s="90"/>
      <c r="AA130" s="91"/>
    </row>
    <row r="131" spans="2:27" s="9" customFormat="1" ht="29.85" customHeight="1" x14ac:dyDescent="0.3">
      <c r="B131" s="78"/>
      <c r="C131" s="148">
        <v>8</v>
      </c>
      <c r="D131" s="148" t="s">
        <v>108</v>
      </c>
      <c r="E131" s="149" t="s">
        <v>144</v>
      </c>
      <c r="F131" s="240" t="s">
        <v>135</v>
      </c>
      <c r="G131" s="240"/>
      <c r="H131" s="240"/>
      <c r="I131" s="240"/>
      <c r="J131" s="150" t="s">
        <v>112</v>
      </c>
      <c r="K131" s="103">
        <v>3.84</v>
      </c>
      <c r="L131" s="241"/>
      <c r="M131" s="241"/>
      <c r="N131" s="242">
        <f t="shared" si="3"/>
        <v>0</v>
      </c>
      <c r="O131" s="242"/>
      <c r="P131" s="242"/>
      <c r="Q131" s="242"/>
      <c r="R131" s="80"/>
      <c r="T131" s="81"/>
      <c r="U131" s="79"/>
      <c r="V131" s="79"/>
      <c r="W131" s="82"/>
      <c r="X131" s="79"/>
      <c r="Y131" s="82"/>
      <c r="Z131" s="79"/>
      <c r="AA131" s="83"/>
    </row>
    <row r="132" spans="2:27" s="1" customFormat="1" ht="16.5" customHeight="1" x14ac:dyDescent="0.3">
      <c r="B132" s="84"/>
      <c r="C132" s="148"/>
      <c r="D132" s="148"/>
      <c r="E132" s="149"/>
      <c r="F132" s="243" t="s">
        <v>191</v>
      </c>
      <c r="G132" s="243"/>
      <c r="H132" s="243"/>
      <c r="I132" s="243"/>
      <c r="J132" s="150"/>
      <c r="K132" s="103"/>
      <c r="L132" s="244"/>
      <c r="M132" s="244"/>
      <c r="N132" s="242"/>
      <c r="O132" s="242"/>
      <c r="P132" s="242"/>
      <c r="Q132" s="242"/>
      <c r="R132" s="85"/>
      <c r="T132" s="86"/>
      <c r="U132" s="28"/>
      <c r="V132" s="87"/>
      <c r="W132" s="87"/>
      <c r="X132" s="87"/>
      <c r="Y132" s="87"/>
      <c r="Z132" s="87"/>
      <c r="AA132" s="88"/>
    </row>
    <row r="133" spans="2:27" s="1" customFormat="1" ht="16.5" customHeight="1" x14ac:dyDescent="0.3">
      <c r="B133" s="84"/>
      <c r="C133" s="148"/>
      <c r="D133" s="148"/>
      <c r="E133" s="149"/>
      <c r="F133" s="243" t="s">
        <v>194</v>
      </c>
      <c r="G133" s="243"/>
      <c r="H133" s="243"/>
      <c r="I133" s="243"/>
      <c r="J133" s="150"/>
      <c r="K133" s="103"/>
      <c r="L133" s="244"/>
      <c r="M133" s="244"/>
      <c r="N133" s="242"/>
      <c r="O133" s="242"/>
      <c r="P133" s="242"/>
      <c r="Q133" s="242"/>
      <c r="R133" s="85"/>
      <c r="T133" s="86"/>
      <c r="U133" s="28"/>
      <c r="V133" s="87"/>
      <c r="W133" s="87"/>
      <c r="X133" s="87"/>
      <c r="Y133" s="87"/>
      <c r="Z133" s="87"/>
      <c r="AA133" s="88"/>
    </row>
    <row r="134" spans="2:27" s="9" customFormat="1" ht="29.85" customHeight="1" x14ac:dyDescent="0.3">
      <c r="B134" s="78"/>
      <c r="C134" s="104"/>
      <c r="D134" s="105" t="s">
        <v>196</v>
      </c>
      <c r="E134" s="105"/>
      <c r="F134" s="105"/>
      <c r="G134" s="105"/>
      <c r="H134" s="105"/>
      <c r="I134" s="105"/>
      <c r="J134" s="105"/>
      <c r="K134" s="105"/>
      <c r="L134" s="101"/>
      <c r="M134" s="101"/>
      <c r="N134" s="245">
        <f>SUM(N135:Q145)</f>
        <v>0</v>
      </c>
      <c r="O134" s="246"/>
      <c r="P134" s="246"/>
      <c r="Q134" s="246"/>
      <c r="R134" s="80"/>
      <c r="T134" s="81"/>
      <c r="U134" s="79"/>
      <c r="V134" s="79"/>
      <c r="W134" s="82" t="e">
        <f>#REF!</f>
        <v>#REF!</v>
      </c>
      <c r="X134" s="79"/>
      <c r="Y134" s="82" t="e">
        <f>#REF!</f>
        <v>#REF!</v>
      </c>
      <c r="Z134" s="79"/>
      <c r="AA134" s="83" t="e">
        <f>#REF!</f>
        <v>#REF!</v>
      </c>
    </row>
    <row r="135" spans="2:27" s="9" customFormat="1" ht="29.85" customHeight="1" x14ac:dyDescent="0.3">
      <c r="B135" s="78"/>
      <c r="C135" s="148">
        <v>9</v>
      </c>
      <c r="D135" s="148" t="s">
        <v>108</v>
      </c>
      <c r="E135" s="149" t="s">
        <v>145</v>
      </c>
      <c r="F135" s="240" t="s">
        <v>197</v>
      </c>
      <c r="G135" s="240"/>
      <c r="H135" s="240"/>
      <c r="I135" s="240"/>
      <c r="J135" s="150" t="s">
        <v>119</v>
      </c>
      <c r="K135" s="103">
        <v>1</v>
      </c>
      <c r="L135" s="241"/>
      <c r="M135" s="241"/>
      <c r="N135" s="242">
        <f t="shared" ref="N135" si="6">ROUND(L135*K135,2)</f>
        <v>0</v>
      </c>
      <c r="O135" s="242"/>
      <c r="P135" s="242"/>
      <c r="Q135" s="242"/>
      <c r="R135" s="80"/>
      <c r="T135" s="81"/>
      <c r="U135" s="79"/>
      <c r="V135" s="79"/>
      <c r="W135" s="82"/>
      <c r="X135" s="79"/>
      <c r="Y135" s="82"/>
      <c r="Z135" s="79"/>
      <c r="AA135" s="83"/>
    </row>
    <row r="136" spans="2:27" s="1" customFormat="1" ht="16.5" customHeight="1" x14ac:dyDescent="0.3">
      <c r="B136" s="84"/>
      <c r="C136" s="148"/>
      <c r="D136" s="148"/>
      <c r="E136" s="149"/>
      <c r="F136" s="243" t="s">
        <v>199</v>
      </c>
      <c r="G136" s="243"/>
      <c r="H136" s="243"/>
      <c r="I136" s="243"/>
      <c r="J136" s="150"/>
      <c r="K136" s="103"/>
      <c r="L136" s="244"/>
      <c r="M136" s="244"/>
      <c r="N136" s="242"/>
      <c r="O136" s="242"/>
      <c r="P136" s="242"/>
      <c r="Q136" s="242"/>
      <c r="R136" s="85"/>
      <c r="T136" s="86"/>
      <c r="U136" s="28"/>
      <c r="V136" s="87"/>
      <c r="W136" s="87"/>
      <c r="X136" s="87"/>
      <c r="Y136" s="87"/>
      <c r="Z136" s="87"/>
      <c r="AA136" s="88"/>
    </row>
    <row r="137" spans="2:27" s="1" customFormat="1" ht="16.5" customHeight="1" x14ac:dyDescent="0.3">
      <c r="B137" s="84"/>
      <c r="C137" s="148"/>
      <c r="D137" s="148"/>
      <c r="E137" s="149"/>
      <c r="F137" s="247" t="s">
        <v>140</v>
      </c>
      <c r="G137" s="248"/>
      <c r="H137" s="248"/>
      <c r="I137" s="249"/>
      <c r="J137" s="150"/>
      <c r="K137" s="103"/>
      <c r="L137" s="244"/>
      <c r="M137" s="244"/>
      <c r="N137" s="242"/>
      <c r="O137" s="242"/>
      <c r="P137" s="242"/>
      <c r="Q137" s="242"/>
      <c r="R137" s="85"/>
      <c r="T137" s="86"/>
      <c r="U137" s="28"/>
      <c r="V137" s="87"/>
      <c r="W137" s="87"/>
      <c r="X137" s="87"/>
      <c r="Y137" s="87"/>
      <c r="Z137" s="87"/>
      <c r="AA137" s="88"/>
    </row>
    <row r="138" spans="2:27" s="1" customFormat="1" ht="16.5" customHeight="1" x14ac:dyDescent="0.3">
      <c r="B138" s="84"/>
      <c r="C138" s="148"/>
      <c r="D138" s="148"/>
      <c r="E138" s="149"/>
      <c r="F138" s="247" t="s">
        <v>141</v>
      </c>
      <c r="G138" s="248"/>
      <c r="H138" s="248"/>
      <c r="I138" s="249"/>
      <c r="J138" s="150"/>
      <c r="K138" s="103"/>
      <c r="L138" s="250"/>
      <c r="M138" s="251"/>
      <c r="N138" s="252"/>
      <c r="O138" s="253"/>
      <c r="P138" s="253"/>
      <c r="Q138" s="254"/>
      <c r="R138" s="85"/>
      <c r="T138" s="86"/>
      <c r="U138" s="28"/>
      <c r="V138" s="87"/>
      <c r="W138" s="87"/>
      <c r="X138" s="87"/>
      <c r="Y138" s="87"/>
      <c r="Z138" s="87"/>
      <c r="AA138" s="88"/>
    </row>
    <row r="139" spans="2:27" s="1" customFormat="1" ht="16.5" customHeight="1" x14ac:dyDescent="0.3">
      <c r="B139" s="84"/>
      <c r="C139" s="148"/>
      <c r="D139" s="148"/>
      <c r="E139" s="149"/>
      <c r="F139" s="247" t="s">
        <v>204</v>
      </c>
      <c r="G139" s="248"/>
      <c r="H139" s="248"/>
      <c r="I139" s="249"/>
      <c r="J139" s="150"/>
      <c r="K139" s="103"/>
      <c r="L139" s="244"/>
      <c r="M139" s="244"/>
      <c r="N139" s="242"/>
      <c r="O139" s="242"/>
      <c r="P139" s="242"/>
      <c r="Q139" s="242"/>
      <c r="R139" s="85"/>
      <c r="T139" s="86"/>
      <c r="U139" s="28"/>
      <c r="V139" s="87"/>
      <c r="W139" s="87"/>
      <c r="X139" s="87"/>
      <c r="Y139" s="87"/>
      <c r="Z139" s="87"/>
      <c r="AA139" s="88"/>
    </row>
    <row r="140" spans="2:27" s="1" customFormat="1" ht="16.5" customHeight="1" x14ac:dyDescent="0.3">
      <c r="B140" s="84"/>
      <c r="C140" s="148"/>
      <c r="D140" s="148"/>
      <c r="E140" s="149"/>
      <c r="F140" s="247" t="s">
        <v>138</v>
      </c>
      <c r="G140" s="248"/>
      <c r="H140" s="248"/>
      <c r="I140" s="249"/>
      <c r="J140" s="150"/>
      <c r="K140" s="103"/>
      <c r="L140" s="244"/>
      <c r="M140" s="244"/>
      <c r="N140" s="242"/>
      <c r="O140" s="242"/>
      <c r="P140" s="242"/>
      <c r="Q140" s="242"/>
      <c r="R140" s="85"/>
      <c r="T140" s="86"/>
      <c r="U140" s="28"/>
      <c r="V140" s="87"/>
      <c r="W140" s="87"/>
      <c r="X140" s="87"/>
      <c r="Y140" s="87"/>
      <c r="Z140" s="87"/>
      <c r="AA140" s="88"/>
    </row>
    <row r="141" spans="2:27" s="1" customFormat="1" ht="16.5" customHeight="1" x14ac:dyDescent="0.3">
      <c r="B141" s="84"/>
      <c r="C141" s="148"/>
      <c r="D141" s="148"/>
      <c r="E141" s="149"/>
      <c r="F141" s="247" t="s">
        <v>198</v>
      </c>
      <c r="G141" s="248"/>
      <c r="H141" s="248"/>
      <c r="I141" s="249"/>
      <c r="J141" s="150"/>
      <c r="K141" s="103"/>
      <c r="L141" s="244"/>
      <c r="M141" s="244"/>
      <c r="N141" s="242"/>
      <c r="O141" s="242"/>
      <c r="P141" s="242"/>
      <c r="Q141" s="242"/>
      <c r="R141" s="85"/>
      <c r="T141" s="86"/>
      <c r="U141" s="28"/>
      <c r="V141" s="87"/>
      <c r="W141" s="87"/>
      <c r="X141" s="87"/>
      <c r="Y141" s="87"/>
      <c r="Z141" s="87"/>
      <c r="AA141" s="88"/>
    </row>
    <row r="142" spans="2:27" s="9" customFormat="1" ht="29.85" customHeight="1" x14ac:dyDescent="0.3">
      <c r="B142" s="78"/>
      <c r="C142" s="148"/>
      <c r="D142" s="148"/>
      <c r="E142" s="149"/>
      <c r="F142" s="247" t="s">
        <v>139</v>
      </c>
      <c r="G142" s="248"/>
      <c r="H142" s="248"/>
      <c r="I142" s="249"/>
      <c r="J142" s="150"/>
      <c r="K142" s="103"/>
      <c r="L142" s="244"/>
      <c r="M142" s="244"/>
      <c r="N142" s="242"/>
      <c r="O142" s="242"/>
      <c r="P142" s="242"/>
      <c r="Q142" s="242"/>
      <c r="R142" s="80"/>
      <c r="T142" s="81"/>
      <c r="U142" s="79"/>
      <c r="V142" s="79"/>
      <c r="W142" s="82"/>
      <c r="X142" s="79"/>
      <c r="Y142" s="82"/>
      <c r="Z142" s="79"/>
      <c r="AA142" s="83"/>
    </row>
    <row r="143" spans="2:27" s="1" customFormat="1" ht="16.5" customHeight="1" x14ac:dyDescent="0.3">
      <c r="B143" s="84"/>
      <c r="C143" s="148"/>
      <c r="D143" s="148"/>
      <c r="E143" s="149"/>
      <c r="F143" s="247" t="s">
        <v>205</v>
      </c>
      <c r="G143" s="248"/>
      <c r="H143" s="248"/>
      <c r="I143" s="249"/>
      <c r="J143" s="150"/>
      <c r="K143" s="103"/>
      <c r="L143" s="244"/>
      <c r="M143" s="244"/>
      <c r="N143" s="242"/>
      <c r="O143" s="242"/>
      <c r="P143" s="242"/>
      <c r="Q143" s="242"/>
      <c r="R143" s="85"/>
      <c r="T143" s="86"/>
      <c r="U143" s="28"/>
      <c r="V143" s="87"/>
      <c r="W143" s="87"/>
      <c r="X143" s="87"/>
      <c r="Y143" s="87"/>
      <c r="Z143" s="87"/>
      <c r="AA143" s="88"/>
    </row>
    <row r="144" spans="2:27" s="1" customFormat="1" ht="16.5" customHeight="1" x14ac:dyDescent="0.3">
      <c r="B144" s="84"/>
      <c r="C144" s="148">
        <v>10</v>
      </c>
      <c r="D144" s="148" t="s">
        <v>108</v>
      </c>
      <c r="E144" s="149" t="s">
        <v>351</v>
      </c>
      <c r="F144" s="240" t="s">
        <v>346</v>
      </c>
      <c r="G144" s="240"/>
      <c r="H144" s="240"/>
      <c r="I144" s="240"/>
      <c r="J144" s="150" t="s">
        <v>112</v>
      </c>
      <c r="K144" s="103">
        <v>0.76800000000000002</v>
      </c>
      <c r="L144" s="241"/>
      <c r="M144" s="241"/>
      <c r="N144" s="242">
        <f t="shared" ref="N144" si="7">ROUND(L144*K144,2)</f>
        <v>0</v>
      </c>
      <c r="O144" s="242"/>
      <c r="P144" s="242"/>
      <c r="Q144" s="242"/>
      <c r="R144" s="85"/>
      <c r="T144" s="86"/>
      <c r="U144" s="28"/>
      <c r="V144" s="87"/>
      <c r="W144" s="87"/>
      <c r="X144" s="87"/>
      <c r="Y144" s="87"/>
      <c r="Z144" s="87"/>
      <c r="AA144" s="88"/>
    </row>
    <row r="145" spans="2:27" s="1" customFormat="1" ht="16.5" customHeight="1" x14ac:dyDescent="0.3">
      <c r="B145" s="84"/>
      <c r="C145" s="148"/>
      <c r="D145" s="148"/>
      <c r="E145" s="149"/>
      <c r="F145" s="247" t="s">
        <v>347</v>
      </c>
      <c r="G145" s="248"/>
      <c r="H145" s="248"/>
      <c r="I145" s="249"/>
      <c r="J145" s="150"/>
      <c r="K145" s="103"/>
      <c r="L145" s="244"/>
      <c r="M145" s="244"/>
      <c r="N145" s="242"/>
      <c r="O145" s="242"/>
      <c r="P145" s="242"/>
      <c r="Q145" s="242"/>
      <c r="R145" s="85"/>
      <c r="T145" s="86"/>
      <c r="U145" s="28"/>
      <c r="V145" s="87"/>
      <c r="W145" s="87"/>
      <c r="X145" s="87"/>
      <c r="Y145" s="87"/>
      <c r="Z145" s="87"/>
      <c r="AA145" s="88"/>
    </row>
    <row r="146" spans="2:27" s="9" customFormat="1" ht="29.85" customHeight="1" x14ac:dyDescent="0.3">
      <c r="B146" s="78"/>
      <c r="C146" s="104"/>
      <c r="D146" s="105" t="s">
        <v>206</v>
      </c>
      <c r="E146" s="105"/>
      <c r="F146" s="105"/>
      <c r="G146" s="105"/>
      <c r="H146" s="105"/>
      <c r="I146" s="105"/>
      <c r="J146" s="105"/>
      <c r="K146" s="105"/>
      <c r="L146" s="101"/>
      <c r="M146" s="101"/>
      <c r="N146" s="245">
        <f>SUM(N147:Q161)</f>
        <v>0</v>
      </c>
      <c r="O146" s="246"/>
      <c r="P146" s="246"/>
      <c r="Q146" s="246"/>
      <c r="R146" s="80"/>
      <c r="T146" s="81"/>
      <c r="U146" s="79"/>
      <c r="V146" s="79"/>
      <c r="W146" s="82">
        <f>SUM(W147:W163)</f>
        <v>0</v>
      </c>
      <c r="X146" s="79"/>
      <c r="Y146" s="82">
        <f>SUM(Y147:Y163)</f>
        <v>0</v>
      </c>
      <c r="Z146" s="79"/>
      <c r="AA146" s="83">
        <f>SUM(AA147:AA163)</f>
        <v>0</v>
      </c>
    </row>
    <row r="147" spans="2:27" s="1" customFormat="1" ht="22.5" customHeight="1" x14ac:dyDescent="0.3">
      <c r="B147" s="84"/>
      <c r="C147" s="148">
        <v>11</v>
      </c>
      <c r="D147" s="148" t="s">
        <v>108</v>
      </c>
      <c r="E147" s="149" t="s">
        <v>147</v>
      </c>
      <c r="F147" s="240" t="s">
        <v>208</v>
      </c>
      <c r="G147" s="240"/>
      <c r="H147" s="240"/>
      <c r="I147" s="240"/>
      <c r="J147" s="150" t="s">
        <v>109</v>
      </c>
      <c r="K147" s="103">
        <v>4</v>
      </c>
      <c r="L147" s="241"/>
      <c r="M147" s="241"/>
      <c r="N147" s="242">
        <f t="shared" ref="N147:N163" si="8">ROUND(L147*K147,2)</f>
        <v>0</v>
      </c>
      <c r="O147" s="242"/>
      <c r="P147" s="242"/>
      <c r="Q147" s="242"/>
      <c r="R147" s="85"/>
      <c r="T147" s="86" t="s">
        <v>5</v>
      </c>
      <c r="U147" s="89" t="s">
        <v>35</v>
      </c>
      <c r="V147" s="90">
        <v>0</v>
      </c>
      <c r="W147" s="90">
        <f t="shared" ref="W147:W163" si="9">V147*K147</f>
        <v>0</v>
      </c>
      <c r="X147" s="90">
        <v>0</v>
      </c>
      <c r="Y147" s="90">
        <f t="shared" ref="Y147:Y163" si="10">X147*K147</f>
        <v>0</v>
      </c>
      <c r="Z147" s="90">
        <v>0</v>
      </c>
      <c r="AA147" s="91">
        <f t="shared" ref="AA147:AA163" si="11">Z147*K147</f>
        <v>0</v>
      </c>
    </row>
    <row r="148" spans="2:27" s="1" customFormat="1" ht="22.5" customHeight="1" x14ac:dyDescent="0.3">
      <c r="B148" s="84"/>
      <c r="C148" s="148">
        <v>12</v>
      </c>
      <c r="D148" s="148" t="s">
        <v>108</v>
      </c>
      <c r="E148" s="149" t="s">
        <v>113</v>
      </c>
      <c r="F148" s="240" t="s">
        <v>207</v>
      </c>
      <c r="G148" s="240"/>
      <c r="H148" s="240"/>
      <c r="I148" s="240"/>
      <c r="J148" s="150" t="s">
        <v>109</v>
      </c>
      <c r="K148" s="103">
        <v>2</v>
      </c>
      <c r="L148" s="241"/>
      <c r="M148" s="241"/>
      <c r="N148" s="242">
        <f t="shared" si="8"/>
        <v>0</v>
      </c>
      <c r="O148" s="242"/>
      <c r="P148" s="242"/>
      <c r="Q148" s="242"/>
      <c r="R148" s="85"/>
      <c r="T148" s="86" t="s">
        <v>5</v>
      </c>
      <c r="U148" s="89" t="s">
        <v>35</v>
      </c>
      <c r="V148" s="90">
        <v>0</v>
      </c>
      <c r="W148" s="90">
        <f t="shared" si="9"/>
        <v>0</v>
      </c>
      <c r="X148" s="90">
        <v>0</v>
      </c>
      <c r="Y148" s="90">
        <f t="shared" si="10"/>
        <v>0</v>
      </c>
      <c r="Z148" s="90">
        <v>0</v>
      </c>
      <c r="AA148" s="91">
        <f t="shared" si="11"/>
        <v>0</v>
      </c>
    </row>
    <row r="149" spans="2:27" s="1" customFormat="1" ht="22.5" customHeight="1" x14ac:dyDescent="0.3">
      <c r="B149" s="84"/>
      <c r="C149" s="148">
        <v>13</v>
      </c>
      <c r="D149" s="148" t="s">
        <v>108</v>
      </c>
      <c r="E149" s="149" t="s">
        <v>114</v>
      </c>
      <c r="F149" s="240" t="s">
        <v>209</v>
      </c>
      <c r="G149" s="240"/>
      <c r="H149" s="240"/>
      <c r="I149" s="240"/>
      <c r="J149" s="150" t="s">
        <v>109</v>
      </c>
      <c r="K149" s="103">
        <v>20</v>
      </c>
      <c r="L149" s="241"/>
      <c r="M149" s="241"/>
      <c r="N149" s="242">
        <f t="shared" ref="N149" si="12">ROUND(L149*K149,2)</f>
        <v>0</v>
      </c>
      <c r="O149" s="242"/>
      <c r="P149" s="242"/>
      <c r="Q149" s="242"/>
      <c r="R149" s="85"/>
      <c r="T149" s="86" t="s">
        <v>5</v>
      </c>
      <c r="U149" s="89" t="s">
        <v>35</v>
      </c>
      <c r="V149" s="90">
        <v>0</v>
      </c>
      <c r="W149" s="90">
        <f t="shared" ref="W149" si="13">V149*K149</f>
        <v>0</v>
      </c>
      <c r="X149" s="90">
        <v>0</v>
      </c>
      <c r="Y149" s="90">
        <f t="shared" ref="Y149" si="14">X149*K149</f>
        <v>0</v>
      </c>
      <c r="Z149" s="90">
        <v>0</v>
      </c>
      <c r="AA149" s="91">
        <f t="shared" ref="AA149" si="15">Z149*K149</f>
        <v>0</v>
      </c>
    </row>
    <row r="150" spans="2:27" s="9" customFormat="1" ht="29.85" customHeight="1" x14ac:dyDescent="0.3">
      <c r="B150" s="78"/>
      <c r="C150" s="148">
        <v>14</v>
      </c>
      <c r="D150" s="148" t="s">
        <v>108</v>
      </c>
      <c r="E150" s="149" t="s">
        <v>115</v>
      </c>
      <c r="F150" s="240" t="s">
        <v>210</v>
      </c>
      <c r="G150" s="240"/>
      <c r="H150" s="240"/>
      <c r="I150" s="240"/>
      <c r="J150" s="150" t="s">
        <v>119</v>
      </c>
      <c r="K150" s="103">
        <v>1</v>
      </c>
      <c r="L150" s="241"/>
      <c r="M150" s="241"/>
      <c r="N150" s="242">
        <f t="shared" ref="N150" si="16">ROUND(L150*K150,2)</f>
        <v>0</v>
      </c>
      <c r="O150" s="242"/>
      <c r="P150" s="242"/>
      <c r="Q150" s="242"/>
      <c r="R150" s="80"/>
      <c r="T150" s="81" t="s">
        <v>5</v>
      </c>
      <c r="U150" s="79" t="s">
        <v>35</v>
      </c>
      <c r="V150" s="79">
        <v>0</v>
      </c>
      <c r="W150" s="82">
        <f t="shared" ref="W150" si="17">V150*K150</f>
        <v>0</v>
      </c>
      <c r="X150" s="79">
        <v>0</v>
      </c>
      <c r="Y150" s="82">
        <f t="shared" ref="Y150" si="18">X150*K150</f>
        <v>0</v>
      </c>
      <c r="Z150" s="79">
        <v>0</v>
      </c>
      <c r="AA150" s="83">
        <f t="shared" ref="AA150" si="19">Z150*K150</f>
        <v>0</v>
      </c>
    </row>
    <row r="151" spans="2:27" s="1" customFormat="1" ht="16.5" customHeight="1" x14ac:dyDescent="0.3">
      <c r="B151" s="84"/>
      <c r="C151" s="148"/>
      <c r="D151" s="148"/>
      <c r="E151" s="149"/>
      <c r="F151" s="243" t="s">
        <v>349</v>
      </c>
      <c r="G151" s="243"/>
      <c r="H151" s="243"/>
      <c r="I151" s="243"/>
      <c r="J151" s="150"/>
      <c r="K151" s="103"/>
      <c r="L151" s="244"/>
      <c r="M151" s="244"/>
      <c r="N151" s="242"/>
      <c r="O151" s="242"/>
      <c r="P151" s="242"/>
      <c r="Q151" s="242"/>
      <c r="R151" s="85"/>
      <c r="T151" s="86"/>
      <c r="U151" s="28"/>
      <c r="V151" s="87"/>
      <c r="W151" s="87"/>
      <c r="X151" s="87"/>
      <c r="Y151" s="87"/>
      <c r="Z151" s="87"/>
      <c r="AA151" s="88"/>
    </row>
    <row r="152" spans="2:27" s="1" customFormat="1" ht="22.5" customHeight="1" x14ac:dyDescent="0.3">
      <c r="B152" s="84"/>
      <c r="C152" s="148">
        <v>15</v>
      </c>
      <c r="D152" s="148" t="s">
        <v>108</v>
      </c>
      <c r="E152" s="149" t="s">
        <v>116</v>
      </c>
      <c r="F152" s="240" t="s">
        <v>218</v>
      </c>
      <c r="G152" s="240"/>
      <c r="H152" s="240"/>
      <c r="I152" s="240"/>
      <c r="J152" s="150" t="s">
        <v>112</v>
      </c>
      <c r="K152" s="103">
        <v>0.35</v>
      </c>
      <c r="L152" s="241"/>
      <c r="M152" s="241"/>
      <c r="N152" s="242">
        <f t="shared" ref="N152" si="20">ROUND(L152*K152,2)</f>
        <v>0</v>
      </c>
      <c r="O152" s="242"/>
      <c r="P152" s="242"/>
      <c r="Q152" s="242"/>
      <c r="R152" s="85"/>
      <c r="T152" s="86"/>
      <c r="U152" s="89"/>
      <c r="V152" s="90"/>
      <c r="W152" s="90"/>
      <c r="X152" s="90"/>
      <c r="Y152" s="90"/>
      <c r="Z152" s="90"/>
      <c r="AA152" s="91"/>
    </row>
    <row r="153" spans="2:27" s="1" customFormat="1" ht="16.5" customHeight="1" x14ac:dyDescent="0.3">
      <c r="B153" s="84"/>
      <c r="C153" s="148"/>
      <c r="D153" s="148"/>
      <c r="E153" s="149"/>
      <c r="F153" s="243" t="s">
        <v>220</v>
      </c>
      <c r="G153" s="243"/>
      <c r="H153" s="243"/>
      <c r="I153" s="243"/>
      <c r="J153" s="150"/>
      <c r="K153" s="103"/>
      <c r="L153" s="244"/>
      <c r="M153" s="244"/>
      <c r="N153" s="242"/>
      <c r="O153" s="242"/>
      <c r="P153" s="242"/>
      <c r="Q153" s="242"/>
      <c r="R153" s="85"/>
      <c r="T153" s="86"/>
      <c r="U153" s="28"/>
      <c r="V153" s="87"/>
      <c r="W153" s="87"/>
      <c r="X153" s="87"/>
      <c r="Y153" s="87"/>
      <c r="Z153" s="87"/>
      <c r="AA153" s="88"/>
    </row>
    <row r="154" spans="2:27" s="1" customFormat="1" ht="22.5" customHeight="1" x14ac:dyDescent="0.3">
      <c r="B154" s="84"/>
      <c r="C154" s="148">
        <v>16</v>
      </c>
      <c r="D154" s="148" t="s">
        <v>108</v>
      </c>
      <c r="E154" s="149" t="s">
        <v>117</v>
      </c>
      <c r="F154" s="240" t="s">
        <v>215</v>
      </c>
      <c r="G154" s="240"/>
      <c r="H154" s="240"/>
      <c r="I154" s="240"/>
      <c r="J154" s="150" t="s">
        <v>112</v>
      </c>
      <c r="K154" s="103">
        <v>71.8</v>
      </c>
      <c r="L154" s="241"/>
      <c r="M154" s="241"/>
      <c r="N154" s="242">
        <f t="shared" ref="N154" si="21">ROUND(L154*K154,2)</f>
        <v>0</v>
      </c>
      <c r="O154" s="242"/>
      <c r="P154" s="242"/>
      <c r="Q154" s="242"/>
      <c r="R154" s="85"/>
      <c r="T154" s="86"/>
      <c r="U154" s="89"/>
      <c r="V154" s="90"/>
      <c r="W154" s="90"/>
      <c r="X154" s="90"/>
      <c r="Y154" s="90"/>
      <c r="Z154" s="90"/>
      <c r="AA154" s="91"/>
    </row>
    <row r="155" spans="2:27" s="1" customFormat="1" ht="16.5" customHeight="1" x14ac:dyDescent="0.3">
      <c r="B155" s="84"/>
      <c r="C155" s="148"/>
      <c r="D155" s="148"/>
      <c r="E155" s="149"/>
      <c r="F155" s="243" t="s">
        <v>216</v>
      </c>
      <c r="G155" s="243"/>
      <c r="H155" s="243"/>
      <c r="I155" s="243"/>
      <c r="J155" s="150"/>
      <c r="K155" s="103"/>
      <c r="L155" s="244"/>
      <c r="M155" s="244"/>
      <c r="N155" s="242"/>
      <c r="O155" s="242"/>
      <c r="P155" s="242"/>
      <c r="Q155" s="242"/>
      <c r="R155" s="85"/>
      <c r="T155" s="86"/>
      <c r="U155" s="28"/>
      <c r="V155" s="87"/>
      <c r="W155" s="87"/>
      <c r="X155" s="87"/>
      <c r="Y155" s="87"/>
      <c r="Z155" s="87"/>
      <c r="AA155" s="88"/>
    </row>
    <row r="156" spans="2:27" s="1" customFormat="1" ht="22.5" customHeight="1" x14ac:dyDescent="0.3">
      <c r="B156" s="84"/>
      <c r="C156" s="148">
        <v>17</v>
      </c>
      <c r="D156" s="148" t="s">
        <v>108</v>
      </c>
      <c r="E156" s="149" t="s">
        <v>124</v>
      </c>
      <c r="F156" s="240" t="s">
        <v>217</v>
      </c>
      <c r="G156" s="240"/>
      <c r="H156" s="240"/>
      <c r="I156" s="240"/>
      <c r="J156" s="150" t="s">
        <v>112</v>
      </c>
      <c r="K156" s="103">
        <v>5.16</v>
      </c>
      <c r="L156" s="241"/>
      <c r="M156" s="241"/>
      <c r="N156" s="242">
        <f t="shared" ref="N156" si="22">ROUND(L156*K156,2)</f>
        <v>0</v>
      </c>
      <c r="O156" s="242"/>
      <c r="P156" s="242"/>
      <c r="Q156" s="242"/>
      <c r="R156" s="85"/>
      <c r="T156" s="86"/>
      <c r="U156" s="89"/>
      <c r="V156" s="90"/>
      <c r="W156" s="90"/>
      <c r="X156" s="90"/>
      <c r="Y156" s="90"/>
      <c r="Z156" s="90"/>
      <c r="AA156" s="91"/>
    </row>
    <row r="157" spans="2:27" s="1" customFormat="1" ht="16.5" customHeight="1" x14ac:dyDescent="0.3">
      <c r="B157" s="84"/>
      <c r="C157" s="148"/>
      <c r="D157" s="148"/>
      <c r="E157" s="149"/>
      <c r="F157" s="243" t="s">
        <v>221</v>
      </c>
      <c r="G157" s="243"/>
      <c r="H157" s="243"/>
      <c r="I157" s="243"/>
      <c r="J157" s="150"/>
      <c r="K157" s="103"/>
      <c r="L157" s="244"/>
      <c r="M157" s="244"/>
      <c r="N157" s="242"/>
      <c r="O157" s="242"/>
      <c r="P157" s="242"/>
      <c r="Q157" s="242"/>
      <c r="R157" s="85"/>
      <c r="T157" s="86"/>
      <c r="U157" s="28"/>
      <c r="V157" s="87"/>
      <c r="W157" s="87"/>
      <c r="X157" s="87"/>
      <c r="Y157" s="87"/>
      <c r="Z157" s="87"/>
      <c r="AA157" s="88"/>
    </row>
    <row r="158" spans="2:27" s="1" customFormat="1" ht="22.5" customHeight="1" x14ac:dyDescent="0.3">
      <c r="B158" s="84"/>
      <c r="C158" s="148">
        <v>18</v>
      </c>
      <c r="D158" s="148" t="s">
        <v>108</v>
      </c>
      <c r="E158" s="149" t="s">
        <v>118</v>
      </c>
      <c r="F158" s="240" t="s">
        <v>222</v>
      </c>
      <c r="G158" s="240"/>
      <c r="H158" s="240"/>
      <c r="I158" s="240"/>
      <c r="J158" s="150" t="s">
        <v>112</v>
      </c>
      <c r="K158" s="103">
        <v>2</v>
      </c>
      <c r="L158" s="241"/>
      <c r="M158" s="241"/>
      <c r="N158" s="242">
        <f t="shared" ref="N158" si="23">ROUND(L158*K158,2)</f>
        <v>0</v>
      </c>
      <c r="O158" s="242"/>
      <c r="P158" s="242"/>
      <c r="Q158" s="242"/>
      <c r="R158" s="85"/>
      <c r="T158" s="86"/>
      <c r="U158" s="89"/>
      <c r="V158" s="90"/>
      <c r="W158" s="90"/>
      <c r="X158" s="90"/>
      <c r="Y158" s="90"/>
      <c r="Z158" s="90"/>
      <c r="AA158" s="91"/>
    </row>
    <row r="159" spans="2:27" s="1" customFormat="1" ht="16.5" customHeight="1" x14ac:dyDescent="0.3">
      <c r="B159" s="84"/>
      <c r="C159" s="148"/>
      <c r="D159" s="148"/>
      <c r="E159" s="149"/>
      <c r="F159" s="243" t="s">
        <v>223</v>
      </c>
      <c r="G159" s="243"/>
      <c r="H159" s="243"/>
      <c r="I159" s="243"/>
      <c r="J159" s="150"/>
      <c r="K159" s="103"/>
      <c r="L159" s="244"/>
      <c r="M159" s="244"/>
      <c r="N159" s="242"/>
      <c r="O159" s="242"/>
      <c r="P159" s="242"/>
      <c r="Q159" s="242"/>
      <c r="R159" s="85"/>
      <c r="T159" s="86"/>
      <c r="U159" s="28"/>
      <c r="V159" s="87"/>
      <c r="W159" s="87"/>
      <c r="X159" s="87"/>
      <c r="Y159" s="87"/>
      <c r="Z159" s="87"/>
      <c r="AA159" s="88"/>
    </row>
    <row r="160" spans="2:27" s="9" customFormat="1" ht="29.85" customHeight="1" x14ac:dyDescent="0.3">
      <c r="B160" s="78"/>
      <c r="C160" s="148">
        <v>19</v>
      </c>
      <c r="D160" s="148" t="s">
        <v>108</v>
      </c>
      <c r="E160" s="149" t="s">
        <v>120</v>
      </c>
      <c r="F160" s="240" t="s">
        <v>224</v>
      </c>
      <c r="G160" s="240"/>
      <c r="H160" s="240"/>
      <c r="I160" s="240"/>
      <c r="J160" s="150" t="s">
        <v>112</v>
      </c>
      <c r="K160" s="103">
        <v>10</v>
      </c>
      <c r="L160" s="241"/>
      <c r="M160" s="241"/>
      <c r="N160" s="242">
        <f t="shared" ref="N160" si="24">ROUND(L160*K160,2)</f>
        <v>0</v>
      </c>
      <c r="O160" s="242"/>
      <c r="P160" s="242"/>
      <c r="Q160" s="242"/>
      <c r="R160" s="80"/>
      <c r="T160" s="81"/>
      <c r="U160" s="79"/>
      <c r="V160" s="79"/>
      <c r="W160" s="82"/>
      <c r="X160" s="79"/>
      <c r="Y160" s="82"/>
      <c r="Z160" s="79"/>
      <c r="AA160" s="83"/>
    </row>
    <row r="161" spans="2:27" s="1" customFormat="1" ht="16.5" customHeight="1" x14ac:dyDescent="0.3">
      <c r="B161" s="84"/>
      <c r="C161" s="148"/>
      <c r="D161" s="148"/>
      <c r="E161" s="149"/>
      <c r="F161" s="243" t="s">
        <v>225</v>
      </c>
      <c r="G161" s="243"/>
      <c r="H161" s="243"/>
      <c r="I161" s="243"/>
      <c r="J161" s="150"/>
      <c r="K161" s="103"/>
      <c r="L161" s="244"/>
      <c r="M161" s="244"/>
      <c r="N161" s="242"/>
      <c r="O161" s="242"/>
      <c r="P161" s="242"/>
      <c r="Q161" s="242"/>
      <c r="R161" s="85"/>
      <c r="T161" s="86"/>
      <c r="U161" s="28"/>
      <c r="V161" s="87"/>
      <c r="W161" s="87"/>
      <c r="X161" s="87"/>
      <c r="Y161" s="87"/>
      <c r="Z161" s="87"/>
      <c r="AA161" s="88"/>
    </row>
    <row r="162" spans="2:27" s="9" customFormat="1" ht="29.85" customHeight="1" x14ac:dyDescent="0.3">
      <c r="B162" s="78"/>
      <c r="C162" s="104"/>
      <c r="D162" s="105" t="s">
        <v>148</v>
      </c>
      <c r="E162" s="105"/>
      <c r="F162" s="105"/>
      <c r="G162" s="105"/>
      <c r="H162" s="105"/>
      <c r="I162" s="105"/>
      <c r="J162" s="105"/>
      <c r="K162" s="105"/>
      <c r="L162" s="101"/>
      <c r="M162" s="101"/>
      <c r="N162" s="245">
        <f>SUM(N163:Q165)</f>
        <v>0</v>
      </c>
      <c r="O162" s="246"/>
      <c r="P162" s="246"/>
      <c r="Q162" s="246"/>
      <c r="R162" s="80"/>
      <c r="T162" s="81"/>
      <c r="U162" s="79"/>
      <c r="V162" s="79"/>
      <c r="W162" s="82">
        <f>SUM(W163:W179)</f>
        <v>0</v>
      </c>
      <c r="X162" s="79"/>
      <c r="Y162" s="82">
        <f>SUM(Y163:Y179)</f>
        <v>0</v>
      </c>
      <c r="Z162" s="79"/>
      <c r="AA162" s="83">
        <f>SUM(AA163:AA179)</f>
        <v>0</v>
      </c>
    </row>
    <row r="163" spans="2:27" s="1" customFormat="1" ht="22.5" customHeight="1" x14ac:dyDescent="0.3">
      <c r="B163" s="84"/>
      <c r="C163" s="148">
        <v>20</v>
      </c>
      <c r="D163" s="148" t="s">
        <v>108</v>
      </c>
      <c r="E163" s="149" t="s">
        <v>125</v>
      </c>
      <c r="F163" s="240" t="s">
        <v>142</v>
      </c>
      <c r="G163" s="240"/>
      <c r="H163" s="240"/>
      <c r="I163" s="240"/>
      <c r="J163" s="150" t="s">
        <v>119</v>
      </c>
      <c r="K163" s="103">
        <v>1</v>
      </c>
      <c r="L163" s="241"/>
      <c r="M163" s="241"/>
      <c r="N163" s="242">
        <f t="shared" si="8"/>
        <v>0</v>
      </c>
      <c r="O163" s="242"/>
      <c r="P163" s="242"/>
      <c r="Q163" s="242"/>
      <c r="R163" s="85"/>
      <c r="T163" s="86" t="s">
        <v>5</v>
      </c>
      <c r="U163" s="89" t="s">
        <v>35</v>
      </c>
      <c r="V163" s="90">
        <v>0</v>
      </c>
      <c r="W163" s="90">
        <f t="shared" si="9"/>
        <v>0</v>
      </c>
      <c r="X163" s="90">
        <v>0</v>
      </c>
      <c r="Y163" s="90">
        <f t="shared" si="10"/>
        <v>0</v>
      </c>
      <c r="Z163" s="90">
        <v>0</v>
      </c>
      <c r="AA163" s="91">
        <f t="shared" si="11"/>
        <v>0</v>
      </c>
    </row>
    <row r="164" spans="2:27" s="9" customFormat="1" ht="29.85" customHeight="1" x14ac:dyDescent="0.3">
      <c r="B164" s="78"/>
      <c r="C164" s="148">
        <v>21</v>
      </c>
      <c r="D164" s="148" t="s">
        <v>108</v>
      </c>
      <c r="E164" s="149" t="s">
        <v>304</v>
      </c>
      <c r="F164" s="240" t="s">
        <v>307</v>
      </c>
      <c r="G164" s="240" t="s">
        <v>305</v>
      </c>
      <c r="H164" s="240" t="s">
        <v>305</v>
      </c>
      <c r="I164" s="240" t="s">
        <v>305</v>
      </c>
      <c r="J164" s="150" t="s">
        <v>150</v>
      </c>
      <c r="K164" s="103">
        <v>98.64</v>
      </c>
      <c r="L164" s="241"/>
      <c r="M164" s="241"/>
      <c r="N164" s="242">
        <f t="shared" ref="N164:N165" si="25">ROUND(L164*K164,2)</f>
        <v>0</v>
      </c>
      <c r="O164" s="242"/>
      <c r="P164" s="242"/>
      <c r="Q164" s="242"/>
      <c r="R164" s="80"/>
      <c r="T164" s="81"/>
      <c r="U164" s="79"/>
      <c r="V164" s="79"/>
      <c r="W164" s="82"/>
      <c r="X164" s="79"/>
      <c r="Y164" s="82"/>
      <c r="Z164" s="79"/>
      <c r="AA164" s="83"/>
    </row>
    <row r="165" spans="2:27" s="9" customFormat="1" ht="29.85" customHeight="1" x14ac:dyDescent="0.3">
      <c r="B165" s="78"/>
      <c r="C165" s="148">
        <v>22</v>
      </c>
      <c r="D165" s="148" t="s">
        <v>108</v>
      </c>
      <c r="E165" s="149" t="s">
        <v>308</v>
      </c>
      <c r="F165" s="240" t="s">
        <v>309</v>
      </c>
      <c r="G165" s="240" t="s">
        <v>306</v>
      </c>
      <c r="H165" s="240" t="s">
        <v>306</v>
      </c>
      <c r="I165" s="240" t="s">
        <v>306</v>
      </c>
      <c r="J165" s="150" t="s">
        <v>150</v>
      </c>
      <c r="K165" s="103">
        <v>98.64</v>
      </c>
      <c r="L165" s="241"/>
      <c r="M165" s="241"/>
      <c r="N165" s="242">
        <f t="shared" si="25"/>
        <v>0</v>
      </c>
      <c r="O165" s="242"/>
      <c r="P165" s="242"/>
      <c r="Q165" s="242"/>
      <c r="R165" s="80"/>
      <c r="T165" s="81"/>
      <c r="U165" s="79"/>
      <c r="V165" s="79"/>
      <c r="W165" s="82"/>
      <c r="X165" s="79"/>
      <c r="Y165" s="82"/>
      <c r="Z165" s="79"/>
      <c r="AA165" s="83"/>
    </row>
    <row r="166" spans="2:27" s="1" customFormat="1" ht="22.5" customHeight="1" x14ac:dyDescent="0.3">
      <c r="B166" s="84"/>
      <c r="C166" s="100"/>
      <c r="D166" s="95"/>
      <c r="E166" s="96"/>
      <c r="F166" s="97"/>
      <c r="G166" s="97"/>
      <c r="H166" s="97"/>
      <c r="I166" s="97"/>
      <c r="J166" s="98"/>
      <c r="K166" s="99"/>
      <c r="L166" s="102"/>
      <c r="M166" s="102"/>
      <c r="N166" s="151"/>
      <c r="O166" s="151"/>
      <c r="P166" s="151"/>
      <c r="Q166" s="151"/>
      <c r="R166" s="85"/>
      <c r="T166" s="94"/>
      <c r="U166" s="28"/>
      <c r="V166" s="87"/>
      <c r="W166" s="87"/>
      <c r="X166" s="87"/>
      <c r="Y166" s="87"/>
      <c r="Z166" s="87"/>
      <c r="AA166" s="87"/>
    </row>
    <row r="167" spans="2:27" s="1" customFormat="1" ht="6.95" customHeight="1" x14ac:dyDescent="0.3">
      <c r="B167" s="34"/>
      <c r="C167" s="35"/>
      <c r="D167" s="35"/>
      <c r="E167" s="35"/>
      <c r="F167" s="35"/>
      <c r="G167" s="35"/>
      <c r="H167" s="35"/>
      <c r="I167" s="35"/>
      <c r="J167" s="35"/>
      <c r="K167" s="35"/>
      <c r="L167" s="35"/>
      <c r="M167" s="35"/>
      <c r="N167" s="35"/>
      <c r="O167" s="35"/>
      <c r="P167" s="35"/>
      <c r="Q167" s="35"/>
      <c r="R167" s="36"/>
    </row>
  </sheetData>
  <sheetProtection algorithmName="SHA-512" hashValue="JOo9nPCErmh9CTpqCiOepfbvMa0iH6tzLR0aZbASDrpczW/CJE9YYkKbEcEIHtU9WL4fNhsVr+3L4EQ5ppPgXQ==" saltValue="JSsMxgIce/KP+8I5u4dd4Q==" spinCount="100000" sheet="1" objects="1" scenarios="1"/>
  <mergeCells count="203">
    <mergeCell ref="H1:K1"/>
    <mergeCell ref="C2:Q2"/>
    <mergeCell ref="S2:AC2"/>
    <mergeCell ref="C4:Q4"/>
    <mergeCell ref="F6:P6"/>
    <mergeCell ref="F7:P7"/>
    <mergeCell ref="F14:G14"/>
    <mergeCell ref="O14:P14"/>
    <mergeCell ref="F15:G15"/>
    <mergeCell ref="O15:P15"/>
    <mergeCell ref="F16:G16"/>
    <mergeCell ref="O17:P17"/>
    <mergeCell ref="F9:G9"/>
    <mergeCell ref="O9:P9"/>
    <mergeCell ref="F10:G10"/>
    <mergeCell ref="O11:P11"/>
    <mergeCell ref="O12:P12"/>
    <mergeCell ref="F13:G13"/>
    <mergeCell ref="M28:P28"/>
    <mergeCell ref="M30:P30"/>
    <mergeCell ref="H32:J32"/>
    <mergeCell ref="M32:P32"/>
    <mergeCell ref="H33:J33"/>
    <mergeCell ref="M33:P33"/>
    <mergeCell ref="O18:P18"/>
    <mergeCell ref="F19:G19"/>
    <mergeCell ref="O20:P20"/>
    <mergeCell ref="O21:P21"/>
    <mergeCell ref="E24:L24"/>
    <mergeCell ref="M27:P27"/>
    <mergeCell ref="F23:G23"/>
    <mergeCell ref="L38:P38"/>
    <mergeCell ref="C76:Q76"/>
    <mergeCell ref="F78:P78"/>
    <mergeCell ref="F79:P79"/>
    <mergeCell ref="M81:P81"/>
    <mergeCell ref="M83:Q83"/>
    <mergeCell ref="H34:J34"/>
    <mergeCell ref="M34:P34"/>
    <mergeCell ref="H35:J35"/>
    <mergeCell ref="M35:P35"/>
    <mergeCell ref="H36:J36"/>
    <mergeCell ref="M36:P36"/>
    <mergeCell ref="N92:Q92"/>
    <mergeCell ref="N93:Q93"/>
    <mergeCell ref="P94:Q94"/>
    <mergeCell ref="N96:Q96"/>
    <mergeCell ref="M84:Q84"/>
    <mergeCell ref="C86:G86"/>
    <mergeCell ref="N86:Q86"/>
    <mergeCell ref="N88:Q88"/>
    <mergeCell ref="N89:Q89"/>
    <mergeCell ref="N91:Q91"/>
    <mergeCell ref="N90:Q90"/>
    <mergeCell ref="M112:Q112"/>
    <mergeCell ref="F114:I114"/>
    <mergeCell ref="L114:M114"/>
    <mergeCell ref="N114:Q114"/>
    <mergeCell ref="N115:Q115"/>
    <mergeCell ref="N116:Q116"/>
    <mergeCell ref="L98:Q98"/>
    <mergeCell ref="C104:Q104"/>
    <mergeCell ref="F106:P106"/>
    <mergeCell ref="F107:P107"/>
    <mergeCell ref="M109:P109"/>
    <mergeCell ref="M111:Q111"/>
    <mergeCell ref="F131:I131"/>
    <mergeCell ref="L131:M131"/>
    <mergeCell ref="N131:Q131"/>
    <mergeCell ref="F128:I128"/>
    <mergeCell ref="L128:M128"/>
    <mergeCell ref="N128:Q128"/>
    <mergeCell ref="F129:I129"/>
    <mergeCell ref="L129:M129"/>
    <mergeCell ref="N129:Q129"/>
    <mergeCell ref="N146:Q146"/>
    <mergeCell ref="N134:Q134"/>
    <mergeCell ref="F135:I135"/>
    <mergeCell ref="L135:M135"/>
    <mergeCell ref="N135:Q135"/>
    <mergeCell ref="F140:I140"/>
    <mergeCell ref="L140:M140"/>
    <mergeCell ref="N140:Q140"/>
    <mergeCell ref="F141:I141"/>
    <mergeCell ref="L141:M141"/>
    <mergeCell ref="N141:Q141"/>
    <mergeCell ref="F136:I136"/>
    <mergeCell ref="F143:I143"/>
    <mergeCell ref="L143:M143"/>
    <mergeCell ref="N143:Q143"/>
    <mergeCell ref="F145:I145"/>
    <mergeCell ref="L145:M145"/>
    <mergeCell ref="N145:Q145"/>
    <mergeCell ref="F132:I132"/>
    <mergeCell ref="L132:M132"/>
    <mergeCell ref="N132:Q132"/>
    <mergeCell ref="L136:M136"/>
    <mergeCell ref="N136:Q136"/>
    <mergeCell ref="F133:I133"/>
    <mergeCell ref="L133:M133"/>
    <mergeCell ref="N133:Q133"/>
    <mergeCell ref="N162:Q162"/>
    <mergeCell ref="F150:I150"/>
    <mergeCell ref="L150:M150"/>
    <mergeCell ref="N150:Q150"/>
    <mergeCell ref="F151:I151"/>
    <mergeCell ref="L151:M151"/>
    <mergeCell ref="N151:Q151"/>
    <mergeCell ref="F152:I152"/>
    <mergeCell ref="L152:M152"/>
    <mergeCell ref="N152:Q152"/>
    <mergeCell ref="F154:I154"/>
    <mergeCell ref="L154:M154"/>
    <mergeCell ref="N154:Q154"/>
    <mergeCell ref="F155:I155"/>
    <mergeCell ref="L155:M155"/>
    <mergeCell ref="N155:Q155"/>
    <mergeCell ref="F149:I149"/>
    <mergeCell ref="L149:M149"/>
    <mergeCell ref="N149:Q149"/>
    <mergeCell ref="N147:Q147"/>
    <mergeCell ref="L147:M147"/>
    <mergeCell ref="F147:I147"/>
    <mergeCell ref="F137:I137"/>
    <mergeCell ref="L137:M137"/>
    <mergeCell ref="N137:Q137"/>
    <mergeCell ref="F138:I138"/>
    <mergeCell ref="L138:M138"/>
    <mergeCell ref="N138:Q138"/>
    <mergeCell ref="F142:I142"/>
    <mergeCell ref="L142:M142"/>
    <mergeCell ref="N142:Q142"/>
    <mergeCell ref="F144:I144"/>
    <mergeCell ref="L144:M144"/>
    <mergeCell ref="N144:Q144"/>
    <mergeCell ref="F139:I139"/>
    <mergeCell ref="L139:M139"/>
    <mergeCell ref="N139:Q139"/>
    <mergeCell ref="F148:I148"/>
    <mergeCell ref="L148:M148"/>
    <mergeCell ref="N148:Q148"/>
    <mergeCell ref="N117:Q117"/>
    <mergeCell ref="F118:I118"/>
    <mergeCell ref="L118:M118"/>
    <mergeCell ref="N118:Q118"/>
    <mergeCell ref="F122:I122"/>
    <mergeCell ref="L122:M122"/>
    <mergeCell ref="N122:Q122"/>
    <mergeCell ref="F123:I123"/>
    <mergeCell ref="L123:M123"/>
    <mergeCell ref="N123:Q123"/>
    <mergeCell ref="F120:I120"/>
    <mergeCell ref="L120:M120"/>
    <mergeCell ref="N120:Q120"/>
    <mergeCell ref="F121:I121"/>
    <mergeCell ref="L121:M121"/>
    <mergeCell ref="N121:Q121"/>
    <mergeCell ref="F127:I127"/>
    <mergeCell ref="L127:M127"/>
    <mergeCell ref="N127:Q127"/>
    <mergeCell ref="F119:I119"/>
    <mergeCell ref="L119:M119"/>
    <mergeCell ref="N119:Q119"/>
    <mergeCell ref="F130:I130"/>
    <mergeCell ref="L130:M130"/>
    <mergeCell ref="N130:Q130"/>
    <mergeCell ref="F124:I124"/>
    <mergeCell ref="L124:M124"/>
    <mergeCell ref="N124:Q124"/>
    <mergeCell ref="F125:I125"/>
    <mergeCell ref="L125:M125"/>
    <mergeCell ref="N125:Q125"/>
    <mergeCell ref="N126:Q126"/>
    <mergeCell ref="N156:Q156"/>
    <mergeCell ref="F157:I157"/>
    <mergeCell ref="L157:M157"/>
    <mergeCell ref="N157:Q157"/>
    <mergeCell ref="F153:I153"/>
    <mergeCell ref="L153:M153"/>
    <mergeCell ref="N153:Q153"/>
    <mergeCell ref="F158:I158"/>
    <mergeCell ref="L158:M158"/>
    <mergeCell ref="N158:Q158"/>
    <mergeCell ref="F156:I156"/>
    <mergeCell ref="L156:M156"/>
    <mergeCell ref="F164:I164"/>
    <mergeCell ref="L164:M164"/>
    <mergeCell ref="N164:Q164"/>
    <mergeCell ref="F165:I165"/>
    <mergeCell ref="L165:M165"/>
    <mergeCell ref="N165:Q165"/>
    <mergeCell ref="F159:I159"/>
    <mergeCell ref="L159:M159"/>
    <mergeCell ref="N159:Q159"/>
    <mergeCell ref="F160:I160"/>
    <mergeCell ref="L160:M160"/>
    <mergeCell ref="N160:Q160"/>
    <mergeCell ref="F161:I161"/>
    <mergeCell ref="L161:M161"/>
    <mergeCell ref="N161:Q161"/>
    <mergeCell ref="F163:I163"/>
    <mergeCell ref="L163:M163"/>
    <mergeCell ref="N163:Q163"/>
  </mergeCells>
  <hyperlinks>
    <hyperlink ref="F1:G1" location="C2" display="1) Krycí list rozpočtu" xr:uid="{00000000-0004-0000-0200-000000000000}"/>
    <hyperlink ref="H1:K1" location="C86" display="2) Rekapitulace rozpočtu" xr:uid="{00000000-0004-0000-0200-000001000000}"/>
    <hyperlink ref="L1" location="C112" display="3) Rozpočet" xr:uid="{00000000-0004-0000-0200-000002000000}"/>
    <hyperlink ref="S1:T1" location="'Rekapitulace stavby'!C2" display="Rekapitulace stavby" xr:uid="{00000000-0004-0000-0200-000003000000}"/>
  </hyperlinks>
  <pageMargins left="0.58333330000000005" right="0.58333330000000005" top="0.5" bottom="0.46666669999999999" header="0" footer="0"/>
  <pageSetup paperSize="9" scale="95" fitToHeight="100" orientation="portrait"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164C-B155-43DE-91E9-413D99D4DD2D}">
  <sheetPr>
    <pageSetUpPr fitToPage="1"/>
  </sheetPr>
  <dimension ref="A1:AO175"/>
  <sheetViews>
    <sheetView showGridLines="0" view="pageBreakPreview" zoomScale="60" zoomScaleNormal="100" workbookViewId="0">
      <pane ySplit="1" topLeftCell="A2" activePane="bottomLeft" state="frozen"/>
      <selection pane="bottomLeft" activeCell="L183" sqref="L183"/>
    </sheetView>
  </sheetViews>
  <sheetFormatPr defaultRowHeight="13.5" x14ac:dyDescent="0.3"/>
  <cols>
    <col min="1" max="1" width="8.33203125" style="187" customWidth="1"/>
    <col min="2" max="2" width="1.6640625" style="187" customWidth="1"/>
    <col min="3" max="3" width="4.1640625" style="187" customWidth="1"/>
    <col min="4" max="4" width="4.33203125" style="187" customWidth="1"/>
    <col min="5" max="5" width="17.1640625" style="187" customWidth="1"/>
    <col min="6" max="7" width="11.1640625" style="187" customWidth="1"/>
    <col min="8" max="8" width="12.5" style="187" customWidth="1"/>
    <col min="9" max="9" width="7" style="187" customWidth="1"/>
    <col min="10" max="10" width="5.1640625" style="187" customWidth="1"/>
    <col min="11" max="11" width="11.5" style="187" customWidth="1"/>
    <col min="12" max="12" width="12" style="187" customWidth="1"/>
    <col min="13" max="14" width="6" style="187" customWidth="1"/>
    <col min="15" max="15" width="2" style="187" customWidth="1"/>
    <col min="16" max="16" width="12.5" style="187" customWidth="1"/>
    <col min="17" max="17" width="4.1640625" style="187" customWidth="1"/>
    <col min="18" max="18" width="1.6640625" style="187" customWidth="1"/>
    <col min="19" max="19" width="8.1640625" style="187" customWidth="1"/>
    <col min="20" max="20" width="29.6640625" style="187" hidden="1" customWidth="1"/>
    <col min="21" max="21" width="16.33203125" style="187" hidden="1" customWidth="1"/>
    <col min="22" max="22" width="12.33203125" style="187" hidden="1" customWidth="1"/>
    <col min="23" max="23" width="16.33203125" style="187" hidden="1" customWidth="1"/>
    <col min="24" max="24" width="12.1640625" style="187" hidden="1" customWidth="1"/>
    <col min="25" max="25" width="15" style="187" hidden="1" customWidth="1"/>
    <col min="26" max="26" width="11" style="187" hidden="1" customWidth="1"/>
    <col min="27" max="27" width="15" style="187" hidden="1" customWidth="1"/>
    <col min="28" max="28" width="16.33203125" style="187" hidden="1" customWidth="1"/>
    <col min="29" max="29" width="11" style="187" customWidth="1"/>
    <col min="30" max="30" width="15" style="187" customWidth="1"/>
    <col min="31" max="31" width="16.33203125" style="187" customWidth="1"/>
    <col min="32" max="16384" width="9.33203125" style="187"/>
  </cols>
  <sheetData>
    <row r="1" spans="1:41" ht="21.75" customHeight="1" x14ac:dyDescent="0.3">
      <c r="A1" s="67"/>
      <c r="B1" s="11"/>
      <c r="C1" s="11"/>
      <c r="D1" s="12" t="s">
        <v>1</v>
      </c>
      <c r="E1" s="11"/>
      <c r="F1" s="13" t="s">
        <v>80</v>
      </c>
      <c r="G1" s="13"/>
      <c r="H1" s="279" t="s">
        <v>81</v>
      </c>
      <c r="I1" s="279"/>
      <c r="J1" s="279"/>
      <c r="K1" s="279"/>
      <c r="L1" s="13" t="s">
        <v>82</v>
      </c>
      <c r="M1" s="11"/>
      <c r="N1" s="11"/>
      <c r="O1" s="12" t="s">
        <v>83</v>
      </c>
      <c r="P1" s="11"/>
      <c r="Q1" s="11"/>
      <c r="R1" s="11"/>
      <c r="S1" s="13" t="s">
        <v>84</v>
      </c>
      <c r="T1" s="13"/>
      <c r="U1" s="67"/>
      <c r="V1" s="67"/>
      <c r="W1" s="14"/>
      <c r="X1" s="14"/>
      <c r="Y1" s="14"/>
      <c r="Z1" s="14"/>
      <c r="AA1" s="14"/>
      <c r="AB1" s="14"/>
      <c r="AC1" s="14"/>
      <c r="AD1" s="14"/>
      <c r="AE1" s="14"/>
      <c r="AF1" s="14"/>
      <c r="AG1" s="14"/>
      <c r="AH1" s="14"/>
      <c r="AI1" s="14"/>
      <c r="AJ1" s="14"/>
      <c r="AK1" s="14"/>
      <c r="AL1" s="14"/>
      <c r="AM1" s="14"/>
      <c r="AN1" s="14"/>
      <c r="AO1" s="14"/>
    </row>
    <row r="2" spans="1:41" ht="36.950000000000003" customHeight="1" x14ac:dyDescent="0.3">
      <c r="C2" s="225" t="s">
        <v>7</v>
      </c>
      <c r="D2" s="226"/>
      <c r="E2" s="226"/>
      <c r="F2" s="226"/>
      <c r="G2" s="226"/>
      <c r="H2" s="226"/>
      <c r="I2" s="226"/>
      <c r="J2" s="226"/>
      <c r="K2" s="226"/>
      <c r="L2" s="226"/>
      <c r="M2" s="226"/>
      <c r="N2" s="226"/>
      <c r="O2" s="226"/>
      <c r="P2" s="226"/>
      <c r="Q2" s="226"/>
      <c r="S2" s="222" t="s">
        <v>8</v>
      </c>
      <c r="T2" s="223"/>
      <c r="U2" s="223"/>
      <c r="V2" s="223"/>
      <c r="W2" s="223"/>
      <c r="X2" s="223"/>
      <c r="Y2" s="223"/>
      <c r="Z2" s="223"/>
      <c r="AA2" s="223"/>
      <c r="AB2" s="223"/>
      <c r="AC2" s="223"/>
    </row>
    <row r="3" spans="1:41" ht="6.95" customHeight="1" x14ac:dyDescent="0.3">
      <c r="B3" s="18"/>
      <c r="C3" s="19"/>
      <c r="D3" s="19"/>
      <c r="E3" s="19"/>
      <c r="F3" s="19"/>
      <c r="G3" s="19"/>
      <c r="H3" s="19"/>
      <c r="I3" s="19"/>
      <c r="J3" s="19"/>
      <c r="K3" s="19"/>
      <c r="L3" s="19"/>
      <c r="M3" s="19"/>
      <c r="N3" s="19"/>
      <c r="O3" s="19"/>
      <c r="P3" s="19"/>
      <c r="Q3" s="19"/>
      <c r="R3" s="20"/>
    </row>
    <row r="4" spans="1:41" ht="36.950000000000003" customHeight="1" x14ac:dyDescent="0.3">
      <c r="B4" s="21"/>
      <c r="C4" s="227" t="s">
        <v>85</v>
      </c>
      <c r="D4" s="228"/>
      <c r="E4" s="228"/>
      <c r="F4" s="228"/>
      <c r="G4" s="228"/>
      <c r="H4" s="228"/>
      <c r="I4" s="228"/>
      <c r="J4" s="228"/>
      <c r="K4" s="228"/>
      <c r="L4" s="228"/>
      <c r="M4" s="228"/>
      <c r="N4" s="228"/>
      <c r="O4" s="228"/>
      <c r="P4" s="228"/>
      <c r="Q4" s="228"/>
      <c r="R4" s="22"/>
      <c r="T4" s="23" t="s">
        <v>13</v>
      </c>
    </row>
    <row r="5" spans="1:41" ht="6.95" customHeight="1" x14ac:dyDescent="0.3">
      <c r="B5" s="21"/>
      <c r="C5" s="183"/>
      <c r="D5" s="183"/>
      <c r="E5" s="183"/>
      <c r="F5" s="183"/>
      <c r="G5" s="183"/>
      <c r="H5" s="183"/>
      <c r="I5" s="183"/>
      <c r="J5" s="183"/>
      <c r="K5" s="183"/>
      <c r="L5" s="183"/>
      <c r="M5" s="183"/>
      <c r="N5" s="183"/>
      <c r="O5" s="183"/>
      <c r="P5" s="183"/>
      <c r="Q5" s="183"/>
      <c r="R5" s="22"/>
    </row>
    <row r="6" spans="1:41" ht="25.35" customHeight="1" x14ac:dyDescent="0.3">
      <c r="B6" s="21"/>
      <c r="C6" s="183"/>
      <c r="D6" s="191" t="s">
        <v>17</v>
      </c>
      <c r="E6" s="183"/>
      <c r="F6" s="264" t="str">
        <f>'[1]Rekapitulace stavby'!K6</f>
        <v>Lednice</v>
      </c>
      <c r="G6" s="265"/>
      <c r="H6" s="265"/>
      <c r="I6" s="265"/>
      <c r="J6" s="265"/>
      <c r="K6" s="265"/>
      <c r="L6" s="265"/>
      <c r="M6" s="265"/>
      <c r="N6" s="265"/>
      <c r="O6" s="265"/>
      <c r="P6" s="265"/>
      <c r="Q6" s="183"/>
      <c r="R6" s="22"/>
    </row>
    <row r="7" spans="1:41" s="1" customFormat="1" ht="32.85" customHeight="1" x14ac:dyDescent="0.3">
      <c r="B7" s="24"/>
      <c r="C7" s="190"/>
      <c r="D7" s="109" t="s">
        <v>86</v>
      </c>
      <c r="E7" s="190"/>
      <c r="F7" s="230" t="s">
        <v>226</v>
      </c>
      <c r="G7" s="263"/>
      <c r="H7" s="263"/>
      <c r="I7" s="263"/>
      <c r="J7" s="263"/>
      <c r="K7" s="263"/>
      <c r="L7" s="263"/>
      <c r="M7" s="263"/>
      <c r="N7" s="263"/>
      <c r="O7" s="263"/>
      <c r="P7" s="263"/>
      <c r="Q7" s="190"/>
      <c r="R7" s="26"/>
    </row>
    <row r="8" spans="1:41" s="1" customFormat="1" ht="14.45" customHeight="1" x14ac:dyDescent="0.3">
      <c r="B8" s="24"/>
      <c r="C8" s="190"/>
      <c r="D8" s="191" t="s">
        <v>18</v>
      </c>
      <c r="E8" s="190"/>
      <c r="F8" s="188" t="s">
        <v>5</v>
      </c>
      <c r="G8" s="190"/>
      <c r="H8" s="190"/>
      <c r="I8" s="190"/>
      <c r="J8" s="190"/>
      <c r="K8" s="190"/>
      <c r="L8" s="190"/>
      <c r="M8" s="191" t="s">
        <v>19</v>
      </c>
      <c r="N8" s="190"/>
      <c r="O8" s="188" t="s">
        <v>5</v>
      </c>
      <c r="P8" s="190"/>
      <c r="Q8" s="190"/>
      <c r="R8" s="26"/>
    </row>
    <row r="9" spans="1:41" s="1" customFormat="1" ht="14.45" customHeight="1" x14ac:dyDescent="0.3">
      <c r="B9" s="24"/>
      <c r="C9" s="190"/>
      <c r="D9" s="191" t="s">
        <v>20</v>
      </c>
      <c r="E9" s="190"/>
      <c r="F9" s="255" t="str">
        <f>'Rekapitulace stavby'!K8</f>
        <v>Trnava</v>
      </c>
      <c r="G9" s="255"/>
      <c r="H9" s="190"/>
      <c r="I9" s="190"/>
      <c r="J9" s="190"/>
      <c r="K9" s="190"/>
      <c r="L9" s="190"/>
      <c r="M9" s="191" t="s">
        <v>22</v>
      </c>
      <c r="N9" s="190"/>
      <c r="O9" s="255">
        <f>'Rekapitulace stavby'!AN8</f>
        <v>43661</v>
      </c>
      <c r="P9" s="255"/>
      <c r="Q9" s="190"/>
      <c r="R9" s="26"/>
    </row>
    <row r="10" spans="1:41" s="1" customFormat="1" ht="10.9" customHeight="1" x14ac:dyDescent="0.3">
      <c r="B10" s="24"/>
      <c r="C10" s="190"/>
      <c r="D10" s="190"/>
      <c r="E10" s="190"/>
      <c r="F10" s="255"/>
      <c r="G10" s="255"/>
      <c r="H10" s="190"/>
      <c r="I10" s="190"/>
      <c r="J10" s="190"/>
      <c r="K10" s="190"/>
      <c r="L10" s="190"/>
      <c r="M10" s="190"/>
      <c r="N10" s="190"/>
      <c r="O10" s="190"/>
      <c r="P10" s="190"/>
      <c r="Q10" s="190"/>
      <c r="R10" s="26"/>
    </row>
    <row r="11" spans="1:41" s="1" customFormat="1" ht="14.45" customHeight="1" x14ac:dyDescent="0.3">
      <c r="B11" s="24"/>
      <c r="C11" s="190"/>
      <c r="D11" s="191" t="s">
        <v>23</v>
      </c>
      <c r="E11" s="190"/>
      <c r="F11" s="111" t="str">
        <f>'Rekapitulace stavby'!K10</f>
        <v>Město Trnava</v>
      </c>
      <c r="G11" s="111"/>
      <c r="H11" s="190"/>
      <c r="I11" s="190"/>
      <c r="J11" s="190"/>
      <c r="K11" s="190"/>
      <c r="L11" s="190"/>
      <c r="M11" s="191" t="s">
        <v>24</v>
      </c>
      <c r="N11" s="190"/>
      <c r="O11" s="229">
        <f>IF('Rekapitulace stavby'!AN10="","",'Rekapitulace stavby'!AN10)</f>
        <v>313114</v>
      </c>
      <c r="P11" s="229"/>
      <c r="Q11" s="190"/>
      <c r="R11" s="26"/>
    </row>
    <row r="12" spans="1:41" s="1" customFormat="1" ht="18" customHeight="1" x14ac:dyDescent="0.3">
      <c r="B12" s="24"/>
      <c r="C12" s="190"/>
      <c r="D12" s="190"/>
      <c r="E12" s="188" t="str">
        <f>IF('[1]Rekapitulace stavby'!E11="","",'[1]Rekapitulace stavby'!E11)</f>
        <v xml:space="preserve"> </v>
      </c>
      <c r="F12" s="111" t="str">
        <f>'Rekapitulace stavby'!K11</f>
        <v>Hlavná ulica 1, 917 71 Trnava, Slovenská republika</v>
      </c>
      <c r="G12" s="111"/>
      <c r="H12" s="190"/>
      <c r="I12" s="190"/>
      <c r="J12" s="190"/>
      <c r="K12" s="190"/>
      <c r="L12" s="190"/>
      <c r="M12" s="191" t="s">
        <v>25</v>
      </c>
      <c r="N12" s="190"/>
      <c r="O12" s="229">
        <f>IF('Rekapitulace stavby'!AN11="","",'Rekapitulace stavby'!AN11)</f>
        <v>2021175728</v>
      </c>
      <c r="P12" s="229"/>
      <c r="Q12" s="190"/>
      <c r="R12" s="26"/>
    </row>
    <row r="13" spans="1:41" s="1" customFormat="1" ht="6.95" customHeight="1" x14ac:dyDescent="0.3">
      <c r="B13" s="24"/>
      <c r="C13" s="190"/>
      <c r="D13" s="190"/>
      <c r="E13" s="190"/>
      <c r="F13" s="255"/>
      <c r="G13" s="255"/>
      <c r="H13" s="190"/>
      <c r="I13" s="190"/>
      <c r="J13" s="190"/>
      <c r="K13" s="190"/>
      <c r="L13" s="190"/>
      <c r="M13" s="190"/>
      <c r="N13" s="190"/>
      <c r="O13" s="190"/>
      <c r="P13" s="190"/>
      <c r="Q13" s="190"/>
      <c r="R13" s="26"/>
    </row>
    <row r="14" spans="1:41" s="1" customFormat="1" ht="14.45" customHeight="1" x14ac:dyDescent="0.3">
      <c r="B14" s="24"/>
      <c r="C14" s="190"/>
      <c r="D14" s="191" t="s">
        <v>26</v>
      </c>
      <c r="E14" s="190"/>
      <c r="F14" s="255" t="str">
        <f>'Rekapitulace stavby'!K13</f>
        <v xml:space="preserve"> </v>
      </c>
      <c r="G14" s="255"/>
      <c r="H14" s="190"/>
      <c r="I14" s="190"/>
      <c r="J14" s="190"/>
      <c r="K14" s="190"/>
      <c r="L14" s="190"/>
      <c r="M14" s="191" t="s">
        <v>24</v>
      </c>
      <c r="N14" s="190"/>
      <c r="O14" s="229" t="str">
        <f>IF('Rekapitulace stavby'!AN13="","",'Rekapitulace stavby'!AN13)</f>
        <v xml:space="preserve">  </v>
      </c>
      <c r="P14" s="229"/>
      <c r="Q14" s="190"/>
      <c r="R14" s="26"/>
    </row>
    <row r="15" spans="1:41" s="1" customFormat="1" ht="18" customHeight="1" x14ac:dyDescent="0.3">
      <c r="B15" s="24"/>
      <c r="C15" s="190"/>
      <c r="D15" s="190"/>
      <c r="E15" s="188" t="str">
        <f>IF('[1]Rekapitulace stavby'!E14="","",'[1]Rekapitulace stavby'!E14)</f>
        <v xml:space="preserve"> </v>
      </c>
      <c r="F15" s="255" t="str">
        <f>'Rekapitulace stavby'!K14</f>
        <v xml:space="preserve"> </v>
      </c>
      <c r="G15" s="255"/>
      <c r="H15" s="190"/>
      <c r="I15" s="190"/>
      <c r="J15" s="190"/>
      <c r="K15" s="190"/>
      <c r="L15" s="190"/>
      <c r="M15" s="191" t="s">
        <v>25</v>
      </c>
      <c r="N15" s="190"/>
      <c r="O15" s="229" t="str">
        <f>IF('Rekapitulace stavby'!AN14="","",'Rekapitulace stavby'!AN14)</f>
        <v xml:space="preserve"> </v>
      </c>
      <c r="P15" s="229"/>
      <c r="Q15" s="190"/>
      <c r="R15" s="26"/>
    </row>
    <row r="16" spans="1:41" s="1" customFormat="1" ht="6.95" customHeight="1" x14ac:dyDescent="0.3">
      <c r="B16" s="24"/>
      <c r="C16" s="190"/>
      <c r="D16" s="190"/>
      <c r="E16" s="190"/>
      <c r="F16" s="255"/>
      <c r="G16" s="255"/>
      <c r="H16" s="190"/>
      <c r="I16" s="190"/>
      <c r="J16" s="190"/>
      <c r="K16" s="190"/>
      <c r="L16" s="190"/>
      <c r="M16" s="190"/>
      <c r="N16" s="190"/>
      <c r="O16" s="190"/>
      <c r="P16" s="190"/>
      <c r="Q16" s="190"/>
      <c r="R16" s="26"/>
    </row>
    <row r="17" spans="2:18" s="1" customFormat="1" ht="14.45" customHeight="1" x14ac:dyDescent="0.3">
      <c r="B17" s="24"/>
      <c r="C17" s="190"/>
      <c r="D17" s="191" t="s">
        <v>27</v>
      </c>
      <c r="E17" s="190"/>
      <c r="F17" s="111" t="str">
        <f>'Rekapitulace stavby'!K16</f>
        <v>Ing. Jiří Vondál, PROVO, Kubelíkova 22d, 628 00 Brno - Líšeň, IČ:12703320</v>
      </c>
      <c r="G17" s="111"/>
      <c r="H17" s="190"/>
      <c r="I17" s="190"/>
      <c r="J17" s="190"/>
      <c r="K17" s="190"/>
      <c r="L17" s="190"/>
      <c r="M17" s="191" t="s">
        <v>24</v>
      </c>
      <c r="N17" s="190"/>
      <c r="O17" s="229" t="str">
        <f>IF('Rekapitulace stavby'!AN16="","",'Rekapitulace stavby'!AN16)</f>
        <v/>
      </c>
      <c r="P17" s="229"/>
      <c r="Q17" s="190"/>
      <c r="R17" s="26"/>
    </row>
    <row r="18" spans="2:18" s="1" customFormat="1" ht="18" customHeight="1" x14ac:dyDescent="0.3">
      <c r="B18" s="24"/>
      <c r="C18" s="190"/>
      <c r="D18" s="190"/>
      <c r="E18" s="188" t="str">
        <f>IF('[1]Rekapitulace stavby'!E17="","",'[1]Rekapitulace stavby'!E17)</f>
        <v xml:space="preserve"> </v>
      </c>
      <c r="F18" s="111"/>
      <c r="G18" s="111"/>
      <c r="H18" s="190"/>
      <c r="I18" s="190"/>
      <c r="J18" s="190"/>
      <c r="K18" s="190"/>
      <c r="L18" s="190"/>
      <c r="M18" s="191" t="s">
        <v>25</v>
      </c>
      <c r="N18" s="190"/>
      <c r="O18" s="229" t="str">
        <f>IF('Rekapitulace stavby'!AN17="","",'Rekapitulace stavby'!AN17)</f>
        <v/>
      </c>
      <c r="P18" s="229"/>
      <c r="Q18" s="190"/>
      <c r="R18" s="26"/>
    </row>
    <row r="19" spans="2:18" s="1" customFormat="1" ht="6.95" customHeight="1" x14ac:dyDescent="0.3">
      <c r="B19" s="24"/>
      <c r="C19" s="190"/>
      <c r="D19" s="190"/>
      <c r="E19" s="190"/>
      <c r="F19" s="255"/>
      <c r="G19" s="255"/>
      <c r="H19" s="190"/>
      <c r="I19" s="190"/>
      <c r="J19" s="190"/>
      <c r="K19" s="190"/>
      <c r="L19" s="190"/>
      <c r="M19" s="190"/>
      <c r="N19" s="190"/>
      <c r="O19" s="190"/>
      <c r="P19" s="190"/>
      <c r="Q19" s="190"/>
      <c r="R19" s="26"/>
    </row>
    <row r="20" spans="2:18" s="1" customFormat="1" ht="14.45" customHeight="1" x14ac:dyDescent="0.3">
      <c r="B20" s="24"/>
      <c r="C20" s="190"/>
      <c r="D20" s="191" t="s">
        <v>29</v>
      </c>
      <c r="E20" s="190"/>
      <c r="F20" s="111" t="str">
        <f>'Rekapitulace stavby'!K19</f>
        <v>Profigrass s.r.o. - Ing. Tomáš Vlček</v>
      </c>
      <c r="G20" s="111"/>
      <c r="H20" s="190"/>
      <c r="I20" s="190"/>
      <c r="J20" s="190"/>
      <c r="K20" s="190"/>
      <c r="L20" s="190"/>
      <c r="M20" s="191" t="s">
        <v>24</v>
      </c>
      <c r="N20" s="190"/>
      <c r="O20" s="229">
        <f>IF('Rekapitulace stavby'!AN19="","",'Rekapitulace stavby'!AN19)</f>
        <v>25319876</v>
      </c>
      <c r="P20" s="229"/>
      <c r="Q20" s="190"/>
      <c r="R20" s="26"/>
    </row>
    <row r="21" spans="2:18" s="1" customFormat="1" ht="18" customHeight="1" x14ac:dyDescent="0.3">
      <c r="B21" s="24"/>
      <c r="C21" s="190"/>
      <c r="D21" s="190"/>
      <c r="E21" s="188" t="str">
        <f>IF('[1]Rekapitulace stavby'!E20="","",'[1]Rekapitulace stavby'!E20)</f>
        <v xml:space="preserve"> </v>
      </c>
      <c r="F21" s="111" t="str">
        <f>'Rekapitulace stavby'!K20</f>
        <v>Holzova 9, 628 00 Brno - Líšeň</v>
      </c>
      <c r="G21" s="111"/>
      <c r="H21" s="190"/>
      <c r="I21" s="190"/>
      <c r="J21" s="190"/>
      <c r="K21" s="190"/>
      <c r="L21" s="190"/>
      <c r="M21" s="191" t="s">
        <v>25</v>
      </c>
      <c r="N21" s="190"/>
      <c r="O21" s="229" t="str">
        <f>IF('Rekapitulace stavby'!AN20="","",'Rekapitulace stavby'!AN20)</f>
        <v>CZ25319876</v>
      </c>
      <c r="P21" s="229"/>
      <c r="Q21" s="190"/>
      <c r="R21" s="26"/>
    </row>
    <row r="22" spans="2:18" s="1" customFormat="1" ht="6.95" customHeight="1" x14ac:dyDescent="0.3">
      <c r="B22" s="24"/>
      <c r="C22" s="190"/>
      <c r="D22" s="190"/>
      <c r="E22" s="190"/>
      <c r="F22" s="190"/>
      <c r="G22" s="190"/>
      <c r="H22" s="190"/>
      <c r="I22" s="190"/>
      <c r="J22" s="190"/>
      <c r="K22" s="190"/>
      <c r="L22" s="190"/>
      <c r="M22" s="190"/>
      <c r="N22" s="190"/>
      <c r="O22" s="190"/>
      <c r="P22" s="190"/>
      <c r="Q22" s="190"/>
      <c r="R22" s="26"/>
    </row>
    <row r="23" spans="2:18" s="1" customFormat="1" ht="14.45" customHeight="1" x14ac:dyDescent="0.3">
      <c r="B23" s="24"/>
      <c r="C23" s="190"/>
      <c r="D23" s="191" t="s">
        <v>30</v>
      </c>
      <c r="E23" s="190"/>
      <c r="F23" s="255" t="str">
        <f>'Rekapitulace stavby'!K22</f>
        <v xml:space="preserve"> </v>
      </c>
      <c r="G23" s="255"/>
      <c r="H23" s="190"/>
      <c r="I23" s="190"/>
      <c r="J23" s="190"/>
      <c r="K23" s="190"/>
      <c r="L23" s="190"/>
      <c r="M23" s="190"/>
      <c r="N23" s="190"/>
      <c r="O23" s="190"/>
      <c r="P23" s="190"/>
      <c r="Q23" s="190"/>
      <c r="R23" s="26"/>
    </row>
    <row r="24" spans="2:18" s="1" customFormat="1" ht="22.5" customHeight="1" x14ac:dyDescent="0.3">
      <c r="B24" s="24"/>
      <c r="C24" s="190"/>
      <c r="D24" s="190"/>
      <c r="E24" s="204" t="s">
        <v>5</v>
      </c>
      <c r="F24" s="204"/>
      <c r="G24" s="204"/>
      <c r="H24" s="204"/>
      <c r="I24" s="204"/>
      <c r="J24" s="204"/>
      <c r="K24" s="204"/>
      <c r="L24" s="204"/>
      <c r="M24" s="190"/>
      <c r="N24" s="190"/>
      <c r="O24" s="190"/>
      <c r="P24" s="190"/>
      <c r="Q24" s="190"/>
      <c r="R24" s="26"/>
    </row>
    <row r="25" spans="2:18" s="1" customFormat="1" ht="6.95" customHeight="1" x14ac:dyDescent="0.3">
      <c r="B25" s="24"/>
      <c r="C25" s="190"/>
      <c r="D25" s="190"/>
      <c r="E25" s="190"/>
      <c r="F25" s="190"/>
      <c r="G25" s="190"/>
      <c r="H25" s="190"/>
      <c r="I25" s="190"/>
      <c r="J25" s="190"/>
      <c r="K25" s="190"/>
      <c r="L25" s="190"/>
      <c r="M25" s="190"/>
      <c r="N25" s="190"/>
      <c r="O25" s="190"/>
      <c r="P25" s="190"/>
      <c r="Q25" s="190"/>
      <c r="R25" s="26"/>
    </row>
    <row r="26" spans="2:18" s="1" customFormat="1" ht="6.95" customHeight="1" x14ac:dyDescent="0.3">
      <c r="B26" s="24"/>
      <c r="C26" s="190"/>
      <c r="D26" s="112"/>
      <c r="E26" s="112"/>
      <c r="F26" s="112"/>
      <c r="G26" s="112"/>
      <c r="H26" s="112"/>
      <c r="I26" s="112"/>
      <c r="J26" s="112"/>
      <c r="K26" s="112"/>
      <c r="L26" s="112"/>
      <c r="M26" s="112"/>
      <c r="N26" s="112"/>
      <c r="O26" s="112"/>
      <c r="P26" s="112"/>
      <c r="Q26" s="190"/>
      <c r="R26" s="26"/>
    </row>
    <row r="27" spans="2:18" s="1" customFormat="1" ht="14.45" customHeight="1" x14ac:dyDescent="0.3">
      <c r="B27" s="24"/>
      <c r="C27" s="190"/>
      <c r="D27" s="113" t="s">
        <v>87</v>
      </c>
      <c r="E27" s="190"/>
      <c r="F27" s="190"/>
      <c r="G27" s="190"/>
      <c r="H27" s="190"/>
      <c r="I27" s="190"/>
      <c r="J27" s="190"/>
      <c r="K27" s="190"/>
      <c r="L27" s="190"/>
      <c r="M27" s="205">
        <f>N88</f>
        <v>0</v>
      </c>
      <c r="N27" s="205"/>
      <c r="O27" s="205"/>
      <c r="P27" s="205"/>
      <c r="Q27" s="190"/>
      <c r="R27" s="26"/>
    </row>
    <row r="28" spans="2:18" s="1" customFormat="1" ht="14.45" customHeight="1" x14ac:dyDescent="0.3">
      <c r="B28" s="24"/>
      <c r="C28" s="190"/>
      <c r="D28" s="114" t="s">
        <v>88</v>
      </c>
      <c r="E28" s="190"/>
      <c r="F28" s="190"/>
      <c r="G28" s="190"/>
      <c r="H28" s="190"/>
      <c r="I28" s="190"/>
      <c r="J28" s="190"/>
      <c r="K28" s="190"/>
      <c r="L28" s="190"/>
      <c r="M28" s="205">
        <f>N96</f>
        <v>0</v>
      </c>
      <c r="N28" s="205"/>
      <c r="O28" s="205"/>
      <c r="P28" s="205"/>
      <c r="Q28" s="190"/>
      <c r="R28" s="26"/>
    </row>
    <row r="29" spans="2:18" s="1" customFormat="1" ht="6.95" customHeight="1" x14ac:dyDescent="0.3">
      <c r="B29" s="24"/>
      <c r="C29" s="190"/>
      <c r="D29" s="190"/>
      <c r="E29" s="190"/>
      <c r="F29" s="190"/>
      <c r="G29" s="190"/>
      <c r="H29" s="190"/>
      <c r="I29" s="190"/>
      <c r="J29" s="190"/>
      <c r="K29" s="190"/>
      <c r="L29" s="190"/>
      <c r="M29" s="190"/>
      <c r="N29" s="190"/>
      <c r="O29" s="190"/>
      <c r="P29" s="190"/>
      <c r="Q29" s="190"/>
      <c r="R29" s="26"/>
    </row>
    <row r="30" spans="2:18" s="1" customFormat="1" ht="25.35" customHeight="1" x14ac:dyDescent="0.3">
      <c r="B30" s="24"/>
      <c r="C30" s="190"/>
      <c r="D30" s="115" t="s">
        <v>33</v>
      </c>
      <c r="E30" s="190"/>
      <c r="F30" s="190"/>
      <c r="G30" s="190"/>
      <c r="H30" s="190"/>
      <c r="I30" s="190"/>
      <c r="J30" s="190"/>
      <c r="K30" s="190"/>
      <c r="L30" s="190"/>
      <c r="M30" s="278">
        <f>ROUND(M27+M28,2)</f>
        <v>0</v>
      </c>
      <c r="N30" s="263"/>
      <c r="O30" s="263"/>
      <c r="P30" s="263"/>
      <c r="Q30" s="190"/>
      <c r="R30" s="26"/>
    </row>
    <row r="31" spans="2:18" s="1" customFormat="1" ht="6.95" customHeight="1" x14ac:dyDescent="0.3">
      <c r="B31" s="24"/>
      <c r="C31" s="190"/>
      <c r="D31" s="112"/>
      <c r="E31" s="112"/>
      <c r="F31" s="112"/>
      <c r="G31" s="112"/>
      <c r="H31" s="112"/>
      <c r="I31" s="112"/>
      <c r="J31" s="112"/>
      <c r="K31" s="112"/>
      <c r="L31" s="112"/>
      <c r="M31" s="112"/>
      <c r="N31" s="112"/>
      <c r="O31" s="112"/>
      <c r="P31" s="112"/>
      <c r="Q31" s="190"/>
      <c r="R31" s="26"/>
    </row>
    <row r="32" spans="2:18" s="1" customFormat="1" ht="14.45" customHeight="1" x14ac:dyDescent="0.3">
      <c r="B32" s="24"/>
      <c r="C32" s="190"/>
      <c r="D32" s="116" t="s">
        <v>34</v>
      </c>
      <c r="E32" s="116" t="s">
        <v>35</v>
      </c>
      <c r="F32" s="184">
        <v>0.2</v>
      </c>
      <c r="G32" s="118" t="s">
        <v>36</v>
      </c>
      <c r="H32" s="277">
        <f>M30</f>
        <v>0</v>
      </c>
      <c r="I32" s="263"/>
      <c r="J32" s="263"/>
      <c r="K32" s="190"/>
      <c r="L32" s="190"/>
      <c r="M32" s="277">
        <f>H32*0.2</f>
        <v>0</v>
      </c>
      <c r="N32" s="263"/>
      <c r="O32" s="263"/>
      <c r="P32" s="263"/>
      <c r="Q32" s="190"/>
      <c r="R32" s="26"/>
    </row>
    <row r="33" spans="2:18" s="1" customFormat="1" ht="14.45" customHeight="1" x14ac:dyDescent="0.3">
      <c r="B33" s="24"/>
      <c r="C33" s="190"/>
      <c r="D33" s="190"/>
      <c r="E33" s="116" t="s">
        <v>37</v>
      </c>
      <c r="F33" s="184">
        <v>0.15</v>
      </c>
      <c r="G33" s="118" t="s">
        <v>36</v>
      </c>
      <c r="H33" s="277">
        <v>0</v>
      </c>
      <c r="I33" s="263"/>
      <c r="J33" s="263"/>
      <c r="K33" s="190"/>
      <c r="L33" s="190"/>
      <c r="M33" s="277">
        <f>H33*0.21</f>
        <v>0</v>
      </c>
      <c r="N33" s="263"/>
      <c r="O33" s="263"/>
      <c r="P33" s="263"/>
      <c r="Q33" s="190"/>
      <c r="R33" s="26"/>
    </row>
    <row r="34" spans="2:18" s="1" customFormat="1" ht="14.45" hidden="1" customHeight="1" x14ac:dyDescent="0.3">
      <c r="B34" s="24"/>
      <c r="C34" s="190"/>
      <c r="D34" s="190"/>
      <c r="E34" s="116" t="s">
        <v>38</v>
      </c>
      <c r="F34" s="184">
        <v>0.21</v>
      </c>
      <c r="G34" s="118" t="s">
        <v>36</v>
      </c>
      <c r="H34" s="277" t="e">
        <f>ROUND((SUM(#REF!)+SUM(#REF!)), 2)</f>
        <v>#REF!</v>
      </c>
      <c r="I34" s="263"/>
      <c r="J34" s="263"/>
      <c r="K34" s="190"/>
      <c r="L34" s="190"/>
      <c r="M34" s="277">
        <v>0</v>
      </c>
      <c r="N34" s="263"/>
      <c r="O34" s="263"/>
      <c r="P34" s="263"/>
      <c r="Q34" s="190"/>
      <c r="R34" s="26"/>
    </row>
    <row r="35" spans="2:18" s="1" customFormat="1" ht="14.45" hidden="1" customHeight="1" x14ac:dyDescent="0.3">
      <c r="B35" s="24"/>
      <c r="C35" s="190"/>
      <c r="D35" s="190"/>
      <c r="E35" s="116" t="s">
        <v>39</v>
      </c>
      <c r="F35" s="184">
        <v>0.15</v>
      </c>
      <c r="G35" s="118" t="s">
        <v>36</v>
      </c>
      <c r="H35" s="277" t="e">
        <f>ROUND((SUM(#REF!)+SUM(#REF!)), 2)</f>
        <v>#REF!</v>
      </c>
      <c r="I35" s="263"/>
      <c r="J35" s="263"/>
      <c r="K35" s="190"/>
      <c r="L35" s="190"/>
      <c r="M35" s="277">
        <v>0</v>
      </c>
      <c r="N35" s="263"/>
      <c r="O35" s="263"/>
      <c r="P35" s="263"/>
      <c r="Q35" s="190"/>
      <c r="R35" s="26"/>
    </row>
    <row r="36" spans="2:18" s="1" customFormat="1" ht="14.45" hidden="1" customHeight="1" x14ac:dyDescent="0.3">
      <c r="B36" s="24"/>
      <c r="C36" s="190"/>
      <c r="D36" s="190"/>
      <c r="E36" s="116" t="s">
        <v>40</v>
      </c>
      <c r="F36" s="184">
        <v>0</v>
      </c>
      <c r="G36" s="118" t="s">
        <v>36</v>
      </c>
      <c r="H36" s="277" t="e">
        <f>ROUND((SUM(#REF!)+SUM(#REF!)), 2)</f>
        <v>#REF!</v>
      </c>
      <c r="I36" s="263"/>
      <c r="J36" s="263"/>
      <c r="K36" s="190"/>
      <c r="L36" s="190"/>
      <c r="M36" s="277">
        <v>0</v>
      </c>
      <c r="N36" s="263"/>
      <c r="O36" s="263"/>
      <c r="P36" s="263"/>
      <c r="Q36" s="190"/>
      <c r="R36" s="26"/>
    </row>
    <row r="37" spans="2:18" s="1" customFormat="1" ht="6.95" customHeight="1" x14ac:dyDescent="0.3">
      <c r="B37" s="24"/>
      <c r="C37" s="190"/>
      <c r="D37" s="190"/>
      <c r="E37" s="190"/>
      <c r="F37" s="190"/>
      <c r="G37" s="190"/>
      <c r="H37" s="190"/>
      <c r="I37" s="190"/>
      <c r="J37" s="190"/>
      <c r="K37" s="190"/>
      <c r="L37" s="190"/>
      <c r="M37" s="190"/>
      <c r="N37" s="190"/>
      <c r="O37" s="190"/>
      <c r="P37" s="190"/>
      <c r="Q37" s="190"/>
      <c r="R37" s="26"/>
    </row>
    <row r="38" spans="2:18" s="1" customFormat="1" ht="25.35" customHeight="1" x14ac:dyDescent="0.3">
      <c r="B38" s="24"/>
      <c r="C38" s="194"/>
      <c r="D38" s="120" t="s">
        <v>41</v>
      </c>
      <c r="E38" s="121"/>
      <c r="F38" s="121"/>
      <c r="G38" s="122" t="s">
        <v>42</v>
      </c>
      <c r="H38" s="123" t="s">
        <v>200</v>
      </c>
      <c r="I38" s="121"/>
      <c r="J38" s="121"/>
      <c r="K38" s="121"/>
      <c r="L38" s="275">
        <f>SUM(M30:M36)</f>
        <v>0</v>
      </c>
      <c r="M38" s="275"/>
      <c r="N38" s="275"/>
      <c r="O38" s="275"/>
      <c r="P38" s="276"/>
      <c r="Q38" s="194"/>
      <c r="R38" s="26"/>
    </row>
    <row r="39" spans="2:18" s="1" customFormat="1" ht="14.45" customHeight="1" x14ac:dyDescent="0.3">
      <c r="B39" s="24"/>
      <c r="C39" s="190"/>
      <c r="D39" s="190"/>
      <c r="E39" s="190"/>
      <c r="F39" s="190"/>
      <c r="G39" s="190"/>
      <c r="H39" s="190"/>
      <c r="I39" s="190"/>
      <c r="J39" s="190"/>
      <c r="K39" s="190"/>
      <c r="L39" s="190"/>
      <c r="M39" s="190"/>
      <c r="N39" s="190"/>
      <c r="O39" s="190"/>
      <c r="P39" s="190"/>
      <c r="Q39" s="190"/>
      <c r="R39" s="26"/>
    </row>
    <row r="40" spans="2:18" s="1" customFormat="1" ht="14.45" customHeight="1" x14ac:dyDescent="0.3">
      <c r="B40" s="24"/>
      <c r="C40" s="190"/>
      <c r="D40" s="190"/>
      <c r="E40" s="190"/>
      <c r="F40" s="190"/>
      <c r="G40" s="190"/>
      <c r="H40" s="190"/>
      <c r="I40" s="190"/>
      <c r="J40" s="190"/>
      <c r="K40" s="190"/>
      <c r="L40" s="190"/>
      <c r="M40" s="190"/>
      <c r="N40" s="190"/>
      <c r="O40" s="190"/>
      <c r="P40" s="190"/>
      <c r="Q40" s="190"/>
      <c r="R40" s="26"/>
    </row>
    <row r="41" spans="2:18" x14ac:dyDescent="0.3">
      <c r="B41" s="21"/>
      <c r="C41" s="183"/>
      <c r="D41" s="183"/>
      <c r="E41" s="183"/>
      <c r="F41" s="183"/>
      <c r="G41" s="183"/>
      <c r="H41" s="183"/>
      <c r="I41" s="183"/>
      <c r="J41" s="183"/>
      <c r="K41" s="183"/>
      <c r="L41" s="183"/>
      <c r="M41" s="183"/>
      <c r="N41" s="183"/>
      <c r="O41" s="183"/>
      <c r="P41" s="183"/>
      <c r="Q41" s="183"/>
      <c r="R41" s="22"/>
    </row>
    <row r="42" spans="2:18" x14ac:dyDescent="0.3">
      <c r="B42" s="21"/>
      <c r="C42" s="183"/>
      <c r="D42" s="183"/>
      <c r="E42" s="183"/>
      <c r="F42" s="183"/>
      <c r="G42" s="183"/>
      <c r="H42" s="183"/>
      <c r="I42" s="183"/>
      <c r="J42" s="183"/>
      <c r="K42" s="183"/>
      <c r="L42" s="183"/>
      <c r="M42" s="183"/>
      <c r="N42" s="183"/>
      <c r="O42" s="183"/>
      <c r="P42" s="183"/>
      <c r="Q42" s="183"/>
      <c r="R42" s="22"/>
    </row>
    <row r="43" spans="2:18" x14ac:dyDescent="0.3">
      <c r="B43" s="21"/>
      <c r="C43" s="183"/>
      <c r="D43" s="183"/>
      <c r="E43" s="183"/>
      <c r="F43" s="183"/>
      <c r="G43" s="183"/>
      <c r="H43" s="183"/>
      <c r="I43" s="183"/>
      <c r="J43" s="183"/>
      <c r="K43" s="183"/>
      <c r="L43" s="183"/>
      <c r="M43" s="183"/>
      <c r="N43" s="183"/>
      <c r="O43" s="183"/>
      <c r="P43" s="183"/>
      <c r="Q43" s="183"/>
      <c r="R43" s="22"/>
    </row>
    <row r="44" spans="2:18" x14ac:dyDescent="0.3">
      <c r="B44" s="21"/>
      <c r="C44" s="183"/>
      <c r="D44" s="183"/>
      <c r="E44" s="183"/>
      <c r="F44" s="183"/>
      <c r="G44" s="183"/>
      <c r="H44" s="183"/>
      <c r="I44" s="183"/>
      <c r="J44" s="183"/>
      <c r="K44" s="183"/>
      <c r="L44" s="183"/>
      <c r="M44" s="183"/>
      <c r="N44" s="183"/>
      <c r="O44" s="183"/>
      <c r="P44" s="183"/>
      <c r="Q44" s="183"/>
      <c r="R44" s="22"/>
    </row>
    <row r="45" spans="2:18" x14ac:dyDescent="0.3">
      <c r="B45" s="21"/>
      <c r="C45" s="183"/>
      <c r="D45" s="183"/>
      <c r="E45" s="183"/>
      <c r="F45" s="183"/>
      <c r="G45" s="183"/>
      <c r="H45" s="183"/>
      <c r="I45" s="183"/>
      <c r="J45" s="183"/>
      <c r="K45" s="183"/>
      <c r="L45" s="183"/>
      <c r="M45" s="183"/>
      <c r="N45" s="183"/>
      <c r="O45" s="183"/>
      <c r="P45" s="183"/>
      <c r="Q45" s="183"/>
      <c r="R45" s="22"/>
    </row>
    <row r="46" spans="2:18" x14ac:dyDescent="0.3">
      <c r="B46" s="21"/>
      <c r="C46" s="183"/>
      <c r="D46" s="183"/>
      <c r="E46" s="183"/>
      <c r="F46" s="183"/>
      <c r="G46" s="183"/>
      <c r="H46" s="183"/>
      <c r="I46" s="183"/>
      <c r="J46" s="183"/>
      <c r="K46" s="183"/>
      <c r="L46" s="183"/>
      <c r="M46" s="183"/>
      <c r="N46" s="183"/>
      <c r="O46" s="183"/>
      <c r="P46" s="183"/>
      <c r="Q46" s="183"/>
      <c r="R46" s="22"/>
    </row>
    <row r="47" spans="2:18" x14ac:dyDescent="0.3">
      <c r="B47" s="21"/>
      <c r="C47" s="183"/>
      <c r="D47" s="183"/>
      <c r="E47" s="183"/>
      <c r="F47" s="183"/>
      <c r="G47" s="183"/>
      <c r="H47" s="183"/>
      <c r="I47" s="183"/>
      <c r="J47" s="183"/>
      <c r="K47" s="183"/>
      <c r="L47" s="183"/>
      <c r="M47" s="183"/>
      <c r="N47" s="183"/>
      <c r="O47" s="183"/>
      <c r="P47" s="183"/>
      <c r="Q47" s="183"/>
      <c r="R47" s="22"/>
    </row>
    <row r="48" spans="2:18" x14ac:dyDescent="0.3">
      <c r="B48" s="21"/>
      <c r="C48" s="183"/>
      <c r="D48" s="183"/>
      <c r="E48" s="183"/>
      <c r="F48" s="183"/>
      <c r="G48" s="183"/>
      <c r="H48" s="183"/>
      <c r="I48" s="183"/>
      <c r="J48" s="183"/>
      <c r="K48" s="183"/>
      <c r="L48" s="183"/>
      <c r="M48" s="183"/>
      <c r="N48" s="183"/>
      <c r="O48" s="183"/>
      <c r="P48" s="183"/>
      <c r="Q48" s="183"/>
      <c r="R48" s="22"/>
    </row>
    <row r="49" spans="2:18" x14ac:dyDescent="0.3">
      <c r="B49" s="21"/>
      <c r="C49" s="183"/>
      <c r="D49" s="183"/>
      <c r="E49" s="183"/>
      <c r="F49" s="183"/>
      <c r="G49" s="183"/>
      <c r="H49" s="183"/>
      <c r="I49" s="183"/>
      <c r="J49" s="183"/>
      <c r="K49" s="183"/>
      <c r="L49" s="183"/>
      <c r="M49" s="183"/>
      <c r="N49" s="183"/>
      <c r="O49" s="183"/>
      <c r="P49" s="183"/>
      <c r="Q49" s="183"/>
      <c r="R49" s="22"/>
    </row>
    <row r="50" spans="2:18" s="1" customFormat="1" ht="15" x14ac:dyDescent="0.3">
      <c r="B50" s="24"/>
      <c r="C50" s="190"/>
      <c r="D50" s="124" t="s">
        <v>43</v>
      </c>
      <c r="E50" s="112"/>
      <c r="F50" s="112"/>
      <c r="G50" s="112"/>
      <c r="H50" s="125"/>
      <c r="I50" s="190"/>
      <c r="J50" s="124" t="s">
        <v>44</v>
      </c>
      <c r="K50" s="112"/>
      <c r="L50" s="112"/>
      <c r="M50" s="112"/>
      <c r="N50" s="112"/>
      <c r="O50" s="112"/>
      <c r="P50" s="125"/>
      <c r="Q50" s="190"/>
      <c r="R50" s="26"/>
    </row>
    <row r="51" spans="2:18" x14ac:dyDescent="0.3">
      <c r="B51" s="21"/>
      <c r="C51" s="183"/>
      <c r="D51" s="126"/>
      <c r="E51" s="183"/>
      <c r="F51" s="183"/>
      <c r="G51" s="183"/>
      <c r="H51" s="127"/>
      <c r="I51" s="183"/>
      <c r="J51" s="126"/>
      <c r="K51" s="183"/>
      <c r="L51" s="183"/>
      <c r="M51" s="183"/>
      <c r="N51" s="183"/>
      <c r="O51" s="183"/>
      <c r="P51" s="127"/>
      <c r="Q51" s="183"/>
      <c r="R51" s="22"/>
    </row>
    <row r="52" spans="2:18" x14ac:dyDescent="0.3">
      <c r="B52" s="21"/>
      <c r="C52" s="183"/>
      <c r="D52" s="126"/>
      <c r="E52" s="183"/>
      <c r="F52" s="183"/>
      <c r="G52" s="183"/>
      <c r="H52" s="127"/>
      <c r="I52" s="183"/>
      <c r="J52" s="126"/>
      <c r="K52" s="183"/>
      <c r="L52" s="183"/>
      <c r="M52" s="183"/>
      <c r="N52" s="183"/>
      <c r="O52" s="183"/>
      <c r="P52" s="127"/>
      <c r="Q52" s="183"/>
      <c r="R52" s="22"/>
    </row>
    <row r="53" spans="2:18" x14ac:dyDescent="0.3">
      <c r="B53" s="21"/>
      <c r="C53" s="183"/>
      <c r="D53" s="126"/>
      <c r="E53" s="183"/>
      <c r="F53" s="183"/>
      <c r="G53" s="183"/>
      <c r="H53" s="127"/>
      <c r="I53" s="183"/>
      <c r="J53" s="126"/>
      <c r="K53" s="183"/>
      <c r="L53" s="183"/>
      <c r="M53" s="183"/>
      <c r="N53" s="183"/>
      <c r="O53" s="183"/>
      <c r="P53" s="127"/>
      <c r="Q53" s="183"/>
      <c r="R53" s="22"/>
    </row>
    <row r="54" spans="2:18" x14ac:dyDescent="0.3">
      <c r="B54" s="21"/>
      <c r="C54" s="183"/>
      <c r="D54" s="126"/>
      <c r="E54" s="183"/>
      <c r="F54" s="183"/>
      <c r="G54" s="183"/>
      <c r="H54" s="127"/>
      <c r="I54" s="183"/>
      <c r="J54" s="126"/>
      <c r="K54" s="183"/>
      <c r="L54" s="183"/>
      <c r="M54" s="183"/>
      <c r="N54" s="183"/>
      <c r="O54" s="183"/>
      <c r="P54" s="127"/>
      <c r="Q54" s="183"/>
      <c r="R54" s="22"/>
    </row>
    <row r="55" spans="2:18" x14ac:dyDescent="0.3">
      <c r="B55" s="21"/>
      <c r="C55" s="183"/>
      <c r="D55" s="126"/>
      <c r="E55" s="183"/>
      <c r="F55" s="183"/>
      <c r="G55" s="183"/>
      <c r="H55" s="127"/>
      <c r="I55" s="183"/>
      <c r="J55" s="126"/>
      <c r="K55" s="183"/>
      <c r="L55" s="183"/>
      <c r="M55" s="183"/>
      <c r="N55" s="183"/>
      <c r="O55" s="183"/>
      <c r="P55" s="127"/>
      <c r="Q55" s="183"/>
      <c r="R55" s="22"/>
    </row>
    <row r="56" spans="2:18" x14ac:dyDescent="0.3">
      <c r="B56" s="21"/>
      <c r="C56" s="183"/>
      <c r="D56" s="126"/>
      <c r="E56" s="183"/>
      <c r="F56" s="183"/>
      <c r="G56" s="183"/>
      <c r="H56" s="127"/>
      <c r="I56" s="183"/>
      <c r="J56" s="126"/>
      <c r="K56" s="183"/>
      <c r="L56" s="183"/>
      <c r="M56" s="183"/>
      <c r="N56" s="183"/>
      <c r="O56" s="183"/>
      <c r="P56" s="127"/>
      <c r="Q56" s="183"/>
      <c r="R56" s="22"/>
    </row>
    <row r="57" spans="2:18" x14ac:dyDescent="0.3">
      <c r="B57" s="21"/>
      <c r="C57" s="183"/>
      <c r="D57" s="126"/>
      <c r="E57" s="183"/>
      <c r="F57" s="183"/>
      <c r="G57" s="183"/>
      <c r="H57" s="127"/>
      <c r="I57" s="183"/>
      <c r="J57" s="126"/>
      <c r="K57" s="183"/>
      <c r="L57" s="183"/>
      <c r="M57" s="183"/>
      <c r="N57" s="183"/>
      <c r="O57" s="183"/>
      <c r="P57" s="127"/>
      <c r="Q57" s="183"/>
      <c r="R57" s="22"/>
    </row>
    <row r="58" spans="2:18" x14ac:dyDescent="0.3">
      <c r="B58" s="21"/>
      <c r="C58" s="183"/>
      <c r="D58" s="126"/>
      <c r="E58" s="183"/>
      <c r="F58" s="183"/>
      <c r="G58" s="183"/>
      <c r="H58" s="127"/>
      <c r="I58" s="183"/>
      <c r="J58" s="126"/>
      <c r="K58" s="183"/>
      <c r="L58" s="183"/>
      <c r="M58" s="183"/>
      <c r="N58" s="183"/>
      <c r="O58" s="183"/>
      <c r="P58" s="127"/>
      <c r="Q58" s="183"/>
      <c r="R58" s="22"/>
    </row>
    <row r="59" spans="2:18" s="1" customFormat="1" ht="15" x14ac:dyDescent="0.3">
      <c r="B59" s="24"/>
      <c r="C59" s="190"/>
      <c r="D59" s="128" t="s">
        <v>45</v>
      </c>
      <c r="E59" s="129"/>
      <c r="F59" s="129"/>
      <c r="G59" s="130" t="s">
        <v>46</v>
      </c>
      <c r="H59" s="131"/>
      <c r="I59" s="190"/>
      <c r="J59" s="128" t="s">
        <v>45</v>
      </c>
      <c r="K59" s="129"/>
      <c r="L59" s="129"/>
      <c r="M59" s="129"/>
      <c r="N59" s="130" t="s">
        <v>46</v>
      </c>
      <c r="O59" s="129"/>
      <c r="P59" s="131"/>
      <c r="Q59" s="190"/>
      <c r="R59" s="26"/>
    </row>
    <row r="60" spans="2:18" x14ac:dyDescent="0.3">
      <c r="B60" s="21"/>
      <c r="C60" s="183"/>
      <c r="D60" s="183"/>
      <c r="E60" s="183"/>
      <c r="F60" s="183"/>
      <c r="G60" s="183"/>
      <c r="H60" s="183"/>
      <c r="I60" s="183"/>
      <c r="J60" s="183"/>
      <c r="K60" s="183"/>
      <c r="L60" s="183"/>
      <c r="M60" s="183"/>
      <c r="N60" s="183"/>
      <c r="O60" s="183"/>
      <c r="P60" s="183"/>
      <c r="Q60" s="183"/>
      <c r="R60" s="22"/>
    </row>
    <row r="61" spans="2:18" s="1" customFormat="1" ht="15" x14ac:dyDescent="0.3">
      <c r="B61" s="24"/>
      <c r="C61" s="190"/>
      <c r="D61" s="124" t="s">
        <v>47</v>
      </c>
      <c r="E61" s="112"/>
      <c r="F61" s="112"/>
      <c r="G61" s="112"/>
      <c r="H61" s="125"/>
      <c r="I61" s="190"/>
      <c r="J61" s="124" t="s">
        <v>48</v>
      </c>
      <c r="K61" s="112"/>
      <c r="L61" s="112"/>
      <c r="M61" s="112"/>
      <c r="N61" s="112"/>
      <c r="O61" s="112"/>
      <c r="P61" s="125"/>
      <c r="Q61" s="190"/>
      <c r="R61" s="26"/>
    </row>
    <row r="62" spans="2:18" x14ac:dyDescent="0.3">
      <c r="B62" s="21"/>
      <c r="C62" s="183"/>
      <c r="D62" s="126"/>
      <c r="E62" s="183"/>
      <c r="F62" s="183"/>
      <c r="G62" s="183"/>
      <c r="H62" s="127"/>
      <c r="I62" s="183"/>
      <c r="J62" s="126"/>
      <c r="K62" s="183"/>
      <c r="L62" s="183"/>
      <c r="M62" s="183"/>
      <c r="N62" s="183"/>
      <c r="O62" s="183"/>
      <c r="P62" s="127"/>
      <c r="Q62" s="183"/>
      <c r="R62" s="22"/>
    </row>
    <row r="63" spans="2:18" x14ac:dyDescent="0.3">
      <c r="B63" s="21"/>
      <c r="C63" s="183"/>
      <c r="D63" s="126"/>
      <c r="E63" s="183"/>
      <c r="F63" s="183"/>
      <c r="G63" s="183"/>
      <c r="H63" s="127"/>
      <c r="I63" s="183"/>
      <c r="J63" s="126"/>
      <c r="K63" s="183"/>
      <c r="L63" s="183"/>
      <c r="M63" s="183"/>
      <c r="N63" s="183"/>
      <c r="O63" s="183"/>
      <c r="P63" s="127"/>
      <c r="Q63" s="183"/>
      <c r="R63" s="22"/>
    </row>
    <row r="64" spans="2:18" x14ac:dyDescent="0.3">
      <c r="B64" s="21"/>
      <c r="C64" s="183"/>
      <c r="D64" s="126"/>
      <c r="E64" s="183"/>
      <c r="F64" s="183"/>
      <c r="G64" s="183"/>
      <c r="H64" s="127"/>
      <c r="I64" s="183"/>
      <c r="J64" s="126"/>
      <c r="K64" s="183"/>
      <c r="L64" s="183"/>
      <c r="M64" s="183"/>
      <c r="N64" s="183"/>
      <c r="O64" s="183"/>
      <c r="P64" s="127"/>
      <c r="Q64" s="183"/>
      <c r="R64" s="22"/>
    </row>
    <row r="65" spans="2:18" x14ac:dyDescent="0.3">
      <c r="B65" s="21"/>
      <c r="C65" s="183"/>
      <c r="D65" s="126"/>
      <c r="E65" s="183"/>
      <c r="F65" s="183"/>
      <c r="G65" s="183"/>
      <c r="H65" s="127"/>
      <c r="I65" s="183"/>
      <c r="J65" s="126"/>
      <c r="K65" s="183"/>
      <c r="L65" s="183"/>
      <c r="M65" s="183"/>
      <c r="N65" s="183"/>
      <c r="O65" s="183"/>
      <c r="P65" s="127"/>
      <c r="Q65" s="183"/>
      <c r="R65" s="22"/>
    </row>
    <row r="66" spans="2:18" x14ac:dyDescent="0.3">
      <c r="B66" s="21"/>
      <c r="C66" s="183"/>
      <c r="D66" s="126"/>
      <c r="E66" s="183"/>
      <c r="F66" s="183"/>
      <c r="G66" s="183"/>
      <c r="H66" s="127"/>
      <c r="I66" s="183"/>
      <c r="J66" s="126"/>
      <c r="K66" s="183"/>
      <c r="L66" s="183"/>
      <c r="M66" s="183"/>
      <c r="N66" s="183"/>
      <c r="O66" s="183"/>
      <c r="P66" s="127"/>
      <c r="Q66" s="183"/>
      <c r="R66" s="22"/>
    </row>
    <row r="67" spans="2:18" x14ac:dyDescent="0.3">
      <c r="B67" s="21"/>
      <c r="C67" s="183"/>
      <c r="D67" s="126"/>
      <c r="E67" s="183"/>
      <c r="F67" s="183"/>
      <c r="G67" s="183"/>
      <c r="H67" s="127"/>
      <c r="I67" s="183"/>
      <c r="J67" s="126"/>
      <c r="K67" s="183"/>
      <c r="L67" s="183"/>
      <c r="M67" s="183"/>
      <c r="N67" s="183"/>
      <c r="O67" s="183"/>
      <c r="P67" s="127"/>
      <c r="Q67" s="183"/>
      <c r="R67" s="22"/>
    </row>
    <row r="68" spans="2:18" x14ac:dyDescent="0.3">
      <c r="B68" s="21"/>
      <c r="C68" s="183"/>
      <c r="D68" s="126"/>
      <c r="E68" s="183"/>
      <c r="F68" s="183"/>
      <c r="G68" s="183"/>
      <c r="H68" s="127"/>
      <c r="I68" s="183"/>
      <c r="J68" s="126"/>
      <c r="K68" s="183"/>
      <c r="L68" s="183"/>
      <c r="M68" s="183"/>
      <c r="N68" s="183"/>
      <c r="O68" s="183"/>
      <c r="P68" s="127"/>
      <c r="Q68" s="183"/>
      <c r="R68" s="22"/>
    </row>
    <row r="69" spans="2:18" x14ac:dyDescent="0.3">
      <c r="B69" s="21"/>
      <c r="C69" s="183"/>
      <c r="D69" s="126"/>
      <c r="E69" s="183"/>
      <c r="F69" s="183"/>
      <c r="G69" s="183"/>
      <c r="H69" s="127"/>
      <c r="I69" s="183"/>
      <c r="J69" s="126"/>
      <c r="K69" s="183"/>
      <c r="L69" s="183"/>
      <c r="M69" s="183"/>
      <c r="N69" s="183"/>
      <c r="O69" s="183"/>
      <c r="P69" s="127"/>
      <c r="Q69" s="183"/>
      <c r="R69" s="22"/>
    </row>
    <row r="70" spans="2:18" s="1" customFormat="1" ht="15" x14ac:dyDescent="0.3">
      <c r="B70" s="24"/>
      <c r="C70" s="190"/>
      <c r="D70" s="128" t="s">
        <v>45</v>
      </c>
      <c r="E70" s="129"/>
      <c r="F70" s="129"/>
      <c r="G70" s="130" t="s">
        <v>46</v>
      </c>
      <c r="H70" s="131"/>
      <c r="I70" s="190"/>
      <c r="J70" s="128" t="s">
        <v>45</v>
      </c>
      <c r="K70" s="129"/>
      <c r="L70" s="129"/>
      <c r="M70" s="129"/>
      <c r="N70" s="130" t="s">
        <v>46</v>
      </c>
      <c r="O70" s="129"/>
      <c r="P70" s="131"/>
      <c r="Q70" s="190"/>
      <c r="R70" s="26"/>
    </row>
    <row r="71" spans="2:18" s="1" customFormat="1" ht="14.45" customHeight="1" x14ac:dyDescent="0.3">
      <c r="B71" s="34"/>
      <c r="C71" s="132"/>
      <c r="D71" s="132"/>
      <c r="E71" s="132"/>
      <c r="F71" s="132"/>
      <c r="G71" s="132"/>
      <c r="H71" s="132"/>
      <c r="I71" s="132"/>
      <c r="J71" s="132"/>
      <c r="K71" s="132"/>
      <c r="L71" s="132"/>
      <c r="M71" s="132"/>
      <c r="N71" s="132"/>
      <c r="O71" s="132"/>
      <c r="P71" s="132"/>
      <c r="Q71" s="132"/>
      <c r="R71" s="36"/>
    </row>
    <row r="72" spans="2:18" x14ac:dyDescent="0.3">
      <c r="C72" s="133"/>
      <c r="D72" s="133"/>
      <c r="E72" s="133"/>
      <c r="F72" s="133"/>
      <c r="G72" s="133"/>
      <c r="H72" s="133"/>
      <c r="I72" s="133"/>
      <c r="J72" s="133"/>
      <c r="K72" s="133"/>
      <c r="L72" s="133"/>
      <c r="M72" s="133"/>
      <c r="N72" s="133"/>
      <c r="O72" s="133"/>
      <c r="P72" s="133"/>
      <c r="Q72" s="133"/>
    </row>
    <row r="73" spans="2:18" x14ac:dyDescent="0.3">
      <c r="C73" s="133"/>
      <c r="D73" s="133"/>
      <c r="E73" s="133"/>
      <c r="F73" s="133"/>
      <c r="G73" s="133"/>
      <c r="H73" s="133"/>
      <c r="I73" s="133"/>
      <c r="J73" s="133"/>
      <c r="K73" s="133"/>
      <c r="L73" s="133"/>
      <c r="M73" s="133"/>
      <c r="N73" s="133"/>
      <c r="O73" s="133"/>
      <c r="P73" s="133"/>
      <c r="Q73" s="133"/>
    </row>
    <row r="74" spans="2:18" x14ac:dyDescent="0.3">
      <c r="C74" s="133"/>
      <c r="D74" s="133"/>
      <c r="E74" s="133"/>
      <c r="F74" s="133"/>
      <c r="G74" s="133"/>
      <c r="H74" s="133"/>
      <c r="I74" s="133"/>
      <c r="J74" s="133"/>
      <c r="K74" s="133"/>
      <c r="L74" s="133"/>
      <c r="M74" s="133"/>
      <c r="N74" s="133"/>
      <c r="O74" s="133"/>
      <c r="P74" s="133"/>
      <c r="Q74" s="133"/>
    </row>
    <row r="75" spans="2:18" s="1" customFormat="1" ht="6.95" customHeight="1" x14ac:dyDescent="0.3">
      <c r="B75" s="37"/>
      <c r="C75" s="134"/>
      <c r="D75" s="134"/>
      <c r="E75" s="134"/>
      <c r="F75" s="134"/>
      <c r="G75" s="134"/>
      <c r="H75" s="134"/>
      <c r="I75" s="134"/>
      <c r="J75" s="134"/>
      <c r="K75" s="134"/>
      <c r="L75" s="134"/>
      <c r="M75" s="134"/>
      <c r="N75" s="134"/>
      <c r="O75" s="134"/>
      <c r="P75" s="134"/>
      <c r="Q75" s="134"/>
      <c r="R75" s="38"/>
    </row>
    <row r="76" spans="2:18" s="1" customFormat="1" ht="36.950000000000003" customHeight="1" x14ac:dyDescent="0.3">
      <c r="B76" s="24"/>
      <c r="C76" s="227" t="s">
        <v>89</v>
      </c>
      <c r="D76" s="228"/>
      <c r="E76" s="228"/>
      <c r="F76" s="228"/>
      <c r="G76" s="228"/>
      <c r="H76" s="228"/>
      <c r="I76" s="228"/>
      <c r="J76" s="228"/>
      <c r="K76" s="228"/>
      <c r="L76" s="228"/>
      <c r="M76" s="228"/>
      <c r="N76" s="228"/>
      <c r="O76" s="228"/>
      <c r="P76" s="228"/>
      <c r="Q76" s="228"/>
      <c r="R76" s="26"/>
    </row>
    <row r="77" spans="2:18" s="1" customFormat="1" ht="6.95" customHeight="1" x14ac:dyDescent="0.3">
      <c r="B77" s="24"/>
      <c r="C77" s="190"/>
      <c r="D77" s="190"/>
      <c r="E77" s="190"/>
      <c r="F77" s="190"/>
      <c r="G77" s="190"/>
      <c r="H77" s="190"/>
      <c r="I77" s="190"/>
      <c r="J77" s="190"/>
      <c r="K77" s="190"/>
      <c r="L77" s="190"/>
      <c r="M77" s="190"/>
      <c r="N77" s="190"/>
      <c r="O77" s="190"/>
      <c r="P77" s="190"/>
      <c r="Q77" s="190"/>
      <c r="R77" s="26"/>
    </row>
    <row r="78" spans="2:18" s="1" customFormat="1" ht="30" customHeight="1" x14ac:dyDescent="0.3">
      <c r="B78" s="24"/>
      <c r="C78" s="191" t="s">
        <v>17</v>
      </c>
      <c r="D78" s="190"/>
      <c r="E78" s="190"/>
      <c r="F78" s="264" t="str">
        <f>F6</f>
        <v>Lednice</v>
      </c>
      <c r="G78" s="265"/>
      <c r="H78" s="265"/>
      <c r="I78" s="265"/>
      <c r="J78" s="265"/>
      <c r="K78" s="265"/>
      <c r="L78" s="265"/>
      <c r="M78" s="265"/>
      <c r="N78" s="265"/>
      <c r="O78" s="265"/>
      <c r="P78" s="265"/>
      <c r="Q78" s="190"/>
      <c r="R78" s="26"/>
    </row>
    <row r="79" spans="2:18" s="1" customFormat="1" ht="36.950000000000003" customHeight="1" x14ac:dyDescent="0.3">
      <c r="B79" s="24"/>
      <c r="C79" s="135" t="s">
        <v>86</v>
      </c>
      <c r="D79" s="190"/>
      <c r="E79" s="190"/>
      <c r="F79" s="224" t="str">
        <f>F7</f>
        <v>TO-01 - Technologie čerpání vody do závlahového systému, nadzemní přístřešek</v>
      </c>
      <c r="G79" s="263"/>
      <c r="H79" s="263"/>
      <c r="I79" s="263"/>
      <c r="J79" s="263"/>
      <c r="K79" s="263"/>
      <c r="L79" s="263"/>
      <c r="M79" s="263"/>
      <c r="N79" s="263"/>
      <c r="O79" s="263"/>
      <c r="P79" s="263"/>
      <c r="Q79" s="190"/>
      <c r="R79" s="26"/>
    </row>
    <row r="80" spans="2:18" s="1" customFormat="1" ht="6.95" customHeight="1" x14ac:dyDescent="0.3">
      <c r="B80" s="24"/>
      <c r="C80" s="190"/>
      <c r="D80" s="190"/>
      <c r="E80" s="190"/>
      <c r="F80" s="190"/>
      <c r="G80" s="190"/>
      <c r="H80" s="190"/>
      <c r="I80" s="190"/>
      <c r="J80" s="190"/>
      <c r="K80" s="190"/>
      <c r="L80" s="190"/>
      <c r="M80" s="190"/>
      <c r="N80" s="190"/>
      <c r="O80" s="190"/>
      <c r="P80" s="190"/>
      <c r="Q80" s="190"/>
      <c r="R80" s="26"/>
    </row>
    <row r="81" spans="2:21" s="1" customFormat="1" ht="18" customHeight="1" x14ac:dyDescent="0.3">
      <c r="B81" s="24"/>
      <c r="C81" s="191" t="s">
        <v>20</v>
      </c>
      <c r="D81" s="190"/>
      <c r="E81" s="190"/>
      <c r="F81" s="188" t="str">
        <f>F9</f>
        <v>Trnava</v>
      </c>
      <c r="G81" s="190"/>
      <c r="H81" s="190"/>
      <c r="I81" s="190"/>
      <c r="J81" s="190"/>
      <c r="K81" s="191" t="s">
        <v>22</v>
      </c>
      <c r="L81" s="190"/>
      <c r="M81" s="255">
        <f>IF(O9="","",O9)</f>
        <v>43661</v>
      </c>
      <c r="N81" s="255"/>
      <c r="O81" s="255"/>
      <c r="P81" s="255"/>
      <c r="Q81" s="190"/>
      <c r="R81" s="26"/>
    </row>
    <row r="82" spans="2:21" s="1" customFormat="1" ht="6.95" customHeight="1" x14ac:dyDescent="0.3">
      <c r="B82" s="24"/>
      <c r="C82" s="190"/>
      <c r="D82" s="190"/>
      <c r="E82" s="190"/>
      <c r="F82" s="190"/>
      <c r="G82" s="190"/>
      <c r="H82" s="190"/>
      <c r="I82" s="190"/>
      <c r="J82" s="190"/>
      <c r="K82" s="190"/>
      <c r="L82" s="190"/>
      <c r="M82" s="190"/>
      <c r="N82" s="190"/>
      <c r="O82" s="190"/>
      <c r="P82" s="190"/>
      <c r="Q82" s="190"/>
      <c r="R82" s="26"/>
    </row>
    <row r="83" spans="2:21" s="1" customFormat="1" ht="15" x14ac:dyDescent="0.3">
      <c r="B83" s="24"/>
      <c r="C83" s="191" t="s">
        <v>23</v>
      </c>
      <c r="D83" s="190"/>
      <c r="E83" s="190"/>
      <c r="F83" s="111" t="str">
        <f>'Rekapitulace stavby'!$L$82</f>
        <v>Město Trnava</v>
      </c>
      <c r="G83" s="190"/>
      <c r="H83" s="190"/>
      <c r="I83" s="190"/>
      <c r="J83" s="190"/>
      <c r="K83" s="191" t="s">
        <v>27</v>
      </c>
      <c r="L83" s="190"/>
      <c r="M83" s="255" t="str">
        <f>'Rekapitulace stavby'!$AM$82</f>
        <v>Ing. Jiří Vondál</v>
      </c>
      <c r="N83" s="229"/>
      <c r="O83" s="229"/>
      <c r="P83" s="229"/>
      <c r="Q83" s="229"/>
      <c r="R83" s="26"/>
    </row>
    <row r="84" spans="2:21" s="1" customFormat="1" ht="14.45" customHeight="1" x14ac:dyDescent="0.3">
      <c r="B84" s="24"/>
      <c r="C84" s="191" t="s">
        <v>26</v>
      </c>
      <c r="D84" s="190"/>
      <c r="E84" s="190"/>
      <c r="F84" s="111" t="str">
        <f>'Rekapitulace stavby'!$K$13</f>
        <v xml:space="preserve"> </v>
      </c>
      <c r="G84" s="190"/>
      <c r="H84" s="190"/>
      <c r="I84" s="190"/>
      <c r="J84" s="190"/>
      <c r="K84" s="191" t="s">
        <v>29</v>
      </c>
      <c r="L84" s="190"/>
      <c r="M84" s="255" t="str">
        <f>'Rekapitulace stavby'!$AM$83</f>
        <v>Ing. Tomáš Vlček</v>
      </c>
      <c r="N84" s="229"/>
      <c r="O84" s="229"/>
      <c r="P84" s="229"/>
      <c r="Q84" s="229"/>
      <c r="R84" s="26"/>
    </row>
    <row r="85" spans="2:21" s="1" customFormat="1" ht="10.35" customHeight="1" x14ac:dyDescent="0.3">
      <c r="B85" s="24"/>
      <c r="C85" s="190"/>
      <c r="D85" s="190"/>
      <c r="E85" s="190"/>
      <c r="F85" s="190"/>
      <c r="G85" s="190"/>
      <c r="H85" s="190"/>
      <c r="I85" s="190"/>
      <c r="J85" s="190"/>
      <c r="K85" s="190"/>
      <c r="L85" s="190"/>
      <c r="M85" s="190"/>
      <c r="N85" s="190"/>
      <c r="O85" s="190"/>
      <c r="P85" s="190"/>
      <c r="Q85" s="190"/>
      <c r="R85" s="26"/>
    </row>
    <row r="86" spans="2:21" s="1" customFormat="1" ht="29.25" customHeight="1" x14ac:dyDescent="0.3">
      <c r="B86" s="24"/>
      <c r="C86" s="271" t="s">
        <v>90</v>
      </c>
      <c r="D86" s="272"/>
      <c r="E86" s="272"/>
      <c r="F86" s="272"/>
      <c r="G86" s="272"/>
      <c r="H86" s="194"/>
      <c r="I86" s="194"/>
      <c r="J86" s="194"/>
      <c r="K86" s="194"/>
      <c r="L86" s="194"/>
      <c r="M86" s="194"/>
      <c r="N86" s="271" t="s">
        <v>203</v>
      </c>
      <c r="O86" s="272"/>
      <c r="P86" s="272"/>
      <c r="Q86" s="272"/>
      <c r="R86" s="26"/>
    </row>
    <row r="87" spans="2:21" s="1" customFormat="1" ht="10.35" customHeight="1" x14ac:dyDescent="0.3">
      <c r="B87" s="24"/>
      <c r="C87" s="190"/>
      <c r="D87" s="190"/>
      <c r="E87" s="190"/>
      <c r="F87" s="190"/>
      <c r="G87" s="190"/>
      <c r="H87" s="190"/>
      <c r="I87" s="190"/>
      <c r="J87" s="190"/>
      <c r="K87" s="190"/>
      <c r="L87" s="190"/>
      <c r="M87" s="190"/>
      <c r="N87" s="190"/>
      <c r="O87" s="190"/>
      <c r="P87" s="190"/>
      <c r="Q87" s="190"/>
      <c r="R87" s="26"/>
    </row>
    <row r="88" spans="2:21" s="1" customFormat="1" ht="29.25" customHeight="1" x14ac:dyDescent="0.3">
      <c r="B88" s="24"/>
      <c r="C88" s="137" t="s">
        <v>91</v>
      </c>
      <c r="D88" s="190"/>
      <c r="E88" s="190"/>
      <c r="F88" s="190"/>
      <c r="G88" s="190"/>
      <c r="H88" s="190"/>
      <c r="I88" s="190"/>
      <c r="J88" s="190"/>
      <c r="K88" s="190"/>
      <c r="L88" s="190"/>
      <c r="M88" s="190"/>
      <c r="N88" s="213">
        <f>N115</f>
        <v>0</v>
      </c>
      <c r="O88" s="269"/>
      <c r="P88" s="269"/>
      <c r="Q88" s="269"/>
      <c r="R88" s="26"/>
    </row>
    <row r="89" spans="2:21" s="6" customFormat="1" ht="24.95" customHeight="1" x14ac:dyDescent="0.3">
      <c r="B89" s="68"/>
      <c r="C89" s="195"/>
      <c r="D89" s="139" t="s">
        <v>146</v>
      </c>
      <c r="E89" s="195"/>
      <c r="F89" s="195"/>
      <c r="G89" s="195"/>
      <c r="H89" s="195"/>
      <c r="I89" s="195"/>
      <c r="J89" s="195"/>
      <c r="K89" s="195"/>
      <c r="L89" s="195"/>
      <c r="M89" s="195"/>
      <c r="N89" s="273">
        <f>N116</f>
        <v>0</v>
      </c>
      <c r="O89" s="274"/>
      <c r="P89" s="274"/>
      <c r="Q89" s="274"/>
      <c r="R89" s="69"/>
    </row>
    <row r="90" spans="2:21" s="7" customFormat="1" ht="19.899999999999999" customHeight="1" x14ac:dyDescent="0.3">
      <c r="B90" s="70"/>
      <c r="C90" s="193"/>
      <c r="D90" s="141" t="str">
        <f>D117</f>
        <v>D1 - Výkopy</v>
      </c>
      <c r="E90" s="193"/>
      <c r="F90" s="193"/>
      <c r="G90" s="193"/>
      <c r="H90" s="193"/>
      <c r="I90" s="193"/>
      <c r="J90" s="193"/>
      <c r="K90" s="193"/>
      <c r="L90" s="193"/>
      <c r="M90" s="193"/>
      <c r="N90" s="266">
        <f>N117</f>
        <v>0</v>
      </c>
      <c r="O90" s="267"/>
      <c r="P90" s="267"/>
      <c r="Q90" s="267"/>
      <c r="R90" s="71"/>
    </row>
    <row r="91" spans="2:21" s="7" customFormat="1" ht="19.899999999999999" customHeight="1" x14ac:dyDescent="0.3">
      <c r="B91" s="70"/>
      <c r="C91" s="193"/>
      <c r="D91" s="141" t="str">
        <f>D122</f>
        <v>D2 - Základové konstrukce</v>
      </c>
      <c r="E91" s="193"/>
      <c r="F91" s="193"/>
      <c r="G91" s="193"/>
      <c r="H91" s="193"/>
      <c r="I91" s="193"/>
      <c r="J91" s="193"/>
      <c r="K91" s="193"/>
      <c r="L91" s="193"/>
      <c r="M91" s="193"/>
      <c r="N91" s="266">
        <f>N122</f>
        <v>0</v>
      </c>
      <c r="O91" s="267"/>
      <c r="P91" s="267"/>
      <c r="Q91" s="267"/>
      <c r="R91" s="71"/>
    </row>
    <row r="92" spans="2:21" s="7" customFormat="1" ht="19.899999999999999" customHeight="1" x14ac:dyDescent="0.3">
      <c r="B92" s="70"/>
      <c r="C92" s="193"/>
      <c r="D92" s="141" t="str">
        <f>D134</f>
        <v>D3 - konstrukce přístřešku</v>
      </c>
      <c r="E92" s="193"/>
      <c r="F92" s="193"/>
      <c r="G92" s="193"/>
      <c r="H92" s="193"/>
      <c r="I92" s="193"/>
      <c r="J92" s="193"/>
      <c r="K92" s="193"/>
      <c r="L92" s="193"/>
      <c r="M92" s="193"/>
      <c r="N92" s="266">
        <f>N134</f>
        <v>0</v>
      </c>
      <c r="O92" s="267"/>
      <c r="P92" s="267"/>
      <c r="Q92" s="267"/>
      <c r="R92" s="71"/>
    </row>
    <row r="93" spans="2:21" s="7" customFormat="1" ht="19.899999999999999" customHeight="1" x14ac:dyDescent="0.3">
      <c r="B93" s="70"/>
      <c r="C93" s="193"/>
      <c r="D93" s="141" t="str">
        <f>D143</f>
        <v>D4 - čerpací stanice a filtrace</v>
      </c>
      <c r="E93" s="193"/>
      <c r="F93" s="193"/>
      <c r="G93" s="193"/>
      <c r="H93" s="193"/>
      <c r="I93" s="193"/>
      <c r="J93" s="193"/>
      <c r="K93" s="193"/>
      <c r="L93" s="193"/>
      <c r="M93" s="193"/>
      <c r="N93" s="266">
        <f>N143</f>
        <v>0</v>
      </c>
      <c r="O93" s="267"/>
      <c r="P93" s="267"/>
      <c r="Q93" s="267"/>
      <c r="R93" s="71"/>
    </row>
    <row r="94" spans="2:21" s="7" customFormat="1" ht="19.899999999999999" customHeight="1" x14ac:dyDescent="0.3">
      <c r="B94" s="70"/>
      <c r="C94" s="193"/>
      <c r="D94" s="141" t="str">
        <f>D160</f>
        <v>D5 - Dopouštění akumulační nádrže</v>
      </c>
      <c r="E94" s="193"/>
      <c r="F94" s="193"/>
      <c r="G94" s="193"/>
      <c r="H94" s="193"/>
      <c r="I94" s="193"/>
      <c r="J94" s="193"/>
      <c r="K94" s="193"/>
      <c r="L94" s="193"/>
      <c r="M94" s="193"/>
      <c r="N94" s="192"/>
      <c r="O94" s="193"/>
      <c r="P94" s="268">
        <f>N160</f>
        <v>0</v>
      </c>
      <c r="Q94" s="268"/>
      <c r="R94" s="71"/>
    </row>
    <row r="95" spans="2:21" s="1" customFormat="1" ht="21.75" customHeight="1" x14ac:dyDescent="0.3">
      <c r="B95" s="24"/>
      <c r="C95" s="190"/>
      <c r="D95" s="141" t="str">
        <f>D170</f>
        <v>D6 - Vedlejší náklady</v>
      </c>
      <c r="E95" s="193"/>
      <c r="F95" s="193"/>
      <c r="G95" s="193"/>
      <c r="H95" s="193"/>
      <c r="I95" s="193"/>
      <c r="J95" s="193"/>
      <c r="K95" s="193"/>
      <c r="L95" s="193"/>
      <c r="M95" s="193"/>
      <c r="N95" s="192"/>
      <c r="O95" s="193"/>
      <c r="P95" s="268">
        <f>N170</f>
        <v>0</v>
      </c>
      <c r="Q95" s="268"/>
      <c r="R95" s="26"/>
    </row>
    <row r="96" spans="2:21" s="1" customFormat="1" ht="29.25" customHeight="1" x14ac:dyDescent="0.3">
      <c r="B96" s="24"/>
      <c r="C96" s="137" t="s">
        <v>93</v>
      </c>
      <c r="D96" s="190"/>
      <c r="E96" s="190"/>
      <c r="F96" s="190"/>
      <c r="G96" s="190"/>
      <c r="H96" s="190"/>
      <c r="I96" s="190"/>
      <c r="J96" s="190"/>
      <c r="K96" s="190"/>
      <c r="L96" s="190"/>
      <c r="M96" s="190"/>
      <c r="N96" s="269">
        <v>0</v>
      </c>
      <c r="O96" s="270"/>
      <c r="P96" s="270"/>
      <c r="Q96" s="270"/>
      <c r="R96" s="26"/>
      <c r="T96" s="72"/>
      <c r="U96" s="73" t="s">
        <v>34</v>
      </c>
    </row>
    <row r="97" spans="2:18" s="1" customFormat="1" ht="18" customHeight="1" x14ac:dyDescent="0.3">
      <c r="B97" s="24"/>
      <c r="C97" s="190"/>
      <c r="D97" s="190"/>
      <c r="E97" s="190"/>
      <c r="F97" s="190"/>
      <c r="G97" s="190"/>
      <c r="H97" s="190"/>
      <c r="I97" s="190"/>
      <c r="J97" s="190"/>
      <c r="K97" s="190"/>
      <c r="L97" s="190"/>
      <c r="M97" s="190"/>
      <c r="N97" s="190"/>
      <c r="O97" s="190"/>
      <c r="P97" s="190"/>
      <c r="Q97" s="190"/>
      <c r="R97" s="26"/>
    </row>
    <row r="98" spans="2:18" s="1" customFormat="1" ht="29.25" customHeight="1" x14ac:dyDescent="0.3">
      <c r="B98" s="24"/>
      <c r="C98" s="143" t="s">
        <v>79</v>
      </c>
      <c r="D98" s="194"/>
      <c r="E98" s="194"/>
      <c r="F98" s="194"/>
      <c r="G98" s="194"/>
      <c r="H98" s="194"/>
      <c r="I98" s="194"/>
      <c r="J98" s="194"/>
      <c r="K98" s="194"/>
      <c r="L98" s="214">
        <f>ROUND(SUM(N88+N96),2)</f>
        <v>0</v>
      </c>
      <c r="M98" s="214"/>
      <c r="N98" s="214"/>
      <c r="O98" s="214"/>
      <c r="P98" s="214"/>
      <c r="Q98" s="214"/>
      <c r="R98" s="26"/>
    </row>
    <row r="99" spans="2:18" s="1" customFormat="1" ht="6.95" customHeight="1" x14ac:dyDescent="0.3">
      <c r="B99" s="34"/>
      <c r="C99" s="132"/>
      <c r="D99" s="132"/>
      <c r="E99" s="132"/>
      <c r="F99" s="132"/>
      <c r="G99" s="132"/>
      <c r="H99" s="132"/>
      <c r="I99" s="132"/>
      <c r="J99" s="132"/>
      <c r="K99" s="132"/>
      <c r="L99" s="132"/>
      <c r="M99" s="132"/>
      <c r="N99" s="132"/>
      <c r="O99" s="132"/>
      <c r="P99" s="132"/>
      <c r="Q99" s="132"/>
      <c r="R99" s="36"/>
    </row>
    <row r="100" spans="2:18" x14ac:dyDescent="0.3">
      <c r="C100" s="133"/>
      <c r="D100" s="133"/>
      <c r="E100" s="133"/>
      <c r="F100" s="133"/>
      <c r="G100" s="133"/>
      <c r="H100" s="133"/>
      <c r="I100" s="133"/>
      <c r="J100" s="133"/>
      <c r="K100" s="133"/>
      <c r="L100" s="133"/>
      <c r="M100" s="133"/>
      <c r="N100" s="133"/>
      <c r="O100" s="133"/>
      <c r="P100" s="133"/>
      <c r="Q100" s="133"/>
    </row>
    <row r="101" spans="2:18" x14ac:dyDescent="0.3">
      <c r="C101" s="133"/>
      <c r="D101" s="133"/>
      <c r="E101" s="133"/>
      <c r="F101" s="133"/>
      <c r="G101" s="133"/>
      <c r="H101" s="133"/>
      <c r="I101" s="133"/>
      <c r="J101" s="133"/>
      <c r="K101" s="133"/>
      <c r="L101" s="133"/>
      <c r="M101" s="133"/>
      <c r="N101" s="133"/>
      <c r="O101" s="133"/>
      <c r="P101" s="133"/>
      <c r="Q101" s="133"/>
    </row>
    <row r="102" spans="2:18" x14ac:dyDescent="0.3">
      <c r="C102" s="133"/>
      <c r="D102" s="133"/>
      <c r="E102" s="133"/>
      <c r="F102" s="133"/>
      <c r="G102" s="133"/>
      <c r="H102" s="133"/>
      <c r="I102" s="133"/>
      <c r="J102" s="133"/>
      <c r="K102" s="133"/>
      <c r="L102" s="133"/>
      <c r="M102" s="133"/>
      <c r="N102" s="133"/>
      <c r="O102" s="133"/>
      <c r="P102" s="133"/>
      <c r="Q102" s="133"/>
    </row>
    <row r="103" spans="2:18" s="1" customFormat="1" ht="6.95" customHeight="1" x14ac:dyDescent="0.3">
      <c r="B103" s="37"/>
      <c r="C103" s="134"/>
      <c r="D103" s="134"/>
      <c r="E103" s="134"/>
      <c r="F103" s="134"/>
      <c r="G103" s="134"/>
      <c r="H103" s="134"/>
      <c r="I103" s="134"/>
      <c r="J103" s="134"/>
      <c r="K103" s="134"/>
      <c r="L103" s="134"/>
      <c r="M103" s="134"/>
      <c r="N103" s="134"/>
      <c r="O103" s="134"/>
      <c r="P103" s="134"/>
      <c r="Q103" s="134"/>
      <c r="R103" s="38"/>
    </row>
    <row r="104" spans="2:18" s="1" customFormat="1" ht="36.950000000000003" customHeight="1" x14ac:dyDescent="0.3">
      <c r="B104" s="24"/>
      <c r="C104" s="227" t="s">
        <v>94</v>
      </c>
      <c r="D104" s="263"/>
      <c r="E104" s="263"/>
      <c r="F104" s="263"/>
      <c r="G104" s="263"/>
      <c r="H104" s="263"/>
      <c r="I104" s="263"/>
      <c r="J104" s="263"/>
      <c r="K104" s="263"/>
      <c r="L104" s="263"/>
      <c r="M104" s="263"/>
      <c r="N104" s="263"/>
      <c r="O104" s="263"/>
      <c r="P104" s="263"/>
      <c r="Q104" s="263"/>
      <c r="R104" s="26"/>
    </row>
    <row r="105" spans="2:18" s="1" customFormat="1" ht="6.95" customHeight="1" x14ac:dyDescent="0.3">
      <c r="B105" s="24"/>
      <c r="C105" s="190"/>
      <c r="D105" s="190"/>
      <c r="E105" s="190"/>
      <c r="F105" s="190"/>
      <c r="G105" s="190"/>
      <c r="H105" s="190"/>
      <c r="I105" s="190"/>
      <c r="J105" s="190"/>
      <c r="K105" s="190"/>
      <c r="L105" s="190"/>
      <c r="M105" s="190"/>
      <c r="N105" s="190"/>
      <c r="O105" s="190"/>
      <c r="P105" s="190"/>
      <c r="Q105" s="190"/>
      <c r="R105" s="26"/>
    </row>
    <row r="106" spans="2:18" s="1" customFormat="1" ht="30" customHeight="1" x14ac:dyDescent="0.3">
      <c r="B106" s="24"/>
      <c r="C106" s="191" t="s">
        <v>17</v>
      </c>
      <c r="D106" s="190"/>
      <c r="E106" s="190"/>
      <c r="F106" s="264" t="str">
        <f>F6</f>
        <v>Lednice</v>
      </c>
      <c r="G106" s="265"/>
      <c r="H106" s="265"/>
      <c r="I106" s="265"/>
      <c r="J106" s="265"/>
      <c r="K106" s="265"/>
      <c r="L106" s="265"/>
      <c r="M106" s="265"/>
      <c r="N106" s="265"/>
      <c r="O106" s="265"/>
      <c r="P106" s="265"/>
      <c r="Q106" s="190"/>
      <c r="R106" s="26"/>
    </row>
    <row r="107" spans="2:18" s="1" customFormat="1" ht="36.950000000000003" customHeight="1" x14ac:dyDescent="0.3">
      <c r="B107" s="24"/>
      <c r="C107" s="135" t="s">
        <v>86</v>
      </c>
      <c r="D107" s="190"/>
      <c r="E107" s="190"/>
      <c r="F107" s="224" t="str">
        <f>F7</f>
        <v>TO-01 - Technologie čerpání vody do závlahového systému, nadzemní přístřešek</v>
      </c>
      <c r="G107" s="263"/>
      <c r="H107" s="263"/>
      <c r="I107" s="263"/>
      <c r="J107" s="263"/>
      <c r="K107" s="263"/>
      <c r="L107" s="263"/>
      <c r="M107" s="263"/>
      <c r="N107" s="263"/>
      <c r="O107" s="263"/>
      <c r="P107" s="263"/>
      <c r="Q107" s="190"/>
      <c r="R107" s="26"/>
    </row>
    <row r="108" spans="2:18" s="1" customFormat="1" ht="6.95" customHeight="1" x14ac:dyDescent="0.3">
      <c r="B108" s="24"/>
      <c r="C108" s="190"/>
      <c r="D108" s="190"/>
      <c r="E108" s="190"/>
      <c r="F108" s="190"/>
      <c r="G108" s="190"/>
      <c r="H108" s="190"/>
      <c r="I108" s="190"/>
      <c r="J108" s="190"/>
      <c r="K108" s="190"/>
      <c r="L108" s="190"/>
      <c r="M108" s="190"/>
      <c r="N108" s="190"/>
      <c r="O108" s="190"/>
      <c r="P108" s="190"/>
      <c r="Q108" s="190"/>
      <c r="R108" s="26"/>
    </row>
    <row r="109" spans="2:18" s="1" customFormat="1" ht="18" customHeight="1" x14ac:dyDescent="0.3">
      <c r="B109" s="24"/>
      <c r="C109" s="191" t="s">
        <v>20</v>
      </c>
      <c r="D109" s="190"/>
      <c r="E109" s="190"/>
      <c r="F109" s="188" t="str">
        <f>F9</f>
        <v>Trnava</v>
      </c>
      <c r="G109" s="190"/>
      <c r="H109" s="190"/>
      <c r="I109" s="190"/>
      <c r="J109" s="190"/>
      <c r="K109" s="191" t="s">
        <v>22</v>
      </c>
      <c r="L109" s="190"/>
      <c r="M109" s="255">
        <f>IF(O9="","",O9)</f>
        <v>43661</v>
      </c>
      <c r="N109" s="255"/>
      <c r="O109" s="255"/>
      <c r="P109" s="255"/>
      <c r="Q109" s="190"/>
      <c r="R109" s="26"/>
    </row>
    <row r="110" spans="2:18" s="1" customFormat="1" ht="6.95" customHeight="1" x14ac:dyDescent="0.3">
      <c r="B110" s="24"/>
      <c r="C110" s="190"/>
      <c r="D110" s="190"/>
      <c r="E110" s="190"/>
      <c r="F110" s="190"/>
      <c r="G110" s="190"/>
      <c r="H110" s="190"/>
      <c r="I110" s="190"/>
      <c r="J110" s="190"/>
      <c r="K110" s="190"/>
      <c r="L110" s="190"/>
      <c r="M110" s="190"/>
      <c r="N110" s="190"/>
      <c r="O110" s="190"/>
      <c r="P110" s="190"/>
      <c r="Q110" s="190"/>
      <c r="R110" s="26"/>
    </row>
    <row r="111" spans="2:18" s="1" customFormat="1" ht="15" x14ac:dyDescent="0.3">
      <c r="B111" s="24"/>
      <c r="C111" s="191" t="s">
        <v>23</v>
      </c>
      <c r="D111" s="190"/>
      <c r="E111" s="190"/>
      <c r="F111" s="111" t="str">
        <f>'Rekapitulace stavby'!$L$82</f>
        <v>Město Trnava</v>
      </c>
      <c r="G111" s="190"/>
      <c r="H111" s="190"/>
      <c r="I111" s="190"/>
      <c r="J111" s="190"/>
      <c r="K111" s="191" t="s">
        <v>27</v>
      </c>
      <c r="L111" s="190"/>
      <c r="M111" s="255" t="str">
        <f>'Rekapitulace stavby'!$AM$82</f>
        <v>Ing. Jiří Vondál</v>
      </c>
      <c r="N111" s="229"/>
      <c r="O111" s="229"/>
      <c r="P111" s="229"/>
      <c r="Q111" s="229"/>
      <c r="R111" s="26"/>
    </row>
    <row r="112" spans="2:18" s="1" customFormat="1" ht="14.45" customHeight="1" x14ac:dyDescent="0.3">
      <c r="B112" s="24"/>
      <c r="C112" s="191" t="s">
        <v>26</v>
      </c>
      <c r="D112" s="190"/>
      <c r="E112" s="190"/>
      <c r="F112" s="182" t="str">
        <f>'Rekapitulace stavby'!$K$13</f>
        <v xml:space="preserve"> </v>
      </c>
      <c r="G112" s="190"/>
      <c r="H112" s="190"/>
      <c r="I112" s="190"/>
      <c r="J112" s="190"/>
      <c r="K112" s="191" t="s">
        <v>29</v>
      </c>
      <c r="L112" s="190"/>
      <c r="M112" s="255" t="str">
        <f>'Rekapitulace stavby'!$AM$83</f>
        <v>Ing. Tomáš Vlček</v>
      </c>
      <c r="N112" s="229"/>
      <c r="O112" s="229"/>
      <c r="P112" s="229"/>
      <c r="Q112" s="229"/>
      <c r="R112" s="26"/>
    </row>
    <row r="113" spans="2:27" s="1" customFormat="1" ht="10.35" customHeight="1" x14ac:dyDescent="0.3">
      <c r="B113" s="24"/>
      <c r="C113" s="190"/>
      <c r="D113" s="190"/>
      <c r="E113" s="190"/>
      <c r="F113" s="190"/>
      <c r="G113" s="190"/>
      <c r="H113" s="190"/>
      <c r="I113" s="190"/>
      <c r="J113" s="190"/>
      <c r="K113" s="190"/>
      <c r="L113" s="190"/>
      <c r="M113" s="190"/>
      <c r="N113" s="190"/>
      <c r="O113" s="190"/>
      <c r="P113" s="190"/>
      <c r="Q113" s="190"/>
      <c r="R113" s="26"/>
    </row>
    <row r="114" spans="2:27" s="8" customFormat="1" ht="29.25" customHeight="1" x14ac:dyDescent="0.3">
      <c r="B114" s="74"/>
      <c r="C114" s="144" t="s">
        <v>95</v>
      </c>
      <c r="D114" s="189" t="s">
        <v>96</v>
      </c>
      <c r="E114" s="189" t="s">
        <v>51</v>
      </c>
      <c r="F114" s="256" t="s">
        <v>97</v>
      </c>
      <c r="G114" s="256"/>
      <c r="H114" s="256"/>
      <c r="I114" s="256"/>
      <c r="J114" s="189" t="s">
        <v>98</v>
      </c>
      <c r="K114" s="189" t="s">
        <v>99</v>
      </c>
      <c r="L114" s="257" t="s">
        <v>100</v>
      </c>
      <c r="M114" s="257"/>
      <c r="N114" s="256" t="s">
        <v>203</v>
      </c>
      <c r="O114" s="256"/>
      <c r="P114" s="256"/>
      <c r="Q114" s="258"/>
      <c r="R114" s="75"/>
      <c r="T114" s="44" t="s">
        <v>101</v>
      </c>
      <c r="U114" s="45" t="s">
        <v>34</v>
      </c>
      <c r="V114" s="45" t="s">
        <v>102</v>
      </c>
      <c r="W114" s="45" t="s">
        <v>103</v>
      </c>
      <c r="X114" s="45" t="s">
        <v>104</v>
      </c>
      <c r="Y114" s="45" t="s">
        <v>105</v>
      </c>
      <c r="Z114" s="45" t="s">
        <v>106</v>
      </c>
      <c r="AA114" s="46" t="s">
        <v>107</v>
      </c>
    </row>
    <row r="115" spans="2:27" s="1" customFormat="1" ht="29.25" customHeight="1" x14ac:dyDescent="0.35">
      <c r="B115" s="24"/>
      <c r="C115" s="146" t="s">
        <v>87</v>
      </c>
      <c r="D115" s="190"/>
      <c r="E115" s="190"/>
      <c r="F115" s="190"/>
      <c r="G115" s="190"/>
      <c r="H115" s="190"/>
      <c r="I115" s="190"/>
      <c r="J115" s="190"/>
      <c r="K115" s="190"/>
      <c r="L115" s="190"/>
      <c r="M115" s="190"/>
      <c r="N115" s="259">
        <f>N116</f>
        <v>0</v>
      </c>
      <c r="O115" s="260"/>
      <c r="P115" s="260"/>
      <c r="Q115" s="260"/>
      <c r="R115" s="26"/>
      <c r="T115" s="47"/>
      <c r="U115" s="30"/>
      <c r="V115" s="30"/>
      <c r="W115" s="76" t="e">
        <f>W116</f>
        <v>#REF!</v>
      </c>
      <c r="X115" s="30"/>
      <c r="Y115" s="76" t="e">
        <f>Y116</f>
        <v>#REF!</v>
      </c>
      <c r="Z115" s="30"/>
      <c r="AA115" s="77" t="e">
        <f>AA116</f>
        <v>#REF!</v>
      </c>
    </row>
    <row r="116" spans="2:27" s="9" customFormat="1" ht="37.35" customHeight="1" x14ac:dyDescent="0.35">
      <c r="B116" s="78"/>
      <c r="C116" s="104"/>
      <c r="D116" s="147" t="s">
        <v>92</v>
      </c>
      <c r="E116" s="147"/>
      <c r="F116" s="147"/>
      <c r="G116" s="147"/>
      <c r="H116" s="147"/>
      <c r="I116" s="147"/>
      <c r="J116" s="147"/>
      <c r="K116" s="147"/>
      <c r="L116" s="147"/>
      <c r="M116" s="147"/>
      <c r="N116" s="261">
        <f>SUM(N122,N134,N143,N170,N117,N160)</f>
        <v>0</v>
      </c>
      <c r="O116" s="262"/>
      <c r="P116" s="262"/>
      <c r="Q116" s="262"/>
      <c r="R116" s="80"/>
      <c r="T116" s="81"/>
      <c r="U116" s="79"/>
      <c r="V116" s="79"/>
      <c r="W116" s="82" t="e">
        <f>#REF!+#REF!+W122+W134+W143</f>
        <v>#REF!</v>
      </c>
      <c r="X116" s="79"/>
      <c r="Y116" s="82" t="e">
        <f>#REF!+#REF!+Y122+Y134+Y143</f>
        <v>#REF!</v>
      </c>
      <c r="Z116" s="79"/>
      <c r="AA116" s="83" t="e">
        <f>#REF!+#REF!+AA122+AA134+AA143</f>
        <v>#REF!</v>
      </c>
    </row>
    <row r="117" spans="2:27" s="9" customFormat="1" ht="29.85" customHeight="1" x14ac:dyDescent="0.3">
      <c r="B117" s="78"/>
      <c r="C117" s="104"/>
      <c r="D117" s="105" t="s">
        <v>182</v>
      </c>
      <c r="E117" s="105"/>
      <c r="F117" s="105"/>
      <c r="G117" s="105"/>
      <c r="H117" s="105"/>
      <c r="I117" s="105"/>
      <c r="J117" s="105"/>
      <c r="K117" s="105"/>
      <c r="L117" s="105"/>
      <c r="M117" s="105"/>
      <c r="N117" s="245">
        <f>SUM(N118:Q121)</f>
        <v>0</v>
      </c>
      <c r="O117" s="246"/>
      <c r="P117" s="246"/>
      <c r="Q117" s="246"/>
      <c r="R117" s="80"/>
      <c r="T117" s="81"/>
      <c r="U117" s="79"/>
      <c r="V117" s="79"/>
      <c r="W117" s="82" t="e">
        <f>#REF!</f>
        <v>#REF!</v>
      </c>
      <c r="X117" s="79"/>
      <c r="Y117" s="82" t="e">
        <f>#REF!</f>
        <v>#REF!</v>
      </c>
      <c r="Z117" s="79"/>
      <c r="AA117" s="83" t="e">
        <f>#REF!</f>
        <v>#REF!</v>
      </c>
    </row>
    <row r="118" spans="2:27" s="9" customFormat="1" ht="29.85" customHeight="1" x14ac:dyDescent="0.3">
      <c r="B118" s="78"/>
      <c r="C118" s="148">
        <v>1</v>
      </c>
      <c r="D118" s="148" t="s">
        <v>108</v>
      </c>
      <c r="E118" s="149" t="s">
        <v>121</v>
      </c>
      <c r="F118" s="240" t="s">
        <v>185</v>
      </c>
      <c r="G118" s="240"/>
      <c r="H118" s="240"/>
      <c r="I118" s="240"/>
      <c r="J118" s="150" t="s">
        <v>112</v>
      </c>
      <c r="K118" s="103">
        <v>1.4</v>
      </c>
      <c r="L118" s="241"/>
      <c r="M118" s="241"/>
      <c r="N118" s="242">
        <f t="shared" ref="N118" si="0">ROUND(L118*K118,2)</f>
        <v>0</v>
      </c>
      <c r="O118" s="242"/>
      <c r="P118" s="242"/>
      <c r="Q118" s="242"/>
      <c r="R118" s="80"/>
      <c r="T118" s="81"/>
      <c r="U118" s="79"/>
      <c r="V118" s="79"/>
      <c r="W118" s="82"/>
      <c r="X118" s="79"/>
      <c r="Y118" s="82"/>
      <c r="Z118" s="79"/>
      <c r="AA118" s="83"/>
    </row>
    <row r="119" spans="2:27" s="1" customFormat="1" ht="16.5" customHeight="1" x14ac:dyDescent="0.3">
      <c r="B119" s="84"/>
      <c r="C119" s="148"/>
      <c r="D119" s="148"/>
      <c r="E119" s="149"/>
      <c r="F119" s="243" t="s">
        <v>186</v>
      </c>
      <c r="G119" s="243"/>
      <c r="H119" s="243"/>
      <c r="I119" s="243"/>
      <c r="J119" s="150"/>
      <c r="K119" s="103"/>
      <c r="L119" s="244"/>
      <c r="M119" s="244"/>
      <c r="N119" s="242"/>
      <c r="O119" s="242"/>
      <c r="P119" s="242"/>
      <c r="Q119" s="242"/>
      <c r="R119" s="85"/>
      <c r="T119" s="86"/>
      <c r="U119" s="28"/>
      <c r="V119" s="87"/>
      <c r="W119" s="87"/>
      <c r="X119" s="87"/>
      <c r="Y119" s="87"/>
      <c r="Z119" s="87"/>
      <c r="AA119" s="88"/>
    </row>
    <row r="120" spans="2:27" s="1" customFormat="1" ht="22.5" customHeight="1" x14ac:dyDescent="0.3">
      <c r="B120" s="84"/>
      <c r="C120" s="148">
        <v>2</v>
      </c>
      <c r="D120" s="148" t="s">
        <v>108</v>
      </c>
      <c r="E120" s="149" t="s">
        <v>233</v>
      </c>
      <c r="F120" s="240" t="s">
        <v>188</v>
      </c>
      <c r="G120" s="240"/>
      <c r="H120" s="240"/>
      <c r="I120" s="240"/>
      <c r="J120" s="150" t="s">
        <v>112</v>
      </c>
      <c r="K120" s="103">
        <v>4.07</v>
      </c>
      <c r="L120" s="241"/>
      <c r="M120" s="241"/>
      <c r="N120" s="242">
        <f t="shared" ref="N120" si="1">ROUND(L120*K120,2)</f>
        <v>0</v>
      </c>
      <c r="O120" s="242"/>
      <c r="P120" s="242"/>
      <c r="Q120" s="242"/>
      <c r="R120" s="85"/>
      <c r="T120" s="86"/>
      <c r="U120" s="89"/>
      <c r="V120" s="90"/>
      <c r="W120" s="90"/>
      <c r="X120" s="90"/>
      <c r="Y120" s="90"/>
      <c r="Z120" s="90"/>
      <c r="AA120" s="91"/>
    </row>
    <row r="121" spans="2:27" s="1" customFormat="1" ht="16.5" customHeight="1" x14ac:dyDescent="0.3">
      <c r="B121" s="84"/>
      <c r="C121" s="148"/>
      <c r="D121" s="148"/>
      <c r="E121" s="149"/>
      <c r="F121" s="243" t="s">
        <v>189</v>
      </c>
      <c r="G121" s="243"/>
      <c r="H121" s="243"/>
      <c r="I121" s="243"/>
      <c r="J121" s="150"/>
      <c r="K121" s="103"/>
      <c r="L121" s="244"/>
      <c r="M121" s="244"/>
      <c r="N121" s="242"/>
      <c r="O121" s="242"/>
      <c r="P121" s="242"/>
      <c r="Q121" s="242"/>
      <c r="R121" s="85"/>
      <c r="T121" s="86"/>
      <c r="U121" s="28"/>
      <c r="V121" s="87"/>
      <c r="W121" s="87"/>
      <c r="X121" s="87"/>
      <c r="Y121" s="87"/>
      <c r="Z121" s="87"/>
      <c r="AA121" s="88"/>
    </row>
    <row r="122" spans="2:27" s="9" customFormat="1" ht="29.85" customHeight="1" x14ac:dyDescent="0.3">
      <c r="B122" s="78"/>
      <c r="C122" s="104"/>
      <c r="D122" s="105" t="s">
        <v>183</v>
      </c>
      <c r="E122" s="105"/>
      <c r="F122" s="105"/>
      <c r="G122" s="105"/>
      <c r="H122" s="105"/>
      <c r="I122" s="105"/>
      <c r="J122" s="105"/>
      <c r="K122" s="105"/>
      <c r="L122" s="105"/>
      <c r="M122" s="105"/>
      <c r="N122" s="245">
        <f>SUM(N123:Q133)</f>
        <v>0</v>
      </c>
      <c r="O122" s="246"/>
      <c r="P122" s="246"/>
      <c r="Q122" s="246"/>
      <c r="R122" s="80"/>
      <c r="T122" s="81"/>
      <c r="U122" s="79"/>
      <c r="V122" s="79"/>
      <c r="W122" s="82" t="e">
        <f>#REF!</f>
        <v>#REF!</v>
      </c>
      <c r="X122" s="79"/>
      <c r="Y122" s="82" t="e">
        <f>#REF!</f>
        <v>#REF!</v>
      </c>
      <c r="Z122" s="79"/>
      <c r="AA122" s="83" t="e">
        <f>#REF!</f>
        <v>#REF!</v>
      </c>
    </row>
    <row r="123" spans="2:27" s="1" customFormat="1" ht="22.5" customHeight="1" x14ac:dyDescent="0.3">
      <c r="B123" s="84"/>
      <c r="C123" s="148">
        <v>3</v>
      </c>
      <c r="D123" s="148" t="s">
        <v>108</v>
      </c>
      <c r="E123" s="149" t="s">
        <v>234</v>
      </c>
      <c r="F123" s="240" t="s">
        <v>227</v>
      </c>
      <c r="G123" s="240"/>
      <c r="H123" s="240"/>
      <c r="I123" s="240"/>
      <c r="J123" s="150" t="s">
        <v>112</v>
      </c>
      <c r="K123" s="103">
        <v>1.3720000000000001</v>
      </c>
      <c r="L123" s="241"/>
      <c r="M123" s="241"/>
      <c r="N123" s="242">
        <f t="shared" ref="N123:N127" si="2">ROUND(L123*K123,2)</f>
        <v>0</v>
      </c>
      <c r="O123" s="242"/>
      <c r="P123" s="242"/>
      <c r="Q123" s="242"/>
      <c r="R123" s="85"/>
      <c r="T123" s="86"/>
      <c r="U123" s="89"/>
      <c r="V123" s="90"/>
      <c r="W123" s="90"/>
      <c r="X123" s="90"/>
      <c r="Y123" s="90"/>
      <c r="Z123" s="90"/>
      <c r="AA123" s="91"/>
    </row>
    <row r="124" spans="2:27" s="1" customFormat="1" ht="16.5" customHeight="1" x14ac:dyDescent="0.3">
      <c r="B124" s="84"/>
      <c r="C124" s="148"/>
      <c r="D124" s="148"/>
      <c r="E124" s="149"/>
      <c r="F124" s="243" t="s">
        <v>228</v>
      </c>
      <c r="G124" s="243"/>
      <c r="H124" s="243"/>
      <c r="I124" s="243"/>
      <c r="J124" s="150"/>
      <c r="K124" s="103"/>
      <c r="L124" s="244"/>
      <c r="M124" s="244"/>
      <c r="N124" s="242"/>
      <c r="O124" s="242"/>
      <c r="P124" s="242"/>
      <c r="Q124" s="242"/>
      <c r="R124" s="85"/>
      <c r="T124" s="86"/>
      <c r="U124" s="28"/>
      <c r="V124" s="87"/>
      <c r="W124" s="87"/>
      <c r="X124" s="87"/>
      <c r="Y124" s="87"/>
      <c r="Z124" s="87"/>
      <c r="AA124" s="88"/>
    </row>
    <row r="125" spans="2:27" s="1" customFormat="1" ht="22.5" customHeight="1" x14ac:dyDescent="0.3">
      <c r="B125" s="84"/>
      <c r="C125" s="148">
        <v>4</v>
      </c>
      <c r="D125" s="148" t="s">
        <v>108</v>
      </c>
      <c r="E125" s="149" t="s">
        <v>235</v>
      </c>
      <c r="F125" s="240" t="s">
        <v>229</v>
      </c>
      <c r="G125" s="240"/>
      <c r="H125" s="240"/>
      <c r="I125" s="240"/>
      <c r="J125" s="150" t="s">
        <v>111</v>
      </c>
      <c r="K125" s="103">
        <v>0.37</v>
      </c>
      <c r="L125" s="241"/>
      <c r="M125" s="241"/>
      <c r="N125" s="242">
        <f t="shared" ref="N125" si="3">ROUND(L125*K125,2)</f>
        <v>0</v>
      </c>
      <c r="O125" s="242"/>
      <c r="P125" s="242"/>
      <c r="Q125" s="242"/>
      <c r="R125" s="85"/>
      <c r="T125" s="86"/>
      <c r="U125" s="89"/>
      <c r="V125" s="90"/>
      <c r="W125" s="90"/>
      <c r="X125" s="90"/>
      <c r="Y125" s="90"/>
      <c r="Z125" s="90"/>
      <c r="AA125" s="91"/>
    </row>
    <row r="126" spans="2:27" s="1" customFormat="1" ht="16.5" customHeight="1" x14ac:dyDescent="0.3">
      <c r="B126" s="84"/>
      <c r="C126" s="148"/>
      <c r="D126" s="148"/>
      <c r="E126" s="149"/>
      <c r="F126" s="243" t="s">
        <v>230</v>
      </c>
      <c r="G126" s="243"/>
      <c r="H126" s="243"/>
      <c r="I126" s="243"/>
      <c r="J126" s="150"/>
      <c r="K126" s="103"/>
      <c r="L126" s="244"/>
      <c r="M126" s="244"/>
      <c r="N126" s="242"/>
      <c r="O126" s="242"/>
      <c r="P126" s="242"/>
      <c r="Q126" s="242"/>
      <c r="R126" s="85"/>
      <c r="T126" s="86"/>
      <c r="U126" s="28"/>
      <c r="V126" s="87"/>
      <c r="W126" s="87"/>
      <c r="X126" s="87"/>
      <c r="Y126" s="87"/>
      <c r="Z126" s="87"/>
      <c r="AA126" s="88"/>
    </row>
    <row r="127" spans="2:27" s="1" customFormat="1" ht="22.5" customHeight="1" x14ac:dyDescent="0.3">
      <c r="B127" s="84"/>
      <c r="C127" s="148">
        <v>5</v>
      </c>
      <c r="D127" s="148" t="s">
        <v>108</v>
      </c>
      <c r="E127" s="149" t="s">
        <v>236</v>
      </c>
      <c r="F127" s="240" t="s">
        <v>231</v>
      </c>
      <c r="G127" s="240"/>
      <c r="H127" s="240"/>
      <c r="I127" s="240"/>
      <c r="J127" s="150" t="s">
        <v>110</v>
      </c>
      <c r="K127" s="103">
        <v>60</v>
      </c>
      <c r="L127" s="241"/>
      <c r="M127" s="241"/>
      <c r="N127" s="242">
        <f t="shared" si="2"/>
        <v>0</v>
      </c>
      <c r="O127" s="242"/>
      <c r="P127" s="242"/>
      <c r="Q127" s="242"/>
      <c r="R127" s="85"/>
      <c r="T127" s="86"/>
      <c r="U127" s="89"/>
      <c r="V127" s="90"/>
      <c r="W127" s="90"/>
      <c r="X127" s="90"/>
      <c r="Y127" s="90"/>
      <c r="Z127" s="90"/>
      <c r="AA127" s="91"/>
    </row>
    <row r="128" spans="2:27" s="1" customFormat="1" ht="16.5" customHeight="1" x14ac:dyDescent="0.3">
      <c r="B128" s="84"/>
      <c r="C128" s="148"/>
      <c r="D128" s="148"/>
      <c r="E128" s="149"/>
      <c r="F128" s="243" t="s">
        <v>232</v>
      </c>
      <c r="G128" s="243"/>
      <c r="H128" s="243"/>
      <c r="I128" s="243"/>
      <c r="J128" s="150"/>
      <c r="K128" s="103"/>
      <c r="L128" s="244"/>
      <c r="M128" s="244"/>
      <c r="N128" s="242"/>
      <c r="O128" s="242"/>
      <c r="P128" s="242"/>
      <c r="Q128" s="242"/>
      <c r="R128" s="85"/>
      <c r="T128" s="86"/>
      <c r="U128" s="28"/>
      <c r="V128" s="87"/>
      <c r="W128" s="87"/>
      <c r="X128" s="87"/>
      <c r="Y128" s="87"/>
      <c r="Z128" s="87"/>
      <c r="AA128" s="88"/>
    </row>
    <row r="129" spans="2:27" s="1" customFormat="1" ht="22.5" customHeight="1" x14ac:dyDescent="0.3">
      <c r="B129" s="84"/>
      <c r="C129" s="148">
        <v>6</v>
      </c>
      <c r="D129" s="148" t="s">
        <v>108</v>
      </c>
      <c r="E129" s="149" t="s">
        <v>237</v>
      </c>
      <c r="F129" s="240" t="s">
        <v>239</v>
      </c>
      <c r="G129" s="240"/>
      <c r="H129" s="240"/>
      <c r="I129" s="240"/>
      <c r="J129" s="150" t="s">
        <v>112</v>
      </c>
      <c r="K129" s="103">
        <v>4.45</v>
      </c>
      <c r="L129" s="241"/>
      <c r="M129" s="241"/>
      <c r="N129" s="242">
        <f t="shared" ref="N129" si="4">ROUND(L129*K129,2)</f>
        <v>0</v>
      </c>
      <c r="O129" s="242"/>
      <c r="P129" s="242"/>
      <c r="Q129" s="242"/>
      <c r="R129" s="85"/>
      <c r="T129" s="86"/>
      <c r="U129" s="89"/>
      <c r="V129" s="90"/>
      <c r="W129" s="90"/>
      <c r="X129" s="90"/>
      <c r="Y129" s="90"/>
      <c r="Z129" s="90"/>
      <c r="AA129" s="91"/>
    </row>
    <row r="130" spans="2:27" s="1" customFormat="1" ht="16.5" customHeight="1" x14ac:dyDescent="0.3">
      <c r="B130" s="84"/>
      <c r="C130" s="148"/>
      <c r="D130" s="148"/>
      <c r="E130" s="149"/>
      <c r="F130" s="243" t="s">
        <v>240</v>
      </c>
      <c r="G130" s="243"/>
      <c r="H130" s="243"/>
      <c r="I130" s="243"/>
      <c r="J130" s="150"/>
      <c r="K130" s="103"/>
      <c r="L130" s="244"/>
      <c r="M130" s="244"/>
      <c r="N130" s="242"/>
      <c r="O130" s="242"/>
      <c r="P130" s="242"/>
      <c r="Q130" s="242"/>
      <c r="R130" s="85"/>
      <c r="T130" s="86"/>
      <c r="U130" s="28"/>
      <c r="V130" s="87"/>
      <c r="W130" s="87"/>
      <c r="X130" s="87"/>
      <c r="Y130" s="87"/>
      <c r="Z130" s="87"/>
      <c r="AA130" s="88"/>
    </row>
    <row r="131" spans="2:27" s="9" customFormat="1" ht="29.85" customHeight="1" x14ac:dyDescent="0.3">
      <c r="B131" s="78"/>
      <c r="C131" s="148">
        <v>6</v>
      </c>
      <c r="D131" s="148" t="s">
        <v>108</v>
      </c>
      <c r="E131" s="149" t="s">
        <v>144</v>
      </c>
      <c r="F131" s="240" t="s">
        <v>135</v>
      </c>
      <c r="G131" s="240"/>
      <c r="H131" s="240"/>
      <c r="I131" s="240"/>
      <c r="J131" s="150" t="s">
        <v>112</v>
      </c>
      <c r="K131" s="103">
        <v>1</v>
      </c>
      <c r="L131" s="241"/>
      <c r="M131" s="241"/>
      <c r="N131" s="242">
        <f t="shared" ref="N131" si="5">ROUND(L131*K131,2)</f>
        <v>0</v>
      </c>
      <c r="O131" s="242"/>
      <c r="P131" s="242"/>
      <c r="Q131" s="242"/>
      <c r="R131" s="80"/>
      <c r="T131" s="81"/>
      <c r="U131" s="79"/>
      <c r="V131" s="79"/>
      <c r="W131" s="82"/>
      <c r="X131" s="79"/>
      <c r="Y131" s="82"/>
      <c r="Z131" s="79"/>
      <c r="AA131" s="83"/>
    </row>
    <row r="132" spans="2:27" s="1" customFormat="1" ht="16.5" customHeight="1" x14ac:dyDescent="0.3">
      <c r="B132" s="84"/>
      <c r="C132" s="148"/>
      <c r="D132" s="148"/>
      <c r="E132" s="149"/>
      <c r="F132" s="243" t="s">
        <v>238</v>
      </c>
      <c r="G132" s="243"/>
      <c r="H132" s="243"/>
      <c r="I132" s="243"/>
      <c r="J132" s="150"/>
      <c r="K132" s="103"/>
      <c r="L132" s="244"/>
      <c r="M132" s="244"/>
      <c r="N132" s="242"/>
      <c r="O132" s="242"/>
      <c r="P132" s="242"/>
      <c r="Q132" s="242"/>
      <c r="R132" s="85"/>
      <c r="T132" s="86"/>
      <c r="U132" s="28"/>
      <c r="V132" s="87"/>
      <c r="W132" s="87"/>
      <c r="X132" s="87"/>
      <c r="Y132" s="87"/>
      <c r="Z132" s="87"/>
      <c r="AA132" s="88"/>
    </row>
    <row r="133" spans="2:27" s="1" customFormat="1" ht="16.5" customHeight="1" x14ac:dyDescent="0.3">
      <c r="B133" s="84"/>
      <c r="C133" s="148"/>
      <c r="D133" s="148"/>
      <c r="E133" s="149"/>
      <c r="F133" s="243" t="s">
        <v>194</v>
      </c>
      <c r="G133" s="243"/>
      <c r="H133" s="243"/>
      <c r="I133" s="243"/>
      <c r="J133" s="150"/>
      <c r="K133" s="103"/>
      <c r="L133" s="244"/>
      <c r="M133" s="244"/>
      <c r="N133" s="242"/>
      <c r="O133" s="242"/>
      <c r="P133" s="242"/>
      <c r="Q133" s="242"/>
      <c r="R133" s="85"/>
      <c r="T133" s="86"/>
      <c r="U133" s="28"/>
      <c r="V133" s="87"/>
      <c r="W133" s="87"/>
      <c r="X133" s="87"/>
      <c r="Y133" s="87"/>
      <c r="Z133" s="87"/>
      <c r="AA133" s="88"/>
    </row>
    <row r="134" spans="2:27" s="9" customFormat="1" ht="29.85" customHeight="1" x14ac:dyDescent="0.3">
      <c r="B134" s="78"/>
      <c r="C134" s="104"/>
      <c r="D134" s="105" t="s">
        <v>241</v>
      </c>
      <c r="E134" s="105"/>
      <c r="F134" s="105"/>
      <c r="G134" s="105"/>
      <c r="H134" s="105"/>
      <c r="I134" s="105"/>
      <c r="J134" s="105"/>
      <c r="K134" s="105"/>
      <c r="L134" s="101"/>
      <c r="M134" s="101"/>
      <c r="N134" s="245">
        <f>SUM(N135:Q142)</f>
        <v>0</v>
      </c>
      <c r="O134" s="246"/>
      <c r="P134" s="246"/>
      <c r="Q134" s="246"/>
      <c r="R134" s="80"/>
      <c r="T134" s="81"/>
      <c r="U134" s="79"/>
      <c r="V134" s="79"/>
      <c r="W134" s="82" t="e">
        <f>#REF!</f>
        <v>#REF!</v>
      </c>
      <c r="X134" s="79"/>
      <c r="Y134" s="82" t="e">
        <f>#REF!</f>
        <v>#REF!</v>
      </c>
      <c r="Z134" s="79"/>
      <c r="AA134" s="83" t="e">
        <f>#REF!</f>
        <v>#REF!</v>
      </c>
    </row>
    <row r="135" spans="2:27" s="9" customFormat="1" ht="29.85" customHeight="1" x14ac:dyDescent="0.3">
      <c r="B135" s="78"/>
      <c r="C135" s="148">
        <v>7</v>
      </c>
      <c r="D135" s="148" t="s">
        <v>108</v>
      </c>
      <c r="E135" s="149" t="s">
        <v>122</v>
      </c>
      <c r="F135" s="240" t="s">
        <v>242</v>
      </c>
      <c r="G135" s="240"/>
      <c r="H135" s="240"/>
      <c r="I135" s="240"/>
      <c r="J135" s="150" t="s">
        <v>119</v>
      </c>
      <c r="K135" s="103">
        <v>1</v>
      </c>
      <c r="L135" s="241"/>
      <c r="M135" s="241"/>
      <c r="N135" s="242">
        <f t="shared" ref="N135" si="6">ROUND(L135*K135,2)</f>
        <v>0</v>
      </c>
      <c r="O135" s="242"/>
      <c r="P135" s="242"/>
      <c r="Q135" s="242"/>
      <c r="R135" s="80"/>
      <c r="T135" s="81"/>
      <c r="U135" s="79"/>
      <c r="V135" s="79"/>
      <c r="W135" s="82"/>
      <c r="X135" s="79"/>
      <c r="Y135" s="82"/>
      <c r="Z135" s="79"/>
      <c r="AA135" s="83"/>
    </row>
    <row r="136" spans="2:27" s="1" customFormat="1" ht="16.5" customHeight="1" x14ac:dyDescent="0.3">
      <c r="B136" s="84"/>
      <c r="C136" s="148"/>
      <c r="D136" s="148"/>
      <c r="E136" s="149"/>
      <c r="F136" s="243" t="s">
        <v>244</v>
      </c>
      <c r="G136" s="243"/>
      <c r="H136" s="243"/>
      <c r="I136" s="243"/>
      <c r="J136" s="150"/>
      <c r="K136" s="103"/>
      <c r="L136" s="244"/>
      <c r="M136" s="244"/>
      <c r="N136" s="242"/>
      <c r="O136" s="242"/>
      <c r="P136" s="242"/>
      <c r="Q136" s="242"/>
      <c r="R136" s="85"/>
      <c r="T136" s="86"/>
      <c r="U136" s="28"/>
      <c r="V136" s="87"/>
      <c r="W136" s="87"/>
      <c r="X136" s="87"/>
      <c r="Y136" s="87"/>
      <c r="Z136" s="87"/>
      <c r="AA136" s="88"/>
    </row>
    <row r="137" spans="2:27" s="1" customFormat="1" ht="16.5" customHeight="1" x14ac:dyDescent="0.3">
      <c r="B137" s="84"/>
      <c r="C137" s="148"/>
      <c r="D137" s="148"/>
      <c r="E137" s="149"/>
      <c r="F137" s="247" t="s">
        <v>243</v>
      </c>
      <c r="G137" s="248"/>
      <c r="H137" s="248"/>
      <c r="I137" s="249"/>
      <c r="J137" s="150"/>
      <c r="K137" s="103"/>
      <c r="L137" s="244"/>
      <c r="M137" s="244"/>
      <c r="N137" s="242"/>
      <c r="O137" s="242"/>
      <c r="P137" s="242"/>
      <c r="Q137" s="242"/>
      <c r="R137" s="85"/>
      <c r="T137" s="86"/>
      <c r="U137" s="28"/>
      <c r="V137" s="87"/>
      <c r="W137" s="87"/>
      <c r="X137" s="87"/>
      <c r="Y137" s="87"/>
      <c r="Z137" s="87"/>
      <c r="AA137" s="88"/>
    </row>
    <row r="138" spans="2:27" s="1" customFormat="1" ht="16.5" customHeight="1" x14ac:dyDescent="0.3">
      <c r="B138" s="84"/>
      <c r="C138" s="148"/>
      <c r="D138" s="148"/>
      <c r="E138" s="149"/>
      <c r="F138" s="247" t="s">
        <v>249</v>
      </c>
      <c r="G138" s="248"/>
      <c r="H138" s="248"/>
      <c r="I138" s="249"/>
      <c r="J138" s="150"/>
      <c r="K138" s="103"/>
      <c r="L138" s="250"/>
      <c r="M138" s="251"/>
      <c r="N138" s="252"/>
      <c r="O138" s="253"/>
      <c r="P138" s="253"/>
      <c r="Q138" s="254"/>
      <c r="R138" s="85"/>
      <c r="T138" s="86"/>
      <c r="U138" s="28"/>
      <c r="V138" s="87"/>
      <c r="W138" s="87"/>
      <c r="X138" s="87"/>
      <c r="Y138" s="87"/>
      <c r="Z138" s="87"/>
      <c r="AA138" s="88"/>
    </row>
    <row r="139" spans="2:27" s="1" customFormat="1" ht="16.5" customHeight="1" x14ac:dyDescent="0.3">
      <c r="B139" s="84"/>
      <c r="C139" s="148"/>
      <c r="D139" s="148"/>
      <c r="E139" s="149"/>
      <c r="F139" s="247" t="s">
        <v>248</v>
      </c>
      <c r="G139" s="248"/>
      <c r="H139" s="248"/>
      <c r="I139" s="249"/>
      <c r="J139" s="150"/>
      <c r="K139" s="103"/>
      <c r="L139" s="244"/>
      <c r="M139" s="244"/>
      <c r="N139" s="242"/>
      <c r="O139" s="242"/>
      <c r="P139" s="242"/>
      <c r="Q139" s="242"/>
      <c r="R139" s="85"/>
      <c r="T139" s="86"/>
      <c r="U139" s="28"/>
      <c r="V139" s="87"/>
      <c r="W139" s="87"/>
      <c r="X139" s="87"/>
      <c r="Y139" s="87"/>
      <c r="Z139" s="87"/>
      <c r="AA139" s="88"/>
    </row>
    <row r="140" spans="2:27" s="1" customFormat="1" ht="16.5" customHeight="1" x14ac:dyDescent="0.3">
      <c r="B140" s="84"/>
      <c r="C140" s="148"/>
      <c r="D140" s="148"/>
      <c r="E140" s="149"/>
      <c r="F140" s="247" t="s">
        <v>245</v>
      </c>
      <c r="G140" s="248"/>
      <c r="H140" s="248"/>
      <c r="I140" s="249"/>
      <c r="J140" s="150"/>
      <c r="K140" s="103"/>
      <c r="L140" s="244"/>
      <c r="M140" s="244"/>
      <c r="N140" s="242"/>
      <c r="O140" s="242"/>
      <c r="P140" s="242"/>
      <c r="Q140" s="242"/>
      <c r="R140" s="85"/>
      <c r="T140" s="86"/>
      <c r="U140" s="28"/>
      <c r="V140" s="87"/>
      <c r="W140" s="87"/>
      <c r="X140" s="87"/>
      <c r="Y140" s="87"/>
      <c r="Z140" s="87"/>
      <c r="AA140" s="88"/>
    </row>
    <row r="141" spans="2:27" s="1" customFormat="1" ht="16.5" customHeight="1" x14ac:dyDescent="0.3">
      <c r="B141" s="84"/>
      <c r="C141" s="148"/>
      <c r="D141" s="148"/>
      <c r="E141" s="149"/>
      <c r="F141" s="247" t="s">
        <v>246</v>
      </c>
      <c r="G141" s="248"/>
      <c r="H141" s="248"/>
      <c r="I141" s="249"/>
      <c r="J141" s="150"/>
      <c r="K141" s="103"/>
      <c r="L141" s="244"/>
      <c r="M141" s="244"/>
      <c r="N141" s="242"/>
      <c r="O141" s="242"/>
      <c r="P141" s="242"/>
      <c r="Q141" s="242"/>
      <c r="R141" s="85"/>
      <c r="T141" s="86"/>
      <c r="U141" s="28"/>
      <c r="V141" s="87"/>
      <c r="W141" s="87"/>
      <c r="X141" s="87"/>
      <c r="Y141" s="87"/>
      <c r="Z141" s="87"/>
      <c r="AA141" s="88"/>
    </row>
    <row r="142" spans="2:27" s="1" customFormat="1" ht="16.5" customHeight="1" x14ac:dyDescent="0.3">
      <c r="B142" s="84"/>
      <c r="C142" s="148"/>
      <c r="D142" s="148"/>
      <c r="E142" s="149"/>
      <c r="F142" s="247" t="s">
        <v>247</v>
      </c>
      <c r="G142" s="248"/>
      <c r="H142" s="248"/>
      <c r="I142" s="249"/>
      <c r="J142" s="150"/>
      <c r="K142" s="103"/>
      <c r="L142" s="244"/>
      <c r="M142" s="244"/>
      <c r="N142" s="242"/>
      <c r="O142" s="242"/>
      <c r="P142" s="242"/>
      <c r="Q142" s="242"/>
      <c r="R142" s="85"/>
      <c r="T142" s="86"/>
      <c r="U142" s="28"/>
      <c r="V142" s="87"/>
      <c r="W142" s="87"/>
      <c r="X142" s="87"/>
      <c r="Y142" s="87"/>
      <c r="Z142" s="87"/>
      <c r="AA142" s="88"/>
    </row>
    <row r="143" spans="2:27" s="9" customFormat="1" ht="29.85" customHeight="1" x14ac:dyDescent="0.3">
      <c r="B143" s="78"/>
      <c r="C143" s="104"/>
      <c r="D143" s="105" t="s">
        <v>250</v>
      </c>
      <c r="E143" s="105"/>
      <c r="F143" s="105"/>
      <c r="G143" s="105"/>
      <c r="H143" s="105"/>
      <c r="I143" s="105"/>
      <c r="J143" s="105"/>
      <c r="K143" s="105"/>
      <c r="L143" s="101"/>
      <c r="M143" s="101"/>
      <c r="N143" s="245">
        <f>SUM(N144:Q159)</f>
        <v>0</v>
      </c>
      <c r="O143" s="246"/>
      <c r="P143" s="246"/>
      <c r="Q143" s="246"/>
      <c r="R143" s="80"/>
      <c r="T143" s="81"/>
      <c r="U143" s="79"/>
      <c r="V143" s="79"/>
      <c r="W143" s="82" t="e">
        <f>SUM(W144:W171)</f>
        <v>#REF!</v>
      </c>
      <c r="X143" s="79"/>
      <c r="Y143" s="82" t="e">
        <f>SUM(Y144:Y171)</f>
        <v>#REF!</v>
      </c>
      <c r="Z143" s="79"/>
      <c r="AA143" s="83" t="e">
        <f>SUM(AA144:AA171)</f>
        <v>#REF!</v>
      </c>
    </row>
    <row r="144" spans="2:27" s="9" customFormat="1" ht="29.85" customHeight="1" x14ac:dyDescent="0.3">
      <c r="B144" s="78"/>
      <c r="C144" s="148">
        <v>8</v>
      </c>
      <c r="D144" s="148" t="s">
        <v>108</v>
      </c>
      <c r="E144" s="149" t="s">
        <v>261</v>
      </c>
      <c r="F144" s="240" t="s">
        <v>251</v>
      </c>
      <c r="G144" s="240"/>
      <c r="H144" s="240"/>
      <c r="I144" s="240"/>
      <c r="J144" s="150" t="s">
        <v>110</v>
      </c>
      <c r="K144" s="103">
        <v>1</v>
      </c>
      <c r="L144" s="283"/>
      <c r="M144" s="283"/>
      <c r="N144" s="242">
        <f t="shared" ref="N144:N171" si="7">ROUND(L144*K144,2)</f>
        <v>0</v>
      </c>
      <c r="O144" s="242"/>
      <c r="P144" s="242"/>
      <c r="Q144" s="242"/>
      <c r="R144" s="80"/>
      <c r="T144" s="81" t="s">
        <v>5</v>
      </c>
      <c r="U144" s="79" t="s">
        <v>35</v>
      </c>
      <c r="V144" s="79">
        <v>0</v>
      </c>
      <c r="W144" s="82">
        <f t="shared" ref="W144:W171" si="8">V144*K144</f>
        <v>0</v>
      </c>
      <c r="X144" s="79">
        <v>0</v>
      </c>
      <c r="Y144" s="82">
        <f t="shared" ref="Y144:Y171" si="9">X144*K144</f>
        <v>0</v>
      </c>
      <c r="Z144" s="79">
        <v>0</v>
      </c>
      <c r="AA144" s="83">
        <f t="shared" ref="AA144:AA171" si="10">Z144*K144</f>
        <v>0</v>
      </c>
    </row>
    <row r="145" spans="2:30" s="1" customFormat="1" ht="22.5" customHeight="1" x14ac:dyDescent="0.3">
      <c r="B145" s="84"/>
      <c r="C145" s="148">
        <v>9</v>
      </c>
      <c r="D145" s="148" t="s">
        <v>108</v>
      </c>
      <c r="E145" s="149" t="s">
        <v>262</v>
      </c>
      <c r="F145" s="280" t="s">
        <v>252</v>
      </c>
      <c r="G145" s="281"/>
      <c r="H145" s="281"/>
      <c r="I145" s="282"/>
      <c r="J145" s="150" t="s">
        <v>110</v>
      </c>
      <c r="K145" s="103">
        <v>1</v>
      </c>
      <c r="L145" s="284"/>
      <c r="M145" s="285"/>
      <c r="N145" s="252">
        <f t="shared" si="7"/>
        <v>0</v>
      </c>
      <c r="O145" s="253"/>
      <c r="P145" s="253"/>
      <c r="Q145" s="254"/>
      <c r="R145" s="85"/>
      <c r="T145" s="86" t="s">
        <v>5</v>
      </c>
      <c r="U145" s="89" t="s">
        <v>35</v>
      </c>
      <c r="V145" s="90">
        <v>0</v>
      </c>
      <c r="W145" s="90">
        <f t="shared" si="8"/>
        <v>0</v>
      </c>
      <c r="X145" s="90">
        <v>0</v>
      </c>
      <c r="Y145" s="90">
        <f t="shared" si="9"/>
        <v>0</v>
      </c>
      <c r="Z145" s="90">
        <v>0</v>
      </c>
      <c r="AA145" s="91">
        <f t="shared" si="10"/>
        <v>0</v>
      </c>
    </row>
    <row r="146" spans="2:30" s="1" customFormat="1" ht="22.5" customHeight="1" x14ac:dyDescent="0.3">
      <c r="B146" s="84"/>
      <c r="C146" s="148">
        <v>10</v>
      </c>
      <c r="D146" s="148" t="s">
        <v>108</v>
      </c>
      <c r="E146" s="149" t="s">
        <v>263</v>
      </c>
      <c r="F146" s="280" t="s">
        <v>253</v>
      </c>
      <c r="G146" s="281"/>
      <c r="H146" s="281"/>
      <c r="I146" s="282"/>
      <c r="J146" s="150" t="s">
        <v>110</v>
      </c>
      <c r="K146" s="103">
        <v>1</v>
      </c>
      <c r="L146" s="284"/>
      <c r="M146" s="285"/>
      <c r="N146" s="252">
        <f t="shared" si="7"/>
        <v>0</v>
      </c>
      <c r="O146" s="253"/>
      <c r="P146" s="253"/>
      <c r="Q146" s="254"/>
      <c r="R146" s="85"/>
      <c r="T146" s="86" t="s">
        <v>5</v>
      </c>
      <c r="U146" s="89" t="s">
        <v>35</v>
      </c>
      <c r="V146" s="90">
        <v>0</v>
      </c>
      <c r="W146" s="90">
        <f t="shared" si="8"/>
        <v>0</v>
      </c>
      <c r="X146" s="90">
        <v>0</v>
      </c>
      <c r="Y146" s="90">
        <f t="shared" si="9"/>
        <v>0</v>
      </c>
      <c r="Z146" s="90">
        <v>0</v>
      </c>
      <c r="AA146" s="91">
        <f t="shared" si="10"/>
        <v>0</v>
      </c>
    </row>
    <row r="147" spans="2:30" s="1" customFormat="1" ht="22.5" customHeight="1" x14ac:dyDescent="0.3">
      <c r="B147" s="84"/>
      <c r="C147" s="148">
        <v>11</v>
      </c>
      <c r="D147" s="148" t="s">
        <v>108</v>
      </c>
      <c r="E147" s="149" t="s">
        <v>264</v>
      </c>
      <c r="F147" s="280" t="s">
        <v>254</v>
      </c>
      <c r="G147" s="281"/>
      <c r="H147" s="281"/>
      <c r="I147" s="282"/>
      <c r="J147" s="150" t="s">
        <v>110</v>
      </c>
      <c r="K147" s="103">
        <v>2</v>
      </c>
      <c r="L147" s="284"/>
      <c r="M147" s="285"/>
      <c r="N147" s="252">
        <f t="shared" ref="N147:N150" si="11">ROUND(L147*K147,2)</f>
        <v>0</v>
      </c>
      <c r="O147" s="253"/>
      <c r="P147" s="253"/>
      <c r="Q147" s="254"/>
      <c r="R147" s="85"/>
      <c r="T147" s="185"/>
      <c r="U147" s="28"/>
      <c r="V147" s="87"/>
      <c r="W147" s="87"/>
      <c r="X147" s="87"/>
      <c r="Y147" s="87"/>
      <c r="Z147" s="87"/>
      <c r="AA147" s="88"/>
    </row>
    <row r="148" spans="2:30" s="1" customFormat="1" ht="22.5" customHeight="1" x14ac:dyDescent="0.3">
      <c r="B148" s="84"/>
      <c r="C148" s="148">
        <v>12</v>
      </c>
      <c r="D148" s="148" t="s">
        <v>108</v>
      </c>
      <c r="E148" s="149" t="s">
        <v>265</v>
      </c>
      <c r="F148" s="280" t="s">
        <v>255</v>
      </c>
      <c r="G148" s="281"/>
      <c r="H148" s="281"/>
      <c r="I148" s="282"/>
      <c r="J148" s="150" t="s">
        <v>110</v>
      </c>
      <c r="K148" s="103">
        <v>1</v>
      </c>
      <c r="L148" s="283"/>
      <c r="M148" s="283"/>
      <c r="N148" s="242">
        <f t="shared" si="11"/>
        <v>0</v>
      </c>
      <c r="O148" s="242"/>
      <c r="P148" s="242"/>
      <c r="Q148" s="242"/>
      <c r="R148" s="85"/>
      <c r="T148" s="185"/>
      <c r="U148" s="28"/>
      <c r="V148" s="87"/>
      <c r="W148" s="87"/>
      <c r="X148" s="87"/>
      <c r="Y148" s="87"/>
      <c r="Z148" s="87"/>
      <c r="AA148" s="88"/>
    </row>
    <row r="149" spans="2:30" s="1" customFormat="1" ht="22.5" customHeight="1" x14ac:dyDescent="0.3">
      <c r="B149" s="84"/>
      <c r="C149" s="148">
        <v>13</v>
      </c>
      <c r="D149" s="148" t="s">
        <v>108</v>
      </c>
      <c r="E149" s="149" t="s">
        <v>266</v>
      </c>
      <c r="F149" s="280" t="s">
        <v>256</v>
      </c>
      <c r="G149" s="281"/>
      <c r="H149" s="281"/>
      <c r="I149" s="282"/>
      <c r="J149" s="150" t="s">
        <v>110</v>
      </c>
      <c r="K149" s="103">
        <v>2</v>
      </c>
      <c r="L149" s="283"/>
      <c r="M149" s="283"/>
      <c r="N149" s="242">
        <f t="shared" si="11"/>
        <v>0</v>
      </c>
      <c r="O149" s="242"/>
      <c r="P149" s="242"/>
      <c r="Q149" s="242"/>
      <c r="R149" s="85"/>
      <c r="T149" s="185"/>
      <c r="U149" s="28"/>
      <c r="V149" s="87"/>
      <c r="W149" s="87"/>
      <c r="X149" s="87"/>
      <c r="Y149" s="87"/>
      <c r="Z149" s="87"/>
      <c r="AA149" s="88"/>
    </row>
    <row r="150" spans="2:30" s="1" customFormat="1" ht="22.5" customHeight="1" x14ac:dyDescent="0.3">
      <c r="B150" s="84"/>
      <c r="C150" s="148">
        <v>14</v>
      </c>
      <c r="D150" s="148" t="s">
        <v>108</v>
      </c>
      <c r="E150" s="149" t="s">
        <v>267</v>
      </c>
      <c r="F150" s="280" t="s">
        <v>257</v>
      </c>
      <c r="G150" s="281"/>
      <c r="H150" s="281"/>
      <c r="I150" s="282"/>
      <c r="J150" s="150" t="s">
        <v>110</v>
      </c>
      <c r="K150" s="103">
        <v>3</v>
      </c>
      <c r="L150" s="283"/>
      <c r="M150" s="283"/>
      <c r="N150" s="242">
        <f t="shared" si="11"/>
        <v>0</v>
      </c>
      <c r="O150" s="242"/>
      <c r="P150" s="242"/>
      <c r="Q150" s="242"/>
      <c r="R150" s="85"/>
      <c r="T150" s="185"/>
      <c r="U150" s="28"/>
      <c r="V150" s="87"/>
      <c r="W150" s="87"/>
      <c r="X150" s="87"/>
      <c r="Y150" s="87"/>
      <c r="Z150" s="87"/>
      <c r="AA150" s="88"/>
    </row>
    <row r="151" spans="2:30" s="9" customFormat="1" ht="29.85" customHeight="1" x14ac:dyDescent="0.3">
      <c r="B151" s="78"/>
      <c r="C151" s="148">
        <v>15</v>
      </c>
      <c r="D151" s="148" t="s">
        <v>108</v>
      </c>
      <c r="E151" s="149" t="s">
        <v>268</v>
      </c>
      <c r="F151" s="280" t="s">
        <v>258</v>
      </c>
      <c r="G151" s="281"/>
      <c r="H151" s="281"/>
      <c r="I151" s="282"/>
      <c r="J151" s="150" t="s">
        <v>110</v>
      </c>
      <c r="K151" s="103">
        <v>1</v>
      </c>
      <c r="L151" s="283"/>
      <c r="M151" s="283"/>
      <c r="N151" s="242">
        <f t="shared" si="7"/>
        <v>0</v>
      </c>
      <c r="O151" s="242"/>
      <c r="P151" s="242"/>
      <c r="Q151" s="242"/>
      <c r="R151" s="80"/>
      <c r="T151" s="81" t="s">
        <v>5</v>
      </c>
      <c r="U151" s="79" t="s">
        <v>35</v>
      </c>
      <c r="V151" s="79">
        <v>0</v>
      </c>
      <c r="W151" s="82">
        <f t="shared" si="8"/>
        <v>0</v>
      </c>
      <c r="X151" s="79">
        <v>0</v>
      </c>
      <c r="Y151" s="82">
        <f t="shared" si="9"/>
        <v>0</v>
      </c>
      <c r="Z151" s="79">
        <v>0</v>
      </c>
      <c r="AA151" s="83">
        <f t="shared" si="10"/>
        <v>0</v>
      </c>
      <c r="AD151" s="1"/>
    </row>
    <row r="152" spans="2:30" s="1" customFormat="1" ht="22.5" customHeight="1" x14ac:dyDescent="0.3">
      <c r="B152" s="84"/>
      <c r="C152" s="148">
        <v>16</v>
      </c>
      <c r="D152" s="148" t="s">
        <v>108</v>
      </c>
      <c r="E152" s="149" t="s">
        <v>269</v>
      </c>
      <c r="F152" s="280" t="s">
        <v>259</v>
      </c>
      <c r="G152" s="281"/>
      <c r="H152" s="281"/>
      <c r="I152" s="282"/>
      <c r="J152" s="150" t="s">
        <v>110</v>
      </c>
      <c r="K152" s="103">
        <v>1</v>
      </c>
      <c r="L152" s="284"/>
      <c r="M152" s="285"/>
      <c r="N152" s="252">
        <f t="shared" ref="N152:N159" si="12">ROUND(L152*K152,2)</f>
        <v>0</v>
      </c>
      <c r="O152" s="253"/>
      <c r="P152" s="253"/>
      <c r="Q152" s="254"/>
      <c r="R152" s="85"/>
      <c r="T152" s="86"/>
      <c r="U152" s="89"/>
      <c r="V152" s="90"/>
      <c r="W152" s="90"/>
      <c r="X152" s="90"/>
      <c r="Y152" s="90"/>
      <c r="Z152" s="90"/>
      <c r="AA152" s="91"/>
    </row>
    <row r="153" spans="2:30" s="1" customFormat="1" ht="22.5" customHeight="1" x14ac:dyDescent="0.3">
      <c r="B153" s="84"/>
      <c r="C153" s="148">
        <v>17</v>
      </c>
      <c r="D153" s="148" t="s">
        <v>108</v>
      </c>
      <c r="E153" s="149" t="s">
        <v>270</v>
      </c>
      <c r="F153" s="280" t="s">
        <v>260</v>
      </c>
      <c r="G153" s="281"/>
      <c r="H153" s="281"/>
      <c r="I153" s="282"/>
      <c r="J153" s="150" t="s">
        <v>110</v>
      </c>
      <c r="K153" s="103">
        <v>1</v>
      </c>
      <c r="L153" s="284"/>
      <c r="M153" s="285"/>
      <c r="N153" s="252">
        <f t="shared" si="12"/>
        <v>0</v>
      </c>
      <c r="O153" s="253"/>
      <c r="P153" s="253"/>
      <c r="Q153" s="254"/>
      <c r="R153" s="85"/>
      <c r="T153" s="86"/>
      <c r="U153" s="89"/>
      <c r="V153" s="90"/>
      <c r="W153" s="90"/>
      <c r="X153" s="90"/>
      <c r="Y153" s="90"/>
      <c r="Z153" s="90"/>
      <c r="AA153" s="91"/>
    </row>
    <row r="154" spans="2:30" s="1" customFormat="1" ht="22.5" customHeight="1" x14ac:dyDescent="0.3">
      <c r="B154" s="84"/>
      <c r="C154" s="148">
        <v>18</v>
      </c>
      <c r="D154" s="148" t="s">
        <v>108</v>
      </c>
      <c r="E154" s="149" t="s">
        <v>271</v>
      </c>
      <c r="F154" s="280" t="s">
        <v>272</v>
      </c>
      <c r="G154" s="281"/>
      <c r="H154" s="281"/>
      <c r="I154" s="282"/>
      <c r="J154" s="150" t="s">
        <v>110</v>
      </c>
      <c r="K154" s="103">
        <v>1</v>
      </c>
      <c r="L154" s="284"/>
      <c r="M154" s="285"/>
      <c r="N154" s="252">
        <f t="shared" ref="N154" si="13">ROUND(L154*K154,2)</f>
        <v>0</v>
      </c>
      <c r="O154" s="253"/>
      <c r="P154" s="253"/>
      <c r="Q154" s="254"/>
      <c r="R154" s="85"/>
      <c r="T154" s="86"/>
      <c r="U154" s="89"/>
      <c r="V154" s="90"/>
      <c r="W154" s="90"/>
      <c r="X154" s="90"/>
      <c r="Y154" s="90"/>
      <c r="Z154" s="90"/>
      <c r="AA154" s="91"/>
    </row>
    <row r="155" spans="2:30" s="1" customFormat="1" ht="22.5" customHeight="1" x14ac:dyDescent="0.3">
      <c r="B155" s="84"/>
      <c r="C155" s="148">
        <v>19</v>
      </c>
      <c r="D155" s="148" t="s">
        <v>108</v>
      </c>
      <c r="E155" s="149" t="s">
        <v>273</v>
      </c>
      <c r="F155" s="280" t="s">
        <v>278</v>
      </c>
      <c r="G155" s="281"/>
      <c r="H155" s="281"/>
      <c r="I155" s="282"/>
      <c r="J155" s="150" t="s">
        <v>109</v>
      </c>
      <c r="K155" s="103">
        <v>6</v>
      </c>
      <c r="L155" s="284"/>
      <c r="M155" s="285"/>
      <c r="N155" s="252">
        <f t="shared" ref="N155:N157" si="14">ROUND(L155*K155,2)</f>
        <v>0</v>
      </c>
      <c r="O155" s="253"/>
      <c r="P155" s="253"/>
      <c r="Q155" s="254"/>
      <c r="R155" s="85"/>
      <c r="T155" s="86"/>
      <c r="U155" s="89"/>
      <c r="V155" s="90"/>
      <c r="W155" s="90"/>
      <c r="X155" s="90"/>
      <c r="Y155" s="90"/>
      <c r="Z155" s="90"/>
      <c r="AA155" s="91"/>
    </row>
    <row r="156" spans="2:30" s="1" customFormat="1" ht="22.5" customHeight="1" x14ac:dyDescent="0.3">
      <c r="B156" s="84"/>
      <c r="C156" s="148">
        <v>20</v>
      </c>
      <c r="D156" s="148" t="s">
        <v>108</v>
      </c>
      <c r="E156" s="149" t="s">
        <v>274</v>
      </c>
      <c r="F156" s="280" t="s">
        <v>279</v>
      </c>
      <c r="G156" s="281"/>
      <c r="H156" s="281"/>
      <c r="I156" s="282"/>
      <c r="J156" s="150" t="s">
        <v>109</v>
      </c>
      <c r="K156" s="103">
        <v>6</v>
      </c>
      <c r="L156" s="284"/>
      <c r="M156" s="285"/>
      <c r="N156" s="252">
        <f t="shared" si="14"/>
        <v>0</v>
      </c>
      <c r="O156" s="253"/>
      <c r="P156" s="253"/>
      <c r="Q156" s="254"/>
      <c r="R156" s="85"/>
      <c r="T156" s="86"/>
      <c r="U156" s="89"/>
      <c r="V156" s="90"/>
      <c r="W156" s="90"/>
      <c r="X156" s="90"/>
      <c r="Y156" s="90"/>
      <c r="Z156" s="90"/>
      <c r="AA156" s="91"/>
    </row>
    <row r="157" spans="2:30" s="1" customFormat="1" ht="22.5" customHeight="1" x14ac:dyDescent="0.3">
      <c r="B157" s="84"/>
      <c r="C157" s="148">
        <v>21</v>
      </c>
      <c r="D157" s="148" t="s">
        <v>108</v>
      </c>
      <c r="E157" s="149" t="s">
        <v>275</v>
      </c>
      <c r="F157" s="280" t="s">
        <v>281</v>
      </c>
      <c r="G157" s="281"/>
      <c r="H157" s="281"/>
      <c r="I157" s="282"/>
      <c r="J157" s="150" t="s">
        <v>110</v>
      </c>
      <c r="K157" s="103">
        <v>1</v>
      </c>
      <c r="L157" s="284"/>
      <c r="M157" s="285"/>
      <c r="N157" s="252">
        <f t="shared" si="14"/>
        <v>0</v>
      </c>
      <c r="O157" s="253"/>
      <c r="P157" s="253"/>
      <c r="Q157" s="254"/>
      <c r="R157" s="85"/>
      <c r="T157" s="86"/>
      <c r="U157" s="89"/>
      <c r="V157" s="90"/>
      <c r="W157" s="90"/>
      <c r="X157" s="90"/>
      <c r="Y157" s="90"/>
      <c r="Z157" s="90"/>
      <c r="AA157" s="91"/>
    </row>
    <row r="158" spans="2:30" s="1" customFormat="1" ht="22.5" customHeight="1" x14ac:dyDescent="0.3">
      <c r="B158" s="84"/>
      <c r="C158" s="148">
        <v>22</v>
      </c>
      <c r="D158" s="148" t="s">
        <v>108</v>
      </c>
      <c r="E158" s="149" t="s">
        <v>276</v>
      </c>
      <c r="F158" s="280" t="s">
        <v>282</v>
      </c>
      <c r="G158" s="281"/>
      <c r="H158" s="281"/>
      <c r="I158" s="282"/>
      <c r="J158" s="150" t="s">
        <v>110</v>
      </c>
      <c r="K158" s="103">
        <v>2</v>
      </c>
      <c r="L158" s="284"/>
      <c r="M158" s="285"/>
      <c r="N158" s="252">
        <f t="shared" ref="N158" si="15">ROUND(L158*K158,2)</f>
        <v>0</v>
      </c>
      <c r="O158" s="253"/>
      <c r="P158" s="253"/>
      <c r="Q158" s="254"/>
      <c r="R158" s="85"/>
      <c r="T158" s="86"/>
      <c r="U158" s="89"/>
      <c r="V158" s="90"/>
      <c r="W158" s="90"/>
      <c r="X158" s="90"/>
      <c r="Y158" s="90"/>
      <c r="Z158" s="90"/>
      <c r="AA158" s="91"/>
    </row>
    <row r="159" spans="2:30" s="1" customFormat="1" ht="22.5" customHeight="1" x14ac:dyDescent="0.3">
      <c r="B159" s="84"/>
      <c r="C159" s="148">
        <v>23</v>
      </c>
      <c r="D159" s="148" t="s">
        <v>108</v>
      </c>
      <c r="E159" s="149" t="s">
        <v>280</v>
      </c>
      <c r="F159" s="280" t="s">
        <v>272</v>
      </c>
      <c r="G159" s="281"/>
      <c r="H159" s="281"/>
      <c r="I159" s="282"/>
      <c r="J159" s="150" t="s">
        <v>110</v>
      </c>
      <c r="K159" s="103">
        <v>1</v>
      </c>
      <c r="L159" s="283"/>
      <c r="M159" s="283"/>
      <c r="N159" s="242">
        <f t="shared" si="12"/>
        <v>0</v>
      </c>
      <c r="O159" s="242"/>
      <c r="P159" s="242"/>
      <c r="Q159" s="242"/>
      <c r="R159" s="85"/>
      <c r="T159" s="86"/>
      <c r="U159" s="89"/>
      <c r="V159" s="90"/>
      <c r="W159" s="90"/>
      <c r="X159" s="90"/>
      <c r="Y159" s="90"/>
      <c r="Z159" s="90"/>
      <c r="AA159" s="91"/>
    </row>
    <row r="160" spans="2:30" s="9" customFormat="1" ht="29.85" customHeight="1" x14ac:dyDescent="0.3">
      <c r="B160" s="78"/>
      <c r="C160" s="104"/>
      <c r="D160" s="105" t="s">
        <v>283</v>
      </c>
      <c r="E160" s="105"/>
      <c r="F160" s="105"/>
      <c r="G160" s="105"/>
      <c r="H160" s="105"/>
      <c r="I160" s="105"/>
      <c r="J160" s="105"/>
      <c r="K160" s="105"/>
      <c r="L160" s="101"/>
      <c r="M160" s="101"/>
      <c r="N160" s="245">
        <f>SUM(N161:Q169)</f>
        <v>0</v>
      </c>
      <c r="O160" s="246"/>
      <c r="P160" s="246"/>
      <c r="Q160" s="246"/>
      <c r="R160" s="80"/>
      <c r="T160" s="81"/>
      <c r="U160" s="79"/>
      <c r="V160" s="79"/>
      <c r="W160" s="82" t="e">
        <f>#REF!</f>
        <v>#REF!</v>
      </c>
      <c r="X160" s="79"/>
      <c r="Y160" s="82" t="e">
        <f>#REF!</f>
        <v>#REF!</v>
      </c>
      <c r="Z160" s="79"/>
      <c r="AA160" s="83" t="e">
        <f>#REF!</f>
        <v>#REF!</v>
      </c>
    </row>
    <row r="161" spans="2:27" s="9" customFormat="1" ht="34.5" customHeight="1" x14ac:dyDescent="0.3">
      <c r="B161" s="78"/>
      <c r="C161" s="148">
        <v>24</v>
      </c>
      <c r="D161" s="148" t="s">
        <v>108</v>
      </c>
      <c r="E161" s="149" t="s">
        <v>284</v>
      </c>
      <c r="F161" s="280" t="s">
        <v>289</v>
      </c>
      <c r="G161" s="281"/>
      <c r="H161" s="281"/>
      <c r="I161" s="282"/>
      <c r="J161" s="150" t="s">
        <v>110</v>
      </c>
      <c r="K161" s="103">
        <v>1</v>
      </c>
      <c r="L161" s="283"/>
      <c r="M161" s="283"/>
      <c r="N161" s="242">
        <f t="shared" ref="N161" si="16">ROUND(L161*K161,2)</f>
        <v>0</v>
      </c>
      <c r="O161" s="242"/>
      <c r="P161" s="242"/>
      <c r="Q161" s="242"/>
      <c r="R161" s="80"/>
      <c r="T161" s="81"/>
      <c r="U161" s="79"/>
      <c r="V161" s="79"/>
      <c r="W161" s="82"/>
      <c r="X161" s="79"/>
      <c r="Y161" s="82"/>
      <c r="Z161" s="79"/>
      <c r="AA161" s="83"/>
    </row>
    <row r="162" spans="2:27" s="1" customFormat="1" ht="22.5" customHeight="1" x14ac:dyDescent="0.3">
      <c r="B162" s="84"/>
      <c r="C162" s="148">
        <v>25</v>
      </c>
      <c r="D162" s="148" t="s">
        <v>108</v>
      </c>
      <c r="E162" s="149" t="s">
        <v>290</v>
      </c>
      <c r="F162" s="280" t="s">
        <v>288</v>
      </c>
      <c r="G162" s="281"/>
      <c r="H162" s="281"/>
      <c r="I162" s="282"/>
      <c r="J162" s="150" t="s">
        <v>110</v>
      </c>
      <c r="K162" s="103">
        <v>1</v>
      </c>
      <c r="L162" s="284"/>
      <c r="M162" s="285"/>
      <c r="N162" s="252">
        <f t="shared" ref="N162:N164" si="17">ROUND(L162*K162,2)</f>
        <v>0</v>
      </c>
      <c r="O162" s="253"/>
      <c r="P162" s="253"/>
      <c r="Q162" s="254"/>
      <c r="R162" s="85"/>
      <c r="T162" s="86"/>
      <c r="U162" s="89"/>
      <c r="V162" s="90"/>
      <c r="W162" s="90"/>
      <c r="X162" s="90"/>
      <c r="Y162" s="90"/>
      <c r="Z162" s="90"/>
      <c r="AA162" s="91"/>
    </row>
    <row r="163" spans="2:27" s="1" customFormat="1" ht="22.5" customHeight="1" x14ac:dyDescent="0.3">
      <c r="B163" s="84"/>
      <c r="C163" s="148">
        <v>25</v>
      </c>
      <c r="D163" s="148" t="s">
        <v>108</v>
      </c>
      <c r="E163" s="149" t="s">
        <v>292</v>
      </c>
      <c r="F163" s="280" t="s">
        <v>285</v>
      </c>
      <c r="G163" s="281"/>
      <c r="H163" s="281"/>
      <c r="I163" s="282"/>
      <c r="J163" s="150" t="s">
        <v>110</v>
      </c>
      <c r="K163" s="103">
        <v>1</v>
      </c>
      <c r="L163" s="284"/>
      <c r="M163" s="285"/>
      <c r="N163" s="252">
        <f t="shared" si="17"/>
        <v>0</v>
      </c>
      <c r="O163" s="253"/>
      <c r="P163" s="253"/>
      <c r="Q163" s="254"/>
      <c r="R163" s="85"/>
      <c r="T163" s="86"/>
      <c r="U163" s="89"/>
      <c r="V163" s="90"/>
      <c r="W163" s="90"/>
      <c r="X163" s="90"/>
      <c r="Y163" s="90"/>
      <c r="Z163" s="90"/>
      <c r="AA163" s="91"/>
    </row>
    <row r="164" spans="2:27" s="1" customFormat="1" ht="22.5" customHeight="1" x14ac:dyDescent="0.3">
      <c r="B164" s="84"/>
      <c r="C164" s="148">
        <v>25</v>
      </c>
      <c r="D164" s="148" t="s">
        <v>108</v>
      </c>
      <c r="E164" s="149" t="s">
        <v>293</v>
      </c>
      <c r="F164" s="280" t="s">
        <v>286</v>
      </c>
      <c r="G164" s="281"/>
      <c r="H164" s="281"/>
      <c r="I164" s="282"/>
      <c r="J164" s="150" t="s">
        <v>110</v>
      </c>
      <c r="K164" s="103">
        <v>1</v>
      </c>
      <c r="L164" s="284"/>
      <c r="M164" s="285"/>
      <c r="N164" s="252">
        <f t="shared" si="17"/>
        <v>0</v>
      </c>
      <c r="O164" s="253"/>
      <c r="P164" s="253"/>
      <c r="Q164" s="254"/>
      <c r="R164" s="85"/>
      <c r="T164" s="86"/>
      <c r="U164" s="89"/>
      <c r="V164" s="90"/>
      <c r="W164" s="90"/>
      <c r="X164" s="90"/>
      <c r="Y164" s="90"/>
      <c r="Z164" s="90"/>
      <c r="AA164" s="91"/>
    </row>
    <row r="165" spans="2:27" s="1" customFormat="1" ht="22.5" customHeight="1" x14ac:dyDescent="0.3">
      <c r="B165" s="84"/>
      <c r="C165" s="148">
        <v>25</v>
      </c>
      <c r="D165" s="148" t="s">
        <v>108</v>
      </c>
      <c r="E165" s="149" t="s">
        <v>294</v>
      </c>
      <c r="F165" s="280" t="s">
        <v>287</v>
      </c>
      <c r="G165" s="281"/>
      <c r="H165" s="281"/>
      <c r="I165" s="282"/>
      <c r="J165" s="150" t="s">
        <v>110</v>
      </c>
      <c r="K165" s="103">
        <v>1</v>
      </c>
      <c r="L165" s="284"/>
      <c r="M165" s="285"/>
      <c r="N165" s="252">
        <f t="shared" ref="N165" si="18">ROUND(L165*K165,2)</f>
        <v>0</v>
      </c>
      <c r="O165" s="253"/>
      <c r="P165" s="253"/>
      <c r="Q165" s="254"/>
      <c r="R165" s="85"/>
      <c r="T165" s="86"/>
      <c r="U165" s="89"/>
      <c r="V165" s="90"/>
      <c r="W165" s="90"/>
      <c r="X165" s="90"/>
      <c r="Y165" s="90"/>
      <c r="Z165" s="90"/>
      <c r="AA165" s="91"/>
    </row>
    <row r="166" spans="2:27" s="1" customFormat="1" ht="22.5" customHeight="1" x14ac:dyDescent="0.3">
      <c r="B166" s="84"/>
      <c r="C166" s="148">
        <v>25</v>
      </c>
      <c r="D166" s="148" t="s">
        <v>108</v>
      </c>
      <c r="E166" s="149" t="s">
        <v>295</v>
      </c>
      <c r="F166" s="280" t="s">
        <v>302</v>
      </c>
      <c r="G166" s="281"/>
      <c r="H166" s="281"/>
      <c r="I166" s="282"/>
      <c r="J166" s="150" t="s">
        <v>110</v>
      </c>
      <c r="K166" s="103">
        <v>1</v>
      </c>
      <c r="L166" s="284"/>
      <c r="M166" s="285"/>
      <c r="N166" s="252">
        <f t="shared" ref="N166:N169" si="19">ROUND(L166*K166,2)</f>
        <v>0</v>
      </c>
      <c r="O166" s="253"/>
      <c r="P166" s="253"/>
      <c r="Q166" s="254"/>
      <c r="R166" s="85"/>
      <c r="T166" s="86"/>
      <c r="U166" s="89"/>
      <c r="V166" s="90"/>
      <c r="W166" s="90"/>
      <c r="X166" s="90"/>
      <c r="Y166" s="90"/>
      <c r="Z166" s="90"/>
      <c r="AA166" s="91"/>
    </row>
    <row r="167" spans="2:27" s="1" customFormat="1" ht="22.5" customHeight="1" x14ac:dyDescent="0.3">
      <c r="B167" s="84"/>
      <c r="C167" s="148">
        <v>25</v>
      </c>
      <c r="D167" s="148" t="s">
        <v>108</v>
      </c>
      <c r="E167" s="149" t="s">
        <v>296</v>
      </c>
      <c r="F167" s="280" t="s">
        <v>291</v>
      </c>
      <c r="G167" s="281"/>
      <c r="H167" s="281"/>
      <c r="I167" s="282"/>
      <c r="J167" s="150" t="s">
        <v>110</v>
      </c>
      <c r="K167" s="103">
        <v>1</v>
      </c>
      <c r="L167" s="284"/>
      <c r="M167" s="285"/>
      <c r="N167" s="252">
        <f t="shared" si="19"/>
        <v>0</v>
      </c>
      <c r="O167" s="253"/>
      <c r="P167" s="253"/>
      <c r="Q167" s="254"/>
      <c r="R167" s="85"/>
      <c r="T167" s="86"/>
      <c r="U167" s="89"/>
      <c r="V167" s="90"/>
      <c r="W167" s="90"/>
      <c r="X167" s="90"/>
      <c r="Y167" s="90"/>
      <c r="Z167" s="90"/>
      <c r="AA167" s="91"/>
    </row>
    <row r="168" spans="2:27" s="1" customFormat="1" ht="22.5" customHeight="1" x14ac:dyDescent="0.3">
      <c r="B168" s="84"/>
      <c r="C168" s="148">
        <v>25</v>
      </c>
      <c r="D168" s="148" t="s">
        <v>108</v>
      </c>
      <c r="E168" s="149" t="s">
        <v>297</v>
      </c>
      <c r="F168" s="280" t="s">
        <v>126</v>
      </c>
      <c r="G168" s="281"/>
      <c r="H168" s="281"/>
      <c r="I168" s="282"/>
      <c r="J168" s="150" t="s">
        <v>110</v>
      </c>
      <c r="K168" s="103">
        <v>4</v>
      </c>
      <c r="L168" s="284"/>
      <c r="M168" s="285"/>
      <c r="N168" s="252">
        <f t="shared" ref="N168" si="20">ROUND(L168*K168,2)</f>
        <v>0</v>
      </c>
      <c r="O168" s="253"/>
      <c r="P168" s="253"/>
      <c r="Q168" s="254"/>
      <c r="R168" s="85"/>
      <c r="T168" s="86"/>
      <c r="U168" s="89"/>
      <c r="V168" s="90"/>
      <c r="W168" s="90"/>
      <c r="X168" s="90"/>
      <c r="Y168" s="90"/>
      <c r="Z168" s="90"/>
      <c r="AA168" s="91"/>
    </row>
    <row r="169" spans="2:27" s="1" customFormat="1" ht="22.5" customHeight="1" x14ac:dyDescent="0.3">
      <c r="B169" s="84"/>
      <c r="C169" s="148">
        <v>25</v>
      </c>
      <c r="D169" s="148" t="s">
        <v>108</v>
      </c>
      <c r="E169" s="149" t="s">
        <v>298</v>
      </c>
      <c r="F169" s="280" t="s">
        <v>299</v>
      </c>
      <c r="G169" s="281"/>
      <c r="H169" s="281"/>
      <c r="I169" s="282"/>
      <c r="J169" s="150" t="s">
        <v>119</v>
      </c>
      <c r="K169" s="103">
        <v>1</v>
      </c>
      <c r="L169" s="284"/>
      <c r="M169" s="285"/>
      <c r="N169" s="252">
        <f t="shared" si="19"/>
        <v>0</v>
      </c>
      <c r="O169" s="253"/>
      <c r="P169" s="253"/>
      <c r="Q169" s="254"/>
      <c r="R169" s="85"/>
      <c r="T169" s="86"/>
      <c r="U169" s="89"/>
      <c r="V169" s="90"/>
      <c r="W169" s="90"/>
      <c r="X169" s="90"/>
      <c r="Y169" s="90"/>
      <c r="Z169" s="90"/>
      <c r="AA169" s="91"/>
    </row>
    <row r="170" spans="2:27" s="9" customFormat="1" ht="29.85" customHeight="1" x14ac:dyDescent="0.3">
      <c r="B170" s="78"/>
      <c r="C170" s="104"/>
      <c r="D170" s="105" t="s">
        <v>148</v>
      </c>
      <c r="E170" s="105"/>
      <c r="F170" s="105"/>
      <c r="G170" s="105"/>
      <c r="H170" s="105"/>
      <c r="I170" s="105"/>
      <c r="J170" s="105"/>
      <c r="K170" s="105"/>
      <c r="L170" s="101"/>
      <c r="M170" s="101"/>
      <c r="N170" s="245">
        <f>SUM(N171:Q173)</f>
        <v>0</v>
      </c>
      <c r="O170" s="246"/>
      <c r="P170" s="246"/>
      <c r="Q170" s="246"/>
      <c r="R170" s="80"/>
      <c r="T170" s="81"/>
      <c r="U170" s="79"/>
      <c r="V170" s="79"/>
      <c r="W170" s="82">
        <f>SUM(W171:W187)</f>
        <v>0</v>
      </c>
      <c r="X170" s="79"/>
      <c r="Y170" s="82">
        <f>SUM(Y171:Y187)</f>
        <v>0</v>
      </c>
      <c r="Z170" s="79"/>
      <c r="AA170" s="83">
        <f>SUM(AA171:AA187)</f>
        <v>0</v>
      </c>
    </row>
    <row r="171" spans="2:27" s="1" customFormat="1" ht="22.5" customHeight="1" x14ac:dyDescent="0.3">
      <c r="B171" s="84"/>
      <c r="C171" s="148">
        <v>26</v>
      </c>
      <c r="D171" s="148" t="s">
        <v>108</v>
      </c>
      <c r="E171" s="149" t="s">
        <v>301</v>
      </c>
      <c r="F171" s="240" t="s">
        <v>300</v>
      </c>
      <c r="G171" s="240"/>
      <c r="H171" s="240"/>
      <c r="I171" s="240"/>
      <c r="J171" s="150" t="s">
        <v>119</v>
      </c>
      <c r="K171" s="103">
        <v>1</v>
      </c>
      <c r="L171" s="241"/>
      <c r="M171" s="241"/>
      <c r="N171" s="242">
        <f t="shared" si="7"/>
        <v>0</v>
      </c>
      <c r="O171" s="242"/>
      <c r="P171" s="242"/>
      <c r="Q171" s="242"/>
      <c r="R171" s="85"/>
      <c r="T171" s="86" t="s">
        <v>5</v>
      </c>
      <c r="U171" s="89" t="s">
        <v>35</v>
      </c>
      <c r="V171" s="90">
        <v>0</v>
      </c>
      <c r="W171" s="90">
        <f t="shared" si="8"/>
        <v>0</v>
      </c>
      <c r="X171" s="90">
        <v>0</v>
      </c>
      <c r="Y171" s="90">
        <f t="shared" si="9"/>
        <v>0</v>
      </c>
      <c r="Z171" s="90">
        <v>0</v>
      </c>
      <c r="AA171" s="91">
        <f t="shared" si="10"/>
        <v>0</v>
      </c>
    </row>
    <row r="172" spans="2:27" s="9" customFormat="1" ht="34.5" customHeight="1" x14ac:dyDescent="0.3">
      <c r="B172" s="78"/>
      <c r="C172" s="148">
        <v>27</v>
      </c>
      <c r="D172" s="148" t="s">
        <v>108</v>
      </c>
      <c r="E172" s="149" t="s">
        <v>304</v>
      </c>
      <c r="F172" s="280" t="s">
        <v>307</v>
      </c>
      <c r="G172" s="281" t="s">
        <v>305</v>
      </c>
      <c r="H172" s="281" t="s">
        <v>305</v>
      </c>
      <c r="I172" s="282" t="s">
        <v>305</v>
      </c>
      <c r="J172" s="150" t="s">
        <v>150</v>
      </c>
      <c r="K172" s="103">
        <v>8.1999999999999993</v>
      </c>
      <c r="L172" s="283"/>
      <c r="M172" s="283"/>
      <c r="N172" s="242">
        <f t="shared" ref="N172:N173" si="21">ROUND(L172*K172,2)</f>
        <v>0</v>
      </c>
      <c r="O172" s="242"/>
      <c r="P172" s="242"/>
      <c r="Q172" s="242"/>
      <c r="R172" s="80"/>
      <c r="T172" s="81"/>
      <c r="U172" s="79"/>
      <c r="V172" s="79"/>
      <c r="W172" s="82"/>
      <c r="X172" s="79"/>
      <c r="Y172" s="82"/>
      <c r="Z172" s="79"/>
      <c r="AA172" s="83"/>
    </row>
    <row r="173" spans="2:27" s="9" customFormat="1" ht="34.5" customHeight="1" x14ac:dyDescent="0.3">
      <c r="B173" s="78"/>
      <c r="C173" s="148">
        <v>28</v>
      </c>
      <c r="D173" s="148" t="s">
        <v>108</v>
      </c>
      <c r="E173" s="149" t="s">
        <v>308</v>
      </c>
      <c r="F173" s="280" t="s">
        <v>309</v>
      </c>
      <c r="G173" s="281" t="s">
        <v>306</v>
      </c>
      <c r="H173" s="281" t="s">
        <v>306</v>
      </c>
      <c r="I173" s="282" t="s">
        <v>306</v>
      </c>
      <c r="J173" s="150" t="s">
        <v>150</v>
      </c>
      <c r="K173" s="103">
        <v>8.1999999999999993</v>
      </c>
      <c r="L173" s="283"/>
      <c r="M173" s="283"/>
      <c r="N173" s="242">
        <f t="shared" si="21"/>
        <v>0</v>
      </c>
      <c r="O173" s="242"/>
      <c r="P173" s="242"/>
      <c r="Q173" s="242"/>
      <c r="R173" s="80"/>
      <c r="T173" s="81"/>
      <c r="U173" s="79"/>
      <c r="V173" s="79"/>
      <c r="W173" s="82"/>
      <c r="X173" s="79"/>
      <c r="Y173" s="82"/>
      <c r="Z173" s="79"/>
      <c r="AA173" s="83"/>
    </row>
    <row r="174" spans="2:27" s="1" customFormat="1" ht="22.5" customHeight="1" x14ac:dyDescent="0.3">
      <c r="B174" s="84"/>
      <c r="C174" s="100"/>
      <c r="D174" s="95"/>
      <c r="E174" s="96"/>
      <c r="F174" s="97"/>
      <c r="G174" s="97"/>
      <c r="H174" s="97"/>
      <c r="I174" s="97"/>
      <c r="J174" s="98"/>
      <c r="K174" s="99"/>
      <c r="L174" s="102"/>
      <c r="M174" s="102"/>
      <c r="N174" s="151"/>
      <c r="O174" s="151"/>
      <c r="P174" s="151"/>
      <c r="Q174" s="151"/>
      <c r="R174" s="85"/>
      <c r="T174" s="186"/>
      <c r="U174" s="28"/>
      <c r="V174" s="87"/>
      <c r="W174" s="87"/>
      <c r="X174" s="87"/>
      <c r="Y174" s="87"/>
      <c r="Z174" s="87"/>
      <c r="AA174" s="87"/>
    </row>
    <row r="175" spans="2:27" s="1" customFormat="1" ht="6.95" customHeight="1" x14ac:dyDescent="0.3">
      <c r="B175" s="34"/>
      <c r="C175" s="35"/>
      <c r="D175" s="35"/>
      <c r="E175" s="35"/>
      <c r="F175" s="35"/>
      <c r="G175" s="35"/>
      <c r="H175" s="35"/>
      <c r="I175" s="35"/>
      <c r="J175" s="35"/>
      <c r="K175" s="35"/>
      <c r="L175" s="35"/>
      <c r="M175" s="35"/>
      <c r="N175" s="35"/>
      <c r="O175" s="35"/>
      <c r="P175" s="35"/>
      <c r="Q175" s="35"/>
      <c r="R175" s="36"/>
    </row>
  </sheetData>
  <sheetProtection algorithmName="SHA-512" hashValue="EcOIPUmRrIa3RO+G4EXAhFs+K9/pJ5JeyaX6vuXgPIP9kKlsN5uskMNOAd8sZ+QcSPfh6uAQhDkGHb/6UHPKjA==" saltValue="PJjALU4SqoLXG0r8dEjW0A==" spinCount="100000" sheet="1" objects="1" scenarios="1"/>
  <mergeCells count="226">
    <mergeCell ref="H1:K1"/>
    <mergeCell ref="C2:Q2"/>
    <mergeCell ref="S2:AC2"/>
    <mergeCell ref="C4:Q4"/>
    <mergeCell ref="F6:P6"/>
    <mergeCell ref="F7:P7"/>
    <mergeCell ref="F14:G14"/>
    <mergeCell ref="O14:P14"/>
    <mergeCell ref="F15:G15"/>
    <mergeCell ref="O15:P15"/>
    <mergeCell ref="F16:G16"/>
    <mergeCell ref="O17:P17"/>
    <mergeCell ref="F9:G9"/>
    <mergeCell ref="O9:P9"/>
    <mergeCell ref="F10:G10"/>
    <mergeCell ref="O11:P11"/>
    <mergeCell ref="O12:P12"/>
    <mergeCell ref="F13:G13"/>
    <mergeCell ref="M27:P27"/>
    <mergeCell ref="M28:P28"/>
    <mergeCell ref="M30:P30"/>
    <mergeCell ref="H32:J32"/>
    <mergeCell ref="M32:P32"/>
    <mergeCell ref="H33:J33"/>
    <mergeCell ref="M33:P33"/>
    <mergeCell ref="O18:P18"/>
    <mergeCell ref="F19:G19"/>
    <mergeCell ref="O20:P20"/>
    <mergeCell ref="O21:P21"/>
    <mergeCell ref="F23:G23"/>
    <mergeCell ref="E24:L24"/>
    <mergeCell ref="L38:P38"/>
    <mergeCell ref="C76:Q76"/>
    <mergeCell ref="F78:P78"/>
    <mergeCell ref="F79:P79"/>
    <mergeCell ref="M81:P81"/>
    <mergeCell ref="M83:Q83"/>
    <mergeCell ref="H34:J34"/>
    <mergeCell ref="M34:P34"/>
    <mergeCell ref="H35:J35"/>
    <mergeCell ref="M35:P35"/>
    <mergeCell ref="H36:J36"/>
    <mergeCell ref="M36:P36"/>
    <mergeCell ref="N92:Q92"/>
    <mergeCell ref="N93:Q93"/>
    <mergeCell ref="P94:Q94"/>
    <mergeCell ref="N96:Q96"/>
    <mergeCell ref="L98:Q98"/>
    <mergeCell ref="C104:Q104"/>
    <mergeCell ref="P95:Q95"/>
    <mergeCell ref="M84:Q84"/>
    <mergeCell ref="C86:G86"/>
    <mergeCell ref="N86:Q86"/>
    <mergeCell ref="N88:Q88"/>
    <mergeCell ref="N89:Q89"/>
    <mergeCell ref="N91:Q91"/>
    <mergeCell ref="N90:Q90"/>
    <mergeCell ref="N115:Q115"/>
    <mergeCell ref="N116:Q116"/>
    <mergeCell ref="N117:Q117"/>
    <mergeCell ref="F106:P106"/>
    <mergeCell ref="F107:P107"/>
    <mergeCell ref="M109:P109"/>
    <mergeCell ref="M111:Q111"/>
    <mergeCell ref="M112:Q112"/>
    <mergeCell ref="F114:I114"/>
    <mergeCell ref="L114:M114"/>
    <mergeCell ref="N114:Q114"/>
    <mergeCell ref="F119:I119"/>
    <mergeCell ref="L119:M119"/>
    <mergeCell ref="N119:Q119"/>
    <mergeCell ref="F120:I120"/>
    <mergeCell ref="L120:M120"/>
    <mergeCell ref="N120:Q120"/>
    <mergeCell ref="F118:I118"/>
    <mergeCell ref="L118:M118"/>
    <mergeCell ref="N118:Q118"/>
    <mergeCell ref="F123:I123"/>
    <mergeCell ref="L123:M123"/>
    <mergeCell ref="N123:Q123"/>
    <mergeCell ref="F124:I124"/>
    <mergeCell ref="L124:M124"/>
    <mergeCell ref="N124:Q124"/>
    <mergeCell ref="F121:I121"/>
    <mergeCell ref="L121:M121"/>
    <mergeCell ref="N121:Q121"/>
    <mergeCell ref="N122:Q122"/>
    <mergeCell ref="F125:I125"/>
    <mergeCell ref="L125:M125"/>
    <mergeCell ref="N125:Q125"/>
    <mergeCell ref="F127:I127"/>
    <mergeCell ref="L127:M127"/>
    <mergeCell ref="N127:Q127"/>
    <mergeCell ref="F126:I126"/>
    <mergeCell ref="L126:M126"/>
    <mergeCell ref="N126:Q126"/>
    <mergeCell ref="F128:I128"/>
    <mergeCell ref="L128:M128"/>
    <mergeCell ref="N128:Q128"/>
    <mergeCell ref="F133:I133"/>
    <mergeCell ref="L133:M133"/>
    <mergeCell ref="N133:Q133"/>
    <mergeCell ref="F129:I129"/>
    <mergeCell ref="L129:M129"/>
    <mergeCell ref="N129:Q129"/>
    <mergeCell ref="F130:I130"/>
    <mergeCell ref="L130:M130"/>
    <mergeCell ref="N130:Q130"/>
    <mergeCell ref="F131:I131"/>
    <mergeCell ref="L131:M131"/>
    <mergeCell ref="N131:Q131"/>
    <mergeCell ref="F132:I132"/>
    <mergeCell ref="L132:M132"/>
    <mergeCell ref="N132:Q132"/>
    <mergeCell ref="F137:I137"/>
    <mergeCell ref="L137:M137"/>
    <mergeCell ref="N137:Q137"/>
    <mergeCell ref="F138:I138"/>
    <mergeCell ref="L138:M138"/>
    <mergeCell ref="N138:Q138"/>
    <mergeCell ref="N134:Q134"/>
    <mergeCell ref="F135:I135"/>
    <mergeCell ref="L135:M135"/>
    <mergeCell ref="N135:Q135"/>
    <mergeCell ref="F136:I136"/>
    <mergeCell ref="L136:M136"/>
    <mergeCell ref="N136:Q136"/>
    <mergeCell ref="F139:I139"/>
    <mergeCell ref="L139:M139"/>
    <mergeCell ref="N139:Q139"/>
    <mergeCell ref="F140:I140"/>
    <mergeCell ref="L140:M140"/>
    <mergeCell ref="N140:Q140"/>
    <mergeCell ref="F141:I141"/>
    <mergeCell ref="L141:M141"/>
    <mergeCell ref="N141:Q141"/>
    <mergeCell ref="F158:I158"/>
    <mergeCell ref="N160:Q160"/>
    <mergeCell ref="F154:I154"/>
    <mergeCell ref="L154:M154"/>
    <mergeCell ref="N154:Q154"/>
    <mergeCell ref="F155:I155"/>
    <mergeCell ref="F156:I156"/>
    <mergeCell ref="F157:I157"/>
    <mergeCell ref="F142:I142"/>
    <mergeCell ref="L142:M142"/>
    <mergeCell ref="N142:Q142"/>
    <mergeCell ref="F145:I145"/>
    <mergeCell ref="L145:M145"/>
    <mergeCell ref="N145:Q145"/>
    <mergeCell ref="F146:I146"/>
    <mergeCell ref="L146:M146"/>
    <mergeCell ref="N146:Q146"/>
    <mergeCell ref="N143:Q143"/>
    <mergeCell ref="F144:I144"/>
    <mergeCell ref="L144:M144"/>
    <mergeCell ref="N144:Q144"/>
    <mergeCell ref="N147:Q147"/>
    <mergeCell ref="N148:Q148"/>
    <mergeCell ref="N149:Q149"/>
    <mergeCell ref="N150:Q150"/>
    <mergeCell ref="N153:Q153"/>
    <mergeCell ref="L153:M153"/>
    <mergeCell ref="F147:I147"/>
    <mergeCell ref="F148:I148"/>
    <mergeCell ref="F149:I149"/>
    <mergeCell ref="F150:I150"/>
    <mergeCell ref="F153:I153"/>
    <mergeCell ref="L147:M147"/>
    <mergeCell ref="L148:M148"/>
    <mergeCell ref="L149:M149"/>
    <mergeCell ref="L150:M150"/>
    <mergeCell ref="F151:I151"/>
    <mergeCell ref="L151:M151"/>
    <mergeCell ref="N151:Q151"/>
    <mergeCell ref="F152:I152"/>
    <mergeCell ref="L152:M152"/>
    <mergeCell ref="N152:Q152"/>
    <mergeCell ref="N165:Q165"/>
    <mergeCell ref="F166:I166"/>
    <mergeCell ref="L166:M166"/>
    <mergeCell ref="N166:Q166"/>
    <mergeCell ref="L155:M155"/>
    <mergeCell ref="L156:M156"/>
    <mergeCell ref="L157:M157"/>
    <mergeCell ref="N155:Q155"/>
    <mergeCell ref="F162:I162"/>
    <mergeCell ref="L162:M162"/>
    <mergeCell ref="N162:Q162"/>
    <mergeCell ref="F163:I163"/>
    <mergeCell ref="L163:M163"/>
    <mergeCell ref="N163:Q163"/>
    <mergeCell ref="F161:I161"/>
    <mergeCell ref="L161:M161"/>
    <mergeCell ref="N161:Q161"/>
    <mergeCell ref="F159:I159"/>
    <mergeCell ref="L159:M159"/>
    <mergeCell ref="N159:Q159"/>
    <mergeCell ref="N156:Q156"/>
    <mergeCell ref="N157:Q157"/>
    <mergeCell ref="L158:M158"/>
    <mergeCell ref="N158:Q158"/>
    <mergeCell ref="F172:I172"/>
    <mergeCell ref="L172:M172"/>
    <mergeCell ref="N172:Q172"/>
    <mergeCell ref="F173:I173"/>
    <mergeCell ref="L173:M173"/>
    <mergeCell ref="N173:Q173"/>
    <mergeCell ref="F164:I164"/>
    <mergeCell ref="L164:M164"/>
    <mergeCell ref="N164:Q164"/>
    <mergeCell ref="F168:I168"/>
    <mergeCell ref="L168:M168"/>
    <mergeCell ref="N168:Q168"/>
    <mergeCell ref="F169:I169"/>
    <mergeCell ref="L169:M169"/>
    <mergeCell ref="N169:Q169"/>
    <mergeCell ref="N170:Q170"/>
    <mergeCell ref="F171:I171"/>
    <mergeCell ref="L171:M171"/>
    <mergeCell ref="N171:Q171"/>
    <mergeCell ref="F167:I167"/>
    <mergeCell ref="L167:M167"/>
    <mergeCell ref="N167:Q167"/>
    <mergeCell ref="F165:I165"/>
    <mergeCell ref="L165:M165"/>
  </mergeCells>
  <phoneticPr fontId="0" type="noConversion"/>
  <hyperlinks>
    <hyperlink ref="F1:G1" location="C2" display="1) Krycí list rozpočtu" xr:uid="{16FFC253-DBF9-4A79-8EB7-05F973C29DC0}"/>
    <hyperlink ref="H1:K1" location="C86" display="2) Rekapitulace rozpočtu" xr:uid="{303006F9-8EB2-45FF-AB9B-5A20BD59FA57}"/>
    <hyperlink ref="L1" location="C112" display="3) Rozpočet" xr:uid="{CD1C780F-B3C2-4BD5-B74C-4705427F755C}"/>
    <hyperlink ref="S1:T1" location="'Rekapitulace stavby'!C2" display="Rekapitulace stavby" xr:uid="{BCE7AB2D-9609-4F0D-8F7D-5D001B6D9821}"/>
  </hyperlinks>
  <pageMargins left="0.58333330000000005" right="0.58333330000000005" top="0.5" bottom="0.46666669999999999" header="0" footer="0"/>
  <pageSetup paperSize="9" scale="95" fitToHeight="100" orientation="portrait"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673E-6492-4B69-BE7C-C2BE6BD831DE}">
  <dimension ref="A1:AO145"/>
  <sheetViews>
    <sheetView showGridLines="0" view="pageBreakPreview" zoomScale="60" zoomScaleNormal="100" workbookViewId="0">
      <pane ySplit="1" topLeftCell="A2" activePane="bottomLeft" state="frozen"/>
      <selection pane="bottomLeft" activeCell="L138" sqref="L138:M138"/>
    </sheetView>
  </sheetViews>
  <sheetFormatPr defaultRowHeight="13.5" x14ac:dyDescent="0.3"/>
  <cols>
    <col min="1" max="1" width="8.33203125" style="187" customWidth="1"/>
    <col min="2" max="2" width="1.6640625" style="187" customWidth="1"/>
    <col min="3" max="3" width="4.1640625" style="187" customWidth="1"/>
    <col min="4" max="4" width="4.33203125" style="187" customWidth="1"/>
    <col min="5" max="5" width="17.1640625" style="187" customWidth="1"/>
    <col min="6" max="7" width="11.1640625" style="187" customWidth="1"/>
    <col min="8" max="8" width="12.5" style="187" customWidth="1"/>
    <col min="9" max="9" width="7" style="187" customWidth="1"/>
    <col min="10" max="10" width="5.1640625" style="187" customWidth="1"/>
    <col min="11" max="11" width="11.5" style="187" customWidth="1"/>
    <col min="12" max="12" width="12" style="187" customWidth="1"/>
    <col min="13" max="14" width="6" style="187" customWidth="1"/>
    <col min="15" max="15" width="2" style="187" customWidth="1"/>
    <col min="16" max="16" width="12.5" style="187" customWidth="1"/>
    <col min="17" max="17" width="4.1640625" style="187" customWidth="1"/>
    <col min="18" max="18" width="1.6640625" style="187" customWidth="1"/>
    <col min="19" max="19" width="8.1640625" style="187" customWidth="1"/>
    <col min="20" max="20" width="29.6640625" style="187" hidden="1" customWidth="1"/>
    <col min="21" max="21" width="16.33203125" style="187" hidden="1" customWidth="1"/>
    <col min="22" max="22" width="12.33203125" style="187" hidden="1" customWidth="1"/>
    <col min="23" max="23" width="16.33203125" style="187" hidden="1" customWidth="1"/>
    <col min="24" max="24" width="12.1640625" style="187" hidden="1" customWidth="1"/>
    <col min="25" max="25" width="15" style="187" hidden="1" customWidth="1"/>
    <col min="26" max="26" width="11" style="187" hidden="1" customWidth="1"/>
    <col min="27" max="27" width="15" style="187" hidden="1" customWidth="1"/>
    <col min="28" max="28" width="16.33203125" style="187" hidden="1" customWidth="1"/>
    <col min="29" max="29" width="11" style="187" customWidth="1"/>
    <col min="30" max="30" width="15" style="187" customWidth="1"/>
    <col min="31" max="31" width="16.33203125" style="187" customWidth="1"/>
    <col min="32" max="16384" width="9.33203125" style="187"/>
  </cols>
  <sheetData>
    <row r="1" spans="1:41" ht="21.75" customHeight="1" x14ac:dyDescent="0.3">
      <c r="A1" s="67"/>
      <c r="B1" s="11"/>
      <c r="C1" s="11"/>
      <c r="D1" s="12" t="s">
        <v>1</v>
      </c>
      <c r="E1" s="11"/>
      <c r="F1" s="13" t="s">
        <v>80</v>
      </c>
      <c r="G1" s="13"/>
      <c r="H1" s="279" t="s">
        <v>81</v>
      </c>
      <c r="I1" s="279"/>
      <c r="J1" s="279"/>
      <c r="K1" s="279"/>
      <c r="L1" s="13" t="s">
        <v>82</v>
      </c>
      <c r="M1" s="11"/>
      <c r="N1" s="11"/>
      <c r="O1" s="12" t="s">
        <v>83</v>
      </c>
      <c r="P1" s="11"/>
      <c r="Q1" s="11"/>
      <c r="R1" s="11"/>
      <c r="S1" s="13" t="s">
        <v>84</v>
      </c>
      <c r="T1" s="13"/>
      <c r="U1" s="67"/>
      <c r="V1" s="67"/>
      <c r="W1" s="14"/>
      <c r="X1" s="14"/>
      <c r="Y1" s="14"/>
      <c r="Z1" s="14"/>
      <c r="AA1" s="14"/>
      <c r="AB1" s="14"/>
      <c r="AC1" s="14"/>
      <c r="AD1" s="14"/>
      <c r="AE1" s="14"/>
      <c r="AF1" s="14"/>
      <c r="AG1" s="14"/>
      <c r="AH1" s="14"/>
      <c r="AI1" s="14"/>
      <c r="AJ1" s="14"/>
      <c r="AK1" s="14"/>
      <c r="AL1" s="14"/>
      <c r="AM1" s="14"/>
      <c r="AN1" s="14"/>
      <c r="AO1" s="14"/>
    </row>
    <row r="2" spans="1:41" ht="36.950000000000003" customHeight="1" x14ac:dyDescent="0.3">
      <c r="C2" s="225" t="s">
        <v>7</v>
      </c>
      <c r="D2" s="226"/>
      <c r="E2" s="226"/>
      <c r="F2" s="226"/>
      <c r="G2" s="226"/>
      <c r="H2" s="226"/>
      <c r="I2" s="226"/>
      <c r="J2" s="226"/>
      <c r="K2" s="226"/>
      <c r="L2" s="226"/>
      <c r="M2" s="226"/>
      <c r="N2" s="226"/>
      <c r="O2" s="226"/>
      <c r="P2" s="226"/>
      <c r="Q2" s="226"/>
      <c r="S2" s="222" t="s">
        <v>8</v>
      </c>
      <c r="T2" s="223"/>
      <c r="U2" s="223"/>
      <c r="V2" s="223"/>
      <c r="W2" s="223"/>
      <c r="X2" s="223"/>
      <c r="Y2" s="223"/>
      <c r="Z2" s="223"/>
      <c r="AA2" s="223"/>
      <c r="AB2" s="223"/>
      <c r="AC2" s="223"/>
    </row>
    <row r="3" spans="1:41" ht="6.95" customHeight="1" x14ac:dyDescent="0.3">
      <c r="B3" s="18"/>
      <c r="C3" s="19"/>
      <c r="D3" s="19"/>
      <c r="E3" s="19"/>
      <c r="F3" s="19"/>
      <c r="G3" s="19"/>
      <c r="H3" s="19"/>
      <c r="I3" s="19"/>
      <c r="J3" s="19"/>
      <c r="K3" s="19"/>
      <c r="L3" s="19"/>
      <c r="M3" s="19"/>
      <c r="N3" s="19"/>
      <c r="O3" s="19"/>
      <c r="P3" s="19"/>
      <c r="Q3" s="19"/>
      <c r="R3" s="20"/>
    </row>
    <row r="4" spans="1:41" ht="36.950000000000003" customHeight="1" x14ac:dyDescent="0.3">
      <c r="B4" s="21"/>
      <c r="C4" s="227" t="s">
        <v>85</v>
      </c>
      <c r="D4" s="228"/>
      <c r="E4" s="228"/>
      <c r="F4" s="228"/>
      <c r="G4" s="228"/>
      <c r="H4" s="228"/>
      <c r="I4" s="228"/>
      <c r="J4" s="228"/>
      <c r="K4" s="228"/>
      <c r="L4" s="228"/>
      <c r="M4" s="228"/>
      <c r="N4" s="228"/>
      <c r="O4" s="228"/>
      <c r="P4" s="228"/>
      <c r="Q4" s="228"/>
      <c r="R4" s="22"/>
      <c r="T4" s="23" t="s">
        <v>13</v>
      </c>
    </row>
    <row r="5" spans="1:41" ht="6.95" customHeight="1" x14ac:dyDescent="0.3">
      <c r="B5" s="21"/>
      <c r="C5" s="183"/>
      <c r="D5" s="183"/>
      <c r="E5" s="183"/>
      <c r="F5" s="183"/>
      <c r="G5" s="183"/>
      <c r="H5" s="183"/>
      <c r="I5" s="183"/>
      <c r="J5" s="183"/>
      <c r="K5" s="183"/>
      <c r="L5" s="183"/>
      <c r="M5" s="183"/>
      <c r="N5" s="183"/>
      <c r="O5" s="183"/>
      <c r="P5" s="183"/>
      <c r="Q5" s="183"/>
      <c r="R5" s="22"/>
    </row>
    <row r="6" spans="1:41" ht="25.35" customHeight="1" x14ac:dyDescent="0.3">
      <c r="B6" s="21"/>
      <c r="C6" s="183"/>
      <c r="D6" s="191" t="s">
        <v>17</v>
      </c>
      <c r="E6" s="183"/>
      <c r="F6" s="264" t="str">
        <f>'[1]Rekapitulace stavby'!K6</f>
        <v>Lednice</v>
      </c>
      <c r="G6" s="265"/>
      <c r="H6" s="265"/>
      <c r="I6" s="265"/>
      <c r="J6" s="265"/>
      <c r="K6" s="265"/>
      <c r="L6" s="265"/>
      <c r="M6" s="265"/>
      <c r="N6" s="265"/>
      <c r="O6" s="265"/>
      <c r="P6" s="265"/>
      <c r="Q6" s="183"/>
      <c r="R6" s="22"/>
    </row>
    <row r="7" spans="1:41" s="1" customFormat="1" ht="32.85" customHeight="1" x14ac:dyDescent="0.3">
      <c r="B7" s="24"/>
      <c r="C7" s="190"/>
      <c r="D7" s="109" t="s">
        <v>86</v>
      </c>
      <c r="E7" s="190"/>
      <c r="F7" s="230" t="s">
        <v>303</v>
      </c>
      <c r="G7" s="263"/>
      <c r="H7" s="263"/>
      <c r="I7" s="263"/>
      <c r="J7" s="263"/>
      <c r="K7" s="263"/>
      <c r="L7" s="263"/>
      <c r="M7" s="263"/>
      <c r="N7" s="263"/>
      <c r="O7" s="263"/>
      <c r="P7" s="263"/>
      <c r="Q7" s="190"/>
      <c r="R7" s="26"/>
    </row>
    <row r="8" spans="1:41" s="1" customFormat="1" ht="14.45" customHeight="1" x14ac:dyDescent="0.3">
      <c r="B8" s="24"/>
      <c r="C8" s="190"/>
      <c r="D8" s="191" t="s">
        <v>18</v>
      </c>
      <c r="E8" s="190"/>
      <c r="F8" s="188" t="s">
        <v>5</v>
      </c>
      <c r="G8" s="190"/>
      <c r="H8" s="190"/>
      <c r="I8" s="190"/>
      <c r="J8" s="190"/>
      <c r="K8" s="190"/>
      <c r="L8" s="190"/>
      <c r="M8" s="191" t="s">
        <v>19</v>
      </c>
      <c r="N8" s="190"/>
      <c r="O8" s="188" t="s">
        <v>5</v>
      </c>
      <c r="P8" s="190"/>
      <c r="Q8" s="190"/>
      <c r="R8" s="26"/>
    </row>
    <row r="9" spans="1:41" s="1" customFormat="1" ht="14.45" customHeight="1" x14ac:dyDescent="0.3">
      <c r="B9" s="24"/>
      <c r="C9" s="190"/>
      <c r="D9" s="191" t="s">
        <v>20</v>
      </c>
      <c r="E9" s="190"/>
      <c r="F9" s="255" t="str">
        <f>'Rekapitulace stavby'!K8</f>
        <v>Trnava</v>
      </c>
      <c r="G9" s="255"/>
      <c r="H9" s="190"/>
      <c r="I9" s="190"/>
      <c r="J9" s="190"/>
      <c r="K9" s="190"/>
      <c r="L9" s="190"/>
      <c r="M9" s="191" t="s">
        <v>22</v>
      </c>
      <c r="N9" s="190"/>
      <c r="O9" s="255">
        <f>'Rekapitulace stavby'!AN8</f>
        <v>43661</v>
      </c>
      <c r="P9" s="255"/>
      <c r="Q9" s="190"/>
      <c r="R9" s="26"/>
    </row>
    <row r="10" spans="1:41" s="1" customFormat="1" ht="10.9" customHeight="1" x14ac:dyDescent="0.3">
      <c r="B10" s="24"/>
      <c r="C10" s="190"/>
      <c r="D10" s="190"/>
      <c r="E10" s="190"/>
      <c r="F10" s="255"/>
      <c r="G10" s="255"/>
      <c r="H10" s="190"/>
      <c r="I10" s="190"/>
      <c r="J10" s="190"/>
      <c r="K10" s="190"/>
      <c r="L10" s="190"/>
      <c r="M10" s="190"/>
      <c r="N10" s="190"/>
      <c r="O10" s="190"/>
      <c r="P10" s="190"/>
      <c r="Q10" s="190"/>
      <c r="R10" s="26"/>
    </row>
    <row r="11" spans="1:41" s="1" customFormat="1" ht="14.45" customHeight="1" x14ac:dyDescent="0.3">
      <c r="B11" s="24"/>
      <c r="C11" s="190"/>
      <c r="D11" s="191" t="s">
        <v>23</v>
      </c>
      <c r="E11" s="190"/>
      <c r="F11" s="111" t="str">
        <f>'Rekapitulace stavby'!K10</f>
        <v>Město Trnava</v>
      </c>
      <c r="G11" s="111"/>
      <c r="H11" s="190"/>
      <c r="I11" s="190"/>
      <c r="J11" s="190"/>
      <c r="K11" s="190"/>
      <c r="L11" s="190"/>
      <c r="M11" s="191" t="s">
        <v>24</v>
      </c>
      <c r="N11" s="190"/>
      <c r="O11" s="229">
        <f>IF('Rekapitulace stavby'!AN10="","",'Rekapitulace stavby'!AN10)</f>
        <v>313114</v>
      </c>
      <c r="P11" s="229"/>
      <c r="Q11" s="190"/>
      <c r="R11" s="26"/>
    </row>
    <row r="12" spans="1:41" s="1" customFormat="1" ht="18" customHeight="1" x14ac:dyDescent="0.3">
      <c r="B12" s="24"/>
      <c r="C12" s="190"/>
      <c r="D12" s="190"/>
      <c r="E12" s="188" t="str">
        <f>IF('[1]Rekapitulace stavby'!E11="","",'[1]Rekapitulace stavby'!E11)</f>
        <v xml:space="preserve"> </v>
      </c>
      <c r="F12" s="111" t="str">
        <f>'Rekapitulace stavby'!K11</f>
        <v>Hlavná ulica 1, 917 71 Trnava, Slovenská republika</v>
      </c>
      <c r="G12" s="111"/>
      <c r="H12" s="190"/>
      <c r="I12" s="190"/>
      <c r="J12" s="190"/>
      <c r="K12" s="190"/>
      <c r="L12" s="190"/>
      <c r="M12" s="191" t="s">
        <v>25</v>
      </c>
      <c r="N12" s="190"/>
      <c r="O12" s="229">
        <f>IF('Rekapitulace stavby'!AN11="","",'Rekapitulace stavby'!AN11)</f>
        <v>2021175728</v>
      </c>
      <c r="P12" s="229"/>
      <c r="Q12" s="190"/>
      <c r="R12" s="26"/>
    </row>
    <row r="13" spans="1:41" s="1" customFormat="1" ht="6.95" customHeight="1" x14ac:dyDescent="0.3">
      <c r="B13" s="24"/>
      <c r="C13" s="190"/>
      <c r="D13" s="190"/>
      <c r="E13" s="190"/>
      <c r="F13" s="255"/>
      <c r="G13" s="255"/>
      <c r="H13" s="190"/>
      <c r="I13" s="190"/>
      <c r="J13" s="190"/>
      <c r="K13" s="190"/>
      <c r="L13" s="190"/>
      <c r="M13" s="190"/>
      <c r="N13" s="190"/>
      <c r="O13" s="190"/>
      <c r="P13" s="190"/>
      <c r="Q13" s="190"/>
      <c r="R13" s="26"/>
    </row>
    <row r="14" spans="1:41" s="1" customFormat="1" ht="14.45" customHeight="1" x14ac:dyDescent="0.3">
      <c r="B14" s="24"/>
      <c r="C14" s="190"/>
      <c r="D14" s="191" t="s">
        <v>26</v>
      </c>
      <c r="E14" s="190"/>
      <c r="F14" s="255" t="str">
        <f>'Rekapitulace stavby'!K13</f>
        <v xml:space="preserve"> </v>
      </c>
      <c r="G14" s="255"/>
      <c r="H14" s="190"/>
      <c r="I14" s="190"/>
      <c r="J14" s="190"/>
      <c r="K14" s="190"/>
      <c r="L14" s="190"/>
      <c r="M14" s="191" t="s">
        <v>24</v>
      </c>
      <c r="N14" s="190"/>
      <c r="O14" s="229" t="str">
        <f>IF('Rekapitulace stavby'!AN13="","",'Rekapitulace stavby'!AN13)</f>
        <v xml:space="preserve">  </v>
      </c>
      <c r="P14" s="229"/>
      <c r="Q14" s="190"/>
      <c r="R14" s="26"/>
    </row>
    <row r="15" spans="1:41" s="1" customFormat="1" ht="18" customHeight="1" x14ac:dyDescent="0.3">
      <c r="B15" s="24"/>
      <c r="C15" s="190"/>
      <c r="D15" s="190"/>
      <c r="E15" s="188" t="str">
        <f>IF('[1]Rekapitulace stavby'!E14="","",'[1]Rekapitulace stavby'!E14)</f>
        <v xml:space="preserve"> </v>
      </c>
      <c r="F15" s="255" t="str">
        <f>'Rekapitulace stavby'!K14</f>
        <v xml:space="preserve"> </v>
      </c>
      <c r="G15" s="255"/>
      <c r="H15" s="190"/>
      <c r="I15" s="190"/>
      <c r="J15" s="190"/>
      <c r="K15" s="190"/>
      <c r="L15" s="190"/>
      <c r="M15" s="191" t="s">
        <v>25</v>
      </c>
      <c r="N15" s="190"/>
      <c r="O15" s="229" t="str">
        <f>IF('Rekapitulace stavby'!AN14="","",'Rekapitulace stavby'!AN14)</f>
        <v xml:space="preserve"> </v>
      </c>
      <c r="P15" s="229"/>
      <c r="Q15" s="190"/>
      <c r="R15" s="26"/>
    </row>
    <row r="16" spans="1:41" s="1" customFormat="1" ht="6.95" customHeight="1" x14ac:dyDescent="0.3">
      <c r="B16" s="24"/>
      <c r="C16" s="190"/>
      <c r="D16" s="190"/>
      <c r="E16" s="190"/>
      <c r="F16" s="255"/>
      <c r="G16" s="255"/>
      <c r="H16" s="190"/>
      <c r="I16" s="190"/>
      <c r="J16" s="190"/>
      <c r="K16" s="190"/>
      <c r="L16" s="190"/>
      <c r="M16" s="190"/>
      <c r="N16" s="190"/>
      <c r="O16" s="190"/>
      <c r="P16" s="190"/>
      <c r="Q16" s="190"/>
      <c r="R16" s="26"/>
    </row>
    <row r="17" spans="2:18" s="1" customFormat="1" ht="14.45" customHeight="1" x14ac:dyDescent="0.3">
      <c r="B17" s="24"/>
      <c r="C17" s="190"/>
      <c r="D17" s="191" t="s">
        <v>27</v>
      </c>
      <c r="E17" s="190"/>
      <c r="F17" s="111" t="str">
        <f>'Rekapitulace stavby'!K16</f>
        <v>Ing. Jiří Vondál, PROVO, Kubelíkova 22d, 628 00 Brno - Líšeň, IČ:12703320</v>
      </c>
      <c r="G17" s="111"/>
      <c r="H17" s="190"/>
      <c r="I17" s="190"/>
      <c r="J17" s="190"/>
      <c r="K17" s="190"/>
      <c r="L17" s="190"/>
      <c r="M17" s="191" t="s">
        <v>24</v>
      </c>
      <c r="N17" s="190"/>
      <c r="O17" s="229" t="str">
        <f>IF('Rekapitulace stavby'!AN16="","",'Rekapitulace stavby'!AN16)</f>
        <v/>
      </c>
      <c r="P17" s="229"/>
      <c r="Q17" s="190"/>
      <c r="R17" s="26"/>
    </row>
    <row r="18" spans="2:18" s="1" customFormat="1" ht="18" customHeight="1" x14ac:dyDescent="0.3">
      <c r="B18" s="24"/>
      <c r="C18" s="190"/>
      <c r="D18" s="190"/>
      <c r="E18" s="188" t="str">
        <f>IF('[1]Rekapitulace stavby'!E17="","",'[1]Rekapitulace stavby'!E17)</f>
        <v xml:space="preserve"> </v>
      </c>
      <c r="F18" s="111"/>
      <c r="G18" s="111"/>
      <c r="H18" s="190"/>
      <c r="I18" s="190"/>
      <c r="J18" s="190"/>
      <c r="K18" s="190"/>
      <c r="L18" s="190"/>
      <c r="M18" s="191" t="s">
        <v>25</v>
      </c>
      <c r="N18" s="190"/>
      <c r="O18" s="229" t="str">
        <f>IF('Rekapitulace stavby'!AN17="","",'Rekapitulace stavby'!AN17)</f>
        <v/>
      </c>
      <c r="P18" s="229"/>
      <c r="Q18" s="190"/>
      <c r="R18" s="26"/>
    </row>
    <row r="19" spans="2:18" s="1" customFormat="1" ht="6.95" customHeight="1" x14ac:dyDescent="0.3">
      <c r="B19" s="24"/>
      <c r="C19" s="190"/>
      <c r="D19" s="190"/>
      <c r="E19" s="190"/>
      <c r="F19" s="255"/>
      <c r="G19" s="255"/>
      <c r="H19" s="190"/>
      <c r="I19" s="190"/>
      <c r="J19" s="190"/>
      <c r="K19" s="190"/>
      <c r="L19" s="190"/>
      <c r="M19" s="190"/>
      <c r="N19" s="190"/>
      <c r="O19" s="190"/>
      <c r="P19" s="190"/>
      <c r="Q19" s="190"/>
      <c r="R19" s="26"/>
    </row>
    <row r="20" spans="2:18" s="1" customFormat="1" ht="14.45" customHeight="1" x14ac:dyDescent="0.3">
      <c r="B20" s="24"/>
      <c r="C20" s="190"/>
      <c r="D20" s="191" t="s">
        <v>29</v>
      </c>
      <c r="E20" s="190"/>
      <c r="F20" s="111" t="str">
        <f>'Rekapitulace stavby'!K19</f>
        <v>Profigrass s.r.o. - Ing. Tomáš Vlček</v>
      </c>
      <c r="G20" s="111"/>
      <c r="H20" s="190"/>
      <c r="I20" s="190"/>
      <c r="J20" s="190"/>
      <c r="K20" s="190"/>
      <c r="L20" s="190"/>
      <c r="M20" s="191" t="s">
        <v>24</v>
      </c>
      <c r="N20" s="190"/>
      <c r="O20" s="229">
        <f>IF('Rekapitulace stavby'!AN19="","",'Rekapitulace stavby'!AN19)</f>
        <v>25319876</v>
      </c>
      <c r="P20" s="229"/>
      <c r="Q20" s="190"/>
      <c r="R20" s="26"/>
    </row>
    <row r="21" spans="2:18" s="1" customFormat="1" ht="18" customHeight="1" x14ac:dyDescent="0.3">
      <c r="B21" s="24"/>
      <c r="C21" s="190"/>
      <c r="D21" s="190"/>
      <c r="E21" s="188" t="str">
        <f>IF('[1]Rekapitulace stavby'!E20="","",'[1]Rekapitulace stavby'!E20)</f>
        <v xml:space="preserve"> </v>
      </c>
      <c r="F21" s="111" t="str">
        <f>'Rekapitulace stavby'!K20</f>
        <v>Holzova 9, 628 00 Brno - Líšeň</v>
      </c>
      <c r="G21" s="111"/>
      <c r="H21" s="190"/>
      <c r="I21" s="190"/>
      <c r="J21" s="190"/>
      <c r="K21" s="190"/>
      <c r="L21" s="190"/>
      <c r="M21" s="191" t="s">
        <v>25</v>
      </c>
      <c r="N21" s="190"/>
      <c r="O21" s="229" t="str">
        <f>IF('Rekapitulace stavby'!AN20="","",'Rekapitulace stavby'!AN20)</f>
        <v>CZ25319876</v>
      </c>
      <c r="P21" s="229"/>
      <c r="Q21" s="190"/>
      <c r="R21" s="26"/>
    </row>
    <row r="22" spans="2:18" s="1" customFormat="1" ht="6.95" customHeight="1" x14ac:dyDescent="0.3">
      <c r="B22" s="24"/>
      <c r="C22" s="190"/>
      <c r="D22" s="190"/>
      <c r="E22" s="190"/>
      <c r="F22" s="190"/>
      <c r="G22" s="190"/>
      <c r="H22" s="190"/>
      <c r="I22" s="190"/>
      <c r="J22" s="190"/>
      <c r="K22" s="190"/>
      <c r="L22" s="190"/>
      <c r="M22" s="190"/>
      <c r="N22" s="190"/>
      <c r="O22" s="190"/>
      <c r="P22" s="190"/>
      <c r="Q22" s="190"/>
      <c r="R22" s="26"/>
    </row>
    <row r="23" spans="2:18" s="1" customFormat="1" ht="14.45" customHeight="1" x14ac:dyDescent="0.3">
      <c r="B23" s="24"/>
      <c r="C23" s="190"/>
      <c r="D23" s="191" t="s">
        <v>30</v>
      </c>
      <c r="E23" s="190"/>
      <c r="F23" s="255" t="str">
        <f>'Rekapitulace stavby'!K22</f>
        <v xml:space="preserve"> </v>
      </c>
      <c r="G23" s="255"/>
      <c r="H23" s="190"/>
      <c r="I23" s="190"/>
      <c r="J23" s="190"/>
      <c r="K23" s="190"/>
      <c r="L23" s="190"/>
      <c r="M23" s="190"/>
      <c r="N23" s="190"/>
      <c r="O23" s="190"/>
      <c r="P23" s="190"/>
      <c r="Q23" s="190"/>
      <c r="R23" s="26"/>
    </row>
    <row r="24" spans="2:18" s="1" customFormat="1" ht="22.5" customHeight="1" x14ac:dyDescent="0.3">
      <c r="B24" s="24"/>
      <c r="C24" s="190"/>
      <c r="D24" s="190"/>
      <c r="E24" s="204" t="s">
        <v>5</v>
      </c>
      <c r="F24" s="204"/>
      <c r="G24" s="204"/>
      <c r="H24" s="204"/>
      <c r="I24" s="204"/>
      <c r="J24" s="204"/>
      <c r="K24" s="204"/>
      <c r="L24" s="204"/>
      <c r="M24" s="190"/>
      <c r="N24" s="190"/>
      <c r="O24" s="190"/>
      <c r="P24" s="190"/>
      <c r="Q24" s="190"/>
      <c r="R24" s="26"/>
    </row>
    <row r="25" spans="2:18" s="1" customFormat="1" ht="6.95" customHeight="1" x14ac:dyDescent="0.3">
      <c r="B25" s="24"/>
      <c r="C25" s="190"/>
      <c r="D25" s="190"/>
      <c r="E25" s="190"/>
      <c r="F25" s="190"/>
      <c r="G25" s="190"/>
      <c r="H25" s="190"/>
      <c r="I25" s="190"/>
      <c r="J25" s="190"/>
      <c r="K25" s="190"/>
      <c r="L25" s="190"/>
      <c r="M25" s="190"/>
      <c r="N25" s="190"/>
      <c r="O25" s="190"/>
      <c r="P25" s="190"/>
      <c r="Q25" s="190"/>
      <c r="R25" s="26"/>
    </row>
    <row r="26" spans="2:18" s="1" customFormat="1" ht="6.95" customHeight="1" x14ac:dyDescent="0.3">
      <c r="B26" s="24"/>
      <c r="C26" s="190"/>
      <c r="D26" s="112"/>
      <c r="E26" s="112"/>
      <c r="F26" s="112"/>
      <c r="G26" s="112"/>
      <c r="H26" s="112"/>
      <c r="I26" s="112"/>
      <c r="J26" s="112"/>
      <c r="K26" s="112"/>
      <c r="L26" s="112"/>
      <c r="M26" s="112"/>
      <c r="N26" s="112"/>
      <c r="O26" s="112"/>
      <c r="P26" s="112"/>
      <c r="Q26" s="190"/>
      <c r="R26" s="26"/>
    </row>
    <row r="27" spans="2:18" s="1" customFormat="1" ht="14.45" customHeight="1" x14ac:dyDescent="0.3">
      <c r="B27" s="24"/>
      <c r="C27" s="190"/>
      <c r="D27" s="113" t="s">
        <v>87</v>
      </c>
      <c r="E27" s="190"/>
      <c r="F27" s="190"/>
      <c r="G27" s="190"/>
      <c r="H27" s="190"/>
      <c r="I27" s="190"/>
      <c r="J27" s="190"/>
      <c r="K27" s="190"/>
      <c r="L27" s="190"/>
      <c r="M27" s="205">
        <f>N88</f>
        <v>0</v>
      </c>
      <c r="N27" s="205"/>
      <c r="O27" s="205"/>
      <c r="P27" s="205"/>
      <c r="Q27" s="190"/>
      <c r="R27" s="26"/>
    </row>
    <row r="28" spans="2:18" s="1" customFormat="1" ht="14.45" customHeight="1" x14ac:dyDescent="0.3">
      <c r="B28" s="24"/>
      <c r="C28" s="190"/>
      <c r="D28" s="114" t="s">
        <v>88</v>
      </c>
      <c r="E28" s="190"/>
      <c r="F28" s="190"/>
      <c r="G28" s="190"/>
      <c r="H28" s="190"/>
      <c r="I28" s="190"/>
      <c r="J28" s="190"/>
      <c r="K28" s="190"/>
      <c r="L28" s="190"/>
      <c r="M28" s="205">
        <f>N94</f>
        <v>0</v>
      </c>
      <c r="N28" s="205"/>
      <c r="O28" s="205"/>
      <c r="P28" s="205"/>
      <c r="Q28" s="190"/>
      <c r="R28" s="26"/>
    </row>
    <row r="29" spans="2:18" s="1" customFormat="1" ht="6.95" customHeight="1" x14ac:dyDescent="0.3">
      <c r="B29" s="24"/>
      <c r="C29" s="190"/>
      <c r="D29" s="190"/>
      <c r="E29" s="190"/>
      <c r="F29" s="190"/>
      <c r="G29" s="190"/>
      <c r="H29" s="190"/>
      <c r="I29" s="190"/>
      <c r="J29" s="190"/>
      <c r="K29" s="190"/>
      <c r="L29" s="190"/>
      <c r="M29" s="190"/>
      <c r="N29" s="190"/>
      <c r="O29" s="190"/>
      <c r="P29" s="190"/>
      <c r="Q29" s="190"/>
      <c r="R29" s="26"/>
    </row>
    <row r="30" spans="2:18" s="1" customFormat="1" ht="25.35" customHeight="1" x14ac:dyDescent="0.3">
      <c r="B30" s="24"/>
      <c r="C30" s="190"/>
      <c r="D30" s="115" t="s">
        <v>33</v>
      </c>
      <c r="E30" s="190"/>
      <c r="F30" s="190"/>
      <c r="G30" s="190"/>
      <c r="H30" s="190"/>
      <c r="I30" s="190"/>
      <c r="J30" s="190"/>
      <c r="K30" s="190"/>
      <c r="L30" s="190"/>
      <c r="M30" s="278">
        <f>ROUND(M27+M28,2)</f>
        <v>0</v>
      </c>
      <c r="N30" s="263"/>
      <c r="O30" s="263"/>
      <c r="P30" s="263"/>
      <c r="Q30" s="190"/>
      <c r="R30" s="26"/>
    </row>
    <row r="31" spans="2:18" s="1" customFormat="1" ht="6.95" customHeight="1" x14ac:dyDescent="0.3">
      <c r="B31" s="24"/>
      <c r="C31" s="190"/>
      <c r="D31" s="112"/>
      <c r="E31" s="112"/>
      <c r="F31" s="112"/>
      <c r="G31" s="112"/>
      <c r="H31" s="112"/>
      <c r="I31" s="112"/>
      <c r="J31" s="112"/>
      <c r="K31" s="112"/>
      <c r="L31" s="112"/>
      <c r="M31" s="112"/>
      <c r="N31" s="112"/>
      <c r="O31" s="112"/>
      <c r="P31" s="112"/>
      <c r="Q31" s="190"/>
      <c r="R31" s="26"/>
    </row>
    <row r="32" spans="2:18" s="1" customFormat="1" ht="14.45" customHeight="1" x14ac:dyDescent="0.3">
      <c r="B32" s="24"/>
      <c r="C32" s="190"/>
      <c r="D32" s="116" t="s">
        <v>34</v>
      </c>
      <c r="E32" s="116" t="s">
        <v>35</v>
      </c>
      <c r="F32" s="184">
        <v>0.2</v>
      </c>
      <c r="G32" s="118" t="s">
        <v>36</v>
      </c>
      <c r="H32" s="277">
        <f>M30</f>
        <v>0</v>
      </c>
      <c r="I32" s="263"/>
      <c r="J32" s="263"/>
      <c r="K32" s="190"/>
      <c r="L32" s="190"/>
      <c r="M32" s="277">
        <f>H32*0.2</f>
        <v>0</v>
      </c>
      <c r="N32" s="263"/>
      <c r="O32" s="263"/>
      <c r="P32" s="263"/>
      <c r="Q32" s="190"/>
      <c r="R32" s="26"/>
    </row>
    <row r="33" spans="2:18" s="1" customFormat="1" ht="14.45" customHeight="1" x14ac:dyDescent="0.3">
      <c r="B33" s="24"/>
      <c r="C33" s="190"/>
      <c r="D33" s="190"/>
      <c r="E33" s="116" t="s">
        <v>37</v>
      </c>
      <c r="F33" s="184">
        <v>0.15</v>
      </c>
      <c r="G33" s="118" t="s">
        <v>36</v>
      </c>
      <c r="H33" s="277">
        <v>0</v>
      </c>
      <c r="I33" s="263"/>
      <c r="J33" s="263"/>
      <c r="K33" s="190"/>
      <c r="L33" s="190"/>
      <c r="M33" s="277">
        <f>H33*0.21</f>
        <v>0</v>
      </c>
      <c r="N33" s="263"/>
      <c r="O33" s="263"/>
      <c r="P33" s="263"/>
      <c r="Q33" s="190"/>
      <c r="R33" s="26"/>
    </row>
    <row r="34" spans="2:18" s="1" customFormat="1" ht="14.45" hidden="1" customHeight="1" x14ac:dyDescent="0.3">
      <c r="B34" s="24"/>
      <c r="C34" s="190"/>
      <c r="D34" s="190"/>
      <c r="E34" s="116" t="s">
        <v>38</v>
      </c>
      <c r="F34" s="184">
        <v>0.21</v>
      </c>
      <c r="G34" s="118" t="s">
        <v>36</v>
      </c>
      <c r="H34" s="277" t="e">
        <f>ROUND((SUM(#REF!)+SUM(#REF!)), 2)</f>
        <v>#REF!</v>
      </c>
      <c r="I34" s="263"/>
      <c r="J34" s="263"/>
      <c r="K34" s="190"/>
      <c r="L34" s="190"/>
      <c r="M34" s="277">
        <v>0</v>
      </c>
      <c r="N34" s="263"/>
      <c r="O34" s="263"/>
      <c r="P34" s="263"/>
      <c r="Q34" s="190"/>
      <c r="R34" s="26"/>
    </row>
    <row r="35" spans="2:18" s="1" customFormat="1" ht="14.45" hidden="1" customHeight="1" x14ac:dyDescent="0.3">
      <c r="B35" s="24"/>
      <c r="C35" s="190"/>
      <c r="D35" s="190"/>
      <c r="E35" s="116" t="s">
        <v>39</v>
      </c>
      <c r="F35" s="184">
        <v>0.15</v>
      </c>
      <c r="G35" s="118" t="s">
        <v>36</v>
      </c>
      <c r="H35" s="277" t="e">
        <f>ROUND((SUM(#REF!)+SUM(#REF!)), 2)</f>
        <v>#REF!</v>
      </c>
      <c r="I35" s="263"/>
      <c r="J35" s="263"/>
      <c r="K35" s="190"/>
      <c r="L35" s="190"/>
      <c r="M35" s="277">
        <v>0</v>
      </c>
      <c r="N35" s="263"/>
      <c r="O35" s="263"/>
      <c r="P35" s="263"/>
      <c r="Q35" s="190"/>
      <c r="R35" s="26"/>
    </row>
    <row r="36" spans="2:18" s="1" customFormat="1" ht="14.45" hidden="1" customHeight="1" x14ac:dyDescent="0.3">
      <c r="B36" s="24"/>
      <c r="C36" s="190"/>
      <c r="D36" s="190"/>
      <c r="E36" s="116" t="s">
        <v>40</v>
      </c>
      <c r="F36" s="184">
        <v>0</v>
      </c>
      <c r="G36" s="118" t="s">
        <v>36</v>
      </c>
      <c r="H36" s="277" t="e">
        <f>ROUND((SUM(#REF!)+SUM(#REF!)), 2)</f>
        <v>#REF!</v>
      </c>
      <c r="I36" s="263"/>
      <c r="J36" s="263"/>
      <c r="K36" s="190"/>
      <c r="L36" s="190"/>
      <c r="M36" s="277">
        <v>0</v>
      </c>
      <c r="N36" s="263"/>
      <c r="O36" s="263"/>
      <c r="P36" s="263"/>
      <c r="Q36" s="190"/>
      <c r="R36" s="26"/>
    </row>
    <row r="37" spans="2:18" s="1" customFormat="1" ht="6.95" customHeight="1" x14ac:dyDescent="0.3">
      <c r="B37" s="24"/>
      <c r="C37" s="190"/>
      <c r="D37" s="190"/>
      <c r="E37" s="190"/>
      <c r="F37" s="190"/>
      <c r="G37" s="190"/>
      <c r="H37" s="190"/>
      <c r="I37" s="190"/>
      <c r="J37" s="190"/>
      <c r="K37" s="190"/>
      <c r="L37" s="190"/>
      <c r="M37" s="190"/>
      <c r="N37" s="190"/>
      <c r="O37" s="190"/>
      <c r="P37" s="190"/>
      <c r="Q37" s="190"/>
      <c r="R37" s="26"/>
    </row>
    <row r="38" spans="2:18" s="1" customFormat="1" ht="25.35" customHeight="1" x14ac:dyDescent="0.3">
      <c r="B38" s="24"/>
      <c r="C38" s="194"/>
      <c r="D38" s="120" t="s">
        <v>41</v>
      </c>
      <c r="E38" s="121"/>
      <c r="F38" s="121"/>
      <c r="G38" s="122" t="s">
        <v>42</v>
      </c>
      <c r="H38" s="123" t="s">
        <v>200</v>
      </c>
      <c r="I38" s="121"/>
      <c r="J38" s="121"/>
      <c r="K38" s="121"/>
      <c r="L38" s="275">
        <f>SUM(M30:M36)</f>
        <v>0</v>
      </c>
      <c r="M38" s="275"/>
      <c r="N38" s="275"/>
      <c r="O38" s="275"/>
      <c r="P38" s="276"/>
      <c r="Q38" s="194"/>
      <c r="R38" s="26"/>
    </row>
    <row r="39" spans="2:18" s="1" customFormat="1" ht="14.45" customHeight="1" x14ac:dyDescent="0.3">
      <c r="B39" s="24"/>
      <c r="C39" s="190"/>
      <c r="D39" s="190"/>
      <c r="E39" s="190"/>
      <c r="F39" s="190"/>
      <c r="G39" s="190"/>
      <c r="H39" s="190"/>
      <c r="I39" s="190"/>
      <c r="J39" s="190"/>
      <c r="K39" s="190"/>
      <c r="L39" s="190"/>
      <c r="M39" s="190"/>
      <c r="N39" s="190"/>
      <c r="O39" s="190"/>
      <c r="P39" s="190"/>
      <c r="Q39" s="190"/>
      <c r="R39" s="26"/>
    </row>
    <row r="40" spans="2:18" s="1" customFormat="1" ht="14.45" customHeight="1" x14ac:dyDescent="0.3">
      <c r="B40" s="24"/>
      <c r="C40" s="190"/>
      <c r="D40" s="190"/>
      <c r="E40" s="190"/>
      <c r="F40" s="190"/>
      <c r="G40" s="190"/>
      <c r="H40" s="190"/>
      <c r="I40" s="190"/>
      <c r="J40" s="190"/>
      <c r="K40" s="190"/>
      <c r="L40" s="190"/>
      <c r="M40" s="190"/>
      <c r="N40" s="190"/>
      <c r="O40" s="190"/>
      <c r="P40" s="190"/>
      <c r="Q40" s="190"/>
      <c r="R40" s="26"/>
    </row>
    <row r="41" spans="2:18" x14ac:dyDescent="0.3">
      <c r="B41" s="21"/>
      <c r="C41" s="183"/>
      <c r="D41" s="183"/>
      <c r="E41" s="183"/>
      <c r="F41" s="183"/>
      <c r="G41" s="183"/>
      <c r="H41" s="183"/>
      <c r="I41" s="183"/>
      <c r="J41" s="183"/>
      <c r="K41" s="183"/>
      <c r="L41" s="183"/>
      <c r="M41" s="183"/>
      <c r="N41" s="183"/>
      <c r="O41" s="183"/>
      <c r="P41" s="183"/>
      <c r="Q41" s="183"/>
      <c r="R41" s="22"/>
    </row>
    <row r="42" spans="2:18" x14ac:dyDescent="0.3">
      <c r="B42" s="21"/>
      <c r="C42" s="183"/>
      <c r="D42" s="183"/>
      <c r="E42" s="183"/>
      <c r="F42" s="183"/>
      <c r="G42" s="183"/>
      <c r="H42" s="183"/>
      <c r="I42" s="183"/>
      <c r="J42" s="183"/>
      <c r="K42" s="183"/>
      <c r="L42" s="183"/>
      <c r="M42" s="183"/>
      <c r="N42" s="183"/>
      <c r="O42" s="183"/>
      <c r="P42" s="183"/>
      <c r="Q42" s="183"/>
      <c r="R42" s="22"/>
    </row>
    <row r="43" spans="2:18" x14ac:dyDescent="0.3">
      <c r="B43" s="21"/>
      <c r="C43" s="183"/>
      <c r="D43" s="183"/>
      <c r="E43" s="183"/>
      <c r="F43" s="183"/>
      <c r="G43" s="183"/>
      <c r="H43" s="183"/>
      <c r="I43" s="183"/>
      <c r="J43" s="183"/>
      <c r="K43" s="183"/>
      <c r="L43" s="183"/>
      <c r="M43" s="183"/>
      <c r="N43" s="183"/>
      <c r="O43" s="183"/>
      <c r="P43" s="183"/>
      <c r="Q43" s="183"/>
      <c r="R43" s="22"/>
    </row>
    <row r="44" spans="2:18" x14ac:dyDescent="0.3">
      <c r="B44" s="21"/>
      <c r="C44" s="183"/>
      <c r="D44" s="183"/>
      <c r="E44" s="183"/>
      <c r="F44" s="183"/>
      <c r="G44" s="183"/>
      <c r="H44" s="183"/>
      <c r="I44" s="183"/>
      <c r="J44" s="183"/>
      <c r="K44" s="183"/>
      <c r="L44" s="183"/>
      <c r="M44" s="183"/>
      <c r="N44" s="183"/>
      <c r="O44" s="183"/>
      <c r="P44" s="183"/>
      <c r="Q44" s="183"/>
      <c r="R44" s="22"/>
    </row>
    <row r="45" spans="2:18" x14ac:dyDescent="0.3">
      <c r="B45" s="21"/>
      <c r="C45" s="183"/>
      <c r="D45" s="183"/>
      <c r="E45" s="183"/>
      <c r="F45" s="183"/>
      <c r="G45" s="183"/>
      <c r="H45" s="183"/>
      <c r="I45" s="183"/>
      <c r="J45" s="183"/>
      <c r="K45" s="183"/>
      <c r="L45" s="183"/>
      <c r="M45" s="183"/>
      <c r="N45" s="183"/>
      <c r="O45" s="183"/>
      <c r="P45" s="183"/>
      <c r="Q45" s="183"/>
      <c r="R45" s="22"/>
    </row>
    <row r="46" spans="2:18" x14ac:dyDescent="0.3">
      <c r="B46" s="21"/>
      <c r="C46" s="183"/>
      <c r="D46" s="183"/>
      <c r="E46" s="183"/>
      <c r="F46" s="183"/>
      <c r="G46" s="183"/>
      <c r="H46" s="183"/>
      <c r="I46" s="183"/>
      <c r="J46" s="183"/>
      <c r="K46" s="183"/>
      <c r="L46" s="183"/>
      <c r="M46" s="183"/>
      <c r="N46" s="183"/>
      <c r="O46" s="183"/>
      <c r="P46" s="183"/>
      <c r="Q46" s="183"/>
      <c r="R46" s="22"/>
    </row>
    <row r="47" spans="2:18" x14ac:dyDescent="0.3">
      <c r="B47" s="21"/>
      <c r="C47" s="183"/>
      <c r="D47" s="183"/>
      <c r="E47" s="183"/>
      <c r="F47" s="183"/>
      <c r="G47" s="183"/>
      <c r="H47" s="183"/>
      <c r="I47" s="183"/>
      <c r="J47" s="183"/>
      <c r="K47" s="183"/>
      <c r="L47" s="183"/>
      <c r="M47" s="183"/>
      <c r="N47" s="183"/>
      <c r="O47" s="183"/>
      <c r="P47" s="183"/>
      <c r="Q47" s="183"/>
      <c r="R47" s="22"/>
    </row>
    <row r="48" spans="2:18" x14ac:dyDescent="0.3">
      <c r="B48" s="21"/>
      <c r="C48" s="183"/>
      <c r="D48" s="183"/>
      <c r="E48" s="183"/>
      <c r="F48" s="183"/>
      <c r="G48" s="183"/>
      <c r="H48" s="183"/>
      <c r="I48" s="183"/>
      <c r="J48" s="183"/>
      <c r="K48" s="183"/>
      <c r="L48" s="183"/>
      <c r="M48" s="183"/>
      <c r="N48" s="183"/>
      <c r="O48" s="183"/>
      <c r="P48" s="183"/>
      <c r="Q48" s="183"/>
      <c r="R48" s="22"/>
    </row>
    <row r="49" spans="2:18" x14ac:dyDescent="0.3">
      <c r="B49" s="21"/>
      <c r="C49" s="183"/>
      <c r="D49" s="183"/>
      <c r="E49" s="183"/>
      <c r="F49" s="183"/>
      <c r="G49" s="183"/>
      <c r="H49" s="183"/>
      <c r="I49" s="183"/>
      <c r="J49" s="183"/>
      <c r="K49" s="183"/>
      <c r="L49" s="183"/>
      <c r="M49" s="183"/>
      <c r="N49" s="183"/>
      <c r="O49" s="183"/>
      <c r="P49" s="183"/>
      <c r="Q49" s="183"/>
      <c r="R49" s="22"/>
    </row>
    <row r="50" spans="2:18" s="1" customFormat="1" ht="15" x14ac:dyDescent="0.3">
      <c r="B50" s="24"/>
      <c r="C50" s="190"/>
      <c r="D50" s="124" t="s">
        <v>43</v>
      </c>
      <c r="E50" s="112"/>
      <c r="F50" s="112"/>
      <c r="G50" s="112"/>
      <c r="H50" s="125"/>
      <c r="I50" s="190"/>
      <c r="J50" s="124" t="s">
        <v>44</v>
      </c>
      <c r="K50" s="112"/>
      <c r="L50" s="112"/>
      <c r="M50" s="112"/>
      <c r="N50" s="112"/>
      <c r="O50" s="112"/>
      <c r="P50" s="125"/>
      <c r="Q50" s="190"/>
      <c r="R50" s="26"/>
    </row>
    <row r="51" spans="2:18" x14ac:dyDescent="0.3">
      <c r="B51" s="21"/>
      <c r="C51" s="183"/>
      <c r="D51" s="126"/>
      <c r="E51" s="183"/>
      <c r="F51" s="183"/>
      <c r="G51" s="183"/>
      <c r="H51" s="127"/>
      <c r="I51" s="183"/>
      <c r="J51" s="126"/>
      <c r="K51" s="183"/>
      <c r="L51" s="183"/>
      <c r="M51" s="183"/>
      <c r="N51" s="183"/>
      <c r="O51" s="183"/>
      <c r="P51" s="127"/>
      <c r="Q51" s="183"/>
      <c r="R51" s="22"/>
    </row>
    <row r="52" spans="2:18" x14ac:dyDescent="0.3">
      <c r="B52" s="21"/>
      <c r="C52" s="183"/>
      <c r="D52" s="126"/>
      <c r="E52" s="183"/>
      <c r="F52" s="183"/>
      <c r="G52" s="183"/>
      <c r="H52" s="127"/>
      <c r="I52" s="183"/>
      <c r="J52" s="126"/>
      <c r="K52" s="183"/>
      <c r="L52" s="183"/>
      <c r="M52" s="183"/>
      <c r="N52" s="183"/>
      <c r="O52" s="183"/>
      <c r="P52" s="127"/>
      <c r="Q52" s="183"/>
      <c r="R52" s="22"/>
    </row>
    <row r="53" spans="2:18" x14ac:dyDescent="0.3">
      <c r="B53" s="21"/>
      <c r="C53" s="183"/>
      <c r="D53" s="126"/>
      <c r="E53" s="183"/>
      <c r="F53" s="183"/>
      <c r="G53" s="183"/>
      <c r="H53" s="127"/>
      <c r="I53" s="183"/>
      <c r="J53" s="126"/>
      <c r="K53" s="183"/>
      <c r="L53" s="183"/>
      <c r="M53" s="183"/>
      <c r="N53" s="183"/>
      <c r="O53" s="183"/>
      <c r="P53" s="127"/>
      <c r="Q53" s="183"/>
      <c r="R53" s="22"/>
    </row>
    <row r="54" spans="2:18" x14ac:dyDescent="0.3">
      <c r="B54" s="21"/>
      <c r="C54" s="183"/>
      <c r="D54" s="126"/>
      <c r="E54" s="183"/>
      <c r="F54" s="183"/>
      <c r="G54" s="183"/>
      <c r="H54" s="127"/>
      <c r="I54" s="183"/>
      <c r="J54" s="126"/>
      <c r="K54" s="183"/>
      <c r="L54" s="183"/>
      <c r="M54" s="183"/>
      <c r="N54" s="183"/>
      <c r="O54" s="183"/>
      <c r="P54" s="127"/>
      <c r="Q54" s="183"/>
      <c r="R54" s="22"/>
    </row>
    <row r="55" spans="2:18" x14ac:dyDescent="0.3">
      <c r="B55" s="21"/>
      <c r="C55" s="183"/>
      <c r="D55" s="126"/>
      <c r="E55" s="183"/>
      <c r="F55" s="183"/>
      <c r="G55" s="183"/>
      <c r="H55" s="127"/>
      <c r="I55" s="183"/>
      <c r="J55" s="126"/>
      <c r="K55" s="183"/>
      <c r="L55" s="183"/>
      <c r="M55" s="183"/>
      <c r="N55" s="183"/>
      <c r="O55" s="183"/>
      <c r="P55" s="127"/>
      <c r="Q55" s="183"/>
      <c r="R55" s="22"/>
    </row>
    <row r="56" spans="2:18" x14ac:dyDescent="0.3">
      <c r="B56" s="21"/>
      <c r="C56" s="183"/>
      <c r="D56" s="126"/>
      <c r="E56" s="183"/>
      <c r="F56" s="183"/>
      <c r="G56" s="183"/>
      <c r="H56" s="127"/>
      <c r="I56" s="183"/>
      <c r="J56" s="126"/>
      <c r="K56" s="183"/>
      <c r="L56" s="183"/>
      <c r="M56" s="183"/>
      <c r="N56" s="183"/>
      <c r="O56" s="183"/>
      <c r="P56" s="127"/>
      <c r="Q56" s="183"/>
      <c r="R56" s="22"/>
    </row>
    <row r="57" spans="2:18" x14ac:dyDescent="0.3">
      <c r="B57" s="21"/>
      <c r="C57" s="183"/>
      <c r="D57" s="126"/>
      <c r="E57" s="183"/>
      <c r="F57" s="183"/>
      <c r="G57" s="183"/>
      <c r="H57" s="127"/>
      <c r="I57" s="183"/>
      <c r="J57" s="126"/>
      <c r="K57" s="183"/>
      <c r="L57" s="183"/>
      <c r="M57" s="183"/>
      <c r="N57" s="183"/>
      <c r="O57" s="183"/>
      <c r="P57" s="127"/>
      <c r="Q57" s="183"/>
      <c r="R57" s="22"/>
    </row>
    <row r="58" spans="2:18" x14ac:dyDescent="0.3">
      <c r="B58" s="21"/>
      <c r="C58" s="183"/>
      <c r="D58" s="126"/>
      <c r="E58" s="183"/>
      <c r="F58" s="183"/>
      <c r="G58" s="183"/>
      <c r="H58" s="127"/>
      <c r="I58" s="183"/>
      <c r="J58" s="126"/>
      <c r="K58" s="183"/>
      <c r="L58" s="183"/>
      <c r="M58" s="183"/>
      <c r="N58" s="183"/>
      <c r="O58" s="183"/>
      <c r="P58" s="127"/>
      <c r="Q58" s="183"/>
      <c r="R58" s="22"/>
    </row>
    <row r="59" spans="2:18" s="1" customFormat="1" ht="15" x14ac:dyDescent="0.3">
      <c r="B59" s="24"/>
      <c r="C59" s="190"/>
      <c r="D59" s="128" t="s">
        <v>45</v>
      </c>
      <c r="E59" s="129"/>
      <c r="F59" s="129"/>
      <c r="G59" s="130" t="s">
        <v>46</v>
      </c>
      <c r="H59" s="131"/>
      <c r="I59" s="190"/>
      <c r="J59" s="128" t="s">
        <v>45</v>
      </c>
      <c r="K59" s="129"/>
      <c r="L59" s="129"/>
      <c r="M59" s="129"/>
      <c r="N59" s="130" t="s">
        <v>46</v>
      </c>
      <c r="O59" s="129"/>
      <c r="P59" s="131"/>
      <c r="Q59" s="190"/>
      <c r="R59" s="26"/>
    </row>
    <row r="60" spans="2:18" x14ac:dyDescent="0.3">
      <c r="B60" s="21"/>
      <c r="C60" s="183"/>
      <c r="D60" s="183"/>
      <c r="E60" s="183"/>
      <c r="F60" s="183"/>
      <c r="G60" s="183"/>
      <c r="H60" s="183"/>
      <c r="I60" s="183"/>
      <c r="J60" s="183"/>
      <c r="K60" s="183"/>
      <c r="L60" s="183"/>
      <c r="M60" s="183"/>
      <c r="N60" s="183"/>
      <c r="O60" s="183"/>
      <c r="P60" s="183"/>
      <c r="Q60" s="183"/>
      <c r="R60" s="22"/>
    </row>
    <row r="61" spans="2:18" s="1" customFormat="1" ht="15" x14ac:dyDescent="0.3">
      <c r="B61" s="24"/>
      <c r="C61" s="190"/>
      <c r="D61" s="124" t="s">
        <v>47</v>
      </c>
      <c r="E61" s="112"/>
      <c r="F61" s="112"/>
      <c r="G61" s="112"/>
      <c r="H61" s="125"/>
      <c r="I61" s="190"/>
      <c r="J61" s="124" t="s">
        <v>48</v>
      </c>
      <c r="K61" s="112"/>
      <c r="L61" s="112"/>
      <c r="M61" s="112"/>
      <c r="N61" s="112"/>
      <c r="O61" s="112"/>
      <c r="P61" s="125"/>
      <c r="Q61" s="190"/>
      <c r="R61" s="26"/>
    </row>
    <row r="62" spans="2:18" x14ac:dyDescent="0.3">
      <c r="B62" s="21"/>
      <c r="C62" s="183"/>
      <c r="D62" s="126"/>
      <c r="E62" s="183"/>
      <c r="F62" s="183"/>
      <c r="G62" s="183"/>
      <c r="H62" s="127"/>
      <c r="I62" s="183"/>
      <c r="J62" s="126"/>
      <c r="K62" s="183"/>
      <c r="L62" s="183"/>
      <c r="M62" s="183"/>
      <c r="N62" s="183"/>
      <c r="O62" s="183"/>
      <c r="P62" s="127"/>
      <c r="Q62" s="183"/>
      <c r="R62" s="22"/>
    </row>
    <row r="63" spans="2:18" x14ac:dyDescent="0.3">
      <c r="B63" s="21"/>
      <c r="C63" s="183"/>
      <c r="D63" s="126"/>
      <c r="E63" s="183"/>
      <c r="F63" s="183"/>
      <c r="G63" s="183"/>
      <c r="H63" s="127"/>
      <c r="I63" s="183"/>
      <c r="J63" s="126"/>
      <c r="K63" s="183"/>
      <c r="L63" s="183"/>
      <c r="M63" s="183"/>
      <c r="N63" s="183"/>
      <c r="O63" s="183"/>
      <c r="P63" s="127"/>
      <c r="Q63" s="183"/>
      <c r="R63" s="22"/>
    </row>
    <row r="64" spans="2:18" x14ac:dyDescent="0.3">
      <c r="B64" s="21"/>
      <c r="C64" s="183"/>
      <c r="D64" s="126"/>
      <c r="E64" s="183"/>
      <c r="F64" s="183"/>
      <c r="G64" s="183"/>
      <c r="H64" s="127"/>
      <c r="I64" s="183"/>
      <c r="J64" s="126"/>
      <c r="K64" s="183"/>
      <c r="L64" s="183"/>
      <c r="M64" s="183"/>
      <c r="N64" s="183"/>
      <c r="O64" s="183"/>
      <c r="P64" s="127"/>
      <c r="Q64" s="183"/>
      <c r="R64" s="22"/>
    </row>
    <row r="65" spans="2:18" x14ac:dyDescent="0.3">
      <c r="B65" s="21"/>
      <c r="C65" s="183"/>
      <c r="D65" s="126"/>
      <c r="E65" s="183"/>
      <c r="F65" s="183"/>
      <c r="G65" s="183"/>
      <c r="H65" s="127"/>
      <c r="I65" s="183"/>
      <c r="J65" s="126"/>
      <c r="K65" s="183"/>
      <c r="L65" s="183"/>
      <c r="M65" s="183"/>
      <c r="N65" s="183"/>
      <c r="O65" s="183"/>
      <c r="P65" s="127"/>
      <c r="Q65" s="183"/>
      <c r="R65" s="22"/>
    </row>
    <row r="66" spans="2:18" x14ac:dyDescent="0.3">
      <c r="B66" s="21"/>
      <c r="C66" s="183"/>
      <c r="D66" s="126"/>
      <c r="E66" s="183"/>
      <c r="F66" s="183"/>
      <c r="G66" s="183"/>
      <c r="H66" s="127"/>
      <c r="I66" s="183"/>
      <c r="J66" s="126"/>
      <c r="K66" s="183"/>
      <c r="L66" s="183"/>
      <c r="M66" s="183"/>
      <c r="N66" s="183"/>
      <c r="O66" s="183"/>
      <c r="P66" s="127"/>
      <c r="Q66" s="183"/>
      <c r="R66" s="22"/>
    </row>
    <row r="67" spans="2:18" x14ac:dyDescent="0.3">
      <c r="B67" s="21"/>
      <c r="C67" s="183"/>
      <c r="D67" s="126"/>
      <c r="E67" s="183"/>
      <c r="F67" s="183"/>
      <c r="G67" s="183"/>
      <c r="H67" s="127"/>
      <c r="I67" s="183"/>
      <c r="J67" s="126"/>
      <c r="K67" s="183"/>
      <c r="L67" s="183"/>
      <c r="M67" s="183"/>
      <c r="N67" s="183"/>
      <c r="O67" s="183"/>
      <c r="P67" s="127"/>
      <c r="Q67" s="183"/>
      <c r="R67" s="22"/>
    </row>
    <row r="68" spans="2:18" x14ac:dyDescent="0.3">
      <c r="B68" s="21"/>
      <c r="C68" s="183"/>
      <c r="D68" s="126"/>
      <c r="E68" s="183"/>
      <c r="F68" s="183"/>
      <c r="G68" s="183"/>
      <c r="H68" s="127"/>
      <c r="I68" s="183"/>
      <c r="J68" s="126"/>
      <c r="K68" s="183"/>
      <c r="L68" s="183"/>
      <c r="M68" s="183"/>
      <c r="N68" s="183"/>
      <c r="O68" s="183"/>
      <c r="P68" s="127"/>
      <c r="Q68" s="183"/>
      <c r="R68" s="22"/>
    </row>
    <row r="69" spans="2:18" x14ac:dyDescent="0.3">
      <c r="B69" s="21"/>
      <c r="C69" s="183"/>
      <c r="D69" s="126"/>
      <c r="E69" s="183"/>
      <c r="F69" s="183"/>
      <c r="G69" s="183"/>
      <c r="H69" s="127"/>
      <c r="I69" s="183"/>
      <c r="J69" s="126"/>
      <c r="K69" s="183"/>
      <c r="L69" s="183"/>
      <c r="M69" s="183"/>
      <c r="N69" s="183"/>
      <c r="O69" s="183"/>
      <c r="P69" s="127"/>
      <c r="Q69" s="183"/>
      <c r="R69" s="22"/>
    </row>
    <row r="70" spans="2:18" s="1" customFormat="1" ht="15" x14ac:dyDescent="0.3">
      <c r="B70" s="24"/>
      <c r="C70" s="190"/>
      <c r="D70" s="128" t="s">
        <v>45</v>
      </c>
      <c r="E70" s="129"/>
      <c r="F70" s="129"/>
      <c r="G70" s="130" t="s">
        <v>46</v>
      </c>
      <c r="H70" s="131"/>
      <c r="I70" s="190"/>
      <c r="J70" s="128" t="s">
        <v>45</v>
      </c>
      <c r="K70" s="129"/>
      <c r="L70" s="129"/>
      <c r="M70" s="129"/>
      <c r="N70" s="130" t="s">
        <v>46</v>
      </c>
      <c r="O70" s="129"/>
      <c r="P70" s="131"/>
      <c r="Q70" s="190"/>
      <c r="R70" s="26"/>
    </row>
    <row r="71" spans="2:18" s="1" customFormat="1" ht="14.45" customHeight="1" x14ac:dyDescent="0.3">
      <c r="B71" s="34"/>
      <c r="C71" s="132"/>
      <c r="D71" s="132"/>
      <c r="E71" s="132"/>
      <c r="F71" s="132"/>
      <c r="G71" s="132"/>
      <c r="H71" s="132"/>
      <c r="I71" s="132"/>
      <c r="J71" s="132"/>
      <c r="K71" s="132"/>
      <c r="L71" s="132"/>
      <c r="M71" s="132"/>
      <c r="N71" s="132"/>
      <c r="O71" s="132"/>
      <c r="P71" s="132"/>
      <c r="Q71" s="132"/>
      <c r="R71" s="36"/>
    </row>
    <row r="72" spans="2:18" x14ac:dyDescent="0.3">
      <c r="C72" s="133"/>
      <c r="D72" s="133"/>
      <c r="E72" s="133"/>
      <c r="F72" s="133"/>
      <c r="G72" s="133"/>
      <c r="H72" s="133"/>
      <c r="I72" s="133"/>
      <c r="J72" s="133"/>
      <c r="K72" s="133"/>
      <c r="L72" s="133"/>
      <c r="M72" s="133"/>
      <c r="N72" s="133"/>
      <c r="O72" s="133"/>
      <c r="P72" s="133"/>
      <c r="Q72" s="133"/>
    </row>
    <row r="73" spans="2:18" x14ac:dyDescent="0.3">
      <c r="C73" s="133"/>
      <c r="D73" s="133"/>
      <c r="E73" s="133"/>
      <c r="F73" s="133"/>
      <c r="G73" s="133"/>
      <c r="H73" s="133"/>
      <c r="I73" s="133"/>
      <c r="J73" s="133"/>
      <c r="K73" s="133"/>
      <c r="L73" s="133"/>
      <c r="M73" s="133"/>
      <c r="N73" s="133"/>
      <c r="O73" s="133"/>
      <c r="P73" s="133"/>
      <c r="Q73" s="133"/>
    </row>
    <row r="74" spans="2:18" x14ac:dyDescent="0.3">
      <c r="C74" s="133"/>
      <c r="D74" s="133"/>
      <c r="E74" s="133"/>
      <c r="F74" s="133"/>
      <c r="G74" s="133"/>
      <c r="H74" s="133"/>
      <c r="I74" s="133"/>
      <c r="J74" s="133"/>
      <c r="K74" s="133"/>
      <c r="L74" s="133"/>
      <c r="M74" s="133"/>
      <c r="N74" s="133"/>
      <c r="O74" s="133"/>
      <c r="P74" s="133"/>
      <c r="Q74" s="133"/>
    </row>
    <row r="75" spans="2:18" s="1" customFormat="1" ht="6.95" customHeight="1" x14ac:dyDescent="0.3">
      <c r="B75" s="37"/>
      <c r="C75" s="134"/>
      <c r="D75" s="134"/>
      <c r="E75" s="134"/>
      <c r="F75" s="134"/>
      <c r="G75" s="134"/>
      <c r="H75" s="134"/>
      <c r="I75" s="134"/>
      <c r="J75" s="134"/>
      <c r="K75" s="134"/>
      <c r="L75" s="134"/>
      <c r="M75" s="134"/>
      <c r="N75" s="134"/>
      <c r="O75" s="134"/>
      <c r="P75" s="134"/>
      <c r="Q75" s="134"/>
      <c r="R75" s="38"/>
    </row>
    <row r="76" spans="2:18" s="1" customFormat="1" ht="36.950000000000003" customHeight="1" x14ac:dyDescent="0.3">
      <c r="B76" s="24"/>
      <c r="C76" s="227" t="s">
        <v>89</v>
      </c>
      <c r="D76" s="228"/>
      <c r="E76" s="228"/>
      <c r="F76" s="228"/>
      <c r="G76" s="228"/>
      <c r="H76" s="228"/>
      <c r="I76" s="228"/>
      <c r="J76" s="228"/>
      <c r="K76" s="228"/>
      <c r="L76" s="228"/>
      <c r="M76" s="228"/>
      <c r="N76" s="228"/>
      <c r="O76" s="228"/>
      <c r="P76" s="228"/>
      <c r="Q76" s="228"/>
      <c r="R76" s="26"/>
    </row>
    <row r="77" spans="2:18" s="1" customFormat="1" ht="6.95" customHeight="1" x14ac:dyDescent="0.3">
      <c r="B77" s="24"/>
      <c r="C77" s="190"/>
      <c r="D77" s="190"/>
      <c r="E77" s="190"/>
      <c r="F77" s="190"/>
      <c r="G77" s="190"/>
      <c r="H77" s="190"/>
      <c r="I77" s="190"/>
      <c r="J77" s="190"/>
      <c r="K77" s="190"/>
      <c r="L77" s="190"/>
      <c r="M77" s="190"/>
      <c r="N77" s="190"/>
      <c r="O77" s="190"/>
      <c r="P77" s="190"/>
      <c r="Q77" s="190"/>
      <c r="R77" s="26"/>
    </row>
    <row r="78" spans="2:18" s="1" customFormat="1" ht="30" customHeight="1" x14ac:dyDescent="0.3">
      <c r="B78" s="24"/>
      <c r="C78" s="191" t="s">
        <v>17</v>
      </c>
      <c r="D78" s="190"/>
      <c r="E78" s="190"/>
      <c r="F78" s="264" t="str">
        <f>F6</f>
        <v>Lednice</v>
      </c>
      <c r="G78" s="265"/>
      <c r="H78" s="265"/>
      <c r="I78" s="265"/>
      <c r="J78" s="265"/>
      <c r="K78" s="265"/>
      <c r="L78" s="265"/>
      <c r="M78" s="265"/>
      <c r="N78" s="265"/>
      <c r="O78" s="265"/>
      <c r="P78" s="265"/>
      <c r="Q78" s="190"/>
      <c r="R78" s="26"/>
    </row>
    <row r="79" spans="2:18" s="1" customFormat="1" ht="36.950000000000003" customHeight="1" x14ac:dyDescent="0.3">
      <c r="B79" s="24"/>
      <c r="C79" s="135" t="s">
        <v>86</v>
      </c>
      <c r="D79" s="190"/>
      <c r="E79" s="190"/>
      <c r="F79" s="224" t="str">
        <f>F7</f>
        <v xml:space="preserve">TO-02 - Hlavní přívodní potrubí </v>
      </c>
      <c r="G79" s="263"/>
      <c r="H79" s="263"/>
      <c r="I79" s="263"/>
      <c r="J79" s="263"/>
      <c r="K79" s="263"/>
      <c r="L79" s="263"/>
      <c r="M79" s="263"/>
      <c r="N79" s="263"/>
      <c r="O79" s="263"/>
      <c r="P79" s="263"/>
      <c r="Q79" s="190"/>
      <c r="R79" s="26"/>
    </row>
    <row r="80" spans="2:18" s="1" customFormat="1" ht="6.95" customHeight="1" x14ac:dyDescent="0.3">
      <c r="B80" s="24"/>
      <c r="C80" s="190"/>
      <c r="D80" s="190"/>
      <c r="E80" s="190"/>
      <c r="F80" s="190"/>
      <c r="G80" s="190"/>
      <c r="H80" s="190"/>
      <c r="I80" s="190"/>
      <c r="J80" s="190"/>
      <c r="K80" s="190"/>
      <c r="L80" s="190"/>
      <c r="M80" s="190"/>
      <c r="N80" s="190"/>
      <c r="O80" s="190"/>
      <c r="P80" s="190"/>
      <c r="Q80" s="190"/>
      <c r="R80" s="26"/>
    </row>
    <row r="81" spans="2:21" s="1" customFormat="1" ht="18" customHeight="1" x14ac:dyDescent="0.3">
      <c r="B81" s="24"/>
      <c r="C81" s="191" t="s">
        <v>20</v>
      </c>
      <c r="D81" s="190"/>
      <c r="E81" s="190"/>
      <c r="F81" s="188" t="str">
        <f>F9</f>
        <v>Trnava</v>
      </c>
      <c r="G81" s="190"/>
      <c r="H81" s="190"/>
      <c r="I81" s="190"/>
      <c r="J81" s="190"/>
      <c r="K81" s="191" t="s">
        <v>22</v>
      </c>
      <c r="L81" s="190"/>
      <c r="M81" s="255">
        <f>IF(O9="","",O9)</f>
        <v>43661</v>
      </c>
      <c r="N81" s="255"/>
      <c r="O81" s="255"/>
      <c r="P81" s="255"/>
      <c r="Q81" s="190"/>
      <c r="R81" s="26"/>
    </row>
    <row r="82" spans="2:21" s="1" customFormat="1" ht="6.95" customHeight="1" x14ac:dyDescent="0.3">
      <c r="B82" s="24"/>
      <c r="C82" s="190"/>
      <c r="D82" s="190"/>
      <c r="E82" s="190"/>
      <c r="F82" s="190"/>
      <c r="G82" s="190"/>
      <c r="H82" s="190"/>
      <c r="I82" s="190"/>
      <c r="J82" s="190"/>
      <c r="K82" s="190"/>
      <c r="L82" s="190"/>
      <c r="M82" s="190"/>
      <c r="N82" s="190"/>
      <c r="O82" s="190"/>
      <c r="P82" s="190"/>
      <c r="Q82" s="190"/>
      <c r="R82" s="26"/>
    </row>
    <row r="83" spans="2:21" s="1" customFormat="1" ht="15" x14ac:dyDescent="0.3">
      <c r="B83" s="24"/>
      <c r="C83" s="191" t="s">
        <v>23</v>
      </c>
      <c r="D83" s="190"/>
      <c r="E83" s="190"/>
      <c r="F83" s="111" t="str">
        <f>'Rekapitulace stavby'!$L$82</f>
        <v>Město Trnava</v>
      </c>
      <c r="G83" s="190"/>
      <c r="H83" s="190"/>
      <c r="I83" s="190"/>
      <c r="J83" s="190"/>
      <c r="K83" s="191" t="s">
        <v>27</v>
      </c>
      <c r="L83" s="190"/>
      <c r="M83" s="255" t="str">
        <f>'Rekapitulace stavby'!$AM$82</f>
        <v>Ing. Jiří Vondál</v>
      </c>
      <c r="N83" s="229"/>
      <c r="O83" s="229"/>
      <c r="P83" s="229"/>
      <c r="Q83" s="229"/>
      <c r="R83" s="26"/>
    </row>
    <row r="84" spans="2:21" s="1" customFormat="1" ht="14.45" customHeight="1" x14ac:dyDescent="0.3">
      <c r="B84" s="24"/>
      <c r="C84" s="191" t="s">
        <v>26</v>
      </c>
      <c r="D84" s="190"/>
      <c r="E84" s="190"/>
      <c r="F84" s="111" t="str">
        <f>'Rekapitulace stavby'!$K$13</f>
        <v xml:space="preserve"> </v>
      </c>
      <c r="G84" s="190"/>
      <c r="H84" s="190"/>
      <c r="I84" s="190"/>
      <c r="J84" s="190"/>
      <c r="K84" s="191" t="s">
        <v>29</v>
      </c>
      <c r="L84" s="190"/>
      <c r="M84" s="255" t="str">
        <f>'Rekapitulace stavby'!$AM$83</f>
        <v>Ing. Tomáš Vlček</v>
      </c>
      <c r="N84" s="229"/>
      <c r="O84" s="229"/>
      <c r="P84" s="229"/>
      <c r="Q84" s="229"/>
      <c r="R84" s="26"/>
    </row>
    <row r="85" spans="2:21" s="1" customFormat="1" ht="10.35" customHeight="1" x14ac:dyDescent="0.3">
      <c r="B85" s="24"/>
      <c r="C85" s="190"/>
      <c r="D85" s="190"/>
      <c r="E85" s="190"/>
      <c r="F85" s="190"/>
      <c r="G85" s="190"/>
      <c r="H85" s="190"/>
      <c r="I85" s="190"/>
      <c r="J85" s="190"/>
      <c r="K85" s="190"/>
      <c r="L85" s="190"/>
      <c r="M85" s="190"/>
      <c r="N85" s="190"/>
      <c r="O85" s="190"/>
      <c r="P85" s="190"/>
      <c r="Q85" s="190"/>
      <c r="R85" s="26"/>
    </row>
    <row r="86" spans="2:21" s="1" customFormat="1" ht="29.25" customHeight="1" x14ac:dyDescent="0.3">
      <c r="B86" s="24"/>
      <c r="C86" s="271" t="s">
        <v>90</v>
      </c>
      <c r="D86" s="272"/>
      <c r="E86" s="272"/>
      <c r="F86" s="272"/>
      <c r="G86" s="272"/>
      <c r="H86" s="194"/>
      <c r="I86" s="194"/>
      <c r="J86" s="194"/>
      <c r="K86" s="194"/>
      <c r="L86" s="194"/>
      <c r="M86" s="194"/>
      <c r="N86" s="271" t="s">
        <v>203</v>
      </c>
      <c r="O86" s="272"/>
      <c r="P86" s="272"/>
      <c r="Q86" s="272"/>
      <c r="R86" s="26"/>
    </row>
    <row r="87" spans="2:21" s="1" customFormat="1" ht="10.35" customHeight="1" x14ac:dyDescent="0.3">
      <c r="B87" s="24"/>
      <c r="C87" s="190"/>
      <c r="D87" s="190"/>
      <c r="E87" s="190"/>
      <c r="F87" s="190"/>
      <c r="G87" s="190"/>
      <c r="H87" s="190"/>
      <c r="I87" s="190"/>
      <c r="J87" s="190"/>
      <c r="K87" s="190"/>
      <c r="L87" s="190"/>
      <c r="M87" s="190"/>
      <c r="N87" s="190"/>
      <c r="O87" s="190"/>
      <c r="P87" s="190"/>
      <c r="Q87" s="190"/>
      <c r="R87" s="26"/>
    </row>
    <row r="88" spans="2:21" s="1" customFormat="1" ht="29.25" customHeight="1" x14ac:dyDescent="0.3">
      <c r="B88" s="24"/>
      <c r="C88" s="137" t="s">
        <v>91</v>
      </c>
      <c r="D88" s="190"/>
      <c r="E88" s="190"/>
      <c r="F88" s="190"/>
      <c r="G88" s="190"/>
      <c r="H88" s="190"/>
      <c r="I88" s="190"/>
      <c r="J88" s="190"/>
      <c r="K88" s="190"/>
      <c r="L88" s="190"/>
      <c r="M88" s="190"/>
      <c r="N88" s="213">
        <f>N114</f>
        <v>0</v>
      </c>
      <c r="O88" s="269"/>
      <c r="P88" s="269"/>
      <c r="Q88" s="269"/>
      <c r="R88" s="26"/>
    </row>
    <row r="89" spans="2:21" s="6" customFormat="1" ht="24.95" customHeight="1" x14ac:dyDescent="0.3">
      <c r="B89" s="68"/>
      <c r="C89" s="195"/>
      <c r="D89" s="139" t="s">
        <v>146</v>
      </c>
      <c r="E89" s="195"/>
      <c r="F89" s="195"/>
      <c r="G89" s="195"/>
      <c r="H89" s="195"/>
      <c r="I89" s="195"/>
      <c r="J89" s="195"/>
      <c r="K89" s="195"/>
      <c r="L89" s="195"/>
      <c r="M89" s="195"/>
      <c r="N89" s="273">
        <f>N115</f>
        <v>0</v>
      </c>
      <c r="O89" s="274"/>
      <c r="P89" s="274"/>
      <c r="Q89" s="274"/>
      <c r="R89" s="69"/>
    </row>
    <row r="90" spans="2:21" s="7" customFormat="1" ht="19.899999999999999" customHeight="1" x14ac:dyDescent="0.3">
      <c r="B90" s="70"/>
      <c r="C90" s="193"/>
      <c r="D90" s="141" t="str">
        <f>D116</f>
        <v>D1 - Výkopy</v>
      </c>
      <c r="E90" s="193"/>
      <c r="F90" s="193"/>
      <c r="G90" s="193"/>
      <c r="H90" s="193"/>
      <c r="I90" s="193"/>
      <c r="J90" s="193"/>
      <c r="K90" s="193"/>
      <c r="L90" s="193"/>
      <c r="M90" s="193"/>
      <c r="N90" s="266">
        <f>N116</f>
        <v>0</v>
      </c>
      <c r="O90" s="267"/>
      <c r="P90" s="267"/>
      <c r="Q90" s="267"/>
      <c r="R90" s="71"/>
    </row>
    <row r="91" spans="2:21" s="7" customFormat="1" ht="19.899999999999999" customHeight="1" x14ac:dyDescent="0.3">
      <c r="B91" s="70"/>
      <c r="C91" s="193"/>
      <c r="D91" s="141" t="str">
        <f>D123</f>
        <v>D2 - Potrubí a kabely</v>
      </c>
      <c r="E91" s="193"/>
      <c r="F91" s="193"/>
      <c r="G91" s="193"/>
      <c r="H91" s="193"/>
      <c r="I91" s="193"/>
      <c r="J91" s="193"/>
      <c r="K91" s="193"/>
      <c r="L91" s="193"/>
      <c r="M91" s="193"/>
      <c r="N91" s="266">
        <f>N123</f>
        <v>0</v>
      </c>
      <c r="O91" s="267"/>
      <c r="P91" s="267"/>
      <c r="Q91" s="267"/>
      <c r="R91" s="71"/>
    </row>
    <row r="92" spans="2:21" s="7" customFormat="1" ht="19.899999999999999" customHeight="1" x14ac:dyDescent="0.3">
      <c r="B92" s="70"/>
      <c r="C92" s="193"/>
      <c r="D92" s="141" t="str">
        <f>D137</f>
        <v>D3 - Šachty</v>
      </c>
      <c r="E92" s="193"/>
      <c r="F92" s="193"/>
      <c r="G92" s="193"/>
      <c r="H92" s="193"/>
      <c r="I92" s="193"/>
      <c r="J92" s="193"/>
      <c r="K92" s="193"/>
      <c r="L92" s="193"/>
      <c r="M92" s="193"/>
      <c r="N92" s="266">
        <f>N137</f>
        <v>0</v>
      </c>
      <c r="O92" s="267"/>
      <c r="P92" s="267"/>
      <c r="Q92" s="267"/>
      <c r="R92" s="71"/>
    </row>
    <row r="93" spans="2:21" s="7" customFormat="1" ht="19.899999999999999" customHeight="1" x14ac:dyDescent="0.3">
      <c r="B93" s="70"/>
      <c r="C93" s="193"/>
      <c r="D93" s="141" t="str">
        <f>D139</f>
        <v>D4 - Vedlejší náklady</v>
      </c>
      <c r="E93" s="193"/>
      <c r="F93" s="193"/>
      <c r="G93" s="193"/>
      <c r="H93" s="193"/>
      <c r="I93" s="193"/>
      <c r="J93" s="193"/>
      <c r="K93" s="193"/>
      <c r="L93" s="193"/>
      <c r="M93" s="193"/>
      <c r="N93" s="192"/>
      <c r="O93" s="193"/>
      <c r="P93" s="268">
        <f>N139</f>
        <v>0</v>
      </c>
      <c r="Q93" s="268"/>
      <c r="R93" s="71"/>
    </row>
    <row r="94" spans="2:21" s="1" customFormat="1" ht="29.25" customHeight="1" x14ac:dyDescent="0.3">
      <c r="B94" s="24"/>
      <c r="C94" s="137" t="s">
        <v>93</v>
      </c>
      <c r="D94" s="190"/>
      <c r="E94" s="190"/>
      <c r="F94" s="190"/>
      <c r="G94" s="190"/>
      <c r="H94" s="190"/>
      <c r="I94" s="190"/>
      <c r="J94" s="190"/>
      <c r="K94" s="190"/>
      <c r="L94" s="190"/>
      <c r="M94" s="190"/>
      <c r="N94" s="213">
        <f>P95</f>
        <v>0</v>
      </c>
      <c r="O94" s="269"/>
      <c r="P94" s="269"/>
      <c r="Q94" s="269"/>
      <c r="R94" s="26"/>
      <c r="T94" s="72"/>
      <c r="U94" s="73" t="s">
        <v>34</v>
      </c>
    </row>
    <row r="95" spans="2:21" s="1" customFormat="1" ht="29.25" customHeight="1" x14ac:dyDescent="0.3">
      <c r="B95" s="24"/>
      <c r="C95" s="137"/>
      <c r="D95" s="141" t="str">
        <f>D142</f>
        <v>Ostatní náklady</v>
      </c>
      <c r="E95" s="193"/>
      <c r="F95" s="193"/>
      <c r="G95" s="193"/>
      <c r="H95" s="193"/>
      <c r="I95" s="193"/>
      <c r="J95" s="193"/>
      <c r="K95" s="193"/>
      <c r="L95" s="193"/>
      <c r="M95" s="193"/>
      <c r="N95" s="192"/>
      <c r="O95" s="193"/>
      <c r="P95" s="268">
        <f>N142</f>
        <v>0</v>
      </c>
      <c r="Q95" s="268"/>
      <c r="R95" s="26"/>
      <c r="T95" s="196"/>
      <c r="U95" s="197"/>
    </row>
    <row r="96" spans="2:21" s="1" customFormat="1" ht="18" customHeight="1" x14ac:dyDescent="0.3">
      <c r="B96" s="24"/>
      <c r="C96" s="190"/>
      <c r="D96" s="190"/>
      <c r="E96" s="190"/>
      <c r="F96" s="190"/>
      <c r="G96" s="190"/>
      <c r="H96" s="190"/>
      <c r="I96" s="190"/>
      <c r="J96" s="190"/>
      <c r="K96" s="190"/>
      <c r="L96" s="190"/>
      <c r="M96" s="190"/>
      <c r="N96" s="190"/>
      <c r="O96" s="190"/>
      <c r="P96" s="190"/>
      <c r="Q96" s="190"/>
      <c r="R96" s="26"/>
    </row>
    <row r="97" spans="2:18" s="1" customFormat="1" ht="29.25" customHeight="1" x14ac:dyDescent="0.3">
      <c r="B97" s="24"/>
      <c r="C97" s="143" t="s">
        <v>79</v>
      </c>
      <c r="D97" s="194"/>
      <c r="E97" s="194"/>
      <c r="F97" s="194"/>
      <c r="G97" s="194"/>
      <c r="H97" s="194"/>
      <c r="I97" s="194"/>
      <c r="J97" s="194"/>
      <c r="K97" s="194"/>
      <c r="L97" s="214">
        <f>ROUND(SUM(N88+N94),2)</f>
        <v>0</v>
      </c>
      <c r="M97" s="214"/>
      <c r="N97" s="214"/>
      <c r="O97" s="214"/>
      <c r="P97" s="214"/>
      <c r="Q97" s="214"/>
      <c r="R97" s="26"/>
    </row>
    <row r="98" spans="2:18" s="1" customFormat="1" ht="6.95" customHeight="1" x14ac:dyDescent="0.3">
      <c r="B98" s="34"/>
      <c r="C98" s="132"/>
      <c r="D98" s="132"/>
      <c r="E98" s="132"/>
      <c r="F98" s="132"/>
      <c r="G98" s="132"/>
      <c r="H98" s="132"/>
      <c r="I98" s="132"/>
      <c r="J98" s="132"/>
      <c r="K98" s="132"/>
      <c r="L98" s="132"/>
      <c r="M98" s="132"/>
      <c r="N98" s="132"/>
      <c r="O98" s="132"/>
      <c r="P98" s="132"/>
      <c r="Q98" s="132"/>
      <c r="R98" s="36"/>
    </row>
    <row r="99" spans="2:18" x14ac:dyDescent="0.3">
      <c r="C99" s="133"/>
      <c r="D99" s="133"/>
      <c r="E99" s="133"/>
      <c r="F99" s="133"/>
      <c r="G99" s="133"/>
      <c r="H99" s="133"/>
      <c r="I99" s="133"/>
      <c r="J99" s="133"/>
      <c r="K99" s="133"/>
      <c r="L99" s="133"/>
      <c r="M99" s="133"/>
      <c r="N99" s="133"/>
      <c r="O99" s="133"/>
      <c r="P99" s="133"/>
      <c r="Q99" s="133"/>
    </row>
    <row r="100" spans="2:18" x14ac:dyDescent="0.3">
      <c r="C100" s="133"/>
      <c r="D100" s="133"/>
      <c r="E100" s="133"/>
      <c r="F100" s="133"/>
      <c r="G100" s="133"/>
      <c r="H100" s="133"/>
      <c r="I100" s="133"/>
      <c r="J100" s="133"/>
      <c r="K100" s="133"/>
      <c r="L100" s="133"/>
      <c r="M100" s="133"/>
      <c r="N100" s="133"/>
      <c r="O100" s="133"/>
      <c r="P100" s="133"/>
      <c r="Q100" s="133"/>
    </row>
    <row r="101" spans="2:18" x14ac:dyDescent="0.3">
      <c r="C101" s="133"/>
      <c r="D101" s="133"/>
      <c r="E101" s="133"/>
      <c r="F101" s="133"/>
      <c r="G101" s="133"/>
      <c r="H101" s="133"/>
      <c r="I101" s="133"/>
      <c r="J101" s="133"/>
      <c r="K101" s="133"/>
      <c r="L101" s="133"/>
      <c r="M101" s="133"/>
      <c r="N101" s="133"/>
      <c r="O101" s="133"/>
      <c r="P101" s="133"/>
      <c r="Q101" s="133"/>
    </row>
    <row r="102" spans="2:18" s="1" customFormat="1" ht="6.95" customHeight="1" x14ac:dyDescent="0.3">
      <c r="B102" s="37"/>
      <c r="C102" s="134"/>
      <c r="D102" s="134"/>
      <c r="E102" s="134"/>
      <c r="F102" s="134"/>
      <c r="G102" s="134"/>
      <c r="H102" s="134"/>
      <c r="I102" s="134"/>
      <c r="J102" s="134"/>
      <c r="K102" s="134"/>
      <c r="L102" s="134"/>
      <c r="M102" s="134"/>
      <c r="N102" s="134"/>
      <c r="O102" s="134"/>
      <c r="P102" s="134"/>
      <c r="Q102" s="134"/>
      <c r="R102" s="38"/>
    </row>
    <row r="103" spans="2:18" s="1" customFormat="1" ht="36.950000000000003" customHeight="1" x14ac:dyDescent="0.3">
      <c r="B103" s="24"/>
      <c r="C103" s="227" t="s">
        <v>94</v>
      </c>
      <c r="D103" s="263"/>
      <c r="E103" s="263"/>
      <c r="F103" s="263"/>
      <c r="G103" s="263"/>
      <c r="H103" s="263"/>
      <c r="I103" s="263"/>
      <c r="J103" s="263"/>
      <c r="K103" s="263"/>
      <c r="L103" s="263"/>
      <c r="M103" s="263"/>
      <c r="N103" s="263"/>
      <c r="O103" s="263"/>
      <c r="P103" s="263"/>
      <c r="Q103" s="263"/>
      <c r="R103" s="26"/>
    </row>
    <row r="104" spans="2:18" s="1" customFormat="1" ht="6.95" customHeight="1" x14ac:dyDescent="0.3">
      <c r="B104" s="24"/>
      <c r="C104" s="190"/>
      <c r="D104" s="190"/>
      <c r="E104" s="190"/>
      <c r="F104" s="190"/>
      <c r="G104" s="190"/>
      <c r="H104" s="190"/>
      <c r="I104" s="190"/>
      <c r="J104" s="190"/>
      <c r="K104" s="190"/>
      <c r="L104" s="190"/>
      <c r="M104" s="190"/>
      <c r="N104" s="190"/>
      <c r="O104" s="190"/>
      <c r="P104" s="190"/>
      <c r="Q104" s="190"/>
      <c r="R104" s="26"/>
    </row>
    <row r="105" spans="2:18" s="1" customFormat="1" ht="30" customHeight="1" x14ac:dyDescent="0.3">
      <c r="B105" s="24"/>
      <c r="C105" s="191" t="s">
        <v>17</v>
      </c>
      <c r="D105" s="190"/>
      <c r="E105" s="190"/>
      <c r="F105" s="264" t="str">
        <f>F6</f>
        <v>Lednice</v>
      </c>
      <c r="G105" s="265"/>
      <c r="H105" s="265"/>
      <c r="I105" s="265"/>
      <c r="J105" s="265"/>
      <c r="K105" s="265"/>
      <c r="L105" s="265"/>
      <c r="M105" s="265"/>
      <c r="N105" s="265"/>
      <c r="O105" s="265"/>
      <c r="P105" s="265"/>
      <c r="Q105" s="190"/>
      <c r="R105" s="26"/>
    </row>
    <row r="106" spans="2:18" s="1" customFormat="1" ht="36.950000000000003" customHeight="1" x14ac:dyDescent="0.3">
      <c r="B106" s="24"/>
      <c r="C106" s="135" t="s">
        <v>86</v>
      </c>
      <c r="D106" s="190"/>
      <c r="E106" s="190"/>
      <c r="F106" s="224" t="str">
        <f>F7</f>
        <v xml:space="preserve">TO-02 - Hlavní přívodní potrubí </v>
      </c>
      <c r="G106" s="263"/>
      <c r="H106" s="263"/>
      <c r="I106" s="263"/>
      <c r="J106" s="263"/>
      <c r="K106" s="263"/>
      <c r="L106" s="263"/>
      <c r="M106" s="263"/>
      <c r="N106" s="263"/>
      <c r="O106" s="263"/>
      <c r="P106" s="263"/>
      <c r="Q106" s="190"/>
      <c r="R106" s="26"/>
    </row>
    <row r="107" spans="2:18" s="1" customFormat="1" ht="6.95" customHeight="1" x14ac:dyDescent="0.3">
      <c r="B107" s="24"/>
      <c r="C107" s="190"/>
      <c r="D107" s="190"/>
      <c r="E107" s="190"/>
      <c r="F107" s="190"/>
      <c r="G107" s="190"/>
      <c r="H107" s="190"/>
      <c r="I107" s="190"/>
      <c r="J107" s="190"/>
      <c r="K107" s="190"/>
      <c r="L107" s="190"/>
      <c r="M107" s="190"/>
      <c r="N107" s="190"/>
      <c r="O107" s="190"/>
      <c r="P107" s="190"/>
      <c r="Q107" s="190"/>
      <c r="R107" s="26"/>
    </row>
    <row r="108" spans="2:18" s="1" customFormat="1" ht="18" customHeight="1" x14ac:dyDescent="0.3">
      <c r="B108" s="24"/>
      <c r="C108" s="191" t="s">
        <v>20</v>
      </c>
      <c r="D108" s="190"/>
      <c r="E108" s="190"/>
      <c r="F108" s="188" t="str">
        <f>F9</f>
        <v>Trnava</v>
      </c>
      <c r="G108" s="190"/>
      <c r="H108" s="190"/>
      <c r="I108" s="190"/>
      <c r="J108" s="190"/>
      <c r="K108" s="191" t="s">
        <v>22</v>
      </c>
      <c r="L108" s="190"/>
      <c r="M108" s="255">
        <f>IF(O9="","",O9)</f>
        <v>43661</v>
      </c>
      <c r="N108" s="255"/>
      <c r="O108" s="255"/>
      <c r="P108" s="255"/>
      <c r="Q108" s="190"/>
      <c r="R108" s="26"/>
    </row>
    <row r="109" spans="2:18" s="1" customFormat="1" ht="6.95" customHeight="1" x14ac:dyDescent="0.3">
      <c r="B109" s="24"/>
      <c r="C109" s="190"/>
      <c r="D109" s="190"/>
      <c r="E109" s="190"/>
      <c r="F109" s="190"/>
      <c r="G109" s="190"/>
      <c r="H109" s="190"/>
      <c r="I109" s="190"/>
      <c r="J109" s="190"/>
      <c r="K109" s="190"/>
      <c r="L109" s="190"/>
      <c r="M109" s="190"/>
      <c r="N109" s="190"/>
      <c r="O109" s="190"/>
      <c r="P109" s="190"/>
      <c r="Q109" s="190"/>
      <c r="R109" s="26"/>
    </row>
    <row r="110" spans="2:18" s="1" customFormat="1" ht="15" x14ac:dyDescent="0.3">
      <c r="B110" s="24"/>
      <c r="C110" s="191" t="s">
        <v>23</v>
      </c>
      <c r="D110" s="190"/>
      <c r="E110" s="190"/>
      <c r="F110" s="111" t="str">
        <f>'Rekapitulace stavby'!$L$82</f>
        <v>Město Trnava</v>
      </c>
      <c r="G110" s="190"/>
      <c r="H110" s="190"/>
      <c r="I110" s="190"/>
      <c r="J110" s="190"/>
      <c r="K110" s="191" t="s">
        <v>27</v>
      </c>
      <c r="L110" s="190"/>
      <c r="M110" s="255" t="str">
        <f>'Rekapitulace stavby'!$AM$82</f>
        <v>Ing. Jiří Vondál</v>
      </c>
      <c r="N110" s="229"/>
      <c r="O110" s="229"/>
      <c r="P110" s="229"/>
      <c r="Q110" s="229"/>
      <c r="R110" s="26"/>
    </row>
    <row r="111" spans="2:18" s="1" customFormat="1" ht="14.45" customHeight="1" x14ac:dyDescent="0.3">
      <c r="B111" s="24"/>
      <c r="C111" s="191" t="s">
        <v>26</v>
      </c>
      <c r="D111" s="190"/>
      <c r="E111" s="190"/>
      <c r="F111" s="182" t="str">
        <f>'Rekapitulace stavby'!$K$13</f>
        <v xml:space="preserve"> </v>
      </c>
      <c r="G111" s="190"/>
      <c r="H111" s="190"/>
      <c r="I111" s="190"/>
      <c r="J111" s="190"/>
      <c r="K111" s="191" t="s">
        <v>29</v>
      </c>
      <c r="L111" s="190"/>
      <c r="M111" s="255" t="str">
        <f>'Rekapitulace stavby'!$AM$83</f>
        <v>Ing. Tomáš Vlček</v>
      </c>
      <c r="N111" s="229"/>
      <c r="O111" s="229"/>
      <c r="P111" s="229"/>
      <c r="Q111" s="229"/>
      <c r="R111" s="26"/>
    </row>
    <row r="112" spans="2:18" s="1" customFormat="1" ht="10.35" customHeight="1" x14ac:dyDescent="0.3">
      <c r="B112" s="24"/>
      <c r="C112" s="190"/>
      <c r="D112" s="190"/>
      <c r="E112" s="190"/>
      <c r="F112" s="190"/>
      <c r="G112" s="190"/>
      <c r="H112" s="190"/>
      <c r="I112" s="190"/>
      <c r="J112" s="190"/>
      <c r="K112" s="190"/>
      <c r="L112" s="190"/>
      <c r="M112" s="190"/>
      <c r="N112" s="190"/>
      <c r="O112" s="190"/>
      <c r="P112" s="190"/>
      <c r="Q112" s="190"/>
      <c r="R112" s="26"/>
    </row>
    <row r="113" spans="2:27" s="8" customFormat="1" ht="29.25" customHeight="1" x14ac:dyDescent="0.3">
      <c r="B113" s="74"/>
      <c r="C113" s="144" t="s">
        <v>95</v>
      </c>
      <c r="D113" s="189" t="s">
        <v>96</v>
      </c>
      <c r="E113" s="189" t="s">
        <v>51</v>
      </c>
      <c r="F113" s="256" t="s">
        <v>97</v>
      </c>
      <c r="G113" s="256"/>
      <c r="H113" s="256"/>
      <c r="I113" s="256"/>
      <c r="J113" s="189" t="s">
        <v>98</v>
      </c>
      <c r="K113" s="189" t="s">
        <v>99</v>
      </c>
      <c r="L113" s="257" t="s">
        <v>100</v>
      </c>
      <c r="M113" s="257"/>
      <c r="N113" s="256" t="s">
        <v>203</v>
      </c>
      <c r="O113" s="256"/>
      <c r="P113" s="256"/>
      <c r="Q113" s="258"/>
      <c r="R113" s="75"/>
      <c r="T113" s="44" t="s">
        <v>101</v>
      </c>
      <c r="U113" s="45" t="s">
        <v>34</v>
      </c>
      <c r="V113" s="45" t="s">
        <v>102</v>
      </c>
      <c r="W113" s="45" t="s">
        <v>103</v>
      </c>
      <c r="X113" s="45" t="s">
        <v>104</v>
      </c>
      <c r="Y113" s="45" t="s">
        <v>105</v>
      </c>
      <c r="Z113" s="45" t="s">
        <v>106</v>
      </c>
      <c r="AA113" s="46" t="s">
        <v>107</v>
      </c>
    </row>
    <row r="114" spans="2:27" s="1" customFormat="1" ht="29.25" customHeight="1" x14ac:dyDescent="0.35">
      <c r="B114" s="24"/>
      <c r="C114" s="146" t="s">
        <v>87</v>
      </c>
      <c r="D114" s="190"/>
      <c r="E114" s="190"/>
      <c r="F114" s="190"/>
      <c r="G114" s="190"/>
      <c r="H114" s="190"/>
      <c r="I114" s="190"/>
      <c r="J114" s="190"/>
      <c r="K114" s="190"/>
      <c r="L114" s="190"/>
      <c r="M114" s="190"/>
      <c r="N114" s="259">
        <f>N115</f>
        <v>0</v>
      </c>
      <c r="O114" s="260"/>
      <c r="P114" s="260"/>
      <c r="Q114" s="260"/>
      <c r="R114" s="26"/>
      <c r="T114" s="47"/>
      <c r="U114" s="30"/>
      <c r="V114" s="30"/>
      <c r="W114" s="76" t="e">
        <f>W115</f>
        <v>#REF!</v>
      </c>
      <c r="X114" s="30"/>
      <c r="Y114" s="76" t="e">
        <f>Y115</f>
        <v>#REF!</v>
      </c>
      <c r="Z114" s="30"/>
      <c r="AA114" s="77" t="e">
        <f>AA115</f>
        <v>#REF!</v>
      </c>
    </row>
    <row r="115" spans="2:27" s="9" customFormat="1" ht="37.35" customHeight="1" x14ac:dyDescent="0.35">
      <c r="B115" s="78"/>
      <c r="C115" s="104"/>
      <c r="D115" s="147" t="s">
        <v>92</v>
      </c>
      <c r="E115" s="147"/>
      <c r="F115" s="147"/>
      <c r="G115" s="147"/>
      <c r="H115" s="147"/>
      <c r="I115" s="147"/>
      <c r="J115" s="147"/>
      <c r="K115" s="147"/>
      <c r="L115" s="147"/>
      <c r="M115" s="147"/>
      <c r="N115" s="261">
        <f>SUM(N123,N137,N139,N116)</f>
        <v>0</v>
      </c>
      <c r="O115" s="262"/>
      <c r="P115" s="262"/>
      <c r="Q115" s="262"/>
      <c r="R115" s="80"/>
      <c r="T115" s="81"/>
      <c r="U115" s="79"/>
      <c r="V115" s="79"/>
      <c r="W115" s="82" t="e">
        <f>#REF!+#REF!+W123+W137+#REF!</f>
        <v>#REF!</v>
      </c>
      <c r="X115" s="79"/>
      <c r="Y115" s="82" t="e">
        <f>#REF!+#REF!+Y123+Y137+#REF!</f>
        <v>#REF!</v>
      </c>
      <c r="Z115" s="79"/>
      <c r="AA115" s="83" t="e">
        <f>#REF!+#REF!+AA123+AA137+#REF!</f>
        <v>#REF!</v>
      </c>
    </row>
    <row r="116" spans="2:27" s="9" customFormat="1" ht="29.85" customHeight="1" x14ac:dyDescent="0.3">
      <c r="B116" s="78"/>
      <c r="C116" s="104"/>
      <c r="D116" s="105" t="s">
        <v>182</v>
      </c>
      <c r="E116" s="105"/>
      <c r="F116" s="105"/>
      <c r="G116" s="105"/>
      <c r="H116" s="105"/>
      <c r="I116" s="105"/>
      <c r="J116" s="105"/>
      <c r="K116" s="105"/>
      <c r="L116" s="105"/>
      <c r="M116" s="105"/>
      <c r="N116" s="245">
        <f>SUM(N117:Q122)</f>
        <v>0</v>
      </c>
      <c r="O116" s="246"/>
      <c r="P116" s="246"/>
      <c r="Q116" s="246"/>
      <c r="R116" s="80"/>
      <c r="T116" s="81"/>
      <c r="U116" s="79"/>
      <c r="V116" s="79"/>
      <c r="W116" s="82" t="e">
        <f>#REF!</f>
        <v>#REF!</v>
      </c>
      <c r="X116" s="79"/>
      <c r="Y116" s="82" t="e">
        <f>#REF!</f>
        <v>#REF!</v>
      </c>
      <c r="Z116" s="79"/>
      <c r="AA116" s="83" t="e">
        <f>#REF!</f>
        <v>#REF!</v>
      </c>
    </row>
    <row r="117" spans="2:27" s="9" customFormat="1" ht="42.75" customHeight="1" x14ac:dyDescent="0.3">
      <c r="B117" s="78"/>
      <c r="C117" s="148">
        <v>1</v>
      </c>
      <c r="D117" s="148" t="s">
        <v>108</v>
      </c>
      <c r="E117" s="149" t="s">
        <v>311</v>
      </c>
      <c r="F117" s="240" t="s">
        <v>310</v>
      </c>
      <c r="G117" s="240"/>
      <c r="H117" s="240"/>
      <c r="I117" s="240"/>
      <c r="J117" s="150" t="s">
        <v>109</v>
      </c>
      <c r="K117" s="103">
        <v>60</v>
      </c>
      <c r="L117" s="241"/>
      <c r="M117" s="241"/>
      <c r="N117" s="242">
        <f t="shared" ref="N117" si="0">ROUND(L117*K117,2)</f>
        <v>0</v>
      </c>
      <c r="O117" s="242"/>
      <c r="P117" s="242"/>
      <c r="Q117" s="242"/>
      <c r="R117" s="80"/>
      <c r="T117" s="81"/>
      <c r="U117" s="79"/>
      <c r="V117" s="79"/>
      <c r="W117" s="82"/>
      <c r="X117" s="79"/>
      <c r="Y117" s="82"/>
      <c r="Z117" s="79"/>
      <c r="AA117" s="83"/>
    </row>
    <row r="118" spans="2:27" s="1" customFormat="1" ht="22.5" customHeight="1" x14ac:dyDescent="0.3">
      <c r="B118" s="84"/>
      <c r="C118" s="148">
        <v>2</v>
      </c>
      <c r="D118" s="148" t="s">
        <v>108</v>
      </c>
      <c r="E118" s="149" t="s">
        <v>313</v>
      </c>
      <c r="F118" s="240" t="s">
        <v>222</v>
      </c>
      <c r="G118" s="240"/>
      <c r="H118" s="240"/>
      <c r="I118" s="240"/>
      <c r="J118" s="150" t="s">
        <v>112</v>
      </c>
      <c r="K118" s="103">
        <v>1.35</v>
      </c>
      <c r="L118" s="241"/>
      <c r="M118" s="241"/>
      <c r="N118" s="242">
        <f t="shared" ref="N118:N122" si="1">ROUND(L118*K118,2)</f>
        <v>0</v>
      </c>
      <c r="O118" s="242"/>
      <c r="P118" s="242"/>
      <c r="Q118" s="242"/>
      <c r="R118" s="85"/>
      <c r="T118" s="86"/>
      <c r="U118" s="89"/>
      <c r="V118" s="90"/>
      <c r="W118" s="90"/>
      <c r="X118" s="90"/>
      <c r="Y118" s="90"/>
      <c r="Z118" s="90"/>
      <c r="AA118" s="91"/>
    </row>
    <row r="119" spans="2:27" s="1" customFormat="1" ht="16.5" customHeight="1" x14ac:dyDescent="0.3">
      <c r="B119" s="84"/>
      <c r="C119" s="148"/>
      <c r="D119" s="148"/>
      <c r="E119" s="149"/>
      <c r="F119" s="243" t="s">
        <v>317</v>
      </c>
      <c r="G119" s="243"/>
      <c r="H119" s="243"/>
      <c r="I119" s="243"/>
      <c r="J119" s="150"/>
      <c r="K119" s="103"/>
      <c r="L119" s="244"/>
      <c r="M119" s="244"/>
      <c r="N119" s="242"/>
      <c r="O119" s="242"/>
      <c r="P119" s="242"/>
      <c r="Q119" s="242"/>
      <c r="R119" s="85"/>
      <c r="T119" s="86"/>
      <c r="U119" s="28"/>
      <c r="V119" s="87"/>
      <c r="W119" s="87"/>
      <c r="X119" s="87"/>
      <c r="Y119" s="87"/>
      <c r="Z119" s="87"/>
      <c r="AA119" s="88"/>
    </row>
    <row r="120" spans="2:27" s="9" customFormat="1" ht="29.85" customHeight="1" x14ac:dyDescent="0.3">
      <c r="B120" s="78"/>
      <c r="C120" s="148">
        <v>3</v>
      </c>
      <c r="D120" s="148" t="s">
        <v>108</v>
      </c>
      <c r="E120" s="149" t="s">
        <v>314</v>
      </c>
      <c r="F120" s="240" t="s">
        <v>224</v>
      </c>
      <c r="G120" s="240"/>
      <c r="H120" s="240"/>
      <c r="I120" s="240"/>
      <c r="J120" s="150" t="s">
        <v>112</v>
      </c>
      <c r="K120" s="103">
        <v>4.05</v>
      </c>
      <c r="L120" s="241"/>
      <c r="M120" s="241"/>
      <c r="N120" s="242">
        <f t="shared" si="1"/>
        <v>0</v>
      </c>
      <c r="O120" s="242"/>
      <c r="P120" s="242"/>
      <c r="Q120" s="242"/>
      <c r="R120" s="80"/>
      <c r="T120" s="81"/>
      <c r="U120" s="79"/>
      <c r="V120" s="79"/>
      <c r="W120" s="82"/>
      <c r="X120" s="79"/>
      <c r="Y120" s="82"/>
      <c r="Z120" s="79"/>
      <c r="AA120" s="83"/>
    </row>
    <row r="121" spans="2:27" s="1" customFormat="1" ht="16.5" customHeight="1" x14ac:dyDescent="0.3">
      <c r="B121" s="84"/>
      <c r="C121" s="148"/>
      <c r="D121" s="148"/>
      <c r="E121" s="149"/>
      <c r="F121" s="243" t="s">
        <v>318</v>
      </c>
      <c r="G121" s="243"/>
      <c r="H121" s="243"/>
      <c r="I121" s="243"/>
      <c r="J121" s="150"/>
      <c r="K121" s="103"/>
      <c r="L121" s="244"/>
      <c r="M121" s="244"/>
      <c r="N121" s="242"/>
      <c r="O121" s="242"/>
      <c r="P121" s="242"/>
      <c r="Q121" s="242"/>
      <c r="R121" s="85"/>
      <c r="T121" s="86"/>
      <c r="U121" s="28"/>
      <c r="V121" s="87"/>
      <c r="W121" s="87"/>
      <c r="X121" s="87"/>
      <c r="Y121" s="87"/>
      <c r="Z121" s="87"/>
      <c r="AA121" s="88"/>
    </row>
    <row r="122" spans="2:27" s="1" customFormat="1" ht="22.5" customHeight="1" x14ac:dyDescent="0.3">
      <c r="B122" s="84"/>
      <c r="C122" s="148">
        <v>4</v>
      </c>
      <c r="D122" s="148" t="s">
        <v>108</v>
      </c>
      <c r="E122" s="149" t="s">
        <v>315</v>
      </c>
      <c r="F122" s="240" t="s">
        <v>312</v>
      </c>
      <c r="G122" s="240"/>
      <c r="H122" s="240"/>
      <c r="I122" s="240"/>
      <c r="J122" s="150" t="s">
        <v>109</v>
      </c>
      <c r="K122" s="103">
        <v>60</v>
      </c>
      <c r="L122" s="241"/>
      <c r="M122" s="241"/>
      <c r="N122" s="242">
        <f t="shared" si="1"/>
        <v>0</v>
      </c>
      <c r="O122" s="242"/>
      <c r="P122" s="242"/>
      <c r="Q122" s="242"/>
      <c r="R122" s="85"/>
      <c r="T122" s="86"/>
      <c r="U122" s="89"/>
      <c r="V122" s="90"/>
      <c r="W122" s="90"/>
      <c r="X122" s="90"/>
      <c r="Y122" s="90"/>
      <c r="Z122" s="90"/>
      <c r="AA122" s="91"/>
    </row>
    <row r="123" spans="2:27" s="9" customFormat="1" ht="29.85" customHeight="1" x14ac:dyDescent="0.3">
      <c r="B123" s="78"/>
      <c r="C123" s="104"/>
      <c r="D123" s="105" t="s">
        <v>123</v>
      </c>
      <c r="E123" s="105"/>
      <c r="F123" s="105"/>
      <c r="G123" s="105"/>
      <c r="H123" s="105"/>
      <c r="I123" s="105"/>
      <c r="J123" s="105"/>
      <c r="K123" s="105"/>
      <c r="L123" s="105"/>
      <c r="M123" s="105"/>
      <c r="N123" s="245">
        <f>SUM(N124:Q136)</f>
        <v>0</v>
      </c>
      <c r="O123" s="246"/>
      <c r="P123" s="246"/>
      <c r="Q123" s="246"/>
      <c r="R123" s="80"/>
      <c r="T123" s="81"/>
      <c r="U123" s="79"/>
      <c r="V123" s="79"/>
      <c r="W123" s="82" t="e">
        <f>#REF!</f>
        <v>#REF!</v>
      </c>
      <c r="X123" s="79"/>
      <c r="Y123" s="82" t="e">
        <f>#REF!</f>
        <v>#REF!</v>
      </c>
      <c r="Z123" s="79"/>
      <c r="AA123" s="83" t="e">
        <f>#REF!</f>
        <v>#REF!</v>
      </c>
    </row>
    <row r="124" spans="2:27" s="1" customFormat="1" ht="22.5" customHeight="1" x14ac:dyDescent="0.3">
      <c r="B124" s="84"/>
      <c r="C124" s="148">
        <v>5</v>
      </c>
      <c r="D124" s="148" t="s">
        <v>108</v>
      </c>
      <c r="E124" s="149" t="s">
        <v>316</v>
      </c>
      <c r="F124" s="280" t="s">
        <v>277</v>
      </c>
      <c r="G124" s="281"/>
      <c r="H124" s="281"/>
      <c r="I124" s="282"/>
      <c r="J124" s="150" t="s">
        <v>109</v>
      </c>
      <c r="K124" s="103">
        <v>40</v>
      </c>
      <c r="L124" s="284"/>
      <c r="M124" s="285"/>
      <c r="N124" s="252">
        <f t="shared" ref="N124:N126" si="2">ROUND(L124*K124,2)</f>
        <v>0</v>
      </c>
      <c r="O124" s="253"/>
      <c r="P124" s="253"/>
      <c r="Q124" s="254"/>
      <c r="R124" s="85"/>
      <c r="T124" s="86"/>
      <c r="U124" s="89"/>
      <c r="V124" s="90"/>
      <c r="W124" s="90"/>
      <c r="X124" s="90"/>
      <c r="Y124" s="90"/>
      <c r="Z124" s="90"/>
      <c r="AA124" s="91"/>
    </row>
    <row r="125" spans="2:27" s="1" customFormat="1" ht="22.5" customHeight="1" x14ac:dyDescent="0.3">
      <c r="B125" s="84"/>
      <c r="C125" s="148">
        <v>6</v>
      </c>
      <c r="D125" s="148" t="s">
        <v>108</v>
      </c>
      <c r="E125" s="149" t="s">
        <v>320</v>
      </c>
      <c r="F125" s="280" t="s">
        <v>319</v>
      </c>
      <c r="G125" s="281"/>
      <c r="H125" s="281"/>
      <c r="I125" s="282"/>
      <c r="J125" s="150" t="s">
        <v>109</v>
      </c>
      <c r="K125" s="103">
        <v>15</v>
      </c>
      <c r="L125" s="284"/>
      <c r="M125" s="285"/>
      <c r="N125" s="252">
        <f t="shared" ref="N125" si="3">ROUND(L125*K125,2)</f>
        <v>0</v>
      </c>
      <c r="O125" s="253"/>
      <c r="P125" s="253"/>
      <c r="Q125" s="254"/>
      <c r="R125" s="85"/>
      <c r="T125" s="86"/>
      <c r="U125" s="89"/>
      <c r="V125" s="90"/>
      <c r="W125" s="90"/>
      <c r="X125" s="90"/>
      <c r="Y125" s="90"/>
      <c r="Z125" s="90"/>
      <c r="AA125" s="91"/>
    </row>
    <row r="126" spans="2:27" s="1" customFormat="1" ht="22.5" customHeight="1" x14ac:dyDescent="0.3">
      <c r="B126" s="84"/>
      <c r="C126" s="148">
        <v>7</v>
      </c>
      <c r="D126" s="148" t="s">
        <v>108</v>
      </c>
      <c r="E126" s="149" t="s">
        <v>321</v>
      </c>
      <c r="F126" s="280" t="s">
        <v>324</v>
      </c>
      <c r="G126" s="281"/>
      <c r="H126" s="281"/>
      <c r="I126" s="282"/>
      <c r="J126" s="150" t="s">
        <v>110</v>
      </c>
      <c r="K126" s="103">
        <v>1</v>
      </c>
      <c r="L126" s="284"/>
      <c r="M126" s="285"/>
      <c r="N126" s="252">
        <f t="shared" si="2"/>
        <v>0</v>
      </c>
      <c r="O126" s="253"/>
      <c r="P126" s="253"/>
      <c r="Q126" s="254"/>
      <c r="R126" s="85"/>
      <c r="T126" s="86"/>
      <c r="U126" s="89"/>
      <c r="V126" s="90"/>
      <c r="W126" s="90"/>
      <c r="X126" s="90"/>
      <c r="Y126" s="90"/>
      <c r="Z126" s="90"/>
      <c r="AA126" s="91"/>
    </row>
    <row r="127" spans="2:27" s="1" customFormat="1" ht="22.5" customHeight="1" x14ac:dyDescent="0.3">
      <c r="B127" s="84"/>
      <c r="C127" s="148">
        <v>8</v>
      </c>
      <c r="D127" s="148" t="s">
        <v>108</v>
      </c>
      <c r="E127" s="149" t="s">
        <v>322</v>
      </c>
      <c r="F127" s="280" t="s">
        <v>325</v>
      </c>
      <c r="G127" s="281"/>
      <c r="H127" s="281"/>
      <c r="I127" s="282"/>
      <c r="J127" s="150" t="s">
        <v>110</v>
      </c>
      <c r="K127" s="103">
        <v>1</v>
      </c>
      <c r="L127" s="284"/>
      <c r="M127" s="285"/>
      <c r="N127" s="252">
        <f t="shared" ref="N127" si="4">ROUND(L127*K127,2)</f>
        <v>0</v>
      </c>
      <c r="O127" s="253"/>
      <c r="P127" s="253"/>
      <c r="Q127" s="254"/>
      <c r="R127" s="85"/>
      <c r="T127" s="86"/>
      <c r="U127" s="89"/>
      <c r="V127" s="90"/>
      <c r="W127" s="90"/>
      <c r="X127" s="90"/>
      <c r="Y127" s="90"/>
      <c r="Z127" s="90"/>
      <c r="AA127" s="91"/>
    </row>
    <row r="128" spans="2:27" s="1" customFormat="1" ht="22.5" customHeight="1" x14ac:dyDescent="0.3">
      <c r="B128" s="84"/>
      <c r="C128" s="148">
        <v>9</v>
      </c>
      <c r="D128" s="148" t="s">
        <v>108</v>
      </c>
      <c r="E128" s="149" t="s">
        <v>323</v>
      </c>
      <c r="F128" s="280" t="s">
        <v>326</v>
      </c>
      <c r="G128" s="281"/>
      <c r="H128" s="281"/>
      <c r="I128" s="282"/>
      <c r="J128" s="150" t="s">
        <v>110</v>
      </c>
      <c r="K128" s="103">
        <v>2</v>
      </c>
      <c r="L128" s="284"/>
      <c r="M128" s="285"/>
      <c r="N128" s="252">
        <f t="shared" ref="N128" si="5">ROUND(L128*K128,2)</f>
        <v>0</v>
      </c>
      <c r="O128" s="253"/>
      <c r="P128" s="253"/>
      <c r="Q128" s="254"/>
      <c r="R128" s="85"/>
      <c r="T128" s="86"/>
      <c r="U128" s="89"/>
      <c r="V128" s="90"/>
      <c r="W128" s="90"/>
      <c r="X128" s="90"/>
      <c r="Y128" s="90"/>
      <c r="Z128" s="90"/>
      <c r="AA128" s="91"/>
    </row>
    <row r="129" spans="2:27" s="9" customFormat="1" ht="29.85" customHeight="1" x14ac:dyDescent="0.3">
      <c r="B129" s="78"/>
      <c r="C129" s="148">
        <v>10</v>
      </c>
      <c r="D129" s="148" t="s">
        <v>108</v>
      </c>
      <c r="E129" s="149" t="s">
        <v>268</v>
      </c>
      <c r="F129" s="280" t="s">
        <v>258</v>
      </c>
      <c r="G129" s="281"/>
      <c r="H129" s="281"/>
      <c r="I129" s="282"/>
      <c r="J129" s="150" t="s">
        <v>110</v>
      </c>
      <c r="K129" s="103">
        <v>1</v>
      </c>
      <c r="L129" s="284"/>
      <c r="M129" s="285"/>
      <c r="N129" s="252">
        <f t="shared" ref="N129:N130" si="6">ROUND(L129*K129,2)</f>
        <v>0</v>
      </c>
      <c r="O129" s="253"/>
      <c r="P129" s="253"/>
      <c r="Q129" s="254"/>
      <c r="R129" s="80"/>
      <c r="T129" s="81"/>
      <c r="U129" s="79"/>
      <c r="V129" s="79"/>
      <c r="W129" s="82"/>
      <c r="X129" s="79"/>
      <c r="Y129" s="82"/>
      <c r="Z129" s="79"/>
      <c r="AA129" s="83"/>
    </row>
    <row r="130" spans="2:27" s="1" customFormat="1" ht="22.5" customHeight="1" x14ac:dyDescent="0.3">
      <c r="B130" s="84"/>
      <c r="C130" s="148">
        <v>11</v>
      </c>
      <c r="D130" s="148" t="s">
        <v>108</v>
      </c>
      <c r="E130" s="149" t="s">
        <v>332</v>
      </c>
      <c r="F130" s="280" t="s">
        <v>327</v>
      </c>
      <c r="G130" s="281"/>
      <c r="H130" s="281"/>
      <c r="I130" s="282"/>
      <c r="J130" s="150" t="s">
        <v>110</v>
      </c>
      <c r="K130" s="103">
        <v>6</v>
      </c>
      <c r="L130" s="284"/>
      <c r="M130" s="285"/>
      <c r="N130" s="252">
        <f t="shared" si="6"/>
        <v>0</v>
      </c>
      <c r="O130" s="253"/>
      <c r="P130" s="253"/>
      <c r="Q130" s="254"/>
      <c r="R130" s="85"/>
      <c r="T130" s="86"/>
      <c r="U130" s="89"/>
      <c r="V130" s="90"/>
      <c r="W130" s="90"/>
      <c r="X130" s="90"/>
      <c r="Y130" s="90"/>
      <c r="Z130" s="90"/>
      <c r="AA130" s="91"/>
    </row>
    <row r="131" spans="2:27" s="1" customFormat="1" ht="22.5" customHeight="1" x14ac:dyDescent="0.3">
      <c r="B131" s="84"/>
      <c r="C131" s="148">
        <v>12</v>
      </c>
      <c r="D131" s="148" t="s">
        <v>108</v>
      </c>
      <c r="E131" s="149" t="s">
        <v>333</v>
      </c>
      <c r="F131" s="280" t="s">
        <v>328</v>
      </c>
      <c r="G131" s="281"/>
      <c r="H131" s="281"/>
      <c r="I131" s="282"/>
      <c r="J131" s="150" t="s">
        <v>109</v>
      </c>
      <c r="K131" s="103">
        <v>100</v>
      </c>
      <c r="L131" s="284"/>
      <c r="M131" s="285"/>
      <c r="N131" s="252">
        <f t="shared" ref="N131" si="7">ROUND(L131*K131,2)</f>
        <v>0</v>
      </c>
      <c r="O131" s="253"/>
      <c r="P131" s="253"/>
      <c r="Q131" s="254"/>
      <c r="R131" s="85"/>
      <c r="T131" s="86"/>
      <c r="U131" s="89"/>
      <c r="V131" s="90"/>
      <c r="W131" s="90"/>
      <c r="X131" s="90"/>
      <c r="Y131" s="90"/>
      <c r="Z131" s="90"/>
      <c r="AA131" s="91"/>
    </row>
    <row r="132" spans="2:27" s="1" customFormat="1" ht="22.5" customHeight="1" x14ac:dyDescent="0.3">
      <c r="B132" s="84"/>
      <c r="C132" s="148">
        <v>13</v>
      </c>
      <c r="D132" s="148" t="s">
        <v>108</v>
      </c>
      <c r="E132" s="149" t="s">
        <v>334</v>
      </c>
      <c r="F132" s="280" t="s">
        <v>329</v>
      </c>
      <c r="G132" s="281"/>
      <c r="H132" s="281"/>
      <c r="I132" s="282"/>
      <c r="J132" s="150" t="s">
        <v>110</v>
      </c>
      <c r="K132" s="103">
        <v>1</v>
      </c>
      <c r="L132" s="284"/>
      <c r="M132" s="285"/>
      <c r="N132" s="252">
        <f t="shared" ref="N132" si="8">ROUND(L132*K132,2)</f>
        <v>0</v>
      </c>
      <c r="O132" s="253"/>
      <c r="P132" s="253"/>
      <c r="Q132" s="254"/>
      <c r="R132" s="85"/>
      <c r="T132" s="86"/>
      <c r="U132" s="89"/>
      <c r="V132" s="90"/>
      <c r="W132" s="90"/>
      <c r="X132" s="90"/>
      <c r="Y132" s="90"/>
      <c r="Z132" s="90"/>
      <c r="AA132" s="91"/>
    </row>
    <row r="133" spans="2:27" s="1" customFormat="1" ht="22.5" customHeight="1" x14ac:dyDescent="0.3">
      <c r="B133" s="84"/>
      <c r="C133" s="148">
        <v>14</v>
      </c>
      <c r="D133" s="148" t="s">
        <v>108</v>
      </c>
      <c r="E133" s="149" t="s">
        <v>335</v>
      </c>
      <c r="F133" s="280" t="s">
        <v>330</v>
      </c>
      <c r="G133" s="281"/>
      <c r="H133" s="281"/>
      <c r="I133" s="282"/>
      <c r="J133" s="150" t="s">
        <v>110</v>
      </c>
      <c r="K133" s="103">
        <v>1</v>
      </c>
      <c r="L133" s="284"/>
      <c r="M133" s="285"/>
      <c r="N133" s="252">
        <f t="shared" ref="N133:N135" si="9">ROUND(L133*K133,2)</f>
        <v>0</v>
      </c>
      <c r="O133" s="253"/>
      <c r="P133" s="253"/>
      <c r="Q133" s="254"/>
      <c r="R133" s="85"/>
      <c r="T133" s="86"/>
      <c r="U133" s="89"/>
      <c r="V133" s="90"/>
      <c r="W133" s="90"/>
      <c r="X133" s="90"/>
      <c r="Y133" s="90"/>
      <c r="Z133" s="90"/>
      <c r="AA133" s="91"/>
    </row>
    <row r="134" spans="2:27" s="1" customFormat="1" ht="22.5" customHeight="1" x14ac:dyDescent="0.3">
      <c r="B134" s="84"/>
      <c r="C134" s="148">
        <v>15</v>
      </c>
      <c r="D134" s="148" t="s">
        <v>108</v>
      </c>
      <c r="E134" s="149" t="s">
        <v>336</v>
      </c>
      <c r="F134" s="280" t="s">
        <v>331</v>
      </c>
      <c r="G134" s="281"/>
      <c r="H134" s="281"/>
      <c r="I134" s="282"/>
      <c r="J134" s="150" t="s">
        <v>110</v>
      </c>
      <c r="K134" s="103">
        <v>1</v>
      </c>
      <c r="L134" s="284"/>
      <c r="M134" s="285"/>
      <c r="N134" s="252">
        <f t="shared" si="9"/>
        <v>0</v>
      </c>
      <c r="O134" s="253"/>
      <c r="P134" s="253"/>
      <c r="Q134" s="254"/>
      <c r="R134" s="85"/>
      <c r="T134" s="86"/>
      <c r="U134" s="89"/>
      <c r="V134" s="90"/>
      <c r="W134" s="90"/>
      <c r="X134" s="90"/>
      <c r="Y134" s="90"/>
      <c r="Z134" s="90"/>
      <c r="AA134" s="91"/>
    </row>
    <row r="135" spans="2:27" s="1" customFormat="1" ht="22.5" customHeight="1" x14ac:dyDescent="0.3">
      <c r="B135" s="84"/>
      <c r="C135" s="148">
        <v>16</v>
      </c>
      <c r="D135" s="148" t="s">
        <v>108</v>
      </c>
      <c r="E135" s="149" t="s">
        <v>270</v>
      </c>
      <c r="F135" s="280" t="s">
        <v>260</v>
      </c>
      <c r="G135" s="281"/>
      <c r="H135" s="281"/>
      <c r="I135" s="282"/>
      <c r="J135" s="150" t="s">
        <v>110</v>
      </c>
      <c r="K135" s="103">
        <v>1</v>
      </c>
      <c r="L135" s="284"/>
      <c r="M135" s="285"/>
      <c r="N135" s="252">
        <f t="shared" si="9"/>
        <v>0</v>
      </c>
      <c r="O135" s="253"/>
      <c r="P135" s="253"/>
      <c r="Q135" s="254"/>
      <c r="R135" s="85"/>
      <c r="T135" s="86"/>
      <c r="U135" s="89"/>
      <c r="V135" s="90"/>
      <c r="W135" s="90"/>
      <c r="X135" s="90"/>
      <c r="Y135" s="90"/>
      <c r="Z135" s="90"/>
      <c r="AA135" s="91"/>
    </row>
    <row r="136" spans="2:27" s="1" customFormat="1" ht="22.5" customHeight="1" x14ac:dyDescent="0.3">
      <c r="B136" s="84"/>
      <c r="C136" s="148">
        <v>17</v>
      </c>
      <c r="D136" s="148" t="s">
        <v>108</v>
      </c>
      <c r="E136" s="149" t="s">
        <v>274</v>
      </c>
      <c r="F136" s="280" t="s">
        <v>350</v>
      </c>
      <c r="G136" s="281"/>
      <c r="H136" s="281"/>
      <c r="I136" s="282"/>
      <c r="J136" s="150" t="s">
        <v>109</v>
      </c>
      <c r="K136" s="103">
        <v>15</v>
      </c>
      <c r="L136" s="284"/>
      <c r="M136" s="285"/>
      <c r="N136" s="252">
        <f t="shared" ref="N136" si="10">ROUND(L136*K136,2)</f>
        <v>0</v>
      </c>
      <c r="O136" s="253"/>
      <c r="P136" s="253"/>
      <c r="Q136" s="254"/>
      <c r="R136" s="85"/>
      <c r="T136" s="86"/>
      <c r="U136" s="89"/>
      <c r="V136" s="90"/>
      <c r="W136" s="90"/>
      <c r="X136" s="90"/>
      <c r="Y136" s="90"/>
      <c r="Z136" s="90"/>
      <c r="AA136" s="91"/>
    </row>
    <row r="137" spans="2:27" s="9" customFormat="1" ht="29.85" customHeight="1" x14ac:dyDescent="0.3">
      <c r="B137" s="78"/>
      <c r="C137" s="104"/>
      <c r="D137" s="105" t="s">
        <v>340</v>
      </c>
      <c r="E137" s="105"/>
      <c r="F137" s="105"/>
      <c r="G137" s="105"/>
      <c r="H137" s="105"/>
      <c r="I137" s="105"/>
      <c r="J137" s="105"/>
      <c r="K137" s="105"/>
      <c r="L137" s="101"/>
      <c r="M137" s="101"/>
      <c r="N137" s="245">
        <f>SUM(N138:Q138)</f>
        <v>0</v>
      </c>
      <c r="O137" s="246"/>
      <c r="P137" s="246"/>
      <c r="Q137" s="246"/>
      <c r="R137" s="80"/>
      <c r="T137" s="81"/>
      <c r="U137" s="79"/>
      <c r="V137" s="79"/>
      <c r="W137" s="82" t="e">
        <f>#REF!</f>
        <v>#REF!</v>
      </c>
      <c r="X137" s="79"/>
      <c r="Y137" s="82" t="e">
        <f>#REF!</f>
        <v>#REF!</v>
      </c>
      <c r="Z137" s="79"/>
      <c r="AA137" s="83" t="e">
        <f>#REF!</f>
        <v>#REF!</v>
      </c>
    </row>
    <row r="138" spans="2:27" s="1" customFormat="1" ht="22.5" customHeight="1" x14ac:dyDescent="0.3">
      <c r="B138" s="84"/>
      <c r="C138" s="148">
        <v>17</v>
      </c>
      <c r="D138" s="148" t="s">
        <v>108</v>
      </c>
      <c r="E138" s="149" t="s">
        <v>338</v>
      </c>
      <c r="F138" s="280" t="s">
        <v>337</v>
      </c>
      <c r="G138" s="281"/>
      <c r="H138" s="281"/>
      <c r="I138" s="282"/>
      <c r="J138" s="150" t="s">
        <v>119</v>
      </c>
      <c r="K138" s="103">
        <v>3</v>
      </c>
      <c r="L138" s="284"/>
      <c r="M138" s="285"/>
      <c r="N138" s="242">
        <f t="shared" ref="N138" si="11">ROUND(L138*K138,2)</f>
        <v>0</v>
      </c>
      <c r="O138" s="242"/>
      <c r="P138" s="242"/>
      <c r="Q138" s="242"/>
      <c r="R138" s="85"/>
      <c r="T138" s="86"/>
      <c r="U138" s="89"/>
      <c r="V138" s="90"/>
      <c r="W138" s="90"/>
      <c r="X138" s="90"/>
      <c r="Y138" s="90"/>
      <c r="Z138" s="90"/>
      <c r="AA138" s="91"/>
    </row>
    <row r="139" spans="2:27" s="9" customFormat="1" ht="29.85" customHeight="1" x14ac:dyDescent="0.3">
      <c r="B139" s="78"/>
      <c r="C139" s="104"/>
      <c r="D139" s="105" t="s">
        <v>341</v>
      </c>
      <c r="E139" s="105"/>
      <c r="F139" s="105"/>
      <c r="G139" s="105"/>
      <c r="H139" s="105"/>
      <c r="I139" s="105"/>
      <c r="J139" s="105"/>
      <c r="K139" s="105"/>
      <c r="L139" s="101"/>
      <c r="M139" s="101"/>
      <c r="N139" s="245">
        <f>SUM(N140:Q141)</f>
        <v>0</v>
      </c>
      <c r="O139" s="246"/>
      <c r="P139" s="246"/>
      <c r="Q139" s="246"/>
      <c r="R139" s="80"/>
      <c r="T139" s="81"/>
      <c r="U139" s="79"/>
      <c r="V139" s="79"/>
      <c r="W139" s="82">
        <f>SUM(W140:W157)</f>
        <v>0</v>
      </c>
      <c r="X139" s="79"/>
      <c r="Y139" s="82">
        <f>SUM(Y140:Y157)</f>
        <v>0</v>
      </c>
      <c r="Z139" s="79"/>
      <c r="AA139" s="83">
        <f>SUM(AA140:AA157)</f>
        <v>0</v>
      </c>
    </row>
    <row r="140" spans="2:27" s="1" customFormat="1" ht="22.5" customHeight="1" x14ac:dyDescent="0.3">
      <c r="B140" s="84"/>
      <c r="C140" s="148">
        <v>18</v>
      </c>
      <c r="D140" s="148" t="s">
        <v>108</v>
      </c>
      <c r="E140" s="149" t="s">
        <v>301</v>
      </c>
      <c r="F140" s="240" t="s">
        <v>300</v>
      </c>
      <c r="G140" s="240"/>
      <c r="H140" s="240"/>
      <c r="I140" s="240"/>
      <c r="J140" s="150" t="s">
        <v>119</v>
      </c>
      <c r="K140" s="103">
        <v>1</v>
      </c>
      <c r="L140" s="241"/>
      <c r="M140" s="241"/>
      <c r="N140" s="242">
        <f t="shared" ref="N140" si="12">ROUND(L140*K140,2)</f>
        <v>0</v>
      </c>
      <c r="O140" s="242"/>
      <c r="P140" s="242"/>
      <c r="Q140" s="242"/>
      <c r="R140" s="85"/>
      <c r="T140" s="86" t="s">
        <v>5</v>
      </c>
      <c r="U140" s="89" t="s">
        <v>35</v>
      </c>
      <c r="V140" s="90">
        <v>0</v>
      </c>
      <c r="W140" s="90">
        <f t="shared" ref="W140" si="13">V140*K140</f>
        <v>0</v>
      </c>
      <c r="X140" s="90">
        <v>0</v>
      </c>
      <c r="Y140" s="90">
        <f t="shared" ref="Y140" si="14">X140*K140</f>
        <v>0</v>
      </c>
      <c r="Z140" s="90">
        <v>0</v>
      </c>
      <c r="AA140" s="91">
        <f t="shared" ref="AA140" si="15">Z140*K140</f>
        <v>0</v>
      </c>
    </row>
    <row r="141" spans="2:27" s="1" customFormat="1" ht="22.5" customHeight="1" x14ac:dyDescent="0.3">
      <c r="B141" s="84"/>
      <c r="C141" s="148">
        <v>19</v>
      </c>
      <c r="D141" s="148" t="s">
        <v>108</v>
      </c>
      <c r="E141" s="149" t="s">
        <v>345</v>
      </c>
      <c r="F141" s="240" t="s">
        <v>339</v>
      </c>
      <c r="G141" s="240"/>
      <c r="H141" s="240"/>
      <c r="I141" s="240"/>
      <c r="J141" s="150" t="s">
        <v>119</v>
      </c>
      <c r="K141" s="103">
        <v>1</v>
      </c>
      <c r="L141" s="241"/>
      <c r="M141" s="241"/>
      <c r="N141" s="242">
        <f t="shared" ref="N141" si="16">ROUND(L141*K141,2)</f>
        <v>0</v>
      </c>
      <c r="O141" s="242"/>
      <c r="P141" s="242"/>
      <c r="Q141" s="242"/>
      <c r="R141" s="85"/>
      <c r="T141" s="86" t="s">
        <v>5</v>
      </c>
      <c r="U141" s="89" t="s">
        <v>35</v>
      </c>
      <c r="V141" s="90">
        <v>0</v>
      </c>
      <c r="W141" s="90">
        <f t="shared" ref="W141" si="17">V141*K141</f>
        <v>0</v>
      </c>
      <c r="X141" s="90">
        <v>0</v>
      </c>
      <c r="Y141" s="90">
        <f t="shared" ref="Y141" si="18">X141*K141</f>
        <v>0</v>
      </c>
      <c r="Z141" s="90">
        <v>0</v>
      </c>
      <c r="AA141" s="91">
        <f t="shared" ref="AA141" si="19">Z141*K141</f>
        <v>0</v>
      </c>
    </row>
    <row r="142" spans="2:27" s="9" customFormat="1" ht="29.85" customHeight="1" x14ac:dyDescent="0.3">
      <c r="B142" s="78"/>
      <c r="C142" s="104"/>
      <c r="D142" s="105" t="s">
        <v>88</v>
      </c>
      <c r="E142" s="105"/>
      <c r="F142" s="105"/>
      <c r="G142" s="105"/>
      <c r="H142" s="105"/>
      <c r="I142" s="105"/>
      <c r="J142" s="105"/>
      <c r="K142" s="105"/>
      <c r="L142" s="101"/>
      <c r="M142" s="101"/>
      <c r="N142" s="245">
        <f>SUM(N143:Q144)</f>
        <v>0</v>
      </c>
      <c r="O142" s="246"/>
      <c r="P142" s="246"/>
      <c r="Q142" s="246"/>
      <c r="R142" s="80"/>
      <c r="T142" s="81"/>
      <c r="U142" s="79"/>
      <c r="V142" s="79"/>
      <c r="W142" s="82">
        <f>SUM(W144:W160)</f>
        <v>0</v>
      </c>
      <c r="X142" s="79"/>
      <c r="Y142" s="82">
        <f>SUM(Y144:Y160)</f>
        <v>0</v>
      </c>
      <c r="Z142" s="79"/>
      <c r="AA142" s="83">
        <f>SUM(AA144:AA160)</f>
        <v>0</v>
      </c>
    </row>
    <row r="143" spans="2:27" s="9" customFormat="1" ht="29.85" customHeight="1" x14ac:dyDescent="0.3">
      <c r="B143" s="78"/>
      <c r="C143" s="148">
        <v>20</v>
      </c>
      <c r="D143" s="148" t="s">
        <v>108</v>
      </c>
      <c r="E143" s="149"/>
      <c r="F143" s="240" t="s">
        <v>344</v>
      </c>
      <c r="G143" s="240"/>
      <c r="H143" s="240"/>
      <c r="I143" s="240"/>
      <c r="J143" s="150" t="s">
        <v>343</v>
      </c>
      <c r="K143" s="103">
        <v>80</v>
      </c>
      <c r="L143" s="283"/>
      <c r="M143" s="283"/>
      <c r="N143" s="242">
        <f t="shared" ref="N143" si="20">ROUND(L143*K143,2)</f>
        <v>0</v>
      </c>
      <c r="O143" s="242"/>
      <c r="P143" s="242"/>
      <c r="Q143" s="242"/>
      <c r="R143" s="80"/>
      <c r="T143" s="81" t="s">
        <v>5</v>
      </c>
      <c r="U143" s="79" t="s">
        <v>35</v>
      </c>
      <c r="V143" s="79">
        <v>0</v>
      </c>
      <c r="W143" s="82">
        <f t="shared" ref="W143" si="21">V143*K143</f>
        <v>0</v>
      </c>
      <c r="X143" s="79">
        <v>0</v>
      </c>
      <c r="Y143" s="82">
        <f t="shared" ref="Y143" si="22">X143*K143</f>
        <v>0</v>
      </c>
      <c r="Z143" s="79">
        <v>0</v>
      </c>
      <c r="AA143" s="83">
        <f t="shared" ref="AA143" si="23">Z143*K143</f>
        <v>0</v>
      </c>
    </row>
    <row r="144" spans="2:27" s="9" customFormat="1" ht="42" customHeight="1" x14ac:dyDescent="0.3">
      <c r="B144" s="78"/>
      <c r="C144" s="148">
        <v>21</v>
      </c>
      <c r="D144" s="148" t="s">
        <v>108</v>
      </c>
      <c r="E144" s="149"/>
      <c r="F144" s="240" t="s">
        <v>348</v>
      </c>
      <c r="G144" s="240"/>
      <c r="H144" s="240"/>
      <c r="I144" s="240"/>
      <c r="J144" s="150" t="s">
        <v>119</v>
      </c>
      <c r="K144" s="103">
        <v>1</v>
      </c>
      <c r="L144" s="283"/>
      <c r="M144" s="283"/>
      <c r="N144" s="242">
        <f t="shared" ref="N144" si="24">ROUND(L144*K144,2)</f>
        <v>0</v>
      </c>
      <c r="O144" s="242"/>
      <c r="P144" s="242"/>
      <c r="Q144" s="242"/>
      <c r="R144" s="80"/>
      <c r="T144" s="81" t="s">
        <v>5</v>
      </c>
      <c r="U144" s="79" t="s">
        <v>35</v>
      </c>
      <c r="V144" s="79">
        <v>0</v>
      </c>
      <c r="W144" s="82">
        <f t="shared" ref="W144" si="25">V144*K144</f>
        <v>0</v>
      </c>
      <c r="X144" s="79">
        <v>0</v>
      </c>
      <c r="Y144" s="82">
        <f t="shared" ref="Y144" si="26">X144*K144</f>
        <v>0</v>
      </c>
      <c r="Z144" s="79">
        <v>0</v>
      </c>
      <c r="AA144" s="83">
        <f t="shared" ref="AA144" si="27">Z144*K144</f>
        <v>0</v>
      </c>
    </row>
    <row r="145" spans="2:18" s="1" customFormat="1" ht="6.95" customHeight="1" x14ac:dyDescent="0.3">
      <c r="B145" s="34"/>
      <c r="C145" s="35"/>
      <c r="D145" s="35"/>
      <c r="E145" s="35"/>
      <c r="F145" s="35"/>
      <c r="G145" s="35"/>
      <c r="H145" s="35"/>
      <c r="I145" s="35"/>
      <c r="J145" s="35"/>
      <c r="K145" s="35"/>
      <c r="L145" s="35"/>
      <c r="M145" s="35"/>
      <c r="N145" s="35"/>
      <c r="O145" s="35"/>
      <c r="P145" s="35"/>
      <c r="Q145" s="35"/>
      <c r="R145" s="36"/>
    </row>
  </sheetData>
  <sheetProtection algorithmName="SHA-512" hashValue="aqzUo0CXT04poGqrrNh3hW73SkCJaE4nQf8kzAfg7gAhVeE5V7uDO0ypf8fcPYnEFvT14qBkywEBHlrOFEyy2g==" saltValue="LHwnqaM4cTlcdOEF+wH8Bg==" spinCount="100000" sheet="1" objects="1" scenarios="1"/>
  <mergeCells count="143">
    <mergeCell ref="L135:M135"/>
    <mergeCell ref="N135:Q135"/>
    <mergeCell ref="H1:K1"/>
    <mergeCell ref="C2:Q2"/>
    <mergeCell ref="S2:AC2"/>
    <mergeCell ref="C4:Q4"/>
    <mergeCell ref="F6:P6"/>
    <mergeCell ref="F7:P7"/>
    <mergeCell ref="F14:G14"/>
    <mergeCell ref="O14:P14"/>
    <mergeCell ref="F15:G15"/>
    <mergeCell ref="O15:P15"/>
    <mergeCell ref="F16:G16"/>
    <mergeCell ref="O17:P17"/>
    <mergeCell ref="F9:G9"/>
    <mergeCell ref="O9:P9"/>
    <mergeCell ref="F10:G10"/>
    <mergeCell ref="O11:P11"/>
    <mergeCell ref="O12:P12"/>
    <mergeCell ref="F13:G13"/>
    <mergeCell ref="M27:P27"/>
    <mergeCell ref="M28:P28"/>
    <mergeCell ref="M30:P30"/>
    <mergeCell ref="H32:J32"/>
    <mergeCell ref="M32:P32"/>
    <mergeCell ref="H33:J33"/>
    <mergeCell ref="M33:P33"/>
    <mergeCell ref="O18:P18"/>
    <mergeCell ref="F19:G19"/>
    <mergeCell ref="O20:P20"/>
    <mergeCell ref="O21:P21"/>
    <mergeCell ref="F23:G23"/>
    <mergeCell ref="E24:L24"/>
    <mergeCell ref="L38:P38"/>
    <mergeCell ref="C76:Q76"/>
    <mergeCell ref="F78:P78"/>
    <mergeCell ref="F79:P79"/>
    <mergeCell ref="M81:P81"/>
    <mergeCell ref="M83:Q83"/>
    <mergeCell ref="H34:J34"/>
    <mergeCell ref="M34:P34"/>
    <mergeCell ref="H35:J35"/>
    <mergeCell ref="M35:P35"/>
    <mergeCell ref="H36:J36"/>
    <mergeCell ref="M36:P36"/>
    <mergeCell ref="N91:Q91"/>
    <mergeCell ref="N92:Q92"/>
    <mergeCell ref="P93:Q93"/>
    <mergeCell ref="N94:Q94"/>
    <mergeCell ref="L97:Q97"/>
    <mergeCell ref="M84:Q84"/>
    <mergeCell ref="C86:G86"/>
    <mergeCell ref="N86:Q86"/>
    <mergeCell ref="N88:Q88"/>
    <mergeCell ref="N89:Q89"/>
    <mergeCell ref="N90:Q90"/>
    <mergeCell ref="P95:Q95"/>
    <mergeCell ref="F113:I113"/>
    <mergeCell ref="L113:M113"/>
    <mergeCell ref="N113:Q113"/>
    <mergeCell ref="N114:Q114"/>
    <mergeCell ref="N115:Q115"/>
    <mergeCell ref="N116:Q116"/>
    <mergeCell ref="C103:Q103"/>
    <mergeCell ref="F105:P105"/>
    <mergeCell ref="F106:P106"/>
    <mergeCell ref="M108:P108"/>
    <mergeCell ref="M110:Q110"/>
    <mergeCell ref="M111:Q111"/>
    <mergeCell ref="F117:I117"/>
    <mergeCell ref="L117:M117"/>
    <mergeCell ref="N117:Q117"/>
    <mergeCell ref="F118:I118"/>
    <mergeCell ref="L118:M118"/>
    <mergeCell ref="N118:Q118"/>
    <mergeCell ref="F119:I119"/>
    <mergeCell ref="F121:I121"/>
    <mergeCell ref="L119:M119"/>
    <mergeCell ref="N119:Q119"/>
    <mergeCell ref="L121:M121"/>
    <mergeCell ref="N121:Q121"/>
    <mergeCell ref="F120:I120"/>
    <mergeCell ref="L120:M120"/>
    <mergeCell ref="N120:Q120"/>
    <mergeCell ref="F133:I133"/>
    <mergeCell ref="L133:M133"/>
    <mergeCell ref="N133:Q133"/>
    <mergeCell ref="F132:I132"/>
    <mergeCell ref="L132:M132"/>
    <mergeCell ref="N132:Q132"/>
    <mergeCell ref="F144:I144"/>
    <mergeCell ref="L144:M144"/>
    <mergeCell ref="N144:Q144"/>
    <mergeCell ref="F136:I136"/>
    <mergeCell ref="L136:M136"/>
    <mergeCell ref="N136:Q136"/>
    <mergeCell ref="N137:Q137"/>
    <mergeCell ref="F138:I138"/>
    <mergeCell ref="L138:M138"/>
    <mergeCell ref="N138:Q138"/>
    <mergeCell ref="N139:Q139"/>
    <mergeCell ref="F140:I140"/>
    <mergeCell ref="L140:M140"/>
    <mergeCell ref="N140:Q140"/>
    <mergeCell ref="F143:I143"/>
    <mergeCell ref="L143:M143"/>
    <mergeCell ref="N143:Q143"/>
    <mergeCell ref="F135:I135"/>
    <mergeCell ref="F126:I126"/>
    <mergeCell ref="L126:M126"/>
    <mergeCell ref="N126:Q126"/>
    <mergeCell ref="F125:I125"/>
    <mergeCell ref="L125:M125"/>
    <mergeCell ref="F131:I131"/>
    <mergeCell ref="L131:M131"/>
    <mergeCell ref="N131:Q131"/>
    <mergeCell ref="F130:I130"/>
    <mergeCell ref="L130:M130"/>
    <mergeCell ref="N130:Q130"/>
    <mergeCell ref="F134:I134"/>
    <mergeCell ref="L134:M134"/>
    <mergeCell ref="N134:Q134"/>
    <mergeCell ref="N127:Q127"/>
    <mergeCell ref="F141:I141"/>
    <mergeCell ref="L141:M141"/>
    <mergeCell ref="N141:Q141"/>
    <mergeCell ref="N142:Q142"/>
    <mergeCell ref="F122:I122"/>
    <mergeCell ref="L122:M122"/>
    <mergeCell ref="N122:Q122"/>
    <mergeCell ref="N125:Q125"/>
    <mergeCell ref="N123:Q123"/>
    <mergeCell ref="F124:I124"/>
    <mergeCell ref="F128:I128"/>
    <mergeCell ref="L128:M128"/>
    <mergeCell ref="N128:Q128"/>
    <mergeCell ref="F129:I129"/>
    <mergeCell ref="L129:M129"/>
    <mergeCell ref="N129:Q129"/>
    <mergeCell ref="F127:I127"/>
    <mergeCell ref="L127:M127"/>
    <mergeCell ref="L124:M124"/>
    <mergeCell ref="N124:Q124"/>
  </mergeCells>
  <phoneticPr fontId="0" type="noConversion"/>
  <hyperlinks>
    <hyperlink ref="F1:G1" location="C2" display="1) Krycí list rozpočtu" xr:uid="{C64B21AE-EAA6-4C3D-B379-53C54AAE4A6E}"/>
    <hyperlink ref="H1:K1" location="C86" display="2) Rekapitulace rozpočtu" xr:uid="{233320C5-6081-43B2-88B6-57484287F267}"/>
    <hyperlink ref="L1" location="C112" display="3) Rozpočet" xr:uid="{EE235ED7-4FC2-4D36-8BAA-80BB23979ED5}"/>
    <hyperlink ref="S1:T1" location="'Rekapitulace stavby'!C2" display="Rekapitulace stavby" xr:uid="{D850DE34-F5E7-4DD0-994C-57AB7F19F112}"/>
  </hyperlinks>
  <pageMargins left="0.58333330000000005" right="0.58333330000000005" top="0.5" bottom="0.46666669999999999" header="0" footer="0"/>
  <pageSetup paperSize="9" scale="92" fitToHeight="100" orientation="portrait" blackAndWhite="1" r:id="rId1"/>
  <headerFooter>
    <oddFooter>&amp;CStrana &amp;P z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8</vt:i4>
      </vt:variant>
    </vt:vector>
  </HeadingPairs>
  <TitlesOfParts>
    <vt:vector size="13" baseType="lpstr">
      <vt:lpstr>Rekapitulace stavby</vt:lpstr>
      <vt:lpstr>Podmínky pro zpracování</vt:lpstr>
      <vt:lpstr>SO-01</vt:lpstr>
      <vt:lpstr>TO-01</vt:lpstr>
      <vt:lpstr>TO-02</vt:lpstr>
      <vt:lpstr>'Rekapitulace stavby'!Názvy_tlače</vt:lpstr>
      <vt:lpstr>'SO-01'!Názvy_tlače</vt:lpstr>
      <vt:lpstr>'TO-01'!Názvy_tlače</vt:lpstr>
      <vt:lpstr>'TO-02'!Názvy_tlače</vt:lpstr>
      <vt:lpstr>'Rekapitulace stavby'!Oblasť_tlače</vt:lpstr>
      <vt:lpstr>'SO-01'!Oblasť_tlače</vt:lpstr>
      <vt:lpstr>'TO-01'!Oblasť_tlače</vt:lpstr>
      <vt:lpstr>'TO-02'!Oblasť_tlače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Jindřich Sonek</dc:creator>
  <cp:lastModifiedBy>Ing. František Drgoň</cp:lastModifiedBy>
  <dcterms:created xsi:type="dcterms:W3CDTF">2018-02-02T05:56:56Z</dcterms:created>
  <dcterms:modified xsi:type="dcterms:W3CDTF">2019-12-02T08:04:07Z</dcterms:modified>
</cp:coreProperties>
</file>