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C:\Users\mjurickova\Desktop\Zákazky 2024\ZSS Kremnička_zníženie energetickej náročnosti objektu\"/>
    </mc:Choice>
  </mc:AlternateContent>
  <xr:revisionPtr revIDLastSave="0" documentId="8_{86F37F8F-56A0-4415-9664-8A1A112A97D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kapitulácia stavby" sheetId="1" r:id="rId1"/>
    <sheet name="1 - Zlepšenie tepelnej oc..." sheetId="2" r:id="rId2"/>
    <sheet name="2 - Zlepšenie tepelnej oc..." sheetId="3" r:id="rId3"/>
    <sheet name="3 - Modernizácia systému ..." sheetId="4" r:id="rId4"/>
    <sheet name="4 - Inštalácia alebo výme..." sheetId="5" r:id="rId5"/>
    <sheet name="5 - Výmena vykurovacieho ..." sheetId="6" r:id="rId6"/>
    <sheet name="6 - Výmena a inštalácia z..." sheetId="7" r:id="rId7"/>
    <sheet name="7 - Obnova stavebných kon..." sheetId="8" r:id="rId8"/>
    <sheet name="8 - Obnova vonkajších pov..." sheetId="9" r:id="rId9"/>
    <sheet name="9 - Podtlakové vetranie h..." sheetId="10" r:id="rId10"/>
  </sheets>
  <definedNames>
    <definedName name="_xlnm._FilterDatabase" localSheetId="1" hidden="1">'1 - Zlepšenie tepelnej oc...'!$C$130:$K$249</definedName>
    <definedName name="_xlnm._FilterDatabase" localSheetId="2" hidden="1">'2 - Zlepšenie tepelnej oc...'!$C$134:$K$215</definedName>
    <definedName name="_xlnm._FilterDatabase" localSheetId="3" hidden="1">'3 - Modernizácia systému ...'!$C$129:$K$218</definedName>
    <definedName name="_xlnm._FilterDatabase" localSheetId="4" hidden="1">'4 - Inštalácia alebo výme...'!$C$126:$K$147</definedName>
    <definedName name="_xlnm._FilterDatabase" localSheetId="5" hidden="1">'5 - Výmena vykurovacieho ...'!$C$128:$K$271</definedName>
    <definedName name="_xlnm._FilterDatabase" localSheetId="6" hidden="1">'6 - Výmena a inštalácia z...'!$C$129:$K$236</definedName>
    <definedName name="_xlnm._FilterDatabase" localSheetId="7" hidden="1">'7 - Obnova stavebných kon...'!$C$123:$K$149</definedName>
    <definedName name="_xlnm._FilterDatabase" localSheetId="8" hidden="1">'8 - Obnova vonkajších pov...'!$C$129:$K$193</definedName>
    <definedName name="_xlnm._FilterDatabase" localSheetId="9" hidden="1">'9 - Podtlakové vetranie h...'!$C$125:$K$174</definedName>
    <definedName name="_xlnm.Print_Titles" localSheetId="1">'1 - Zlepšenie tepelnej oc...'!$130:$130</definedName>
    <definedName name="_xlnm.Print_Titles" localSheetId="2">'2 - Zlepšenie tepelnej oc...'!$134:$134</definedName>
    <definedName name="_xlnm.Print_Titles" localSheetId="3">'3 - Modernizácia systému ...'!$129:$129</definedName>
    <definedName name="_xlnm.Print_Titles" localSheetId="4">'4 - Inštalácia alebo výme...'!$126:$126</definedName>
    <definedName name="_xlnm.Print_Titles" localSheetId="5">'5 - Výmena vykurovacieho ...'!$128:$128</definedName>
    <definedName name="_xlnm.Print_Titles" localSheetId="6">'6 - Výmena a inštalácia z...'!$129:$129</definedName>
    <definedName name="_xlnm.Print_Titles" localSheetId="7">'7 - Obnova stavebných kon...'!$123:$123</definedName>
    <definedName name="_xlnm.Print_Titles" localSheetId="8">'8 - Obnova vonkajších pov...'!$129:$129</definedName>
    <definedName name="_xlnm.Print_Titles" localSheetId="9">'9 - Podtlakové vetranie h...'!$125:$125</definedName>
    <definedName name="_xlnm.Print_Titles" localSheetId="0">'Rekapitulácia stavby'!$92:$92</definedName>
    <definedName name="_xlnm.Print_Area" localSheetId="1">'1 - Zlepšenie tepelnej oc...'!$C$4:$J$76,'1 - Zlepšenie tepelnej oc...'!$C$82:$J$110,'1 - Zlepšenie tepelnej oc...'!$C$116:$J$249</definedName>
    <definedName name="_xlnm.Print_Area" localSheetId="2">'2 - Zlepšenie tepelnej oc...'!$C$4:$J$76,'2 - Zlepšenie tepelnej oc...'!$C$82:$J$114,'2 - Zlepšenie tepelnej oc...'!$C$120:$J$215</definedName>
    <definedName name="_xlnm.Print_Area" localSheetId="3">'3 - Modernizácia systému ...'!$C$4:$J$76,'3 - Modernizácia systému ...'!$C$82:$J$109,'3 - Modernizácia systému ...'!$C$115:$J$218</definedName>
    <definedName name="_xlnm.Print_Area" localSheetId="4">'4 - Inštalácia alebo výme...'!$C$4:$J$76,'4 - Inštalácia alebo výme...'!$C$82:$J$106,'4 - Inštalácia alebo výme...'!$C$112:$J$147</definedName>
    <definedName name="_xlnm.Print_Area" localSheetId="5">'5 - Výmena vykurovacieho ...'!$C$4:$J$76,'5 - Výmena vykurovacieho ...'!$C$82:$J$108,'5 - Výmena vykurovacieho ...'!$C$114:$J$271</definedName>
    <definedName name="_xlnm.Print_Area" localSheetId="6">'6 - Výmena a inštalácia z...'!$C$4:$J$76,'6 - Výmena a inštalácia z...'!$C$82:$J$109,'6 - Výmena a inštalácia z...'!$C$115:$J$236</definedName>
    <definedName name="_xlnm.Print_Area" localSheetId="7">'7 - Obnova stavebných kon...'!$C$4:$J$76,'7 - Obnova stavebných kon...'!$C$82:$J$103,'7 - Obnova stavebných kon...'!$C$109:$J$149</definedName>
    <definedName name="_xlnm.Print_Area" localSheetId="8">'8 - Obnova vonkajších pov...'!$C$4:$J$76,'8 - Obnova vonkajších pov...'!$C$82:$J$109,'8 - Obnova vonkajších pov...'!$C$115:$J$193</definedName>
    <definedName name="_xlnm.Print_Area" localSheetId="9">'9 - Podtlakové vetranie h...'!$C$4:$J$76,'9 - Podtlakové vetranie h...'!$C$82:$J$105,'9 - Podtlakové vetranie h...'!$C$111:$J$174</definedName>
    <definedName name="_xlnm.Print_Area" localSheetId="0">'Rekapitulácia stavby'!$D$4:$AO$76,'Rekapitulácia stavby'!$C$82:$AQ$106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9" i="10" l="1"/>
  <c r="J38" i="10"/>
  <c r="AY105" i="1" s="1"/>
  <c r="J37" i="10"/>
  <c r="AX105" i="1" s="1"/>
  <c r="BI174" i="10"/>
  <c r="BH174" i="10"/>
  <c r="BG174" i="10"/>
  <c r="BE174" i="10"/>
  <c r="T174" i="10"/>
  <c r="R174" i="10"/>
  <c r="P174" i="10"/>
  <c r="BI173" i="10"/>
  <c r="BH173" i="10"/>
  <c r="BG173" i="10"/>
  <c r="BE173" i="10"/>
  <c r="T173" i="10"/>
  <c r="R173" i="10"/>
  <c r="P173" i="10"/>
  <c r="BI172" i="10"/>
  <c r="BH172" i="10"/>
  <c r="BG172" i="10"/>
  <c r="BE172" i="10"/>
  <c r="T172" i="10"/>
  <c r="R172" i="10"/>
  <c r="P172" i="10"/>
  <c r="BI171" i="10"/>
  <c r="BH171" i="10"/>
  <c r="BG171" i="10"/>
  <c r="BE171" i="10"/>
  <c r="T171" i="10"/>
  <c r="R171" i="10"/>
  <c r="P171" i="10"/>
  <c r="BI169" i="10"/>
  <c r="BH169" i="10"/>
  <c r="BG169" i="10"/>
  <c r="BE169" i="10"/>
  <c r="T169" i="10"/>
  <c r="R169" i="10"/>
  <c r="P169" i="10"/>
  <c r="BI168" i="10"/>
  <c r="BH168" i="10"/>
  <c r="BG168" i="10"/>
  <c r="BE168" i="10"/>
  <c r="T168" i="10"/>
  <c r="R168" i="10"/>
  <c r="P168" i="10"/>
  <c r="BI167" i="10"/>
  <c r="BH167" i="10"/>
  <c r="BG167" i="10"/>
  <c r="BE167" i="10"/>
  <c r="T167" i="10"/>
  <c r="R167" i="10"/>
  <c r="P167" i="10"/>
  <c r="BI166" i="10"/>
  <c r="BH166" i="10"/>
  <c r="BG166" i="10"/>
  <c r="BE166" i="10"/>
  <c r="T166" i="10"/>
  <c r="R166" i="10"/>
  <c r="P166" i="10"/>
  <c r="BI165" i="10"/>
  <c r="BH165" i="10"/>
  <c r="BG165" i="10"/>
  <c r="BE165" i="10"/>
  <c r="T165" i="10"/>
  <c r="R165" i="10"/>
  <c r="P165" i="10"/>
  <c r="BI164" i="10"/>
  <c r="BH164" i="10"/>
  <c r="BG164" i="10"/>
  <c r="BE164" i="10"/>
  <c r="T164" i="10"/>
  <c r="R164" i="10"/>
  <c r="P164" i="10"/>
  <c r="BI163" i="10"/>
  <c r="BH163" i="10"/>
  <c r="BG163" i="10"/>
  <c r="BE163" i="10"/>
  <c r="T163" i="10"/>
  <c r="R163" i="10"/>
  <c r="P163" i="10"/>
  <c r="BI162" i="10"/>
  <c r="BH162" i="10"/>
  <c r="BG162" i="10"/>
  <c r="BE162" i="10"/>
  <c r="T162" i="10"/>
  <c r="R162" i="10"/>
  <c r="P162" i="10"/>
  <c r="BI161" i="10"/>
  <c r="BH161" i="10"/>
  <c r="BG161" i="10"/>
  <c r="BE161" i="10"/>
  <c r="T161" i="10"/>
  <c r="R161" i="10"/>
  <c r="P161" i="10"/>
  <c r="BI160" i="10"/>
  <c r="BH160" i="10"/>
  <c r="BG160" i="10"/>
  <c r="BE160" i="10"/>
  <c r="T160" i="10"/>
  <c r="R160" i="10"/>
  <c r="P160" i="10"/>
  <c r="BI159" i="10"/>
  <c r="BH159" i="10"/>
  <c r="BG159" i="10"/>
  <c r="BE159" i="10"/>
  <c r="T159" i="10"/>
  <c r="R159" i="10"/>
  <c r="P159" i="10"/>
  <c r="BI158" i="10"/>
  <c r="BH158" i="10"/>
  <c r="BG158" i="10"/>
  <c r="BE158" i="10"/>
  <c r="T158" i="10"/>
  <c r="R158" i="10"/>
  <c r="P158" i="10"/>
  <c r="BI157" i="10"/>
  <c r="BH157" i="10"/>
  <c r="BG157" i="10"/>
  <c r="BE157" i="10"/>
  <c r="T157" i="10"/>
  <c r="R157" i="10"/>
  <c r="P157" i="10"/>
  <c r="BI156" i="10"/>
  <c r="BH156" i="10"/>
  <c r="BG156" i="10"/>
  <c r="BE156" i="10"/>
  <c r="T156" i="10"/>
  <c r="R156" i="10"/>
  <c r="P156" i="10"/>
  <c r="BI155" i="10"/>
  <c r="BH155" i="10"/>
  <c r="BG155" i="10"/>
  <c r="BE155" i="10"/>
  <c r="T155" i="10"/>
  <c r="R155" i="10"/>
  <c r="P155" i="10"/>
  <c r="BI154" i="10"/>
  <c r="BH154" i="10"/>
  <c r="BG154" i="10"/>
  <c r="BE154" i="10"/>
  <c r="T154" i="10"/>
  <c r="R154" i="10"/>
  <c r="P154" i="10"/>
  <c r="BI153" i="10"/>
  <c r="BH153" i="10"/>
  <c r="BG153" i="10"/>
  <c r="BE153" i="10"/>
  <c r="T153" i="10"/>
  <c r="R153" i="10"/>
  <c r="P153" i="10"/>
  <c r="BI152" i="10"/>
  <c r="BH152" i="10"/>
  <c r="BG152" i="10"/>
  <c r="BE152" i="10"/>
  <c r="T152" i="10"/>
  <c r="R152" i="10"/>
  <c r="P152" i="10"/>
  <c r="BI151" i="10"/>
  <c r="BH151" i="10"/>
  <c r="BG151" i="10"/>
  <c r="BE151" i="10"/>
  <c r="T151" i="10"/>
  <c r="R151" i="10"/>
  <c r="P151" i="10"/>
  <c r="BI150" i="10"/>
  <c r="BH150" i="10"/>
  <c r="BG150" i="10"/>
  <c r="BE150" i="10"/>
  <c r="T150" i="10"/>
  <c r="R150" i="10"/>
  <c r="P150" i="10"/>
  <c r="BI149" i="10"/>
  <c r="BH149" i="10"/>
  <c r="BG149" i="10"/>
  <c r="BE149" i="10"/>
  <c r="T149" i="10"/>
  <c r="R149" i="10"/>
  <c r="P149" i="10"/>
  <c r="BI148" i="10"/>
  <c r="BH148" i="10"/>
  <c r="BG148" i="10"/>
  <c r="BE148" i="10"/>
  <c r="T148" i="10"/>
  <c r="R148" i="10"/>
  <c r="P148" i="10"/>
  <c r="BI147" i="10"/>
  <c r="BH147" i="10"/>
  <c r="BG147" i="10"/>
  <c r="BE147" i="10"/>
  <c r="T147" i="10"/>
  <c r="R147" i="10"/>
  <c r="P147" i="10"/>
  <c r="BI146" i="10"/>
  <c r="BH146" i="10"/>
  <c r="BG146" i="10"/>
  <c r="BE146" i="10"/>
  <c r="T146" i="10"/>
  <c r="R146" i="10"/>
  <c r="P146" i="10"/>
  <c r="BI145" i="10"/>
  <c r="BH145" i="10"/>
  <c r="BG145" i="10"/>
  <c r="BE145" i="10"/>
  <c r="T145" i="10"/>
  <c r="R145" i="10"/>
  <c r="P145" i="10"/>
  <c r="BI144" i="10"/>
  <c r="BH144" i="10"/>
  <c r="BG144" i="10"/>
  <c r="BE144" i="10"/>
  <c r="T144" i="10"/>
  <c r="R144" i="10"/>
  <c r="P144" i="10"/>
  <c r="BI143" i="10"/>
  <c r="BH143" i="10"/>
  <c r="BG143" i="10"/>
  <c r="BE143" i="10"/>
  <c r="T143" i="10"/>
  <c r="R143" i="10"/>
  <c r="P143" i="10"/>
  <c r="BI142" i="10"/>
  <c r="BH142" i="10"/>
  <c r="BG142" i="10"/>
  <c r="BE142" i="10"/>
  <c r="T142" i="10"/>
  <c r="R142" i="10"/>
  <c r="P142" i="10"/>
  <c r="BI141" i="10"/>
  <c r="BH141" i="10"/>
  <c r="BG141" i="10"/>
  <c r="BE141" i="10"/>
  <c r="T141" i="10"/>
  <c r="R141" i="10"/>
  <c r="P141" i="10"/>
  <c r="BI140" i="10"/>
  <c r="BH140" i="10"/>
  <c r="BG140" i="10"/>
  <c r="BE140" i="10"/>
  <c r="T140" i="10"/>
  <c r="R140" i="10"/>
  <c r="P140" i="10"/>
  <c r="BI139" i="10"/>
  <c r="BH139" i="10"/>
  <c r="BG139" i="10"/>
  <c r="BE139" i="10"/>
  <c r="T139" i="10"/>
  <c r="R139" i="10"/>
  <c r="P139" i="10"/>
  <c r="BI137" i="10"/>
  <c r="BH137" i="10"/>
  <c r="BG137" i="10"/>
  <c r="BE137" i="10"/>
  <c r="T137" i="10"/>
  <c r="R137" i="10"/>
  <c r="P137" i="10"/>
  <c r="BI136" i="10"/>
  <c r="BH136" i="10"/>
  <c r="BG136" i="10"/>
  <c r="BE136" i="10"/>
  <c r="T136" i="10"/>
  <c r="R136" i="10"/>
  <c r="P136" i="10"/>
  <c r="BI133" i="10"/>
  <c r="BH133" i="10"/>
  <c r="BG133" i="10"/>
  <c r="BE133" i="10"/>
  <c r="T133" i="10"/>
  <c r="R133" i="10"/>
  <c r="P133" i="10"/>
  <c r="BI132" i="10"/>
  <c r="BH132" i="10"/>
  <c r="BG132" i="10"/>
  <c r="BE132" i="10"/>
  <c r="T132" i="10"/>
  <c r="R132" i="10"/>
  <c r="P132" i="10"/>
  <c r="BI131" i="10"/>
  <c r="BH131" i="10"/>
  <c r="BG131" i="10"/>
  <c r="BE131" i="10"/>
  <c r="T131" i="10"/>
  <c r="R131" i="10"/>
  <c r="P131" i="10"/>
  <c r="BI130" i="10"/>
  <c r="BH130" i="10"/>
  <c r="BG130" i="10"/>
  <c r="BE130" i="10"/>
  <c r="T130" i="10"/>
  <c r="R130" i="10"/>
  <c r="P130" i="10"/>
  <c r="BI129" i="10"/>
  <c r="BH129" i="10"/>
  <c r="BG129" i="10"/>
  <c r="BE129" i="10"/>
  <c r="T129" i="10"/>
  <c r="R129" i="10"/>
  <c r="P129" i="10"/>
  <c r="J123" i="10"/>
  <c r="J122" i="10"/>
  <c r="F122" i="10"/>
  <c r="F120" i="10"/>
  <c r="E118" i="10"/>
  <c r="J94" i="10"/>
  <c r="J93" i="10"/>
  <c r="F93" i="10"/>
  <c r="F91" i="10"/>
  <c r="E89" i="10"/>
  <c r="J20" i="10"/>
  <c r="E20" i="10"/>
  <c r="F123" i="10"/>
  <c r="J19" i="10"/>
  <c r="J14" i="10"/>
  <c r="J120" i="10" s="1"/>
  <c r="E7" i="10"/>
  <c r="E85" i="10" s="1"/>
  <c r="J39" i="9"/>
  <c r="J38" i="9"/>
  <c r="AY104" i="1"/>
  <c r="J37" i="9"/>
  <c r="AX104" i="1" s="1"/>
  <c r="BI193" i="9"/>
  <c r="BH193" i="9"/>
  <c r="BG193" i="9"/>
  <c r="BE193" i="9"/>
  <c r="T193" i="9"/>
  <c r="R193" i="9"/>
  <c r="P193" i="9"/>
  <c r="BI192" i="9"/>
  <c r="BH192" i="9"/>
  <c r="BG192" i="9"/>
  <c r="BE192" i="9"/>
  <c r="T192" i="9"/>
  <c r="R192" i="9"/>
  <c r="P192" i="9"/>
  <c r="BI191" i="9"/>
  <c r="BH191" i="9"/>
  <c r="BG191" i="9"/>
  <c r="BE191" i="9"/>
  <c r="T191" i="9"/>
  <c r="R191" i="9"/>
  <c r="P191" i="9"/>
  <c r="BI189" i="9"/>
  <c r="BH189" i="9"/>
  <c r="BG189" i="9"/>
  <c r="BE189" i="9"/>
  <c r="T189" i="9"/>
  <c r="R189" i="9"/>
  <c r="P189" i="9"/>
  <c r="BI188" i="9"/>
  <c r="BH188" i="9"/>
  <c r="BG188" i="9"/>
  <c r="BE188" i="9"/>
  <c r="T188" i="9"/>
  <c r="R188" i="9"/>
  <c r="P188" i="9"/>
  <c r="BI187" i="9"/>
  <c r="BH187" i="9"/>
  <c r="BG187" i="9"/>
  <c r="BE187" i="9"/>
  <c r="T187" i="9"/>
  <c r="R187" i="9"/>
  <c r="P187" i="9"/>
  <c r="BI186" i="9"/>
  <c r="BH186" i="9"/>
  <c r="BG186" i="9"/>
  <c r="BE186" i="9"/>
  <c r="T186" i="9"/>
  <c r="R186" i="9"/>
  <c r="P186" i="9"/>
  <c r="BI185" i="9"/>
  <c r="BH185" i="9"/>
  <c r="BG185" i="9"/>
  <c r="BE185" i="9"/>
  <c r="T185" i="9"/>
  <c r="R185" i="9"/>
  <c r="P185" i="9"/>
  <c r="BI184" i="9"/>
  <c r="BH184" i="9"/>
  <c r="BG184" i="9"/>
  <c r="BE184" i="9"/>
  <c r="T184" i="9"/>
  <c r="R184" i="9"/>
  <c r="P184" i="9"/>
  <c r="BI183" i="9"/>
  <c r="BH183" i="9"/>
  <c r="BG183" i="9"/>
  <c r="BE183" i="9"/>
  <c r="T183" i="9"/>
  <c r="R183" i="9"/>
  <c r="P183" i="9"/>
  <c r="BI182" i="9"/>
  <c r="BH182" i="9"/>
  <c r="BG182" i="9"/>
  <c r="BE182" i="9"/>
  <c r="T182" i="9"/>
  <c r="R182" i="9"/>
  <c r="P182" i="9"/>
  <c r="BI181" i="9"/>
  <c r="BH181" i="9"/>
  <c r="BG181" i="9"/>
  <c r="BE181" i="9"/>
  <c r="T181" i="9"/>
  <c r="R181" i="9"/>
  <c r="P181" i="9"/>
  <c r="BI180" i="9"/>
  <c r="BH180" i="9"/>
  <c r="BG180" i="9"/>
  <c r="BE180" i="9"/>
  <c r="T180" i="9"/>
  <c r="R180" i="9"/>
  <c r="P180" i="9"/>
  <c r="BI179" i="9"/>
  <c r="BH179" i="9"/>
  <c r="BG179" i="9"/>
  <c r="BE179" i="9"/>
  <c r="T179" i="9"/>
  <c r="R179" i="9"/>
  <c r="P179" i="9"/>
  <c r="BI178" i="9"/>
  <c r="BH178" i="9"/>
  <c r="BG178" i="9"/>
  <c r="BE178" i="9"/>
  <c r="T178" i="9"/>
  <c r="R178" i="9"/>
  <c r="P178" i="9"/>
  <c r="BI177" i="9"/>
  <c r="BH177" i="9"/>
  <c r="BG177" i="9"/>
  <c r="BE177" i="9"/>
  <c r="T177" i="9"/>
  <c r="R177" i="9"/>
  <c r="P177" i="9"/>
  <c r="BI176" i="9"/>
  <c r="BH176" i="9"/>
  <c r="BG176" i="9"/>
  <c r="BE176" i="9"/>
  <c r="T176" i="9"/>
  <c r="R176" i="9"/>
  <c r="P176" i="9"/>
  <c r="BI175" i="9"/>
  <c r="BH175" i="9"/>
  <c r="BG175" i="9"/>
  <c r="BE175" i="9"/>
  <c r="T175" i="9"/>
  <c r="R175" i="9"/>
  <c r="P175" i="9"/>
  <c r="BI174" i="9"/>
  <c r="BH174" i="9"/>
  <c r="BG174" i="9"/>
  <c r="BE174" i="9"/>
  <c r="T174" i="9"/>
  <c r="R174" i="9"/>
  <c r="P174" i="9"/>
  <c r="BI173" i="9"/>
  <c r="BH173" i="9"/>
  <c r="BG173" i="9"/>
  <c r="BE173" i="9"/>
  <c r="T173" i="9"/>
  <c r="R173" i="9"/>
  <c r="P173" i="9"/>
  <c r="BI172" i="9"/>
  <c r="BH172" i="9"/>
  <c r="BG172" i="9"/>
  <c r="BE172" i="9"/>
  <c r="T172" i="9"/>
  <c r="R172" i="9"/>
  <c r="P172" i="9"/>
  <c r="BI169" i="9"/>
  <c r="BH169" i="9"/>
  <c r="BG169" i="9"/>
  <c r="BE169" i="9"/>
  <c r="T169" i="9"/>
  <c r="R169" i="9"/>
  <c r="P169" i="9"/>
  <c r="BI168" i="9"/>
  <c r="BH168" i="9"/>
  <c r="BG168" i="9"/>
  <c r="BE168" i="9"/>
  <c r="T168" i="9"/>
  <c r="R168" i="9"/>
  <c r="P168" i="9"/>
  <c r="BI167" i="9"/>
  <c r="BH167" i="9"/>
  <c r="BG167" i="9"/>
  <c r="BE167" i="9"/>
  <c r="T167" i="9"/>
  <c r="R167" i="9"/>
  <c r="P167" i="9"/>
  <c r="BI166" i="9"/>
  <c r="BH166" i="9"/>
  <c r="BG166" i="9"/>
  <c r="BE166" i="9"/>
  <c r="T166" i="9"/>
  <c r="R166" i="9"/>
  <c r="P166" i="9"/>
  <c r="BI165" i="9"/>
  <c r="BH165" i="9"/>
  <c r="BG165" i="9"/>
  <c r="BE165" i="9"/>
  <c r="T165" i="9"/>
  <c r="R165" i="9"/>
  <c r="P165" i="9"/>
  <c r="BI163" i="9"/>
  <c r="BH163" i="9"/>
  <c r="BG163" i="9"/>
  <c r="BE163" i="9"/>
  <c r="T163" i="9"/>
  <c r="R163" i="9"/>
  <c r="P163" i="9"/>
  <c r="BI162" i="9"/>
  <c r="BH162" i="9"/>
  <c r="BG162" i="9"/>
  <c r="BE162" i="9"/>
  <c r="T162" i="9"/>
  <c r="R162" i="9"/>
  <c r="P162" i="9"/>
  <c r="BI161" i="9"/>
  <c r="BH161" i="9"/>
  <c r="BG161" i="9"/>
  <c r="BE161" i="9"/>
  <c r="T161" i="9"/>
  <c r="R161" i="9"/>
  <c r="P161" i="9"/>
  <c r="BI160" i="9"/>
  <c r="BH160" i="9"/>
  <c r="BG160" i="9"/>
  <c r="BE160" i="9"/>
  <c r="T160" i="9"/>
  <c r="R160" i="9"/>
  <c r="P160" i="9"/>
  <c r="BI159" i="9"/>
  <c r="BH159" i="9"/>
  <c r="BG159" i="9"/>
  <c r="BE159" i="9"/>
  <c r="T159" i="9"/>
  <c r="R159" i="9"/>
  <c r="P159" i="9"/>
  <c r="BI158" i="9"/>
  <c r="BH158" i="9"/>
  <c r="BG158" i="9"/>
  <c r="BE158" i="9"/>
  <c r="T158" i="9"/>
  <c r="R158" i="9"/>
  <c r="P158" i="9"/>
  <c r="BI157" i="9"/>
  <c r="BH157" i="9"/>
  <c r="BG157" i="9"/>
  <c r="BE157" i="9"/>
  <c r="T157" i="9"/>
  <c r="R157" i="9"/>
  <c r="P157" i="9"/>
  <c r="BI156" i="9"/>
  <c r="BH156" i="9"/>
  <c r="BG156" i="9"/>
  <c r="BE156" i="9"/>
  <c r="T156" i="9"/>
  <c r="R156" i="9"/>
  <c r="P156" i="9"/>
  <c r="BI155" i="9"/>
  <c r="BH155" i="9"/>
  <c r="BG155" i="9"/>
  <c r="BE155" i="9"/>
  <c r="T155" i="9"/>
  <c r="R155" i="9"/>
  <c r="P155" i="9"/>
  <c r="BI154" i="9"/>
  <c r="BH154" i="9"/>
  <c r="BG154" i="9"/>
  <c r="BE154" i="9"/>
  <c r="T154" i="9"/>
  <c r="R154" i="9"/>
  <c r="P154" i="9"/>
  <c r="BI153" i="9"/>
  <c r="BH153" i="9"/>
  <c r="BG153" i="9"/>
  <c r="BE153" i="9"/>
  <c r="T153" i="9"/>
  <c r="R153" i="9"/>
  <c r="P153" i="9"/>
  <c r="BI152" i="9"/>
  <c r="BH152" i="9"/>
  <c r="BG152" i="9"/>
  <c r="BE152" i="9"/>
  <c r="T152" i="9"/>
  <c r="R152" i="9"/>
  <c r="P152" i="9"/>
  <c r="BI151" i="9"/>
  <c r="BH151" i="9"/>
  <c r="BG151" i="9"/>
  <c r="BE151" i="9"/>
  <c r="T151" i="9"/>
  <c r="R151" i="9"/>
  <c r="P151" i="9"/>
  <c r="BI150" i="9"/>
  <c r="BH150" i="9"/>
  <c r="BG150" i="9"/>
  <c r="BE150" i="9"/>
  <c r="T150" i="9"/>
  <c r="R150" i="9"/>
  <c r="P150" i="9"/>
  <c r="BI147" i="9"/>
  <c r="BH147" i="9"/>
  <c r="BG147" i="9"/>
  <c r="BE147" i="9"/>
  <c r="T147" i="9"/>
  <c r="T146" i="9"/>
  <c r="R147" i="9"/>
  <c r="R146" i="9" s="1"/>
  <c r="P147" i="9"/>
  <c r="P146" i="9" s="1"/>
  <c r="BI145" i="9"/>
  <c r="BH145" i="9"/>
  <c r="BG145" i="9"/>
  <c r="BE145" i="9"/>
  <c r="T145" i="9"/>
  <c r="R145" i="9"/>
  <c r="P145" i="9"/>
  <c r="BI144" i="9"/>
  <c r="BH144" i="9"/>
  <c r="BG144" i="9"/>
  <c r="BE144" i="9"/>
  <c r="T144" i="9"/>
  <c r="R144" i="9"/>
  <c r="P144" i="9"/>
  <c r="BI143" i="9"/>
  <c r="BH143" i="9"/>
  <c r="BG143" i="9"/>
  <c r="BE143" i="9"/>
  <c r="T143" i="9"/>
  <c r="R143" i="9"/>
  <c r="P143" i="9"/>
  <c r="BI142" i="9"/>
  <c r="BH142" i="9"/>
  <c r="BG142" i="9"/>
  <c r="BE142" i="9"/>
  <c r="T142" i="9"/>
  <c r="R142" i="9"/>
  <c r="P142" i="9"/>
  <c r="BI141" i="9"/>
  <c r="BH141" i="9"/>
  <c r="BG141" i="9"/>
  <c r="BE141" i="9"/>
  <c r="T141" i="9"/>
  <c r="R141" i="9"/>
  <c r="P141" i="9"/>
  <c r="BI140" i="9"/>
  <c r="BH140" i="9"/>
  <c r="BG140" i="9"/>
  <c r="BE140" i="9"/>
  <c r="T140" i="9"/>
  <c r="R140" i="9"/>
  <c r="P140" i="9"/>
  <c r="BI138" i="9"/>
  <c r="BH138" i="9"/>
  <c r="BG138" i="9"/>
  <c r="BE138" i="9"/>
  <c r="T138" i="9"/>
  <c r="R138" i="9"/>
  <c r="P138" i="9"/>
  <c r="BI137" i="9"/>
  <c r="BH137" i="9"/>
  <c r="BG137" i="9"/>
  <c r="BE137" i="9"/>
  <c r="T137" i="9"/>
  <c r="R137" i="9"/>
  <c r="P137" i="9"/>
  <c r="BI136" i="9"/>
  <c r="BH136" i="9"/>
  <c r="BG136" i="9"/>
  <c r="BE136" i="9"/>
  <c r="T136" i="9"/>
  <c r="R136" i="9"/>
  <c r="P136" i="9"/>
  <c r="BI135" i="9"/>
  <c r="BH135" i="9"/>
  <c r="BG135" i="9"/>
  <c r="BE135" i="9"/>
  <c r="T135" i="9"/>
  <c r="R135" i="9"/>
  <c r="P135" i="9"/>
  <c r="BI134" i="9"/>
  <c r="BH134" i="9"/>
  <c r="BG134" i="9"/>
  <c r="BE134" i="9"/>
  <c r="T134" i="9"/>
  <c r="R134" i="9"/>
  <c r="P134" i="9"/>
  <c r="BI133" i="9"/>
  <c r="BH133" i="9"/>
  <c r="BG133" i="9"/>
  <c r="BE133" i="9"/>
  <c r="T133" i="9"/>
  <c r="R133" i="9"/>
  <c r="P133" i="9"/>
  <c r="J127" i="9"/>
  <c r="J126" i="9"/>
  <c r="F126" i="9"/>
  <c r="F124" i="9"/>
  <c r="E122" i="9"/>
  <c r="J94" i="9"/>
  <c r="J93" i="9"/>
  <c r="F93" i="9"/>
  <c r="F91" i="9"/>
  <c r="E89" i="9"/>
  <c r="J20" i="9"/>
  <c r="E20" i="9"/>
  <c r="F127" i="9" s="1"/>
  <c r="J19" i="9"/>
  <c r="J14" i="9"/>
  <c r="J124" i="9"/>
  <c r="E7" i="9"/>
  <c r="E118" i="9" s="1"/>
  <c r="J39" i="8"/>
  <c r="J38" i="8"/>
  <c r="AY103" i="1" s="1"/>
  <c r="J37" i="8"/>
  <c r="AX103" i="1" s="1"/>
  <c r="BI149" i="8"/>
  <c r="BH149" i="8"/>
  <c r="BG149" i="8"/>
  <c r="BE149" i="8"/>
  <c r="T149" i="8"/>
  <c r="R149" i="8"/>
  <c r="P149" i="8"/>
  <c r="BI148" i="8"/>
  <c r="BH148" i="8"/>
  <c r="BG148" i="8"/>
  <c r="BE148" i="8"/>
  <c r="T148" i="8"/>
  <c r="R148" i="8"/>
  <c r="P148" i="8"/>
  <c r="BI147" i="8"/>
  <c r="BH147" i="8"/>
  <c r="BG147" i="8"/>
  <c r="BE147" i="8"/>
  <c r="T147" i="8"/>
  <c r="R147" i="8"/>
  <c r="P147" i="8"/>
  <c r="BI146" i="8"/>
  <c r="BH146" i="8"/>
  <c r="BG146" i="8"/>
  <c r="BE146" i="8"/>
  <c r="T146" i="8"/>
  <c r="R146" i="8"/>
  <c r="P146" i="8"/>
  <c r="BI145" i="8"/>
  <c r="BH145" i="8"/>
  <c r="BG145" i="8"/>
  <c r="BE145" i="8"/>
  <c r="T145" i="8"/>
  <c r="R145" i="8"/>
  <c r="P145" i="8"/>
  <c r="BI144" i="8"/>
  <c r="BH144" i="8"/>
  <c r="BG144" i="8"/>
  <c r="BE144" i="8"/>
  <c r="T144" i="8"/>
  <c r="R144" i="8"/>
  <c r="P144" i="8"/>
  <c r="BI143" i="8"/>
  <c r="BH143" i="8"/>
  <c r="BG143" i="8"/>
  <c r="BE143" i="8"/>
  <c r="T143" i="8"/>
  <c r="R143" i="8"/>
  <c r="P143" i="8"/>
  <c r="BI142" i="8"/>
  <c r="BH142" i="8"/>
  <c r="BG142" i="8"/>
  <c r="BE142" i="8"/>
  <c r="T142" i="8"/>
  <c r="R142" i="8"/>
  <c r="P142" i="8"/>
  <c r="BI141" i="8"/>
  <c r="BH141" i="8"/>
  <c r="BG141" i="8"/>
  <c r="BE141" i="8"/>
  <c r="T141" i="8"/>
  <c r="R141" i="8"/>
  <c r="P141" i="8"/>
  <c r="BI140" i="8"/>
  <c r="BH140" i="8"/>
  <c r="BG140" i="8"/>
  <c r="BE140" i="8"/>
  <c r="T140" i="8"/>
  <c r="R140" i="8"/>
  <c r="P140" i="8"/>
  <c r="BI139" i="8"/>
  <c r="BH139" i="8"/>
  <c r="BG139" i="8"/>
  <c r="BE139" i="8"/>
  <c r="T139" i="8"/>
  <c r="R139" i="8"/>
  <c r="P139" i="8"/>
  <c r="BI138" i="8"/>
  <c r="BH138" i="8"/>
  <c r="BG138" i="8"/>
  <c r="BE138" i="8"/>
  <c r="T138" i="8"/>
  <c r="R138" i="8"/>
  <c r="P138" i="8"/>
  <c r="BI137" i="8"/>
  <c r="BH137" i="8"/>
  <c r="BG137" i="8"/>
  <c r="BE137" i="8"/>
  <c r="T137" i="8"/>
  <c r="R137" i="8"/>
  <c r="P137" i="8"/>
  <c r="BI136" i="8"/>
  <c r="BH136" i="8"/>
  <c r="BG136" i="8"/>
  <c r="BE136" i="8"/>
  <c r="T136" i="8"/>
  <c r="R136" i="8"/>
  <c r="P136" i="8"/>
  <c r="BI135" i="8"/>
  <c r="BH135" i="8"/>
  <c r="BG135" i="8"/>
  <c r="BE135" i="8"/>
  <c r="T135" i="8"/>
  <c r="R135" i="8"/>
  <c r="P135" i="8"/>
  <c r="BI134" i="8"/>
  <c r="BH134" i="8"/>
  <c r="BG134" i="8"/>
  <c r="BE134" i="8"/>
  <c r="T134" i="8"/>
  <c r="R134" i="8"/>
  <c r="P134" i="8"/>
  <c r="BI131" i="8"/>
  <c r="BH131" i="8"/>
  <c r="BG131" i="8"/>
  <c r="BE131" i="8"/>
  <c r="T131" i="8"/>
  <c r="R131" i="8"/>
  <c r="P131" i="8"/>
  <c r="BI130" i="8"/>
  <c r="BH130" i="8"/>
  <c r="BG130" i="8"/>
  <c r="BE130" i="8"/>
  <c r="T130" i="8"/>
  <c r="R130" i="8"/>
  <c r="P130" i="8"/>
  <c r="BI129" i="8"/>
  <c r="BH129" i="8"/>
  <c r="BG129" i="8"/>
  <c r="BE129" i="8"/>
  <c r="T129" i="8"/>
  <c r="R129" i="8"/>
  <c r="P129" i="8"/>
  <c r="BI128" i="8"/>
  <c r="BH128" i="8"/>
  <c r="BG128" i="8"/>
  <c r="BE128" i="8"/>
  <c r="T128" i="8"/>
  <c r="R128" i="8"/>
  <c r="P128" i="8"/>
  <c r="BI127" i="8"/>
  <c r="BH127" i="8"/>
  <c r="BG127" i="8"/>
  <c r="BE127" i="8"/>
  <c r="T127" i="8"/>
  <c r="R127" i="8"/>
  <c r="P127" i="8"/>
  <c r="J121" i="8"/>
  <c r="J120" i="8"/>
  <c r="F120" i="8"/>
  <c r="F118" i="8"/>
  <c r="E116" i="8"/>
  <c r="J94" i="8"/>
  <c r="J93" i="8"/>
  <c r="F93" i="8"/>
  <c r="F91" i="8"/>
  <c r="E89" i="8"/>
  <c r="J20" i="8"/>
  <c r="E20" i="8"/>
  <c r="F121" i="8" s="1"/>
  <c r="J19" i="8"/>
  <c r="J14" i="8"/>
  <c r="J118" i="8" s="1"/>
  <c r="E7" i="8"/>
  <c r="E85" i="8" s="1"/>
  <c r="J39" i="7"/>
  <c r="J38" i="7"/>
  <c r="AY101" i="1" s="1"/>
  <c r="J37" i="7"/>
  <c r="AX101" i="1" s="1"/>
  <c r="BI236" i="7"/>
  <c r="BH236" i="7"/>
  <c r="BG236" i="7"/>
  <c r="BE236" i="7"/>
  <c r="T236" i="7"/>
  <c r="R236" i="7"/>
  <c r="P236" i="7"/>
  <c r="BI235" i="7"/>
  <c r="BH235" i="7"/>
  <c r="BG235" i="7"/>
  <c r="BE235" i="7"/>
  <c r="T235" i="7"/>
  <c r="R235" i="7"/>
  <c r="P235" i="7"/>
  <c r="BI234" i="7"/>
  <c r="BH234" i="7"/>
  <c r="BG234" i="7"/>
  <c r="BE234" i="7"/>
  <c r="T234" i="7"/>
  <c r="R234" i="7"/>
  <c r="P234" i="7"/>
  <c r="BI233" i="7"/>
  <c r="BH233" i="7"/>
  <c r="BG233" i="7"/>
  <c r="BE233" i="7"/>
  <c r="T233" i="7"/>
  <c r="R233" i="7"/>
  <c r="P233" i="7"/>
  <c r="BI231" i="7"/>
  <c r="BH231" i="7"/>
  <c r="BG231" i="7"/>
  <c r="BE231" i="7"/>
  <c r="T231" i="7"/>
  <c r="R231" i="7"/>
  <c r="P231" i="7"/>
  <c r="BI230" i="7"/>
  <c r="BH230" i="7"/>
  <c r="BG230" i="7"/>
  <c r="BE230" i="7"/>
  <c r="T230" i="7"/>
  <c r="R230" i="7"/>
  <c r="P230" i="7"/>
  <c r="BI229" i="7"/>
  <c r="BH229" i="7"/>
  <c r="BG229" i="7"/>
  <c r="BE229" i="7"/>
  <c r="T229" i="7"/>
  <c r="R229" i="7"/>
  <c r="P229" i="7"/>
  <c r="BI227" i="7"/>
  <c r="BH227" i="7"/>
  <c r="BG227" i="7"/>
  <c r="BE227" i="7"/>
  <c r="T227" i="7"/>
  <c r="R227" i="7"/>
  <c r="P227" i="7"/>
  <c r="BI226" i="7"/>
  <c r="BH226" i="7"/>
  <c r="BG226" i="7"/>
  <c r="BE226" i="7"/>
  <c r="T226" i="7"/>
  <c r="R226" i="7"/>
  <c r="P226" i="7"/>
  <c r="BI225" i="7"/>
  <c r="BH225" i="7"/>
  <c r="BG225" i="7"/>
  <c r="BE225" i="7"/>
  <c r="T225" i="7"/>
  <c r="R225" i="7"/>
  <c r="P225" i="7"/>
  <c r="BI224" i="7"/>
  <c r="BH224" i="7"/>
  <c r="BG224" i="7"/>
  <c r="BE224" i="7"/>
  <c r="T224" i="7"/>
  <c r="R224" i="7"/>
  <c r="P224" i="7"/>
  <c r="BI223" i="7"/>
  <c r="BH223" i="7"/>
  <c r="BG223" i="7"/>
  <c r="BE223" i="7"/>
  <c r="T223" i="7"/>
  <c r="R223" i="7"/>
  <c r="P223" i="7"/>
  <c r="BI222" i="7"/>
  <c r="BH222" i="7"/>
  <c r="BG222" i="7"/>
  <c r="BE222" i="7"/>
  <c r="T222" i="7"/>
  <c r="R222" i="7"/>
  <c r="P222" i="7"/>
  <c r="BI221" i="7"/>
  <c r="BH221" i="7"/>
  <c r="BG221" i="7"/>
  <c r="BE221" i="7"/>
  <c r="T221" i="7"/>
  <c r="R221" i="7"/>
  <c r="P221" i="7"/>
  <c r="BI220" i="7"/>
  <c r="BH220" i="7"/>
  <c r="BG220" i="7"/>
  <c r="BE220" i="7"/>
  <c r="T220" i="7"/>
  <c r="R220" i="7"/>
  <c r="P220" i="7"/>
  <c r="BI219" i="7"/>
  <c r="BH219" i="7"/>
  <c r="BG219" i="7"/>
  <c r="BE219" i="7"/>
  <c r="T219" i="7"/>
  <c r="R219" i="7"/>
  <c r="P219" i="7"/>
  <c r="BI218" i="7"/>
  <c r="BH218" i="7"/>
  <c r="BG218" i="7"/>
  <c r="BE218" i="7"/>
  <c r="T218" i="7"/>
  <c r="R218" i="7"/>
  <c r="P218" i="7"/>
  <c r="BI217" i="7"/>
  <c r="BH217" i="7"/>
  <c r="BG217" i="7"/>
  <c r="BE217" i="7"/>
  <c r="T217" i="7"/>
  <c r="R217" i="7"/>
  <c r="P217" i="7"/>
  <c r="BI216" i="7"/>
  <c r="BH216" i="7"/>
  <c r="BG216" i="7"/>
  <c r="BE216" i="7"/>
  <c r="T216" i="7"/>
  <c r="R216" i="7"/>
  <c r="P216" i="7"/>
  <c r="BI215" i="7"/>
  <c r="BH215" i="7"/>
  <c r="BG215" i="7"/>
  <c r="BE215" i="7"/>
  <c r="T215" i="7"/>
  <c r="R215" i="7"/>
  <c r="P215" i="7"/>
  <c r="BI214" i="7"/>
  <c r="BH214" i="7"/>
  <c r="BG214" i="7"/>
  <c r="BE214" i="7"/>
  <c r="T214" i="7"/>
  <c r="R214" i="7"/>
  <c r="P214" i="7"/>
  <c r="BI213" i="7"/>
  <c r="BH213" i="7"/>
  <c r="BG213" i="7"/>
  <c r="BE213" i="7"/>
  <c r="T213" i="7"/>
  <c r="R213" i="7"/>
  <c r="P213" i="7"/>
  <c r="BI212" i="7"/>
  <c r="BH212" i="7"/>
  <c r="BG212" i="7"/>
  <c r="BE212" i="7"/>
  <c r="T212" i="7"/>
  <c r="R212" i="7"/>
  <c r="P212" i="7"/>
  <c r="BI211" i="7"/>
  <c r="BH211" i="7"/>
  <c r="BG211" i="7"/>
  <c r="BE211" i="7"/>
  <c r="T211" i="7"/>
  <c r="R211" i="7"/>
  <c r="P211" i="7"/>
  <c r="BI210" i="7"/>
  <c r="BH210" i="7"/>
  <c r="BG210" i="7"/>
  <c r="BE210" i="7"/>
  <c r="T210" i="7"/>
  <c r="R210" i="7"/>
  <c r="P210" i="7"/>
  <c r="BI209" i="7"/>
  <c r="BH209" i="7"/>
  <c r="BG209" i="7"/>
  <c r="BE209" i="7"/>
  <c r="T209" i="7"/>
  <c r="R209" i="7"/>
  <c r="P209" i="7"/>
  <c r="BI207" i="7"/>
  <c r="BH207" i="7"/>
  <c r="BG207" i="7"/>
  <c r="BE207" i="7"/>
  <c r="T207" i="7"/>
  <c r="R207" i="7"/>
  <c r="P207" i="7"/>
  <c r="BI206" i="7"/>
  <c r="BH206" i="7"/>
  <c r="BG206" i="7"/>
  <c r="BE206" i="7"/>
  <c r="T206" i="7"/>
  <c r="R206" i="7"/>
  <c r="P206" i="7"/>
  <c r="BI205" i="7"/>
  <c r="BH205" i="7"/>
  <c r="BG205" i="7"/>
  <c r="BE205" i="7"/>
  <c r="T205" i="7"/>
  <c r="R205" i="7"/>
  <c r="P205" i="7"/>
  <c r="BI204" i="7"/>
  <c r="BH204" i="7"/>
  <c r="BG204" i="7"/>
  <c r="BE204" i="7"/>
  <c r="T204" i="7"/>
  <c r="R204" i="7"/>
  <c r="P204" i="7"/>
  <c r="BI203" i="7"/>
  <c r="BH203" i="7"/>
  <c r="BG203" i="7"/>
  <c r="BE203" i="7"/>
  <c r="T203" i="7"/>
  <c r="R203" i="7"/>
  <c r="P203" i="7"/>
  <c r="BI201" i="7"/>
  <c r="BH201" i="7"/>
  <c r="BG201" i="7"/>
  <c r="BE201" i="7"/>
  <c r="T201" i="7"/>
  <c r="R201" i="7"/>
  <c r="P201" i="7"/>
  <c r="BI200" i="7"/>
  <c r="BH200" i="7"/>
  <c r="BG200" i="7"/>
  <c r="BE200" i="7"/>
  <c r="T200" i="7"/>
  <c r="R200" i="7"/>
  <c r="P200" i="7"/>
  <c r="BI199" i="7"/>
  <c r="BH199" i="7"/>
  <c r="BG199" i="7"/>
  <c r="BE199" i="7"/>
  <c r="T199" i="7"/>
  <c r="R199" i="7"/>
  <c r="P199" i="7"/>
  <c r="BI198" i="7"/>
  <c r="BH198" i="7"/>
  <c r="BG198" i="7"/>
  <c r="BE198" i="7"/>
  <c r="T198" i="7"/>
  <c r="R198" i="7"/>
  <c r="P198" i="7"/>
  <c r="BI197" i="7"/>
  <c r="BH197" i="7"/>
  <c r="BG197" i="7"/>
  <c r="BE197" i="7"/>
  <c r="T197" i="7"/>
  <c r="R197" i="7"/>
  <c r="P197" i="7"/>
  <c r="BI196" i="7"/>
  <c r="BH196" i="7"/>
  <c r="BG196" i="7"/>
  <c r="BE196" i="7"/>
  <c r="T196" i="7"/>
  <c r="R196" i="7"/>
  <c r="P196" i="7"/>
  <c r="BI195" i="7"/>
  <c r="BH195" i="7"/>
  <c r="BG195" i="7"/>
  <c r="BE195" i="7"/>
  <c r="T195" i="7"/>
  <c r="R195" i="7"/>
  <c r="P195" i="7"/>
  <c r="BI194" i="7"/>
  <c r="BH194" i="7"/>
  <c r="BG194" i="7"/>
  <c r="BE194" i="7"/>
  <c r="T194" i="7"/>
  <c r="R194" i="7"/>
  <c r="P194" i="7"/>
  <c r="BI193" i="7"/>
  <c r="BH193" i="7"/>
  <c r="BG193" i="7"/>
  <c r="BE193" i="7"/>
  <c r="T193" i="7"/>
  <c r="R193" i="7"/>
  <c r="P193" i="7"/>
  <c r="BI192" i="7"/>
  <c r="BH192" i="7"/>
  <c r="BG192" i="7"/>
  <c r="BE192" i="7"/>
  <c r="T192" i="7"/>
  <c r="R192" i="7"/>
  <c r="P192" i="7"/>
  <c r="BI191" i="7"/>
  <c r="BH191" i="7"/>
  <c r="BG191" i="7"/>
  <c r="BE191" i="7"/>
  <c r="T191" i="7"/>
  <c r="R191" i="7"/>
  <c r="P191" i="7"/>
  <c r="BI190" i="7"/>
  <c r="BH190" i="7"/>
  <c r="BG190" i="7"/>
  <c r="BE190" i="7"/>
  <c r="T190" i="7"/>
  <c r="R190" i="7"/>
  <c r="P190" i="7"/>
  <c r="BI189" i="7"/>
  <c r="BH189" i="7"/>
  <c r="BG189" i="7"/>
  <c r="BE189" i="7"/>
  <c r="T189" i="7"/>
  <c r="R189" i="7"/>
  <c r="P189" i="7"/>
  <c r="BI188" i="7"/>
  <c r="BH188" i="7"/>
  <c r="BG188" i="7"/>
  <c r="BE188" i="7"/>
  <c r="T188" i="7"/>
  <c r="R188" i="7"/>
  <c r="P188" i="7"/>
  <c r="BI187" i="7"/>
  <c r="BH187" i="7"/>
  <c r="BG187" i="7"/>
  <c r="BE187" i="7"/>
  <c r="T187" i="7"/>
  <c r="R187" i="7"/>
  <c r="P187" i="7"/>
  <c r="BI186" i="7"/>
  <c r="BH186" i="7"/>
  <c r="BG186" i="7"/>
  <c r="BE186" i="7"/>
  <c r="T186" i="7"/>
  <c r="R186" i="7"/>
  <c r="P186" i="7"/>
  <c r="BI185" i="7"/>
  <c r="BH185" i="7"/>
  <c r="BG185" i="7"/>
  <c r="BE185" i="7"/>
  <c r="T185" i="7"/>
  <c r="R185" i="7"/>
  <c r="P185" i="7"/>
  <c r="BI184" i="7"/>
  <c r="BH184" i="7"/>
  <c r="BG184" i="7"/>
  <c r="BE184" i="7"/>
  <c r="T184" i="7"/>
  <c r="R184" i="7"/>
  <c r="P184" i="7"/>
  <c r="BI183" i="7"/>
  <c r="BH183" i="7"/>
  <c r="BG183" i="7"/>
  <c r="BE183" i="7"/>
  <c r="T183" i="7"/>
  <c r="R183" i="7"/>
  <c r="P183" i="7"/>
  <c r="BI182" i="7"/>
  <c r="BH182" i="7"/>
  <c r="BG182" i="7"/>
  <c r="BE182" i="7"/>
  <c r="T182" i="7"/>
  <c r="R182" i="7"/>
  <c r="P182" i="7"/>
  <c r="BI181" i="7"/>
  <c r="BH181" i="7"/>
  <c r="BG181" i="7"/>
  <c r="BE181" i="7"/>
  <c r="T181" i="7"/>
  <c r="R181" i="7"/>
  <c r="P181" i="7"/>
  <c r="BI180" i="7"/>
  <c r="BH180" i="7"/>
  <c r="BG180" i="7"/>
  <c r="BE180" i="7"/>
  <c r="T180" i="7"/>
  <c r="R180" i="7"/>
  <c r="P180" i="7"/>
  <c r="BI179" i="7"/>
  <c r="BH179" i="7"/>
  <c r="BG179" i="7"/>
  <c r="BE179" i="7"/>
  <c r="T179" i="7"/>
  <c r="R179" i="7"/>
  <c r="P179" i="7"/>
  <c r="BI177" i="7"/>
  <c r="BH177" i="7"/>
  <c r="BG177" i="7"/>
  <c r="BE177" i="7"/>
  <c r="T177" i="7"/>
  <c r="R177" i="7"/>
  <c r="P177" i="7"/>
  <c r="BI176" i="7"/>
  <c r="BH176" i="7"/>
  <c r="BG176" i="7"/>
  <c r="BE176" i="7"/>
  <c r="T176" i="7"/>
  <c r="R176" i="7"/>
  <c r="P176" i="7"/>
  <c r="BI175" i="7"/>
  <c r="BH175" i="7"/>
  <c r="BG175" i="7"/>
  <c r="BE175" i="7"/>
  <c r="T175" i="7"/>
  <c r="R175" i="7"/>
  <c r="P175" i="7"/>
  <c r="BI174" i="7"/>
  <c r="BH174" i="7"/>
  <c r="BG174" i="7"/>
  <c r="BE174" i="7"/>
  <c r="T174" i="7"/>
  <c r="R174" i="7"/>
  <c r="P174" i="7"/>
  <c r="BI173" i="7"/>
  <c r="BH173" i="7"/>
  <c r="BG173" i="7"/>
  <c r="BE173" i="7"/>
  <c r="T173" i="7"/>
  <c r="R173" i="7"/>
  <c r="P173" i="7"/>
  <c r="BI172" i="7"/>
  <c r="BH172" i="7"/>
  <c r="BG172" i="7"/>
  <c r="BE172" i="7"/>
  <c r="T172" i="7"/>
  <c r="R172" i="7"/>
  <c r="P172" i="7"/>
  <c r="BI171" i="7"/>
  <c r="BH171" i="7"/>
  <c r="BG171" i="7"/>
  <c r="BE171" i="7"/>
  <c r="T171" i="7"/>
  <c r="R171" i="7"/>
  <c r="P171" i="7"/>
  <c r="BI170" i="7"/>
  <c r="BH170" i="7"/>
  <c r="BG170" i="7"/>
  <c r="BE170" i="7"/>
  <c r="T170" i="7"/>
  <c r="R170" i="7"/>
  <c r="P170" i="7"/>
  <c r="BI169" i="7"/>
  <c r="BH169" i="7"/>
  <c r="BG169" i="7"/>
  <c r="BE169" i="7"/>
  <c r="T169" i="7"/>
  <c r="R169" i="7"/>
  <c r="P169" i="7"/>
  <c r="BI168" i="7"/>
  <c r="BH168" i="7"/>
  <c r="BG168" i="7"/>
  <c r="BE168" i="7"/>
  <c r="T168" i="7"/>
  <c r="R168" i="7"/>
  <c r="P168" i="7"/>
  <c r="BI167" i="7"/>
  <c r="BH167" i="7"/>
  <c r="BG167" i="7"/>
  <c r="BE167" i="7"/>
  <c r="T167" i="7"/>
  <c r="R167" i="7"/>
  <c r="P167" i="7"/>
  <c r="BI166" i="7"/>
  <c r="BH166" i="7"/>
  <c r="BG166" i="7"/>
  <c r="BE166" i="7"/>
  <c r="T166" i="7"/>
  <c r="R166" i="7"/>
  <c r="P166" i="7"/>
  <c r="BI165" i="7"/>
  <c r="BH165" i="7"/>
  <c r="BG165" i="7"/>
  <c r="BE165" i="7"/>
  <c r="T165" i="7"/>
  <c r="R165" i="7"/>
  <c r="P165" i="7"/>
  <c r="BI164" i="7"/>
  <c r="BH164" i="7"/>
  <c r="BG164" i="7"/>
  <c r="BE164" i="7"/>
  <c r="T164" i="7"/>
  <c r="R164" i="7"/>
  <c r="P164" i="7"/>
  <c r="BI163" i="7"/>
  <c r="BH163" i="7"/>
  <c r="BG163" i="7"/>
  <c r="BE163" i="7"/>
  <c r="T163" i="7"/>
  <c r="R163" i="7"/>
  <c r="P163" i="7"/>
  <c r="BI162" i="7"/>
  <c r="BH162" i="7"/>
  <c r="BG162" i="7"/>
  <c r="BE162" i="7"/>
  <c r="T162" i="7"/>
  <c r="R162" i="7"/>
  <c r="P162" i="7"/>
  <c r="BI161" i="7"/>
  <c r="BH161" i="7"/>
  <c r="BG161" i="7"/>
  <c r="BE161" i="7"/>
  <c r="T161" i="7"/>
  <c r="R161" i="7"/>
  <c r="P161" i="7"/>
  <c r="BI160" i="7"/>
  <c r="BH160" i="7"/>
  <c r="BG160" i="7"/>
  <c r="BE160" i="7"/>
  <c r="T160" i="7"/>
  <c r="R160" i="7"/>
  <c r="P160" i="7"/>
  <c r="BI159" i="7"/>
  <c r="BH159" i="7"/>
  <c r="BG159" i="7"/>
  <c r="BE159" i="7"/>
  <c r="T159" i="7"/>
  <c r="R159" i="7"/>
  <c r="P159" i="7"/>
  <c r="BI158" i="7"/>
  <c r="BH158" i="7"/>
  <c r="BG158" i="7"/>
  <c r="BE158" i="7"/>
  <c r="T158" i="7"/>
  <c r="R158" i="7"/>
  <c r="P158" i="7"/>
  <c r="BI157" i="7"/>
  <c r="BH157" i="7"/>
  <c r="BG157" i="7"/>
  <c r="BE157" i="7"/>
  <c r="T157" i="7"/>
  <c r="R157" i="7"/>
  <c r="P157" i="7"/>
  <c r="BI156" i="7"/>
  <c r="BH156" i="7"/>
  <c r="BG156" i="7"/>
  <c r="BE156" i="7"/>
  <c r="T156" i="7"/>
  <c r="R156" i="7"/>
  <c r="P156" i="7"/>
  <c r="BI155" i="7"/>
  <c r="BH155" i="7"/>
  <c r="BG155" i="7"/>
  <c r="BE155" i="7"/>
  <c r="T155" i="7"/>
  <c r="R155" i="7"/>
  <c r="P155" i="7"/>
  <c r="BI154" i="7"/>
  <c r="BH154" i="7"/>
  <c r="BG154" i="7"/>
  <c r="BE154" i="7"/>
  <c r="T154" i="7"/>
  <c r="R154" i="7"/>
  <c r="P154" i="7"/>
  <c r="BI153" i="7"/>
  <c r="BH153" i="7"/>
  <c r="BG153" i="7"/>
  <c r="BE153" i="7"/>
  <c r="T153" i="7"/>
  <c r="R153" i="7"/>
  <c r="P153" i="7"/>
  <c r="BI152" i="7"/>
  <c r="BH152" i="7"/>
  <c r="BG152" i="7"/>
  <c r="BE152" i="7"/>
  <c r="T152" i="7"/>
  <c r="R152" i="7"/>
  <c r="P152" i="7"/>
  <c r="BI151" i="7"/>
  <c r="BH151" i="7"/>
  <c r="BG151" i="7"/>
  <c r="BE151" i="7"/>
  <c r="T151" i="7"/>
  <c r="R151" i="7"/>
  <c r="P151" i="7"/>
  <c r="BI150" i="7"/>
  <c r="BH150" i="7"/>
  <c r="BG150" i="7"/>
  <c r="BE150" i="7"/>
  <c r="T150" i="7"/>
  <c r="R150" i="7"/>
  <c r="P150" i="7"/>
  <c r="BI149" i="7"/>
  <c r="BH149" i="7"/>
  <c r="BG149" i="7"/>
  <c r="BE149" i="7"/>
  <c r="T149" i="7"/>
  <c r="R149" i="7"/>
  <c r="P149" i="7"/>
  <c r="BI148" i="7"/>
  <c r="BH148" i="7"/>
  <c r="BG148" i="7"/>
  <c r="BE148" i="7"/>
  <c r="T148" i="7"/>
  <c r="R148" i="7"/>
  <c r="P148" i="7"/>
  <c r="BI147" i="7"/>
  <c r="BH147" i="7"/>
  <c r="BG147" i="7"/>
  <c r="BE147" i="7"/>
  <c r="T147" i="7"/>
  <c r="R147" i="7"/>
  <c r="P147" i="7"/>
  <c r="BI146" i="7"/>
  <c r="BH146" i="7"/>
  <c r="BG146" i="7"/>
  <c r="BE146" i="7"/>
  <c r="T146" i="7"/>
  <c r="R146" i="7"/>
  <c r="P146" i="7"/>
  <c r="BI145" i="7"/>
  <c r="BH145" i="7"/>
  <c r="BG145" i="7"/>
  <c r="BE145" i="7"/>
  <c r="T145" i="7"/>
  <c r="R145" i="7"/>
  <c r="P145" i="7"/>
  <c r="BI144" i="7"/>
  <c r="BH144" i="7"/>
  <c r="BG144" i="7"/>
  <c r="BE144" i="7"/>
  <c r="T144" i="7"/>
  <c r="R144" i="7"/>
  <c r="P144" i="7"/>
  <c r="BI143" i="7"/>
  <c r="BH143" i="7"/>
  <c r="BG143" i="7"/>
  <c r="BE143" i="7"/>
  <c r="T143" i="7"/>
  <c r="R143" i="7"/>
  <c r="P143" i="7"/>
  <c r="BI140" i="7"/>
  <c r="BH140" i="7"/>
  <c r="BG140" i="7"/>
  <c r="BE140" i="7"/>
  <c r="T140" i="7"/>
  <c r="R140" i="7"/>
  <c r="P140" i="7"/>
  <c r="BI139" i="7"/>
  <c r="BH139" i="7"/>
  <c r="BG139" i="7"/>
  <c r="BE139" i="7"/>
  <c r="T139" i="7"/>
  <c r="R139" i="7"/>
  <c r="P139" i="7"/>
  <c r="BI138" i="7"/>
  <c r="BH138" i="7"/>
  <c r="BG138" i="7"/>
  <c r="BE138" i="7"/>
  <c r="T138" i="7"/>
  <c r="R138" i="7"/>
  <c r="P138" i="7"/>
  <c r="BI137" i="7"/>
  <c r="BH137" i="7"/>
  <c r="BG137" i="7"/>
  <c r="BE137" i="7"/>
  <c r="T137" i="7"/>
  <c r="R137" i="7"/>
  <c r="P137" i="7"/>
  <c r="BI136" i="7"/>
  <c r="BH136" i="7"/>
  <c r="BG136" i="7"/>
  <c r="BE136" i="7"/>
  <c r="T136" i="7"/>
  <c r="R136" i="7"/>
  <c r="P136" i="7"/>
  <c r="BI135" i="7"/>
  <c r="BH135" i="7"/>
  <c r="BG135" i="7"/>
  <c r="BE135" i="7"/>
  <c r="T135" i="7"/>
  <c r="R135" i="7"/>
  <c r="P135" i="7"/>
  <c r="BI133" i="7"/>
  <c r="BH133" i="7"/>
  <c r="BG133" i="7"/>
  <c r="BE133" i="7"/>
  <c r="T133" i="7"/>
  <c r="T132" i="7"/>
  <c r="T131" i="7" s="1"/>
  <c r="R133" i="7"/>
  <c r="R132" i="7" s="1"/>
  <c r="R131" i="7" s="1"/>
  <c r="P133" i="7"/>
  <c r="P132" i="7"/>
  <c r="P131" i="7" s="1"/>
  <c r="J127" i="7"/>
  <c r="J126" i="7"/>
  <c r="F126" i="7"/>
  <c r="F124" i="7"/>
  <c r="E122" i="7"/>
  <c r="J94" i="7"/>
  <c r="J93" i="7"/>
  <c r="F93" i="7"/>
  <c r="F91" i="7"/>
  <c r="E89" i="7"/>
  <c r="J20" i="7"/>
  <c r="E20" i="7"/>
  <c r="F127" i="7"/>
  <c r="J19" i="7"/>
  <c r="J14" i="7"/>
  <c r="J91" i="7" s="1"/>
  <c r="E7" i="7"/>
  <c r="E118" i="7" s="1"/>
  <c r="J264" i="6"/>
  <c r="J39" i="6"/>
  <c r="J38" i="6"/>
  <c r="AY100" i="1" s="1"/>
  <c r="J37" i="6"/>
  <c r="AX100" i="1" s="1"/>
  <c r="BI271" i="6"/>
  <c r="BH271" i="6"/>
  <c r="BG271" i="6"/>
  <c r="BE271" i="6"/>
  <c r="T271" i="6"/>
  <c r="R271" i="6"/>
  <c r="P271" i="6"/>
  <c r="BI270" i="6"/>
  <c r="BH270" i="6"/>
  <c r="BG270" i="6"/>
  <c r="BE270" i="6"/>
  <c r="T270" i="6"/>
  <c r="R270" i="6"/>
  <c r="P270" i="6"/>
  <c r="BI269" i="6"/>
  <c r="BH269" i="6"/>
  <c r="BG269" i="6"/>
  <c r="BE269" i="6"/>
  <c r="T269" i="6"/>
  <c r="R269" i="6"/>
  <c r="P269" i="6"/>
  <c r="BI268" i="6"/>
  <c r="BH268" i="6"/>
  <c r="BG268" i="6"/>
  <c r="BE268" i="6"/>
  <c r="T268" i="6"/>
  <c r="R268" i="6"/>
  <c r="P268" i="6"/>
  <c r="BI267" i="6"/>
  <c r="BH267" i="6"/>
  <c r="BG267" i="6"/>
  <c r="BE267" i="6"/>
  <c r="T267" i="6"/>
  <c r="R267" i="6"/>
  <c r="P267" i="6"/>
  <c r="BI266" i="6"/>
  <c r="BH266" i="6"/>
  <c r="BG266" i="6"/>
  <c r="BE266" i="6"/>
  <c r="T266" i="6"/>
  <c r="R266" i="6"/>
  <c r="P266" i="6"/>
  <c r="J106" i="6"/>
  <c r="BI263" i="6"/>
  <c r="BH263" i="6"/>
  <c r="BG263" i="6"/>
  <c r="BE263" i="6"/>
  <c r="T263" i="6"/>
  <c r="R263" i="6"/>
  <c r="P263" i="6"/>
  <c r="BI262" i="6"/>
  <c r="BH262" i="6"/>
  <c r="BG262" i="6"/>
  <c r="BE262" i="6"/>
  <c r="T262" i="6"/>
  <c r="R262" i="6"/>
  <c r="P262" i="6"/>
  <c r="BI261" i="6"/>
  <c r="BH261" i="6"/>
  <c r="BG261" i="6"/>
  <c r="BE261" i="6"/>
  <c r="T261" i="6"/>
  <c r="R261" i="6"/>
  <c r="P261" i="6"/>
  <c r="BI260" i="6"/>
  <c r="BH260" i="6"/>
  <c r="BG260" i="6"/>
  <c r="BE260" i="6"/>
  <c r="T260" i="6"/>
  <c r="R260" i="6"/>
  <c r="P260" i="6"/>
  <c r="BI259" i="6"/>
  <c r="BH259" i="6"/>
  <c r="BG259" i="6"/>
  <c r="BE259" i="6"/>
  <c r="T259" i="6"/>
  <c r="R259" i="6"/>
  <c r="P259" i="6"/>
  <c r="BI258" i="6"/>
  <c r="BH258" i="6"/>
  <c r="BG258" i="6"/>
  <c r="BE258" i="6"/>
  <c r="T258" i="6"/>
  <c r="R258" i="6"/>
  <c r="P258" i="6"/>
  <c r="BI257" i="6"/>
  <c r="BH257" i="6"/>
  <c r="BG257" i="6"/>
  <c r="BE257" i="6"/>
  <c r="T257" i="6"/>
  <c r="R257" i="6"/>
  <c r="P257" i="6"/>
  <c r="BI256" i="6"/>
  <c r="BH256" i="6"/>
  <c r="BG256" i="6"/>
  <c r="BE256" i="6"/>
  <c r="T256" i="6"/>
  <c r="R256" i="6"/>
  <c r="P256" i="6"/>
  <c r="BI255" i="6"/>
  <c r="BH255" i="6"/>
  <c r="BG255" i="6"/>
  <c r="BE255" i="6"/>
  <c r="T255" i="6"/>
  <c r="R255" i="6"/>
  <c r="P255" i="6"/>
  <c r="BI254" i="6"/>
  <c r="BH254" i="6"/>
  <c r="BG254" i="6"/>
  <c r="BE254" i="6"/>
  <c r="T254" i="6"/>
  <c r="R254" i="6"/>
  <c r="P254" i="6"/>
  <c r="BI253" i="6"/>
  <c r="BH253" i="6"/>
  <c r="BG253" i="6"/>
  <c r="BE253" i="6"/>
  <c r="T253" i="6"/>
  <c r="R253" i="6"/>
  <c r="P253" i="6"/>
  <c r="BI252" i="6"/>
  <c r="BH252" i="6"/>
  <c r="BG252" i="6"/>
  <c r="BE252" i="6"/>
  <c r="T252" i="6"/>
  <c r="R252" i="6"/>
  <c r="P252" i="6"/>
  <c r="BI251" i="6"/>
  <c r="BH251" i="6"/>
  <c r="BG251" i="6"/>
  <c r="BE251" i="6"/>
  <c r="T251" i="6"/>
  <c r="R251" i="6"/>
  <c r="P251" i="6"/>
  <c r="BI250" i="6"/>
  <c r="BH250" i="6"/>
  <c r="BG250" i="6"/>
  <c r="BE250" i="6"/>
  <c r="T250" i="6"/>
  <c r="R250" i="6"/>
  <c r="P250" i="6"/>
  <c r="BI249" i="6"/>
  <c r="BH249" i="6"/>
  <c r="BG249" i="6"/>
  <c r="BE249" i="6"/>
  <c r="T249" i="6"/>
  <c r="R249" i="6"/>
  <c r="P249" i="6"/>
  <c r="BI248" i="6"/>
  <c r="BH248" i="6"/>
  <c r="BG248" i="6"/>
  <c r="BE248" i="6"/>
  <c r="T248" i="6"/>
  <c r="R248" i="6"/>
  <c r="P248" i="6"/>
  <c r="BI247" i="6"/>
  <c r="BH247" i="6"/>
  <c r="BG247" i="6"/>
  <c r="BE247" i="6"/>
  <c r="T247" i="6"/>
  <c r="R247" i="6"/>
  <c r="P247" i="6"/>
  <c r="BI246" i="6"/>
  <c r="BH246" i="6"/>
  <c r="BG246" i="6"/>
  <c r="BE246" i="6"/>
  <c r="T246" i="6"/>
  <c r="R246" i="6"/>
  <c r="P246" i="6"/>
  <c r="BI245" i="6"/>
  <c r="BH245" i="6"/>
  <c r="BG245" i="6"/>
  <c r="BE245" i="6"/>
  <c r="T245" i="6"/>
  <c r="R245" i="6"/>
  <c r="P245" i="6"/>
  <c r="BI244" i="6"/>
  <c r="BH244" i="6"/>
  <c r="BG244" i="6"/>
  <c r="BE244" i="6"/>
  <c r="T244" i="6"/>
  <c r="R244" i="6"/>
  <c r="P244" i="6"/>
  <c r="BI243" i="6"/>
  <c r="BH243" i="6"/>
  <c r="BG243" i="6"/>
  <c r="BE243" i="6"/>
  <c r="T243" i="6"/>
  <c r="R243" i="6"/>
  <c r="P243" i="6"/>
  <c r="BI242" i="6"/>
  <c r="BH242" i="6"/>
  <c r="BG242" i="6"/>
  <c r="BE242" i="6"/>
  <c r="T242" i="6"/>
  <c r="R242" i="6"/>
  <c r="P242" i="6"/>
  <c r="BI241" i="6"/>
  <c r="BH241" i="6"/>
  <c r="BG241" i="6"/>
  <c r="BE241" i="6"/>
  <c r="T241" i="6"/>
  <c r="R241" i="6"/>
  <c r="P241" i="6"/>
  <c r="BI240" i="6"/>
  <c r="BH240" i="6"/>
  <c r="BG240" i="6"/>
  <c r="BE240" i="6"/>
  <c r="T240" i="6"/>
  <c r="R240" i="6"/>
  <c r="P240" i="6"/>
  <c r="BI239" i="6"/>
  <c r="BH239" i="6"/>
  <c r="BG239" i="6"/>
  <c r="BE239" i="6"/>
  <c r="T239" i="6"/>
  <c r="R239" i="6"/>
  <c r="P239" i="6"/>
  <c r="BI238" i="6"/>
  <c r="BH238" i="6"/>
  <c r="BG238" i="6"/>
  <c r="BE238" i="6"/>
  <c r="T238" i="6"/>
  <c r="R238" i="6"/>
  <c r="P238" i="6"/>
  <c r="BI237" i="6"/>
  <c r="BH237" i="6"/>
  <c r="BG237" i="6"/>
  <c r="BE237" i="6"/>
  <c r="T237" i="6"/>
  <c r="R237" i="6"/>
  <c r="P237" i="6"/>
  <c r="BI236" i="6"/>
  <c r="BH236" i="6"/>
  <c r="BG236" i="6"/>
  <c r="BE236" i="6"/>
  <c r="T236" i="6"/>
  <c r="R236" i="6"/>
  <c r="P236" i="6"/>
  <c r="BI235" i="6"/>
  <c r="BH235" i="6"/>
  <c r="BG235" i="6"/>
  <c r="BE235" i="6"/>
  <c r="T235" i="6"/>
  <c r="R235" i="6"/>
  <c r="P235" i="6"/>
  <c r="BI234" i="6"/>
  <c r="BH234" i="6"/>
  <c r="BG234" i="6"/>
  <c r="BE234" i="6"/>
  <c r="T234" i="6"/>
  <c r="R234" i="6"/>
  <c r="P234" i="6"/>
  <c r="BI233" i="6"/>
  <c r="BH233" i="6"/>
  <c r="BG233" i="6"/>
  <c r="BE233" i="6"/>
  <c r="T233" i="6"/>
  <c r="R233" i="6"/>
  <c r="P233" i="6"/>
  <c r="BI232" i="6"/>
  <c r="BH232" i="6"/>
  <c r="BG232" i="6"/>
  <c r="BE232" i="6"/>
  <c r="T232" i="6"/>
  <c r="R232" i="6"/>
  <c r="P232" i="6"/>
  <c r="BI231" i="6"/>
  <c r="BH231" i="6"/>
  <c r="BG231" i="6"/>
  <c r="BE231" i="6"/>
  <c r="T231" i="6"/>
  <c r="R231" i="6"/>
  <c r="P231" i="6"/>
  <c r="BI230" i="6"/>
  <c r="BH230" i="6"/>
  <c r="BG230" i="6"/>
  <c r="BE230" i="6"/>
  <c r="T230" i="6"/>
  <c r="R230" i="6"/>
  <c r="P230" i="6"/>
  <c r="BI229" i="6"/>
  <c r="BH229" i="6"/>
  <c r="BG229" i="6"/>
  <c r="BE229" i="6"/>
  <c r="T229" i="6"/>
  <c r="R229" i="6"/>
  <c r="P229" i="6"/>
  <c r="BI228" i="6"/>
  <c r="BH228" i="6"/>
  <c r="BG228" i="6"/>
  <c r="BE228" i="6"/>
  <c r="T228" i="6"/>
  <c r="R228" i="6"/>
  <c r="P228" i="6"/>
  <c r="BI227" i="6"/>
  <c r="BH227" i="6"/>
  <c r="BG227" i="6"/>
  <c r="BE227" i="6"/>
  <c r="T227" i="6"/>
  <c r="R227" i="6"/>
  <c r="P227" i="6"/>
  <c r="BI226" i="6"/>
  <c r="BH226" i="6"/>
  <c r="BG226" i="6"/>
  <c r="BE226" i="6"/>
  <c r="T226" i="6"/>
  <c r="R226" i="6"/>
  <c r="P226" i="6"/>
  <c r="BI225" i="6"/>
  <c r="BH225" i="6"/>
  <c r="BG225" i="6"/>
  <c r="BE225" i="6"/>
  <c r="T225" i="6"/>
  <c r="R225" i="6"/>
  <c r="P225" i="6"/>
  <c r="BI224" i="6"/>
  <c r="BH224" i="6"/>
  <c r="BG224" i="6"/>
  <c r="BE224" i="6"/>
  <c r="T224" i="6"/>
  <c r="R224" i="6"/>
  <c r="P224" i="6"/>
  <c r="BI223" i="6"/>
  <c r="BH223" i="6"/>
  <c r="BG223" i="6"/>
  <c r="BE223" i="6"/>
  <c r="T223" i="6"/>
  <c r="R223" i="6"/>
  <c r="P223" i="6"/>
  <c r="BI222" i="6"/>
  <c r="BH222" i="6"/>
  <c r="BG222" i="6"/>
  <c r="BE222" i="6"/>
  <c r="T222" i="6"/>
  <c r="R222" i="6"/>
  <c r="P222" i="6"/>
  <c r="BI221" i="6"/>
  <c r="BH221" i="6"/>
  <c r="BG221" i="6"/>
  <c r="BE221" i="6"/>
  <c r="T221" i="6"/>
  <c r="R221" i="6"/>
  <c r="P221" i="6"/>
  <c r="BI220" i="6"/>
  <c r="BH220" i="6"/>
  <c r="BG220" i="6"/>
  <c r="BE220" i="6"/>
  <c r="T220" i="6"/>
  <c r="R220" i="6"/>
  <c r="P220" i="6"/>
  <c r="BI219" i="6"/>
  <c r="BH219" i="6"/>
  <c r="BG219" i="6"/>
  <c r="BE219" i="6"/>
  <c r="T219" i="6"/>
  <c r="R219" i="6"/>
  <c r="P219" i="6"/>
  <c r="BI218" i="6"/>
  <c r="BH218" i="6"/>
  <c r="BG218" i="6"/>
  <c r="BE218" i="6"/>
  <c r="T218" i="6"/>
  <c r="R218" i="6"/>
  <c r="P218" i="6"/>
  <c r="BI217" i="6"/>
  <c r="BH217" i="6"/>
  <c r="BG217" i="6"/>
  <c r="BE217" i="6"/>
  <c r="T217" i="6"/>
  <c r="R217" i="6"/>
  <c r="P217" i="6"/>
  <c r="BI216" i="6"/>
  <c r="BH216" i="6"/>
  <c r="BG216" i="6"/>
  <c r="BE216" i="6"/>
  <c r="T216" i="6"/>
  <c r="R216" i="6"/>
  <c r="P216" i="6"/>
  <c r="BI215" i="6"/>
  <c r="BH215" i="6"/>
  <c r="BG215" i="6"/>
  <c r="BE215" i="6"/>
  <c r="T215" i="6"/>
  <c r="R215" i="6"/>
  <c r="P215" i="6"/>
  <c r="BI214" i="6"/>
  <c r="BH214" i="6"/>
  <c r="BG214" i="6"/>
  <c r="BE214" i="6"/>
  <c r="T214" i="6"/>
  <c r="R214" i="6"/>
  <c r="P214" i="6"/>
  <c r="BI213" i="6"/>
  <c r="BH213" i="6"/>
  <c r="BG213" i="6"/>
  <c r="BE213" i="6"/>
  <c r="T213" i="6"/>
  <c r="R213" i="6"/>
  <c r="P213" i="6"/>
  <c r="BI212" i="6"/>
  <c r="BH212" i="6"/>
  <c r="BG212" i="6"/>
  <c r="BE212" i="6"/>
  <c r="T212" i="6"/>
  <c r="R212" i="6"/>
  <c r="P212" i="6"/>
  <c r="BI211" i="6"/>
  <c r="BH211" i="6"/>
  <c r="BG211" i="6"/>
  <c r="BE211" i="6"/>
  <c r="T211" i="6"/>
  <c r="R211" i="6"/>
  <c r="P211" i="6"/>
  <c r="BI210" i="6"/>
  <c r="BH210" i="6"/>
  <c r="BG210" i="6"/>
  <c r="BE210" i="6"/>
  <c r="T210" i="6"/>
  <c r="R210" i="6"/>
  <c r="P210" i="6"/>
  <c r="BI208" i="6"/>
  <c r="BH208" i="6"/>
  <c r="BG208" i="6"/>
  <c r="BE208" i="6"/>
  <c r="T208" i="6"/>
  <c r="R208" i="6"/>
  <c r="P208" i="6"/>
  <c r="BI207" i="6"/>
  <c r="BH207" i="6"/>
  <c r="BG207" i="6"/>
  <c r="BE207" i="6"/>
  <c r="T207" i="6"/>
  <c r="R207" i="6"/>
  <c r="P207" i="6"/>
  <c r="BI206" i="6"/>
  <c r="BH206" i="6"/>
  <c r="BG206" i="6"/>
  <c r="BE206" i="6"/>
  <c r="T206" i="6"/>
  <c r="R206" i="6"/>
  <c r="P206" i="6"/>
  <c r="BI205" i="6"/>
  <c r="BH205" i="6"/>
  <c r="BG205" i="6"/>
  <c r="BE205" i="6"/>
  <c r="T205" i="6"/>
  <c r="R205" i="6"/>
  <c r="P205" i="6"/>
  <c r="BI204" i="6"/>
  <c r="BH204" i="6"/>
  <c r="BG204" i="6"/>
  <c r="BE204" i="6"/>
  <c r="T204" i="6"/>
  <c r="R204" i="6"/>
  <c r="P204" i="6"/>
  <c r="BI203" i="6"/>
  <c r="BH203" i="6"/>
  <c r="BG203" i="6"/>
  <c r="BE203" i="6"/>
  <c r="T203" i="6"/>
  <c r="R203" i="6"/>
  <c r="P203" i="6"/>
  <c r="BI202" i="6"/>
  <c r="BH202" i="6"/>
  <c r="BG202" i="6"/>
  <c r="BE202" i="6"/>
  <c r="T202" i="6"/>
  <c r="R202" i="6"/>
  <c r="P202" i="6"/>
  <c r="BI201" i="6"/>
  <c r="BH201" i="6"/>
  <c r="BG201" i="6"/>
  <c r="BE201" i="6"/>
  <c r="T201" i="6"/>
  <c r="R201" i="6"/>
  <c r="P201" i="6"/>
  <c r="BI200" i="6"/>
  <c r="BH200" i="6"/>
  <c r="BG200" i="6"/>
  <c r="BE200" i="6"/>
  <c r="T200" i="6"/>
  <c r="R200" i="6"/>
  <c r="P200" i="6"/>
  <c r="BI199" i="6"/>
  <c r="BH199" i="6"/>
  <c r="BG199" i="6"/>
  <c r="BE199" i="6"/>
  <c r="T199" i="6"/>
  <c r="R199" i="6"/>
  <c r="P199" i="6"/>
  <c r="BI198" i="6"/>
  <c r="BH198" i="6"/>
  <c r="BG198" i="6"/>
  <c r="BE198" i="6"/>
  <c r="T198" i="6"/>
  <c r="R198" i="6"/>
  <c r="P198" i="6"/>
  <c r="BI197" i="6"/>
  <c r="BH197" i="6"/>
  <c r="BG197" i="6"/>
  <c r="BE197" i="6"/>
  <c r="T197" i="6"/>
  <c r="R197" i="6"/>
  <c r="P197" i="6"/>
  <c r="BI196" i="6"/>
  <c r="BH196" i="6"/>
  <c r="BG196" i="6"/>
  <c r="BE196" i="6"/>
  <c r="T196" i="6"/>
  <c r="R196" i="6"/>
  <c r="P196" i="6"/>
  <c r="BI195" i="6"/>
  <c r="BH195" i="6"/>
  <c r="BG195" i="6"/>
  <c r="BE195" i="6"/>
  <c r="T195" i="6"/>
  <c r="R195" i="6"/>
  <c r="P195" i="6"/>
  <c r="BI194" i="6"/>
  <c r="BH194" i="6"/>
  <c r="BG194" i="6"/>
  <c r="BE194" i="6"/>
  <c r="T194" i="6"/>
  <c r="R194" i="6"/>
  <c r="P194" i="6"/>
  <c r="BI193" i="6"/>
  <c r="BH193" i="6"/>
  <c r="BG193" i="6"/>
  <c r="BE193" i="6"/>
  <c r="T193" i="6"/>
  <c r="R193" i="6"/>
  <c r="P193" i="6"/>
  <c r="BI192" i="6"/>
  <c r="BH192" i="6"/>
  <c r="BG192" i="6"/>
  <c r="BE192" i="6"/>
  <c r="T192" i="6"/>
  <c r="R192" i="6"/>
  <c r="P192" i="6"/>
  <c r="BI191" i="6"/>
  <c r="BH191" i="6"/>
  <c r="BG191" i="6"/>
  <c r="BE191" i="6"/>
  <c r="T191" i="6"/>
  <c r="R191" i="6"/>
  <c r="P191" i="6"/>
  <c r="BI190" i="6"/>
  <c r="BH190" i="6"/>
  <c r="BG190" i="6"/>
  <c r="BE190" i="6"/>
  <c r="T190" i="6"/>
  <c r="R190" i="6"/>
  <c r="P190" i="6"/>
  <c r="BI189" i="6"/>
  <c r="BH189" i="6"/>
  <c r="BG189" i="6"/>
  <c r="BE189" i="6"/>
  <c r="T189" i="6"/>
  <c r="R189" i="6"/>
  <c r="P189" i="6"/>
  <c r="BI188" i="6"/>
  <c r="BH188" i="6"/>
  <c r="BG188" i="6"/>
  <c r="BE188" i="6"/>
  <c r="T188" i="6"/>
  <c r="R188" i="6"/>
  <c r="P188" i="6"/>
  <c r="BI187" i="6"/>
  <c r="BH187" i="6"/>
  <c r="BG187" i="6"/>
  <c r="BE187" i="6"/>
  <c r="T187" i="6"/>
  <c r="R187" i="6"/>
  <c r="P187" i="6"/>
  <c r="BI186" i="6"/>
  <c r="BH186" i="6"/>
  <c r="BG186" i="6"/>
  <c r="BE186" i="6"/>
  <c r="T186" i="6"/>
  <c r="R186" i="6"/>
  <c r="P186" i="6"/>
  <c r="BI185" i="6"/>
  <c r="BH185" i="6"/>
  <c r="BG185" i="6"/>
  <c r="BE185" i="6"/>
  <c r="T185" i="6"/>
  <c r="R185" i="6"/>
  <c r="P185" i="6"/>
  <c r="BI183" i="6"/>
  <c r="BH183" i="6"/>
  <c r="BG183" i="6"/>
  <c r="BE183" i="6"/>
  <c r="T183" i="6"/>
  <c r="R183" i="6"/>
  <c r="P183" i="6"/>
  <c r="BI182" i="6"/>
  <c r="BH182" i="6"/>
  <c r="BG182" i="6"/>
  <c r="BE182" i="6"/>
  <c r="T182" i="6"/>
  <c r="R182" i="6"/>
  <c r="P182" i="6"/>
  <c r="BI181" i="6"/>
  <c r="BH181" i="6"/>
  <c r="BG181" i="6"/>
  <c r="BE181" i="6"/>
  <c r="T181" i="6"/>
  <c r="R181" i="6"/>
  <c r="P181" i="6"/>
  <c r="BI180" i="6"/>
  <c r="BH180" i="6"/>
  <c r="BG180" i="6"/>
  <c r="BE180" i="6"/>
  <c r="T180" i="6"/>
  <c r="R180" i="6"/>
  <c r="P180" i="6"/>
  <c r="BI179" i="6"/>
  <c r="BH179" i="6"/>
  <c r="BG179" i="6"/>
  <c r="BE179" i="6"/>
  <c r="T179" i="6"/>
  <c r="R179" i="6"/>
  <c r="P179" i="6"/>
  <c r="BI178" i="6"/>
  <c r="BH178" i="6"/>
  <c r="BG178" i="6"/>
  <c r="BE178" i="6"/>
  <c r="T178" i="6"/>
  <c r="R178" i="6"/>
  <c r="P178" i="6"/>
  <c r="BI177" i="6"/>
  <c r="BH177" i="6"/>
  <c r="BG177" i="6"/>
  <c r="BE177" i="6"/>
  <c r="T177" i="6"/>
  <c r="R177" i="6"/>
  <c r="P177" i="6"/>
  <c r="BI176" i="6"/>
  <c r="BH176" i="6"/>
  <c r="BG176" i="6"/>
  <c r="BE176" i="6"/>
  <c r="T176" i="6"/>
  <c r="R176" i="6"/>
  <c r="P176" i="6"/>
  <c r="BI175" i="6"/>
  <c r="BH175" i="6"/>
  <c r="BG175" i="6"/>
  <c r="BE175" i="6"/>
  <c r="T175" i="6"/>
  <c r="R175" i="6"/>
  <c r="P175" i="6"/>
  <c r="BI174" i="6"/>
  <c r="BH174" i="6"/>
  <c r="BG174" i="6"/>
  <c r="BE174" i="6"/>
  <c r="T174" i="6"/>
  <c r="R174" i="6"/>
  <c r="P174" i="6"/>
  <c r="BI173" i="6"/>
  <c r="BH173" i="6"/>
  <c r="BG173" i="6"/>
  <c r="BE173" i="6"/>
  <c r="T173" i="6"/>
  <c r="R173" i="6"/>
  <c r="P173" i="6"/>
  <c r="BI172" i="6"/>
  <c r="BH172" i="6"/>
  <c r="BG172" i="6"/>
  <c r="BE172" i="6"/>
  <c r="T172" i="6"/>
  <c r="R172" i="6"/>
  <c r="P172" i="6"/>
  <c r="BI171" i="6"/>
  <c r="BH171" i="6"/>
  <c r="BG171" i="6"/>
  <c r="BE171" i="6"/>
  <c r="T171" i="6"/>
  <c r="R171" i="6"/>
  <c r="P171" i="6"/>
  <c r="BI170" i="6"/>
  <c r="BH170" i="6"/>
  <c r="BG170" i="6"/>
  <c r="BE170" i="6"/>
  <c r="T170" i="6"/>
  <c r="R170" i="6"/>
  <c r="P170" i="6"/>
  <c r="BI169" i="6"/>
  <c r="BH169" i="6"/>
  <c r="BG169" i="6"/>
  <c r="BE169" i="6"/>
  <c r="T169" i="6"/>
  <c r="R169" i="6"/>
  <c r="P169" i="6"/>
  <c r="BI168" i="6"/>
  <c r="BH168" i="6"/>
  <c r="BG168" i="6"/>
  <c r="BE168" i="6"/>
  <c r="T168" i="6"/>
  <c r="R168" i="6"/>
  <c r="P168" i="6"/>
  <c r="BI167" i="6"/>
  <c r="BH167" i="6"/>
  <c r="BG167" i="6"/>
  <c r="BE167" i="6"/>
  <c r="T167" i="6"/>
  <c r="R167" i="6"/>
  <c r="P167" i="6"/>
  <c r="BI166" i="6"/>
  <c r="BH166" i="6"/>
  <c r="BG166" i="6"/>
  <c r="BE166" i="6"/>
  <c r="T166" i="6"/>
  <c r="R166" i="6"/>
  <c r="P166" i="6"/>
  <c r="BI165" i="6"/>
  <c r="BH165" i="6"/>
  <c r="BG165" i="6"/>
  <c r="BE165" i="6"/>
  <c r="T165" i="6"/>
  <c r="R165" i="6"/>
  <c r="P165" i="6"/>
  <c r="BI164" i="6"/>
  <c r="BH164" i="6"/>
  <c r="BG164" i="6"/>
  <c r="BE164" i="6"/>
  <c r="T164" i="6"/>
  <c r="R164" i="6"/>
  <c r="P164" i="6"/>
  <c r="BI163" i="6"/>
  <c r="BH163" i="6"/>
  <c r="BG163" i="6"/>
  <c r="BE163" i="6"/>
  <c r="T163" i="6"/>
  <c r="R163" i="6"/>
  <c r="P163" i="6"/>
  <c r="BI162" i="6"/>
  <c r="BH162" i="6"/>
  <c r="BG162" i="6"/>
  <c r="BE162" i="6"/>
  <c r="T162" i="6"/>
  <c r="R162" i="6"/>
  <c r="P162" i="6"/>
  <c r="BI161" i="6"/>
  <c r="BH161" i="6"/>
  <c r="BG161" i="6"/>
  <c r="BE161" i="6"/>
  <c r="T161" i="6"/>
  <c r="R161" i="6"/>
  <c r="P161" i="6"/>
  <c r="BI160" i="6"/>
  <c r="BH160" i="6"/>
  <c r="BG160" i="6"/>
  <c r="BE160" i="6"/>
  <c r="T160" i="6"/>
  <c r="R160" i="6"/>
  <c r="P160" i="6"/>
  <c r="BI159" i="6"/>
  <c r="BH159" i="6"/>
  <c r="BG159" i="6"/>
  <c r="BE159" i="6"/>
  <c r="T159" i="6"/>
  <c r="R159" i="6"/>
  <c r="P159" i="6"/>
  <c r="BI156" i="6"/>
  <c r="BH156" i="6"/>
  <c r="BG156" i="6"/>
  <c r="BE156" i="6"/>
  <c r="T156" i="6"/>
  <c r="R156" i="6"/>
  <c r="P156" i="6"/>
  <c r="BI155" i="6"/>
  <c r="BH155" i="6"/>
  <c r="BG155" i="6"/>
  <c r="BE155" i="6"/>
  <c r="T155" i="6"/>
  <c r="R155" i="6"/>
  <c r="P155" i="6"/>
  <c r="BI154" i="6"/>
  <c r="BH154" i="6"/>
  <c r="BG154" i="6"/>
  <c r="BE154" i="6"/>
  <c r="T154" i="6"/>
  <c r="R154" i="6"/>
  <c r="P154" i="6"/>
  <c r="BI153" i="6"/>
  <c r="BH153" i="6"/>
  <c r="BG153" i="6"/>
  <c r="BE153" i="6"/>
  <c r="T153" i="6"/>
  <c r="R153" i="6"/>
  <c r="P153" i="6"/>
  <c r="BI152" i="6"/>
  <c r="BH152" i="6"/>
  <c r="BG152" i="6"/>
  <c r="BE152" i="6"/>
  <c r="T152" i="6"/>
  <c r="R152" i="6"/>
  <c r="P152" i="6"/>
  <c r="BI151" i="6"/>
  <c r="BH151" i="6"/>
  <c r="BG151" i="6"/>
  <c r="BE151" i="6"/>
  <c r="T151" i="6"/>
  <c r="R151" i="6"/>
  <c r="P151" i="6"/>
  <c r="BI150" i="6"/>
  <c r="BH150" i="6"/>
  <c r="BG150" i="6"/>
  <c r="BE150" i="6"/>
  <c r="T150" i="6"/>
  <c r="R150" i="6"/>
  <c r="P150" i="6"/>
  <c r="BI149" i="6"/>
  <c r="BH149" i="6"/>
  <c r="BG149" i="6"/>
  <c r="BE149" i="6"/>
  <c r="T149" i="6"/>
  <c r="R149" i="6"/>
  <c r="P149" i="6"/>
  <c r="BI148" i="6"/>
  <c r="BH148" i="6"/>
  <c r="BG148" i="6"/>
  <c r="BE148" i="6"/>
  <c r="T148" i="6"/>
  <c r="R148" i="6"/>
  <c r="P148" i="6"/>
  <c r="BI147" i="6"/>
  <c r="BH147" i="6"/>
  <c r="BG147" i="6"/>
  <c r="BE147" i="6"/>
  <c r="T147" i="6"/>
  <c r="R147" i="6"/>
  <c r="P147" i="6"/>
  <c r="BI146" i="6"/>
  <c r="BH146" i="6"/>
  <c r="BG146" i="6"/>
  <c r="BE146" i="6"/>
  <c r="T146" i="6"/>
  <c r="R146" i="6"/>
  <c r="P146" i="6"/>
  <c r="BI145" i="6"/>
  <c r="BH145" i="6"/>
  <c r="BG145" i="6"/>
  <c r="BE145" i="6"/>
  <c r="T145" i="6"/>
  <c r="R145" i="6"/>
  <c r="P145" i="6"/>
  <c r="BI144" i="6"/>
  <c r="BH144" i="6"/>
  <c r="BG144" i="6"/>
  <c r="BE144" i="6"/>
  <c r="T144" i="6"/>
  <c r="R144" i="6"/>
  <c r="P144" i="6"/>
  <c r="BI142" i="6"/>
  <c r="BH142" i="6"/>
  <c r="BG142" i="6"/>
  <c r="BE142" i="6"/>
  <c r="T142" i="6"/>
  <c r="R142" i="6"/>
  <c r="P142" i="6"/>
  <c r="BI141" i="6"/>
  <c r="BH141" i="6"/>
  <c r="BG141" i="6"/>
  <c r="BE141" i="6"/>
  <c r="T141" i="6"/>
  <c r="R141" i="6"/>
  <c r="P141" i="6"/>
  <c r="BI140" i="6"/>
  <c r="BH140" i="6"/>
  <c r="BG140" i="6"/>
  <c r="BE140" i="6"/>
  <c r="T140" i="6"/>
  <c r="R140" i="6"/>
  <c r="P140" i="6"/>
  <c r="BI139" i="6"/>
  <c r="BH139" i="6"/>
  <c r="BG139" i="6"/>
  <c r="BE139" i="6"/>
  <c r="T139" i="6"/>
  <c r="R139" i="6"/>
  <c r="P139" i="6"/>
  <c r="BI138" i="6"/>
  <c r="BH138" i="6"/>
  <c r="BG138" i="6"/>
  <c r="BE138" i="6"/>
  <c r="T138" i="6"/>
  <c r="R138" i="6"/>
  <c r="P138" i="6"/>
  <c r="BI137" i="6"/>
  <c r="BH137" i="6"/>
  <c r="BG137" i="6"/>
  <c r="BE137" i="6"/>
  <c r="T137" i="6"/>
  <c r="R137" i="6"/>
  <c r="P137" i="6"/>
  <c r="BI136" i="6"/>
  <c r="BH136" i="6"/>
  <c r="BG136" i="6"/>
  <c r="BE136" i="6"/>
  <c r="T136" i="6"/>
  <c r="R136" i="6"/>
  <c r="P136" i="6"/>
  <c r="BI135" i="6"/>
  <c r="BH135" i="6"/>
  <c r="BG135" i="6"/>
  <c r="BE135" i="6"/>
  <c r="T135" i="6"/>
  <c r="R135" i="6"/>
  <c r="P135" i="6"/>
  <c r="BI134" i="6"/>
  <c r="BH134" i="6"/>
  <c r="BG134" i="6"/>
  <c r="BE134" i="6"/>
  <c r="T134" i="6"/>
  <c r="R134" i="6"/>
  <c r="P134" i="6"/>
  <c r="BI133" i="6"/>
  <c r="BH133" i="6"/>
  <c r="BG133" i="6"/>
  <c r="BE133" i="6"/>
  <c r="T133" i="6"/>
  <c r="R133" i="6"/>
  <c r="P133" i="6"/>
  <c r="BI132" i="6"/>
  <c r="BH132" i="6"/>
  <c r="BG132" i="6"/>
  <c r="BE132" i="6"/>
  <c r="T132" i="6"/>
  <c r="R132" i="6"/>
  <c r="P132" i="6"/>
  <c r="J126" i="6"/>
  <c r="J125" i="6"/>
  <c r="F125" i="6"/>
  <c r="F123" i="6"/>
  <c r="E121" i="6"/>
  <c r="J94" i="6"/>
  <c r="J93" i="6"/>
  <c r="F93" i="6"/>
  <c r="F91" i="6"/>
  <c r="E89" i="6"/>
  <c r="J20" i="6"/>
  <c r="E20" i="6"/>
  <c r="F94" i="6"/>
  <c r="J19" i="6"/>
  <c r="J14" i="6"/>
  <c r="J123" i="6" s="1"/>
  <c r="E7" i="6"/>
  <c r="E85" i="6" s="1"/>
  <c r="J39" i="5"/>
  <c r="J38" i="5"/>
  <c r="AY99" i="1"/>
  <c r="J37" i="5"/>
  <c r="AX99" i="1" s="1"/>
  <c r="BI147" i="5"/>
  <c r="BH147" i="5"/>
  <c r="BG147" i="5"/>
  <c r="BE147" i="5"/>
  <c r="T147" i="5"/>
  <c r="R147" i="5"/>
  <c r="P147" i="5"/>
  <c r="BI146" i="5"/>
  <c r="BH146" i="5"/>
  <c r="BG146" i="5"/>
  <c r="BE146" i="5"/>
  <c r="T146" i="5"/>
  <c r="R146" i="5"/>
  <c r="P146" i="5"/>
  <c r="BI143" i="5"/>
  <c r="BH143" i="5"/>
  <c r="BG143" i="5"/>
  <c r="BE143" i="5"/>
  <c r="T143" i="5"/>
  <c r="R143" i="5"/>
  <c r="P143" i="5"/>
  <c r="BI142" i="5"/>
  <c r="BH142" i="5"/>
  <c r="BG142" i="5"/>
  <c r="BE142" i="5"/>
  <c r="T142" i="5"/>
  <c r="R142" i="5"/>
  <c r="P142" i="5"/>
  <c r="BI141" i="5"/>
  <c r="BH141" i="5"/>
  <c r="BG141" i="5"/>
  <c r="BE141" i="5"/>
  <c r="T141" i="5"/>
  <c r="R141" i="5"/>
  <c r="P141" i="5"/>
  <c r="BI140" i="5"/>
  <c r="BH140" i="5"/>
  <c r="BG140" i="5"/>
  <c r="BE140" i="5"/>
  <c r="T140" i="5"/>
  <c r="R140" i="5"/>
  <c r="P140" i="5"/>
  <c r="BI138" i="5"/>
  <c r="BH138" i="5"/>
  <c r="BG138" i="5"/>
  <c r="BE138" i="5"/>
  <c r="T138" i="5"/>
  <c r="R138" i="5"/>
  <c r="P138" i="5"/>
  <c r="BI137" i="5"/>
  <c r="BH137" i="5"/>
  <c r="BG137" i="5"/>
  <c r="BE137" i="5"/>
  <c r="T137" i="5"/>
  <c r="R137" i="5"/>
  <c r="P137" i="5"/>
  <c r="BI136" i="5"/>
  <c r="BH136" i="5"/>
  <c r="BG136" i="5"/>
  <c r="BE136" i="5"/>
  <c r="T136" i="5"/>
  <c r="R136" i="5"/>
  <c r="P136" i="5"/>
  <c r="BI133" i="5"/>
  <c r="BH133" i="5"/>
  <c r="BG133" i="5"/>
  <c r="BE133" i="5"/>
  <c r="T133" i="5"/>
  <c r="R133" i="5"/>
  <c r="P133" i="5"/>
  <c r="BI132" i="5"/>
  <c r="BH132" i="5"/>
  <c r="BG132" i="5"/>
  <c r="BE132" i="5"/>
  <c r="T132" i="5"/>
  <c r="R132" i="5"/>
  <c r="P132" i="5"/>
  <c r="BI131" i="5"/>
  <c r="BH131" i="5"/>
  <c r="BG131" i="5"/>
  <c r="BE131" i="5"/>
  <c r="T131" i="5"/>
  <c r="R131" i="5"/>
  <c r="P131" i="5"/>
  <c r="BI130" i="5"/>
  <c r="BH130" i="5"/>
  <c r="BG130" i="5"/>
  <c r="BE130" i="5"/>
  <c r="T130" i="5"/>
  <c r="R130" i="5"/>
  <c r="P130" i="5"/>
  <c r="J124" i="5"/>
  <c r="J123" i="5"/>
  <c r="F123" i="5"/>
  <c r="F121" i="5"/>
  <c r="E119" i="5"/>
  <c r="J94" i="5"/>
  <c r="J93" i="5"/>
  <c r="F93" i="5"/>
  <c r="F91" i="5"/>
  <c r="E89" i="5"/>
  <c r="J20" i="5"/>
  <c r="E20" i="5"/>
  <c r="F94" i="5" s="1"/>
  <c r="J19" i="5"/>
  <c r="J14" i="5"/>
  <c r="J91" i="5" s="1"/>
  <c r="E7" i="5"/>
  <c r="E115" i="5" s="1"/>
  <c r="J39" i="4"/>
  <c r="J38" i="4"/>
  <c r="AY98" i="1" s="1"/>
  <c r="J37" i="4"/>
  <c r="AX98" i="1" s="1"/>
  <c r="BI218" i="4"/>
  <c r="BH218" i="4"/>
  <c r="BG218" i="4"/>
  <c r="BE218" i="4"/>
  <c r="T218" i="4"/>
  <c r="R218" i="4"/>
  <c r="P218" i="4"/>
  <c r="BI217" i="4"/>
  <c r="BH217" i="4"/>
  <c r="BG217" i="4"/>
  <c r="BE217" i="4"/>
  <c r="T217" i="4"/>
  <c r="R217" i="4"/>
  <c r="P217" i="4"/>
  <c r="BI216" i="4"/>
  <c r="BH216" i="4"/>
  <c r="BG216" i="4"/>
  <c r="BE216" i="4"/>
  <c r="T216" i="4"/>
  <c r="R216" i="4"/>
  <c r="P216" i="4"/>
  <c r="BI214" i="4"/>
  <c r="BH214" i="4"/>
  <c r="BG214" i="4"/>
  <c r="BE214" i="4"/>
  <c r="T214" i="4"/>
  <c r="R214" i="4"/>
  <c r="P214" i="4"/>
  <c r="BI213" i="4"/>
  <c r="BH213" i="4"/>
  <c r="BG213" i="4"/>
  <c r="BE213" i="4"/>
  <c r="T213" i="4"/>
  <c r="R213" i="4"/>
  <c r="P213" i="4"/>
  <c r="BI211" i="4"/>
  <c r="BH211" i="4"/>
  <c r="BG211" i="4"/>
  <c r="BE211" i="4"/>
  <c r="T211" i="4"/>
  <c r="R211" i="4"/>
  <c r="P211" i="4"/>
  <c r="BI210" i="4"/>
  <c r="BH210" i="4"/>
  <c r="BG210" i="4"/>
  <c r="BE210" i="4"/>
  <c r="T210" i="4"/>
  <c r="R210" i="4"/>
  <c r="P210" i="4"/>
  <c r="BI209" i="4"/>
  <c r="BH209" i="4"/>
  <c r="BG209" i="4"/>
  <c r="BE209" i="4"/>
  <c r="T209" i="4"/>
  <c r="R209" i="4"/>
  <c r="P209" i="4"/>
  <c r="BI208" i="4"/>
  <c r="BH208" i="4"/>
  <c r="BG208" i="4"/>
  <c r="BE208" i="4"/>
  <c r="T208" i="4"/>
  <c r="R208" i="4"/>
  <c r="P208" i="4"/>
  <c r="BI207" i="4"/>
  <c r="BH207" i="4"/>
  <c r="BG207" i="4"/>
  <c r="BE207" i="4"/>
  <c r="T207" i="4"/>
  <c r="R207" i="4"/>
  <c r="P207" i="4"/>
  <c r="BI206" i="4"/>
  <c r="BH206" i="4"/>
  <c r="BG206" i="4"/>
  <c r="BE206" i="4"/>
  <c r="T206" i="4"/>
  <c r="R206" i="4"/>
  <c r="P206" i="4"/>
  <c r="BI205" i="4"/>
  <c r="BH205" i="4"/>
  <c r="BG205" i="4"/>
  <c r="BE205" i="4"/>
  <c r="T205" i="4"/>
  <c r="R205" i="4"/>
  <c r="P205" i="4"/>
  <c r="BI204" i="4"/>
  <c r="BH204" i="4"/>
  <c r="BG204" i="4"/>
  <c r="BE204" i="4"/>
  <c r="T204" i="4"/>
  <c r="R204" i="4"/>
  <c r="P204" i="4"/>
  <c r="BI203" i="4"/>
  <c r="BH203" i="4"/>
  <c r="BG203" i="4"/>
  <c r="BE203" i="4"/>
  <c r="T203" i="4"/>
  <c r="R203" i="4"/>
  <c r="P203" i="4"/>
  <c r="BI202" i="4"/>
  <c r="BH202" i="4"/>
  <c r="BG202" i="4"/>
  <c r="BE202" i="4"/>
  <c r="T202" i="4"/>
  <c r="R202" i="4"/>
  <c r="P202" i="4"/>
  <c r="BI201" i="4"/>
  <c r="BH201" i="4"/>
  <c r="BG201" i="4"/>
  <c r="BE201" i="4"/>
  <c r="T201" i="4"/>
  <c r="R201" i="4"/>
  <c r="P201" i="4"/>
  <c r="BI200" i="4"/>
  <c r="BH200" i="4"/>
  <c r="BG200" i="4"/>
  <c r="BE200" i="4"/>
  <c r="T200" i="4"/>
  <c r="R200" i="4"/>
  <c r="P200" i="4"/>
  <c r="BI199" i="4"/>
  <c r="BH199" i="4"/>
  <c r="BG199" i="4"/>
  <c r="BE199" i="4"/>
  <c r="T199" i="4"/>
  <c r="R199" i="4"/>
  <c r="P199" i="4"/>
  <c r="BI198" i="4"/>
  <c r="BH198" i="4"/>
  <c r="BG198" i="4"/>
  <c r="BE198" i="4"/>
  <c r="T198" i="4"/>
  <c r="R198" i="4"/>
  <c r="P198" i="4"/>
  <c r="BI197" i="4"/>
  <c r="BH197" i="4"/>
  <c r="BG197" i="4"/>
  <c r="BE197" i="4"/>
  <c r="T197" i="4"/>
  <c r="R197" i="4"/>
  <c r="P197" i="4"/>
  <c r="BI196" i="4"/>
  <c r="BH196" i="4"/>
  <c r="BG196" i="4"/>
  <c r="BE196" i="4"/>
  <c r="T196" i="4"/>
  <c r="R196" i="4"/>
  <c r="P196" i="4"/>
  <c r="BI195" i="4"/>
  <c r="BH195" i="4"/>
  <c r="BG195" i="4"/>
  <c r="BE195" i="4"/>
  <c r="T195" i="4"/>
  <c r="R195" i="4"/>
  <c r="P195" i="4"/>
  <c r="BI194" i="4"/>
  <c r="BH194" i="4"/>
  <c r="BG194" i="4"/>
  <c r="BE194" i="4"/>
  <c r="T194" i="4"/>
  <c r="R194" i="4"/>
  <c r="P194" i="4"/>
  <c r="BI193" i="4"/>
  <c r="BH193" i="4"/>
  <c r="BG193" i="4"/>
  <c r="BE193" i="4"/>
  <c r="T193" i="4"/>
  <c r="R193" i="4"/>
  <c r="P193" i="4"/>
  <c r="BI192" i="4"/>
  <c r="BH192" i="4"/>
  <c r="BG192" i="4"/>
  <c r="BE192" i="4"/>
  <c r="T192" i="4"/>
  <c r="R192" i="4"/>
  <c r="P192" i="4"/>
  <c r="BI191" i="4"/>
  <c r="BH191" i="4"/>
  <c r="BG191" i="4"/>
  <c r="BE191" i="4"/>
  <c r="T191" i="4"/>
  <c r="R191" i="4"/>
  <c r="P191" i="4"/>
  <c r="BI190" i="4"/>
  <c r="BH190" i="4"/>
  <c r="BG190" i="4"/>
  <c r="BE190" i="4"/>
  <c r="T190" i="4"/>
  <c r="R190" i="4"/>
  <c r="P190" i="4"/>
  <c r="BI189" i="4"/>
  <c r="BH189" i="4"/>
  <c r="BG189" i="4"/>
  <c r="BE189" i="4"/>
  <c r="T189" i="4"/>
  <c r="R189" i="4"/>
  <c r="P189" i="4"/>
  <c r="BI188" i="4"/>
  <c r="BH188" i="4"/>
  <c r="BG188" i="4"/>
  <c r="BE188" i="4"/>
  <c r="T188" i="4"/>
  <c r="R188" i="4"/>
  <c r="P188" i="4"/>
  <c r="BI187" i="4"/>
  <c r="BH187" i="4"/>
  <c r="BG187" i="4"/>
  <c r="BE187" i="4"/>
  <c r="T187" i="4"/>
  <c r="R187" i="4"/>
  <c r="P187" i="4"/>
  <c r="BI186" i="4"/>
  <c r="BH186" i="4"/>
  <c r="BG186" i="4"/>
  <c r="BE186" i="4"/>
  <c r="T186" i="4"/>
  <c r="R186" i="4"/>
  <c r="P186" i="4"/>
  <c r="BI185" i="4"/>
  <c r="BH185" i="4"/>
  <c r="BG185" i="4"/>
  <c r="BE185" i="4"/>
  <c r="T185" i="4"/>
  <c r="R185" i="4"/>
  <c r="P185" i="4"/>
  <c r="BI184" i="4"/>
  <c r="BH184" i="4"/>
  <c r="BG184" i="4"/>
  <c r="BE184" i="4"/>
  <c r="T184" i="4"/>
  <c r="R184" i="4"/>
  <c r="P184" i="4"/>
  <c r="BI183" i="4"/>
  <c r="BH183" i="4"/>
  <c r="BG183" i="4"/>
  <c r="BE183" i="4"/>
  <c r="T183" i="4"/>
  <c r="R183" i="4"/>
  <c r="P183" i="4"/>
  <c r="BI182" i="4"/>
  <c r="BH182" i="4"/>
  <c r="BG182" i="4"/>
  <c r="BE182" i="4"/>
  <c r="T182" i="4"/>
  <c r="R182" i="4"/>
  <c r="P182" i="4"/>
  <c r="BI181" i="4"/>
  <c r="BH181" i="4"/>
  <c r="BG181" i="4"/>
  <c r="BE181" i="4"/>
  <c r="T181" i="4"/>
  <c r="R181" i="4"/>
  <c r="P181" i="4"/>
  <c r="BI180" i="4"/>
  <c r="BH180" i="4"/>
  <c r="BG180" i="4"/>
  <c r="BE180" i="4"/>
  <c r="T180" i="4"/>
  <c r="R180" i="4"/>
  <c r="P180" i="4"/>
  <c r="BI179" i="4"/>
  <c r="BH179" i="4"/>
  <c r="BG179" i="4"/>
  <c r="BE179" i="4"/>
  <c r="T179" i="4"/>
  <c r="R179" i="4"/>
  <c r="P179" i="4"/>
  <c r="BI178" i="4"/>
  <c r="BH178" i="4"/>
  <c r="BG178" i="4"/>
  <c r="BE178" i="4"/>
  <c r="T178" i="4"/>
  <c r="R178" i="4"/>
  <c r="P178" i="4"/>
  <c r="BI177" i="4"/>
  <c r="BH177" i="4"/>
  <c r="BG177" i="4"/>
  <c r="BE177" i="4"/>
  <c r="T177" i="4"/>
  <c r="R177" i="4"/>
  <c r="P177" i="4"/>
  <c r="BI176" i="4"/>
  <c r="BH176" i="4"/>
  <c r="BG176" i="4"/>
  <c r="BE176" i="4"/>
  <c r="T176" i="4"/>
  <c r="R176" i="4"/>
  <c r="P176" i="4"/>
  <c r="BI175" i="4"/>
  <c r="BH175" i="4"/>
  <c r="BG175" i="4"/>
  <c r="BE175" i="4"/>
  <c r="T175" i="4"/>
  <c r="R175" i="4"/>
  <c r="P175" i="4"/>
  <c r="BI174" i="4"/>
  <c r="BH174" i="4"/>
  <c r="BG174" i="4"/>
  <c r="BE174" i="4"/>
  <c r="T174" i="4"/>
  <c r="R174" i="4"/>
  <c r="P174" i="4"/>
  <c r="BI173" i="4"/>
  <c r="BH173" i="4"/>
  <c r="BG173" i="4"/>
  <c r="BE173" i="4"/>
  <c r="T173" i="4"/>
  <c r="R173" i="4"/>
  <c r="P173" i="4"/>
  <c r="BI172" i="4"/>
  <c r="BH172" i="4"/>
  <c r="BG172" i="4"/>
  <c r="BE172" i="4"/>
  <c r="T172" i="4"/>
  <c r="R172" i="4"/>
  <c r="P172" i="4"/>
  <c r="BI171" i="4"/>
  <c r="BH171" i="4"/>
  <c r="BG171" i="4"/>
  <c r="BE171" i="4"/>
  <c r="T171" i="4"/>
  <c r="R171" i="4"/>
  <c r="P171" i="4"/>
  <c r="BI170" i="4"/>
  <c r="BH170" i="4"/>
  <c r="BG170" i="4"/>
  <c r="BE170" i="4"/>
  <c r="T170" i="4"/>
  <c r="R170" i="4"/>
  <c r="P170" i="4"/>
  <c r="BI169" i="4"/>
  <c r="BH169" i="4"/>
  <c r="BG169" i="4"/>
  <c r="BE169" i="4"/>
  <c r="T169" i="4"/>
  <c r="R169" i="4"/>
  <c r="P169" i="4"/>
  <c r="BI168" i="4"/>
  <c r="BH168" i="4"/>
  <c r="BG168" i="4"/>
  <c r="BE168" i="4"/>
  <c r="T168" i="4"/>
  <c r="R168" i="4"/>
  <c r="P168" i="4"/>
  <c r="BI167" i="4"/>
  <c r="BH167" i="4"/>
  <c r="BG167" i="4"/>
  <c r="BE167" i="4"/>
  <c r="T167" i="4"/>
  <c r="R167" i="4"/>
  <c r="P167" i="4"/>
  <c r="BI166" i="4"/>
  <c r="BH166" i="4"/>
  <c r="BG166" i="4"/>
  <c r="BE166" i="4"/>
  <c r="T166" i="4"/>
  <c r="R166" i="4"/>
  <c r="P166" i="4"/>
  <c r="BI165" i="4"/>
  <c r="BH165" i="4"/>
  <c r="BG165" i="4"/>
  <c r="BE165" i="4"/>
  <c r="T165" i="4"/>
  <c r="R165" i="4"/>
  <c r="P165" i="4"/>
  <c r="BI164" i="4"/>
  <c r="BH164" i="4"/>
  <c r="BG164" i="4"/>
  <c r="BE164" i="4"/>
  <c r="T164" i="4"/>
  <c r="R164" i="4"/>
  <c r="P164" i="4"/>
  <c r="BI163" i="4"/>
  <c r="BH163" i="4"/>
  <c r="BG163" i="4"/>
  <c r="BE163" i="4"/>
  <c r="T163" i="4"/>
  <c r="R163" i="4"/>
  <c r="P163" i="4"/>
  <c r="BI162" i="4"/>
  <c r="BH162" i="4"/>
  <c r="BG162" i="4"/>
  <c r="BE162" i="4"/>
  <c r="T162" i="4"/>
  <c r="R162" i="4"/>
  <c r="P162" i="4"/>
  <c r="BI161" i="4"/>
  <c r="BH161" i="4"/>
  <c r="BG161" i="4"/>
  <c r="BE161" i="4"/>
  <c r="T161" i="4"/>
  <c r="R161" i="4"/>
  <c r="P161" i="4"/>
  <c r="BI160" i="4"/>
  <c r="BH160" i="4"/>
  <c r="BG160" i="4"/>
  <c r="BE160" i="4"/>
  <c r="T160" i="4"/>
  <c r="R160" i="4"/>
  <c r="P160" i="4"/>
  <c r="BI159" i="4"/>
  <c r="BH159" i="4"/>
  <c r="BG159" i="4"/>
  <c r="BE159" i="4"/>
  <c r="T159" i="4"/>
  <c r="R159" i="4"/>
  <c r="P159" i="4"/>
  <c r="BI158" i="4"/>
  <c r="BH158" i="4"/>
  <c r="BG158" i="4"/>
  <c r="BE158" i="4"/>
  <c r="T158" i="4"/>
  <c r="R158" i="4"/>
  <c r="P158" i="4"/>
  <c r="BI157" i="4"/>
  <c r="BH157" i="4"/>
  <c r="BG157" i="4"/>
  <c r="BE157" i="4"/>
  <c r="T157" i="4"/>
  <c r="R157" i="4"/>
  <c r="P157" i="4"/>
  <c r="BI156" i="4"/>
  <c r="BH156" i="4"/>
  <c r="BG156" i="4"/>
  <c r="BE156" i="4"/>
  <c r="T156" i="4"/>
  <c r="R156" i="4"/>
  <c r="P156" i="4"/>
  <c r="BI155" i="4"/>
  <c r="BH155" i="4"/>
  <c r="BG155" i="4"/>
  <c r="BE155" i="4"/>
  <c r="T155" i="4"/>
  <c r="R155" i="4"/>
  <c r="P155" i="4"/>
  <c r="BI154" i="4"/>
  <c r="BH154" i="4"/>
  <c r="BG154" i="4"/>
  <c r="BE154" i="4"/>
  <c r="T154" i="4"/>
  <c r="R154" i="4"/>
  <c r="P154" i="4"/>
  <c r="BI153" i="4"/>
  <c r="BH153" i="4"/>
  <c r="BG153" i="4"/>
  <c r="BE153" i="4"/>
  <c r="T153" i="4"/>
  <c r="R153" i="4"/>
  <c r="P153" i="4"/>
  <c r="BI152" i="4"/>
  <c r="BH152" i="4"/>
  <c r="BG152" i="4"/>
  <c r="BE152" i="4"/>
  <c r="T152" i="4"/>
  <c r="R152" i="4"/>
  <c r="P152" i="4"/>
  <c r="BI149" i="4"/>
  <c r="BH149" i="4"/>
  <c r="BG149" i="4"/>
  <c r="BE149" i="4"/>
  <c r="T149" i="4"/>
  <c r="R149" i="4"/>
  <c r="P149" i="4"/>
  <c r="BI148" i="4"/>
  <c r="BH148" i="4"/>
  <c r="BG148" i="4"/>
  <c r="BE148" i="4"/>
  <c r="T148" i="4"/>
  <c r="R148" i="4"/>
  <c r="P148" i="4"/>
  <c r="BI145" i="4"/>
  <c r="BH145" i="4"/>
  <c r="BG145" i="4"/>
  <c r="BE145" i="4"/>
  <c r="T145" i="4"/>
  <c r="T144" i="4" s="1"/>
  <c r="R145" i="4"/>
  <c r="R144" i="4" s="1"/>
  <c r="P145" i="4"/>
  <c r="P144" i="4"/>
  <c r="BI143" i="4"/>
  <c r="BH143" i="4"/>
  <c r="BG143" i="4"/>
  <c r="BE143" i="4"/>
  <c r="T143" i="4"/>
  <c r="R143" i="4"/>
  <c r="P143" i="4"/>
  <c r="BI142" i="4"/>
  <c r="BH142" i="4"/>
  <c r="BG142" i="4"/>
  <c r="BE142" i="4"/>
  <c r="T142" i="4"/>
  <c r="R142" i="4"/>
  <c r="P142" i="4"/>
  <c r="BI141" i="4"/>
  <c r="BH141" i="4"/>
  <c r="BG141" i="4"/>
  <c r="BE141" i="4"/>
  <c r="T141" i="4"/>
  <c r="R141" i="4"/>
  <c r="P141" i="4"/>
  <c r="BI140" i="4"/>
  <c r="BH140" i="4"/>
  <c r="BG140" i="4"/>
  <c r="BE140" i="4"/>
  <c r="T140" i="4"/>
  <c r="R140" i="4"/>
  <c r="P140" i="4"/>
  <c r="BI139" i="4"/>
  <c r="BH139" i="4"/>
  <c r="BG139" i="4"/>
  <c r="BE139" i="4"/>
  <c r="T139" i="4"/>
  <c r="R139" i="4"/>
  <c r="P139" i="4"/>
  <c r="BI138" i="4"/>
  <c r="BH138" i="4"/>
  <c r="BG138" i="4"/>
  <c r="BE138" i="4"/>
  <c r="T138" i="4"/>
  <c r="R138" i="4"/>
  <c r="P138" i="4"/>
  <c r="BI137" i="4"/>
  <c r="BH137" i="4"/>
  <c r="BG137" i="4"/>
  <c r="BE137" i="4"/>
  <c r="T137" i="4"/>
  <c r="R137" i="4"/>
  <c r="P137" i="4"/>
  <c r="BI135" i="4"/>
  <c r="BH135" i="4"/>
  <c r="BG135" i="4"/>
  <c r="BE135" i="4"/>
  <c r="T135" i="4"/>
  <c r="R135" i="4"/>
  <c r="P135" i="4"/>
  <c r="BI134" i="4"/>
  <c r="BH134" i="4"/>
  <c r="BG134" i="4"/>
  <c r="BE134" i="4"/>
  <c r="T134" i="4"/>
  <c r="R134" i="4"/>
  <c r="P134" i="4"/>
  <c r="BI133" i="4"/>
  <c r="BH133" i="4"/>
  <c r="BG133" i="4"/>
  <c r="BE133" i="4"/>
  <c r="T133" i="4"/>
  <c r="R133" i="4"/>
  <c r="P133" i="4"/>
  <c r="J127" i="4"/>
  <c r="J126" i="4"/>
  <c r="F126" i="4"/>
  <c r="F124" i="4"/>
  <c r="E122" i="4"/>
  <c r="J94" i="4"/>
  <c r="J93" i="4"/>
  <c r="F93" i="4"/>
  <c r="F91" i="4"/>
  <c r="E89" i="4"/>
  <c r="J20" i="4"/>
  <c r="E20" i="4"/>
  <c r="F127" i="4"/>
  <c r="J19" i="4"/>
  <c r="J14" i="4"/>
  <c r="J124" i="4" s="1"/>
  <c r="E7" i="4"/>
  <c r="E85" i="4"/>
  <c r="J39" i="3"/>
  <c r="J38" i="3"/>
  <c r="AY97" i="1"/>
  <c r="J37" i="3"/>
  <c r="AX97" i="1"/>
  <c r="BI215" i="3"/>
  <c r="BH215" i="3"/>
  <c r="BG215" i="3"/>
  <c r="BE215" i="3"/>
  <c r="T215" i="3"/>
  <c r="R215" i="3"/>
  <c r="P215" i="3"/>
  <c r="BI214" i="3"/>
  <c r="BH214" i="3"/>
  <c r="BG214" i="3"/>
  <c r="BE214" i="3"/>
  <c r="T214" i="3"/>
  <c r="R214" i="3"/>
  <c r="P214" i="3"/>
  <c r="BI213" i="3"/>
  <c r="BH213" i="3"/>
  <c r="BG213" i="3"/>
  <c r="BE213" i="3"/>
  <c r="T213" i="3"/>
  <c r="R213" i="3"/>
  <c r="P213" i="3"/>
  <c r="BI211" i="3"/>
  <c r="BH211" i="3"/>
  <c r="BG211" i="3"/>
  <c r="BE211" i="3"/>
  <c r="T211" i="3"/>
  <c r="R211" i="3"/>
  <c r="P211" i="3"/>
  <c r="BI210" i="3"/>
  <c r="BH210" i="3"/>
  <c r="BG210" i="3"/>
  <c r="BE210" i="3"/>
  <c r="T210" i="3"/>
  <c r="R210" i="3"/>
  <c r="P210" i="3"/>
  <c r="BI209" i="3"/>
  <c r="BH209" i="3"/>
  <c r="BG209" i="3"/>
  <c r="BE209" i="3"/>
  <c r="T209" i="3"/>
  <c r="R209" i="3"/>
  <c r="P209" i="3"/>
  <c r="BI208" i="3"/>
  <c r="BH208" i="3"/>
  <c r="BG208" i="3"/>
  <c r="BE208" i="3"/>
  <c r="T208" i="3"/>
  <c r="R208" i="3"/>
  <c r="P208" i="3"/>
  <c r="BI206" i="3"/>
  <c r="BH206" i="3"/>
  <c r="BG206" i="3"/>
  <c r="BE206" i="3"/>
  <c r="T206" i="3"/>
  <c r="T205" i="3" s="1"/>
  <c r="R206" i="3"/>
  <c r="R205" i="3" s="1"/>
  <c r="P206" i="3"/>
  <c r="P205" i="3"/>
  <c r="BI204" i="3"/>
  <c r="BH204" i="3"/>
  <c r="BG204" i="3"/>
  <c r="BE204" i="3"/>
  <c r="T204" i="3"/>
  <c r="R204" i="3"/>
  <c r="P204" i="3"/>
  <c r="BI203" i="3"/>
  <c r="BH203" i="3"/>
  <c r="BG203" i="3"/>
  <c r="BE203" i="3"/>
  <c r="T203" i="3"/>
  <c r="R203" i="3"/>
  <c r="P203" i="3"/>
  <c r="BI202" i="3"/>
  <c r="BH202" i="3"/>
  <c r="BG202" i="3"/>
  <c r="BE202" i="3"/>
  <c r="T202" i="3"/>
  <c r="R202" i="3"/>
  <c r="P202" i="3"/>
  <c r="BI200" i="3"/>
  <c r="BH200" i="3"/>
  <c r="BG200" i="3"/>
  <c r="BE200" i="3"/>
  <c r="T200" i="3"/>
  <c r="R200" i="3"/>
  <c r="P200" i="3"/>
  <c r="BI199" i="3"/>
  <c r="BH199" i="3"/>
  <c r="BG199" i="3"/>
  <c r="BE199" i="3"/>
  <c r="T199" i="3"/>
  <c r="R199" i="3"/>
  <c r="P199" i="3"/>
  <c r="BI198" i="3"/>
  <c r="BH198" i="3"/>
  <c r="BG198" i="3"/>
  <c r="BE198" i="3"/>
  <c r="T198" i="3"/>
  <c r="R198" i="3"/>
  <c r="P198" i="3"/>
  <c r="BI196" i="3"/>
  <c r="BH196" i="3"/>
  <c r="BG196" i="3"/>
  <c r="BE196" i="3"/>
  <c r="T196" i="3"/>
  <c r="R196" i="3"/>
  <c r="P196" i="3"/>
  <c r="BI195" i="3"/>
  <c r="BH195" i="3"/>
  <c r="BG195" i="3"/>
  <c r="BE195" i="3"/>
  <c r="T195" i="3"/>
  <c r="R195" i="3"/>
  <c r="P195" i="3"/>
  <c r="BI194" i="3"/>
  <c r="BH194" i="3"/>
  <c r="BG194" i="3"/>
  <c r="BE194" i="3"/>
  <c r="T194" i="3"/>
  <c r="R194" i="3"/>
  <c r="P194" i="3"/>
  <c r="BI192" i="3"/>
  <c r="BH192" i="3"/>
  <c r="BG192" i="3"/>
  <c r="BE192" i="3"/>
  <c r="T192" i="3"/>
  <c r="R192" i="3"/>
  <c r="P192" i="3"/>
  <c r="BI191" i="3"/>
  <c r="BH191" i="3"/>
  <c r="BG191" i="3"/>
  <c r="BE191" i="3"/>
  <c r="T191" i="3"/>
  <c r="R191" i="3"/>
  <c r="P191" i="3"/>
  <c r="BI189" i="3"/>
  <c r="BH189" i="3"/>
  <c r="BG189" i="3"/>
  <c r="BE189" i="3"/>
  <c r="T189" i="3"/>
  <c r="T188" i="3"/>
  <c r="R189" i="3"/>
  <c r="R188" i="3"/>
  <c r="P189" i="3"/>
  <c r="P188" i="3" s="1"/>
  <c r="BI187" i="3"/>
  <c r="BH187" i="3"/>
  <c r="BG187" i="3"/>
  <c r="BE187" i="3"/>
  <c r="T187" i="3"/>
  <c r="R187" i="3"/>
  <c r="P187" i="3"/>
  <c r="BI186" i="3"/>
  <c r="BH186" i="3"/>
  <c r="BG186" i="3"/>
  <c r="BE186" i="3"/>
  <c r="T186" i="3"/>
  <c r="R186" i="3"/>
  <c r="P186" i="3"/>
  <c r="BI185" i="3"/>
  <c r="BH185" i="3"/>
  <c r="BG185" i="3"/>
  <c r="BE185" i="3"/>
  <c r="T185" i="3"/>
  <c r="R185" i="3"/>
  <c r="P185" i="3"/>
  <c r="BI184" i="3"/>
  <c r="BH184" i="3"/>
  <c r="BG184" i="3"/>
  <c r="BE184" i="3"/>
  <c r="T184" i="3"/>
  <c r="R184" i="3"/>
  <c r="P184" i="3"/>
  <c r="BI183" i="3"/>
  <c r="BH183" i="3"/>
  <c r="BG183" i="3"/>
  <c r="BE183" i="3"/>
  <c r="T183" i="3"/>
  <c r="R183" i="3"/>
  <c r="P183" i="3"/>
  <c r="BI182" i="3"/>
  <c r="BH182" i="3"/>
  <c r="BG182" i="3"/>
  <c r="BE182" i="3"/>
  <c r="T182" i="3"/>
  <c r="R182" i="3"/>
  <c r="P182" i="3"/>
  <c r="BI181" i="3"/>
  <c r="BH181" i="3"/>
  <c r="BG181" i="3"/>
  <c r="BE181" i="3"/>
  <c r="T181" i="3"/>
  <c r="R181" i="3"/>
  <c r="P181" i="3"/>
  <c r="BI180" i="3"/>
  <c r="BH180" i="3"/>
  <c r="BG180" i="3"/>
  <c r="BE180" i="3"/>
  <c r="T180" i="3"/>
  <c r="R180" i="3"/>
  <c r="P180" i="3"/>
  <c r="BI179" i="3"/>
  <c r="BH179" i="3"/>
  <c r="BG179" i="3"/>
  <c r="BE179" i="3"/>
  <c r="T179" i="3"/>
  <c r="R179" i="3"/>
  <c r="P179" i="3"/>
  <c r="BI177" i="3"/>
  <c r="BH177" i="3"/>
  <c r="BG177" i="3"/>
  <c r="BE177" i="3"/>
  <c r="T177" i="3"/>
  <c r="R177" i="3"/>
  <c r="P177" i="3"/>
  <c r="BI176" i="3"/>
  <c r="BH176" i="3"/>
  <c r="BG176" i="3"/>
  <c r="BE176" i="3"/>
  <c r="T176" i="3"/>
  <c r="R176" i="3"/>
  <c r="P176" i="3"/>
  <c r="BI175" i="3"/>
  <c r="BH175" i="3"/>
  <c r="BG175" i="3"/>
  <c r="BE175" i="3"/>
  <c r="T175" i="3"/>
  <c r="R175" i="3"/>
  <c r="P175" i="3"/>
  <c r="BI172" i="3"/>
  <c r="BH172" i="3"/>
  <c r="BG172" i="3"/>
  <c r="BE172" i="3"/>
  <c r="T172" i="3"/>
  <c r="T171" i="3" s="1"/>
  <c r="R172" i="3"/>
  <c r="R171" i="3"/>
  <c r="P172" i="3"/>
  <c r="P171" i="3"/>
  <c r="BI170" i="3"/>
  <c r="BH170" i="3"/>
  <c r="BG170" i="3"/>
  <c r="BE170" i="3"/>
  <c r="T170" i="3"/>
  <c r="R170" i="3"/>
  <c r="P170" i="3"/>
  <c r="BI169" i="3"/>
  <c r="BH169" i="3"/>
  <c r="BG169" i="3"/>
  <c r="BE169" i="3"/>
  <c r="T169" i="3"/>
  <c r="R169" i="3"/>
  <c r="P169" i="3"/>
  <c r="BI168" i="3"/>
  <c r="BH168" i="3"/>
  <c r="BG168" i="3"/>
  <c r="BE168" i="3"/>
  <c r="T168" i="3"/>
  <c r="R168" i="3"/>
  <c r="P168" i="3"/>
  <c r="BI167" i="3"/>
  <c r="BH167" i="3"/>
  <c r="BG167" i="3"/>
  <c r="BE167" i="3"/>
  <c r="T167" i="3"/>
  <c r="R167" i="3"/>
  <c r="P167" i="3"/>
  <c r="BI166" i="3"/>
  <c r="BH166" i="3"/>
  <c r="BG166" i="3"/>
  <c r="BE166" i="3"/>
  <c r="T166" i="3"/>
  <c r="R166" i="3"/>
  <c r="P166" i="3"/>
  <c r="BI165" i="3"/>
  <c r="BH165" i="3"/>
  <c r="BG165" i="3"/>
  <c r="BE165" i="3"/>
  <c r="T165" i="3"/>
  <c r="R165" i="3"/>
  <c r="P165" i="3"/>
  <c r="BI164" i="3"/>
  <c r="BH164" i="3"/>
  <c r="BG164" i="3"/>
  <c r="BE164" i="3"/>
  <c r="T164" i="3"/>
  <c r="R164" i="3"/>
  <c r="P164" i="3"/>
  <c r="BI163" i="3"/>
  <c r="BH163" i="3"/>
  <c r="BG163" i="3"/>
  <c r="BE163" i="3"/>
  <c r="T163" i="3"/>
  <c r="R163" i="3"/>
  <c r="P163" i="3"/>
  <c r="BI162" i="3"/>
  <c r="BH162" i="3"/>
  <c r="BG162" i="3"/>
  <c r="BE162" i="3"/>
  <c r="T162" i="3"/>
  <c r="R162" i="3"/>
  <c r="P162" i="3"/>
  <c r="BI161" i="3"/>
  <c r="BH161" i="3"/>
  <c r="BG161" i="3"/>
  <c r="BE161" i="3"/>
  <c r="T161" i="3"/>
  <c r="R161" i="3"/>
  <c r="P161" i="3"/>
  <c r="BI160" i="3"/>
  <c r="BH160" i="3"/>
  <c r="BG160" i="3"/>
  <c r="BE160" i="3"/>
  <c r="T160" i="3"/>
  <c r="R160" i="3"/>
  <c r="P160" i="3"/>
  <c r="BI159" i="3"/>
  <c r="BH159" i="3"/>
  <c r="BG159" i="3"/>
  <c r="BE159" i="3"/>
  <c r="T159" i="3"/>
  <c r="R159" i="3"/>
  <c r="P159" i="3"/>
  <c r="BI158" i="3"/>
  <c r="BH158" i="3"/>
  <c r="BG158" i="3"/>
  <c r="BE158" i="3"/>
  <c r="T158" i="3"/>
  <c r="R158" i="3"/>
  <c r="P158" i="3"/>
  <c r="BI157" i="3"/>
  <c r="BH157" i="3"/>
  <c r="BG157" i="3"/>
  <c r="BE157" i="3"/>
  <c r="T157" i="3"/>
  <c r="R157" i="3"/>
  <c r="P157" i="3"/>
  <c r="BI156" i="3"/>
  <c r="BH156" i="3"/>
  <c r="BG156" i="3"/>
  <c r="BE156" i="3"/>
  <c r="T156" i="3"/>
  <c r="R156" i="3"/>
  <c r="P156" i="3"/>
  <c r="BI155" i="3"/>
  <c r="BH155" i="3"/>
  <c r="BG155" i="3"/>
  <c r="BE155" i="3"/>
  <c r="T155" i="3"/>
  <c r="R155" i="3"/>
  <c r="P155" i="3"/>
  <c r="BI153" i="3"/>
  <c r="BH153" i="3"/>
  <c r="BG153" i="3"/>
  <c r="BE153" i="3"/>
  <c r="T153" i="3"/>
  <c r="R153" i="3"/>
  <c r="P153" i="3"/>
  <c r="BI152" i="3"/>
  <c r="BH152" i="3"/>
  <c r="BG152" i="3"/>
  <c r="BE152" i="3"/>
  <c r="T152" i="3"/>
  <c r="R152" i="3"/>
  <c r="P152" i="3"/>
  <c r="BI151" i="3"/>
  <c r="BH151" i="3"/>
  <c r="BG151" i="3"/>
  <c r="BE151" i="3"/>
  <c r="T151" i="3"/>
  <c r="R151" i="3"/>
  <c r="P151" i="3"/>
  <c r="BI150" i="3"/>
  <c r="BH150" i="3"/>
  <c r="BG150" i="3"/>
  <c r="BE150" i="3"/>
  <c r="T150" i="3"/>
  <c r="R150" i="3"/>
  <c r="P150" i="3"/>
  <c r="BI149" i="3"/>
  <c r="BH149" i="3"/>
  <c r="BG149" i="3"/>
  <c r="BE149" i="3"/>
  <c r="T149" i="3"/>
  <c r="R149" i="3"/>
  <c r="P149" i="3"/>
  <c r="BI148" i="3"/>
  <c r="BH148" i="3"/>
  <c r="BG148" i="3"/>
  <c r="BE148" i="3"/>
  <c r="T148" i="3"/>
  <c r="R148" i="3"/>
  <c r="P148" i="3"/>
  <c r="BI147" i="3"/>
  <c r="BH147" i="3"/>
  <c r="BG147" i="3"/>
  <c r="BE147" i="3"/>
  <c r="T147" i="3"/>
  <c r="R147" i="3"/>
  <c r="P147" i="3"/>
  <c r="BI146" i="3"/>
  <c r="BH146" i="3"/>
  <c r="BG146" i="3"/>
  <c r="BE146" i="3"/>
  <c r="T146" i="3"/>
  <c r="R146" i="3"/>
  <c r="P146" i="3"/>
  <c r="BI145" i="3"/>
  <c r="BH145" i="3"/>
  <c r="BG145" i="3"/>
  <c r="BE145" i="3"/>
  <c r="T145" i="3"/>
  <c r="R145" i="3"/>
  <c r="P145" i="3"/>
  <c r="BI144" i="3"/>
  <c r="BH144" i="3"/>
  <c r="BG144" i="3"/>
  <c r="BE144" i="3"/>
  <c r="T144" i="3"/>
  <c r="R144" i="3"/>
  <c r="P144" i="3"/>
  <c r="BI143" i="3"/>
  <c r="BH143" i="3"/>
  <c r="BG143" i="3"/>
  <c r="BE143" i="3"/>
  <c r="T143" i="3"/>
  <c r="R143" i="3"/>
  <c r="P143" i="3"/>
  <c r="BI142" i="3"/>
  <c r="BH142" i="3"/>
  <c r="BG142" i="3"/>
  <c r="BE142" i="3"/>
  <c r="T142" i="3"/>
  <c r="R142" i="3"/>
  <c r="P142" i="3"/>
  <c r="BI141" i="3"/>
  <c r="BH141" i="3"/>
  <c r="BG141" i="3"/>
  <c r="BE141" i="3"/>
  <c r="T141" i="3"/>
  <c r="R141" i="3"/>
  <c r="P141" i="3"/>
  <c r="BI140" i="3"/>
  <c r="BH140" i="3"/>
  <c r="BG140" i="3"/>
  <c r="BE140" i="3"/>
  <c r="T140" i="3"/>
  <c r="R140" i="3"/>
  <c r="P140" i="3"/>
  <c r="BI139" i="3"/>
  <c r="BH139" i="3"/>
  <c r="BG139" i="3"/>
  <c r="BE139" i="3"/>
  <c r="T139" i="3"/>
  <c r="R139" i="3"/>
  <c r="P139" i="3"/>
  <c r="BI138" i="3"/>
  <c r="BH138" i="3"/>
  <c r="BG138" i="3"/>
  <c r="BE138" i="3"/>
  <c r="T138" i="3"/>
  <c r="R138" i="3"/>
  <c r="P138" i="3"/>
  <c r="J132" i="3"/>
  <c r="J131" i="3"/>
  <c r="F131" i="3"/>
  <c r="F129" i="3"/>
  <c r="E127" i="3"/>
  <c r="J94" i="3"/>
  <c r="J93" i="3"/>
  <c r="F93" i="3"/>
  <c r="F91" i="3"/>
  <c r="E89" i="3"/>
  <c r="J20" i="3"/>
  <c r="E20" i="3"/>
  <c r="F94" i="3" s="1"/>
  <c r="J19" i="3"/>
  <c r="J14" i="3"/>
  <c r="J129" i="3"/>
  <c r="E7" i="3"/>
  <c r="E123" i="3" s="1"/>
  <c r="J39" i="2"/>
  <c r="J38" i="2"/>
  <c r="AY96" i="1" s="1"/>
  <c r="J37" i="2"/>
  <c r="AX96" i="1" s="1"/>
  <c r="BI249" i="2"/>
  <c r="BH249" i="2"/>
  <c r="BG249" i="2"/>
  <c r="BE249" i="2"/>
  <c r="T249" i="2"/>
  <c r="R249" i="2"/>
  <c r="P249" i="2"/>
  <c r="BI248" i="2"/>
  <c r="BH248" i="2"/>
  <c r="BG248" i="2"/>
  <c r="BE248" i="2"/>
  <c r="T248" i="2"/>
  <c r="R248" i="2"/>
  <c r="P248" i="2"/>
  <c r="BI246" i="2"/>
  <c r="BH246" i="2"/>
  <c r="BG246" i="2"/>
  <c r="BE246" i="2"/>
  <c r="T246" i="2"/>
  <c r="R246" i="2"/>
  <c r="P246" i="2"/>
  <c r="BI245" i="2"/>
  <c r="BH245" i="2"/>
  <c r="BG245" i="2"/>
  <c r="BE245" i="2"/>
  <c r="T245" i="2"/>
  <c r="R245" i="2"/>
  <c r="P245" i="2"/>
  <c r="BI244" i="2"/>
  <c r="BH244" i="2"/>
  <c r="BG244" i="2"/>
  <c r="BE244" i="2"/>
  <c r="T244" i="2"/>
  <c r="R244" i="2"/>
  <c r="P244" i="2"/>
  <c r="BI243" i="2"/>
  <c r="BH243" i="2"/>
  <c r="BG243" i="2"/>
  <c r="BE243" i="2"/>
  <c r="T243" i="2"/>
  <c r="R243" i="2"/>
  <c r="P243" i="2"/>
  <c r="BI241" i="2"/>
  <c r="BH241" i="2"/>
  <c r="BG241" i="2"/>
  <c r="BE241" i="2"/>
  <c r="T241" i="2"/>
  <c r="R241" i="2"/>
  <c r="P241" i="2"/>
  <c r="BI240" i="2"/>
  <c r="BH240" i="2"/>
  <c r="BG240" i="2"/>
  <c r="BE240" i="2"/>
  <c r="T240" i="2"/>
  <c r="R240" i="2"/>
  <c r="P240" i="2"/>
  <c r="BI239" i="2"/>
  <c r="BH239" i="2"/>
  <c r="BG239" i="2"/>
  <c r="BE239" i="2"/>
  <c r="T239" i="2"/>
  <c r="R239" i="2"/>
  <c r="P239" i="2"/>
  <c r="BI238" i="2"/>
  <c r="BH238" i="2"/>
  <c r="BG238" i="2"/>
  <c r="BE238" i="2"/>
  <c r="T238" i="2"/>
  <c r="R238" i="2"/>
  <c r="P238" i="2"/>
  <c r="BI237" i="2"/>
  <c r="BH237" i="2"/>
  <c r="BG237" i="2"/>
  <c r="BE237" i="2"/>
  <c r="T237" i="2"/>
  <c r="R237" i="2"/>
  <c r="P237" i="2"/>
  <c r="BI236" i="2"/>
  <c r="BH236" i="2"/>
  <c r="BG236" i="2"/>
  <c r="BE236" i="2"/>
  <c r="T236" i="2"/>
  <c r="R236" i="2"/>
  <c r="P236" i="2"/>
  <c r="BI234" i="2"/>
  <c r="BH234" i="2"/>
  <c r="BG234" i="2"/>
  <c r="BE234" i="2"/>
  <c r="T234" i="2"/>
  <c r="R234" i="2"/>
  <c r="P234" i="2"/>
  <c r="BI233" i="2"/>
  <c r="BH233" i="2"/>
  <c r="BG233" i="2"/>
  <c r="BE233" i="2"/>
  <c r="T233" i="2"/>
  <c r="R233" i="2"/>
  <c r="P233" i="2"/>
  <c r="BI232" i="2"/>
  <c r="BH232" i="2"/>
  <c r="BG232" i="2"/>
  <c r="BE232" i="2"/>
  <c r="T232" i="2"/>
  <c r="R232" i="2"/>
  <c r="P232" i="2"/>
  <c r="BI231" i="2"/>
  <c r="BH231" i="2"/>
  <c r="BG231" i="2"/>
  <c r="BE231" i="2"/>
  <c r="T231" i="2"/>
  <c r="R231" i="2"/>
  <c r="P231" i="2"/>
  <c r="BI230" i="2"/>
  <c r="BH230" i="2"/>
  <c r="BG230" i="2"/>
  <c r="BE230" i="2"/>
  <c r="T230" i="2"/>
  <c r="R230" i="2"/>
  <c r="P230" i="2"/>
  <c r="BI229" i="2"/>
  <c r="BH229" i="2"/>
  <c r="BG229" i="2"/>
  <c r="BE229" i="2"/>
  <c r="T229" i="2"/>
  <c r="R229" i="2"/>
  <c r="P229" i="2"/>
  <c r="BI228" i="2"/>
  <c r="BH228" i="2"/>
  <c r="BG228" i="2"/>
  <c r="BE228" i="2"/>
  <c r="T228" i="2"/>
  <c r="R228" i="2"/>
  <c r="P228" i="2"/>
  <c r="BI227" i="2"/>
  <c r="BH227" i="2"/>
  <c r="BG227" i="2"/>
  <c r="BE227" i="2"/>
  <c r="T227" i="2"/>
  <c r="R227" i="2"/>
  <c r="P227" i="2"/>
  <c r="BI226" i="2"/>
  <c r="BH226" i="2"/>
  <c r="BG226" i="2"/>
  <c r="BE226" i="2"/>
  <c r="T226" i="2"/>
  <c r="R226" i="2"/>
  <c r="P226" i="2"/>
  <c r="BI225" i="2"/>
  <c r="BH225" i="2"/>
  <c r="BG225" i="2"/>
  <c r="BE225" i="2"/>
  <c r="T225" i="2"/>
  <c r="R225" i="2"/>
  <c r="P225" i="2"/>
  <c r="BI224" i="2"/>
  <c r="BH224" i="2"/>
  <c r="BG224" i="2"/>
  <c r="BE224" i="2"/>
  <c r="T224" i="2"/>
  <c r="R224" i="2"/>
  <c r="P224" i="2"/>
  <c r="BI223" i="2"/>
  <c r="BH223" i="2"/>
  <c r="BG223" i="2"/>
  <c r="BE223" i="2"/>
  <c r="T223" i="2"/>
  <c r="R223" i="2"/>
  <c r="P223" i="2"/>
  <c r="BI222" i="2"/>
  <c r="BH222" i="2"/>
  <c r="BG222" i="2"/>
  <c r="BE222" i="2"/>
  <c r="T222" i="2"/>
  <c r="R222" i="2"/>
  <c r="P222" i="2"/>
  <c r="BI221" i="2"/>
  <c r="BH221" i="2"/>
  <c r="BG221" i="2"/>
  <c r="BE221" i="2"/>
  <c r="T221" i="2"/>
  <c r="R221" i="2"/>
  <c r="P221" i="2"/>
  <c r="BI220" i="2"/>
  <c r="BH220" i="2"/>
  <c r="BG220" i="2"/>
  <c r="BE220" i="2"/>
  <c r="T220" i="2"/>
  <c r="R220" i="2"/>
  <c r="P220" i="2"/>
  <c r="BI219" i="2"/>
  <c r="BH219" i="2"/>
  <c r="BG219" i="2"/>
  <c r="BE219" i="2"/>
  <c r="T219" i="2"/>
  <c r="R219" i="2"/>
  <c r="P219" i="2"/>
  <c r="BI218" i="2"/>
  <c r="BH218" i="2"/>
  <c r="BG218" i="2"/>
  <c r="BE218" i="2"/>
  <c r="T218" i="2"/>
  <c r="R218" i="2"/>
  <c r="P218" i="2"/>
  <c r="BI217" i="2"/>
  <c r="BH217" i="2"/>
  <c r="BG217" i="2"/>
  <c r="BE217" i="2"/>
  <c r="T217" i="2"/>
  <c r="R217" i="2"/>
  <c r="P217" i="2"/>
  <c r="BI216" i="2"/>
  <c r="BH216" i="2"/>
  <c r="BG216" i="2"/>
  <c r="BE216" i="2"/>
  <c r="T216" i="2"/>
  <c r="R216" i="2"/>
  <c r="P216" i="2"/>
  <c r="BI215" i="2"/>
  <c r="BH215" i="2"/>
  <c r="BG215" i="2"/>
  <c r="BE215" i="2"/>
  <c r="T215" i="2"/>
  <c r="R215" i="2"/>
  <c r="P215" i="2"/>
  <c r="BI214" i="2"/>
  <c r="BH214" i="2"/>
  <c r="BG214" i="2"/>
  <c r="BE214" i="2"/>
  <c r="T214" i="2"/>
  <c r="R214" i="2"/>
  <c r="P214" i="2"/>
  <c r="BI213" i="2"/>
  <c r="BH213" i="2"/>
  <c r="BG213" i="2"/>
  <c r="BE213" i="2"/>
  <c r="T213" i="2"/>
  <c r="R213" i="2"/>
  <c r="P213" i="2"/>
  <c r="BI212" i="2"/>
  <c r="BH212" i="2"/>
  <c r="BG212" i="2"/>
  <c r="BE212" i="2"/>
  <c r="T212" i="2"/>
  <c r="R212" i="2"/>
  <c r="P212" i="2"/>
  <c r="BI211" i="2"/>
  <c r="BH211" i="2"/>
  <c r="BG211" i="2"/>
  <c r="BE211" i="2"/>
  <c r="T211" i="2"/>
  <c r="R211" i="2"/>
  <c r="P211" i="2"/>
  <c r="BI210" i="2"/>
  <c r="BH210" i="2"/>
  <c r="BG210" i="2"/>
  <c r="BE210" i="2"/>
  <c r="T210" i="2"/>
  <c r="R210" i="2"/>
  <c r="P210" i="2"/>
  <c r="BI209" i="2"/>
  <c r="BH209" i="2"/>
  <c r="BG209" i="2"/>
  <c r="BE209" i="2"/>
  <c r="T209" i="2"/>
  <c r="R209" i="2"/>
  <c r="P209" i="2"/>
  <c r="BI208" i="2"/>
  <c r="BH208" i="2"/>
  <c r="BG208" i="2"/>
  <c r="BE208" i="2"/>
  <c r="T208" i="2"/>
  <c r="R208" i="2"/>
  <c r="P208" i="2"/>
  <c r="BI207" i="2"/>
  <c r="BH207" i="2"/>
  <c r="BG207" i="2"/>
  <c r="BE207" i="2"/>
  <c r="T207" i="2"/>
  <c r="R207" i="2"/>
  <c r="P207" i="2"/>
  <c r="BI206" i="2"/>
  <c r="BH206" i="2"/>
  <c r="BG206" i="2"/>
  <c r="BE206" i="2"/>
  <c r="T206" i="2"/>
  <c r="R206" i="2"/>
  <c r="P206" i="2"/>
  <c r="BI205" i="2"/>
  <c r="BH205" i="2"/>
  <c r="BG205" i="2"/>
  <c r="BE205" i="2"/>
  <c r="T205" i="2"/>
  <c r="R205" i="2"/>
  <c r="P205" i="2"/>
  <c r="BI204" i="2"/>
  <c r="BH204" i="2"/>
  <c r="BG204" i="2"/>
  <c r="BE204" i="2"/>
  <c r="T204" i="2"/>
  <c r="R204" i="2"/>
  <c r="P204" i="2"/>
  <c r="BI203" i="2"/>
  <c r="BH203" i="2"/>
  <c r="BG203" i="2"/>
  <c r="BE203" i="2"/>
  <c r="T203" i="2"/>
  <c r="R203" i="2"/>
  <c r="P203" i="2"/>
  <c r="BI202" i="2"/>
  <c r="BH202" i="2"/>
  <c r="BG202" i="2"/>
  <c r="BE202" i="2"/>
  <c r="T202" i="2"/>
  <c r="R202" i="2"/>
  <c r="P202" i="2"/>
  <c r="BI201" i="2"/>
  <c r="BH201" i="2"/>
  <c r="BG201" i="2"/>
  <c r="BE201" i="2"/>
  <c r="T201" i="2"/>
  <c r="R201" i="2"/>
  <c r="P201" i="2"/>
  <c r="BI200" i="2"/>
  <c r="BH200" i="2"/>
  <c r="BG200" i="2"/>
  <c r="BE200" i="2"/>
  <c r="T200" i="2"/>
  <c r="R200" i="2"/>
  <c r="P200" i="2"/>
  <c r="BI199" i="2"/>
  <c r="BH199" i="2"/>
  <c r="BG199" i="2"/>
  <c r="BE199" i="2"/>
  <c r="T199" i="2"/>
  <c r="R199" i="2"/>
  <c r="P199" i="2"/>
  <c r="BI198" i="2"/>
  <c r="BH198" i="2"/>
  <c r="BG198" i="2"/>
  <c r="BE198" i="2"/>
  <c r="T198" i="2"/>
  <c r="R198" i="2"/>
  <c r="P198" i="2"/>
  <c r="BI197" i="2"/>
  <c r="BH197" i="2"/>
  <c r="BG197" i="2"/>
  <c r="BE197" i="2"/>
  <c r="T197" i="2"/>
  <c r="R197" i="2"/>
  <c r="P197" i="2"/>
  <c r="BI196" i="2"/>
  <c r="BH196" i="2"/>
  <c r="BG196" i="2"/>
  <c r="BE196" i="2"/>
  <c r="T196" i="2"/>
  <c r="R196" i="2"/>
  <c r="P196" i="2"/>
  <c r="BI195" i="2"/>
  <c r="BH195" i="2"/>
  <c r="BG195" i="2"/>
  <c r="BE195" i="2"/>
  <c r="T195" i="2"/>
  <c r="R195" i="2"/>
  <c r="P195" i="2"/>
  <c r="BI194" i="2"/>
  <c r="BH194" i="2"/>
  <c r="BG194" i="2"/>
  <c r="BE194" i="2"/>
  <c r="T194" i="2"/>
  <c r="R194" i="2"/>
  <c r="P194" i="2"/>
  <c r="BI193" i="2"/>
  <c r="BH193" i="2"/>
  <c r="BG193" i="2"/>
  <c r="BE193" i="2"/>
  <c r="T193" i="2"/>
  <c r="R193" i="2"/>
  <c r="P193" i="2"/>
  <c r="BI192" i="2"/>
  <c r="BH192" i="2"/>
  <c r="BG192" i="2"/>
  <c r="BE192" i="2"/>
  <c r="T192" i="2"/>
  <c r="R192" i="2"/>
  <c r="P192" i="2"/>
  <c r="BI191" i="2"/>
  <c r="BH191" i="2"/>
  <c r="BG191" i="2"/>
  <c r="BE191" i="2"/>
  <c r="T191" i="2"/>
  <c r="R191" i="2"/>
  <c r="P191" i="2"/>
  <c r="BI190" i="2"/>
  <c r="BH190" i="2"/>
  <c r="BG190" i="2"/>
  <c r="BE190" i="2"/>
  <c r="T190" i="2"/>
  <c r="R190" i="2"/>
  <c r="P190" i="2"/>
  <c r="BI189" i="2"/>
  <c r="BH189" i="2"/>
  <c r="BG189" i="2"/>
  <c r="BE189" i="2"/>
  <c r="T189" i="2"/>
  <c r="R189" i="2"/>
  <c r="P189" i="2"/>
  <c r="BI188" i="2"/>
  <c r="BH188" i="2"/>
  <c r="BG188" i="2"/>
  <c r="BE188" i="2"/>
  <c r="T188" i="2"/>
  <c r="R188" i="2"/>
  <c r="P188" i="2"/>
  <c r="BI187" i="2"/>
  <c r="BH187" i="2"/>
  <c r="BG187" i="2"/>
  <c r="BE187" i="2"/>
  <c r="T187" i="2"/>
  <c r="R187" i="2"/>
  <c r="P187" i="2"/>
  <c r="BI186" i="2"/>
  <c r="BH186" i="2"/>
  <c r="BG186" i="2"/>
  <c r="BE186" i="2"/>
  <c r="T186" i="2"/>
  <c r="R186" i="2"/>
  <c r="P186" i="2"/>
  <c r="BI185" i="2"/>
  <c r="BH185" i="2"/>
  <c r="BG185" i="2"/>
  <c r="BE185" i="2"/>
  <c r="T185" i="2"/>
  <c r="R185" i="2"/>
  <c r="P185" i="2"/>
  <c r="BI184" i="2"/>
  <c r="BH184" i="2"/>
  <c r="BG184" i="2"/>
  <c r="BE184" i="2"/>
  <c r="T184" i="2"/>
  <c r="R184" i="2"/>
  <c r="P184" i="2"/>
  <c r="BI183" i="2"/>
  <c r="BH183" i="2"/>
  <c r="BG183" i="2"/>
  <c r="BE183" i="2"/>
  <c r="T183" i="2"/>
  <c r="R183" i="2"/>
  <c r="P183" i="2"/>
  <c r="BI182" i="2"/>
  <c r="BH182" i="2"/>
  <c r="BG182" i="2"/>
  <c r="BE182" i="2"/>
  <c r="T182" i="2"/>
  <c r="R182" i="2"/>
  <c r="P182" i="2"/>
  <c r="BI181" i="2"/>
  <c r="BH181" i="2"/>
  <c r="BG181" i="2"/>
  <c r="BE181" i="2"/>
  <c r="T181" i="2"/>
  <c r="R181" i="2"/>
  <c r="P181" i="2"/>
  <c r="BI180" i="2"/>
  <c r="BH180" i="2"/>
  <c r="BG180" i="2"/>
  <c r="BE180" i="2"/>
  <c r="T180" i="2"/>
  <c r="R180" i="2"/>
  <c r="P180" i="2"/>
  <c r="BI179" i="2"/>
  <c r="BH179" i="2"/>
  <c r="BG179" i="2"/>
  <c r="BE179" i="2"/>
  <c r="T179" i="2"/>
  <c r="R179" i="2"/>
  <c r="P179" i="2"/>
  <c r="BI178" i="2"/>
  <c r="BH178" i="2"/>
  <c r="BG178" i="2"/>
  <c r="BE178" i="2"/>
  <c r="T178" i="2"/>
  <c r="R178" i="2"/>
  <c r="P178" i="2"/>
  <c r="BI177" i="2"/>
  <c r="BH177" i="2"/>
  <c r="BG177" i="2"/>
  <c r="BE177" i="2"/>
  <c r="T177" i="2"/>
  <c r="R177" i="2"/>
  <c r="P177" i="2"/>
  <c r="BI176" i="2"/>
  <c r="BH176" i="2"/>
  <c r="BG176" i="2"/>
  <c r="BE176" i="2"/>
  <c r="T176" i="2"/>
  <c r="R176" i="2"/>
  <c r="P176" i="2"/>
  <c r="BI175" i="2"/>
  <c r="BH175" i="2"/>
  <c r="BG175" i="2"/>
  <c r="BE175" i="2"/>
  <c r="T175" i="2"/>
  <c r="R175" i="2"/>
  <c r="P175" i="2"/>
  <c r="BI174" i="2"/>
  <c r="BH174" i="2"/>
  <c r="BG174" i="2"/>
  <c r="BE174" i="2"/>
  <c r="T174" i="2"/>
  <c r="R174" i="2"/>
  <c r="P174" i="2"/>
  <c r="BI173" i="2"/>
  <c r="BH173" i="2"/>
  <c r="BG173" i="2"/>
  <c r="BE173" i="2"/>
  <c r="T173" i="2"/>
  <c r="R173" i="2"/>
  <c r="P173" i="2"/>
  <c r="BI172" i="2"/>
  <c r="BH172" i="2"/>
  <c r="BG172" i="2"/>
  <c r="BE172" i="2"/>
  <c r="T172" i="2"/>
  <c r="R172" i="2"/>
  <c r="P172" i="2"/>
  <c r="BI171" i="2"/>
  <c r="BH171" i="2"/>
  <c r="BG171" i="2"/>
  <c r="BE171" i="2"/>
  <c r="T171" i="2"/>
  <c r="R171" i="2"/>
  <c r="P171" i="2"/>
  <c r="BI170" i="2"/>
  <c r="BH170" i="2"/>
  <c r="BG170" i="2"/>
  <c r="BE170" i="2"/>
  <c r="T170" i="2"/>
  <c r="R170" i="2"/>
  <c r="P170" i="2"/>
  <c r="BI169" i="2"/>
  <c r="BH169" i="2"/>
  <c r="BG169" i="2"/>
  <c r="BE169" i="2"/>
  <c r="T169" i="2"/>
  <c r="R169" i="2"/>
  <c r="P169" i="2"/>
  <c r="BI167" i="2"/>
  <c r="BH167" i="2"/>
  <c r="BG167" i="2"/>
  <c r="BE167" i="2"/>
  <c r="T167" i="2"/>
  <c r="R167" i="2"/>
  <c r="P167" i="2"/>
  <c r="BI166" i="2"/>
  <c r="BH166" i="2"/>
  <c r="BG166" i="2"/>
  <c r="BE166" i="2"/>
  <c r="T166" i="2"/>
  <c r="R166" i="2"/>
  <c r="P166" i="2"/>
  <c r="BI165" i="2"/>
  <c r="BH165" i="2"/>
  <c r="BG165" i="2"/>
  <c r="BE165" i="2"/>
  <c r="T165" i="2"/>
  <c r="R165" i="2"/>
  <c r="P165" i="2"/>
  <c r="BI164" i="2"/>
  <c r="BH164" i="2"/>
  <c r="BG164" i="2"/>
  <c r="BE164" i="2"/>
  <c r="T164" i="2"/>
  <c r="R164" i="2"/>
  <c r="P164" i="2"/>
  <c r="BI161" i="2"/>
  <c r="BH161" i="2"/>
  <c r="BG161" i="2"/>
  <c r="BE161" i="2"/>
  <c r="T161" i="2"/>
  <c r="T160" i="2"/>
  <c r="R161" i="2"/>
  <c r="R160" i="2" s="1"/>
  <c r="P161" i="2"/>
  <c r="P160" i="2"/>
  <c r="BI159" i="2"/>
  <c r="BH159" i="2"/>
  <c r="BG159" i="2"/>
  <c r="BE159" i="2"/>
  <c r="T159" i="2"/>
  <c r="R159" i="2"/>
  <c r="P159" i="2"/>
  <c r="BI158" i="2"/>
  <c r="BH158" i="2"/>
  <c r="BG158" i="2"/>
  <c r="BE158" i="2"/>
  <c r="T158" i="2"/>
  <c r="R158" i="2"/>
  <c r="P158" i="2"/>
  <c r="BI157" i="2"/>
  <c r="BH157" i="2"/>
  <c r="BG157" i="2"/>
  <c r="BE157" i="2"/>
  <c r="T157" i="2"/>
  <c r="R157" i="2"/>
  <c r="P157" i="2"/>
  <c r="BI156" i="2"/>
  <c r="BH156" i="2"/>
  <c r="BG156" i="2"/>
  <c r="BE156" i="2"/>
  <c r="T156" i="2"/>
  <c r="R156" i="2"/>
  <c r="P156" i="2"/>
  <c r="BI155" i="2"/>
  <c r="BH155" i="2"/>
  <c r="BG155" i="2"/>
  <c r="BE155" i="2"/>
  <c r="T155" i="2"/>
  <c r="R155" i="2"/>
  <c r="P155" i="2"/>
  <c r="BI154" i="2"/>
  <c r="BH154" i="2"/>
  <c r="BG154" i="2"/>
  <c r="BE154" i="2"/>
  <c r="T154" i="2"/>
  <c r="R154" i="2"/>
  <c r="P154" i="2"/>
  <c r="BI153" i="2"/>
  <c r="BH153" i="2"/>
  <c r="BG153" i="2"/>
  <c r="BE153" i="2"/>
  <c r="T153" i="2"/>
  <c r="R153" i="2"/>
  <c r="P153" i="2"/>
  <c r="BI152" i="2"/>
  <c r="BH152" i="2"/>
  <c r="BG152" i="2"/>
  <c r="BE152" i="2"/>
  <c r="T152" i="2"/>
  <c r="R152" i="2"/>
  <c r="P152" i="2"/>
  <c r="BI151" i="2"/>
  <c r="BH151" i="2"/>
  <c r="BG151" i="2"/>
  <c r="BE151" i="2"/>
  <c r="T151" i="2"/>
  <c r="R151" i="2"/>
  <c r="P151" i="2"/>
  <c r="BI150" i="2"/>
  <c r="BH150" i="2"/>
  <c r="BG150" i="2"/>
  <c r="BE150" i="2"/>
  <c r="T150" i="2"/>
  <c r="R150" i="2"/>
  <c r="P150" i="2"/>
  <c r="BI149" i="2"/>
  <c r="BH149" i="2"/>
  <c r="BG149" i="2"/>
  <c r="BE149" i="2"/>
  <c r="T149" i="2"/>
  <c r="R149" i="2"/>
  <c r="P149" i="2"/>
  <c r="BI148" i="2"/>
  <c r="BH148" i="2"/>
  <c r="BG148" i="2"/>
  <c r="BE148" i="2"/>
  <c r="T148" i="2"/>
  <c r="R148" i="2"/>
  <c r="P148" i="2"/>
  <c r="BI147" i="2"/>
  <c r="BH147" i="2"/>
  <c r="BG147" i="2"/>
  <c r="BE147" i="2"/>
  <c r="T147" i="2"/>
  <c r="R147" i="2"/>
  <c r="P147" i="2"/>
  <c r="BI146" i="2"/>
  <c r="BH146" i="2"/>
  <c r="BG146" i="2"/>
  <c r="BE146" i="2"/>
  <c r="T146" i="2"/>
  <c r="R146" i="2"/>
  <c r="P146" i="2"/>
  <c r="BI145" i="2"/>
  <c r="BH145" i="2"/>
  <c r="BG145" i="2"/>
  <c r="BE145" i="2"/>
  <c r="T145" i="2"/>
  <c r="R145" i="2"/>
  <c r="P145" i="2"/>
  <c r="BI144" i="2"/>
  <c r="BH144" i="2"/>
  <c r="BG144" i="2"/>
  <c r="BE144" i="2"/>
  <c r="T144" i="2"/>
  <c r="R144" i="2"/>
  <c r="P144" i="2"/>
  <c r="BI142" i="2"/>
  <c r="BH142" i="2"/>
  <c r="BG142" i="2"/>
  <c r="BE142" i="2"/>
  <c r="T142" i="2"/>
  <c r="R142" i="2"/>
  <c r="P142" i="2"/>
  <c r="BI141" i="2"/>
  <c r="BH141" i="2"/>
  <c r="BG141" i="2"/>
  <c r="BE141" i="2"/>
  <c r="T141" i="2"/>
  <c r="R141" i="2"/>
  <c r="P141" i="2"/>
  <c r="BI140" i="2"/>
  <c r="BH140" i="2"/>
  <c r="BG140" i="2"/>
  <c r="BE140" i="2"/>
  <c r="T140" i="2"/>
  <c r="R140" i="2"/>
  <c r="P140" i="2"/>
  <c r="BI139" i="2"/>
  <c r="BH139" i="2"/>
  <c r="BG139" i="2"/>
  <c r="BE139" i="2"/>
  <c r="T139" i="2"/>
  <c r="R139" i="2"/>
  <c r="P139" i="2"/>
  <c r="BI138" i="2"/>
  <c r="BH138" i="2"/>
  <c r="BG138" i="2"/>
  <c r="BE138" i="2"/>
  <c r="T138" i="2"/>
  <c r="R138" i="2"/>
  <c r="P138" i="2"/>
  <c r="BI137" i="2"/>
  <c r="BH137" i="2"/>
  <c r="BG137" i="2"/>
  <c r="BE137" i="2"/>
  <c r="T137" i="2"/>
  <c r="R137" i="2"/>
  <c r="P137" i="2"/>
  <c r="BI136" i="2"/>
  <c r="BH136" i="2"/>
  <c r="BG136" i="2"/>
  <c r="BE136" i="2"/>
  <c r="T136" i="2"/>
  <c r="R136" i="2"/>
  <c r="P136" i="2"/>
  <c r="BI134" i="2"/>
  <c r="BH134" i="2"/>
  <c r="BG134" i="2"/>
  <c r="BE134" i="2"/>
  <c r="T134" i="2"/>
  <c r="T133" i="2"/>
  <c r="R134" i="2"/>
  <c r="R133" i="2"/>
  <c r="P134" i="2"/>
  <c r="P133" i="2" s="1"/>
  <c r="J128" i="2"/>
  <c r="J127" i="2"/>
  <c r="F127" i="2"/>
  <c r="F125" i="2"/>
  <c r="E123" i="2"/>
  <c r="J94" i="2"/>
  <c r="J93" i="2"/>
  <c r="F93" i="2"/>
  <c r="F91" i="2"/>
  <c r="E89" i="2"/>
  <c r="J20" i="2"/>
  <c r="E20" i="2"/>
  <c r="F94" i="2" s="1"/>
  <c r="J19" i="2"/>
  <c r="J14" i="2"/>
  <c r="J125" i="2" s="1"/>
  <c r="E7" i="2"/>
  <c r="E119" i="2" s="1"/>
  <c r="L90" i="1"/>
  <c r="AM90" i="1"/>
  <c r="AM89" i="1"/>
  <c r="L89" i="1"/>
  <c r="AM87" i="1"/>
  <c r="L87" i="1"/>
  <c r="L85" i="1"/>
  <c r="L84" i="1"/>
  <c r="J246" i="2"/>
  <c r="BK218" i="2"/>
  <c r="J213" i="2"/>
  <c r="BK210" i="2"/>
  <c r="J206" i="2"/>
  <c r="BK197" i="2"/>
  <c r="BK186" i="2"/>
  <c r="BK175" i="2"/>
  <c r="BK161" i="2"/>
  <c r="J154" i="2"/>
  <c r="J141" i="2"/>
  <c r="J249" i="2"/>
  <c r="J243" i="2"/>
  <c r="BK231" i="2"/>
  <c r="J225" i="2"/>
  <c r="BK221" i="2"/>
  <c r="BK216" i="2"/>
  <c r="BK213" i="2"/>
  <c r="BK205" i="2"/>
  <c r="J201" i="2"/>
  <c r="BK193" i="2"/>
  <c r="J190" i="2"/>
  <c r="J179" i="2"/>
  <c r="BK169" i="2"/>
  <c r="J158" i="2"/>
  <c r="BK153" i="2"/>
  <c r="BK149" i="2"/>
  <c r="J139" i="2"/>
  <c r="BK249" i="2"/>
  <c r="BK245" i="2"/>
  <c r="J244" i="2"/>
  <c r="J238" i="2"/>
  <c r="BK237" i="2"/>
  <c r="J217" i="2"/>
  <c r="J203" i="2"/>
  <c r="BK199" i="2"/>
  <c r="J195" i="2"/>
  <c r="J189" i="2"/>
  <c r="BK181" i="2"/>
  <c r="BK174" i="2"/>
  <c r="J170" i="2"/>
  <c r="BK155" i="2"/>
  <c r="BK147" i="2"/>
  <c r="BK138" i="2"/>
  <c r="BK239" i="2"/>
  <c r="BK236" i="2"/>
  <c r="J233" i="2"/>
  <c r="BK229" i="2"/>
  <c r="J224" i="2"/>
  <c r="J219" i="2"/>
  <c r="J211" i="2"/>
  <c r="BK204" i="2"/>
  <c r="BK189" i="2"/>
  <c r="J184" i="2"/>
  <c r="BK179" i="2"/>
  <c r="BK173" i="2"/>
  <c r="J165" i="2"/>
  <c r="J153" i="2"/>
  <c r="J148" i="2"/>
  <c r="BK139" i="2"/>
  <c r="BK214" i="3"/>
  <c r="BK202" i="3"/>
  <c r="J198" i="3"/>
  <c r="J194" i="3"/>
  <c r="BK183" i="3"/>
  <c r="BK176" i="3"/>
  <c r="J166" i="3"/>
  <c r="BK156" i="3"/>
  <c r="BK149" i="3"/>
  <c r="J142" i="3"/>
  <c r="J215" i="3"/>
  <c r="BK210" i="3"/>
  <c r="J204" i="3"/>
  <c r="J195" i="3"/>
  <c r="J186" i="3"/>
  <c r="J183" i="3"/>
  <c r="BK175" i="3"/>
  <c r="J157" i="3"/>
  <c r="BK145" i="3"/>
  <c r="BK138" i="3"/>
  <c r="J208" i="3"/>
  <c r="J202" i="3"/>
  <c r="BK198" i="3"/>
  <c r="J177" i="3"/>
  <c r="BK167" i="3"/>
  <c r="BK159" i="3"/>
  <c r="BK148" i="3"/>
  <c r="J143" i="3"/>
  <c r="BK189" i="3"/>
  <c r="J179" i="3"/>
  <c r="BK168" i="3"/>
  <c r="J164" i="3"/>
  <c r="J159" i="3"/>
  <c r="J152" i="3"/>
  <c r="BK144" i="3"/>
  <c r="J218" i="4"/>
  <c r="BK211" i="4"/>
  <c r="BK199" i="4"/>
  <c r="BK191" i="4"/>
  <c r="J182" i="4"/>
  <c r="J178" i="4"/>
  <c r="J172" i="4"/>
  <c r="BK168" i="4"/>
  <c r="BK164" i="4"/>
  <c r="BK160" i="4"/>
  <c r="J149" i="4"/>
  <c r="J140" i="4"/>
  <c r="BK214" i="4"/>
  <c r="BK209" i="4"/>
  <c r="J203" i="4"/>
  <c r="J199" i="4"/>
  <c r="BK194" i="4"/>
  <c r="J170" i="4"/>
  <c r="BK166" i="4"/>
  <c r="J162" i="4"/>
  <c r="BK154" i="4"/>
  <c r="BK149" i="4"/>
  <c r="J135" i="4"/>
  <c r="J130" i="5"/>
  <c r="J140" i="5"/>
  <c r="J133" i="5"/>
  <c r="BK147" i="5"/>
  <c r="BK132" i="5"/>
  <c r="J138" i="5"/>
  <c r="J269" i="6"/>
  <c r="BK256" i="6"/>
  <c r="J245" i="6"/>
  <c r="BK240" i="6"/>
  <c r="J230" i="6"/>
  <c r="J222" i="6"/>
  <c r="J217" i="6"/>
  <c r="BK214" i="6"/>
  <c r="J206" i="6"/>
  <c r="BK200" i="6"/>
  <c r="BK195" i="6"/>
  <c r="J185" i="6"/>
  <c r="J173" i="6"/>
  <c r="BK168" i="6"/>
  <c r="J159" i="6"/>
  <c r="J151" i="6"/>
  <c r="J148" i="6"/>
  <c r="J142" i="6"/>
  <c r="BK136" i="6"/>
  <c r="J270" i="6"/>
  <c r="J263" i="6"/>
  <c r="BK255" i="6"/>
  <c r="J249" i="6"/>
  <c r="BK243" i="6"/>
  <c r="BK235" i="6"/>
  <c r="J229" i="6"/>
  <c r="BK224" i="6"/>
  <c r="J211" i="6"/>
  <c r="BK202" i="6"/>
  <c r="J194" i="6"/>
  <c r="BK190" i="6"/>
  <c r="J182" i="6"/>
  <c r="BK178" i="6"/>
  <c r="J175" i="6"/>
  <c r="J161" i="6"/>
  <c r="J152" i="6"/>
  <c r="BK149" i="6"/>
  <c r="BK139" i="6"/>
  <c r="J136" i="6"/>
  <c r="J268" i="6"/>
  <c r="BK259" i="6"/>
  <c r="BK250" i="6"/>
  <c r="J244" i="6"/>
  <c r="J235" i="6"/>
  <c r="BK223" i="6"/>
  <c r="BK217" i="6"/>
  <c r="J204" i="6"/>
  <c r="BK193" i="6"/>
  <c r="J183" i="6"/>
  <c r="J177" i="6"/>
  <c r="BK171" i="6"/>
  <c r="J162" i="6"/>
  <c r="J154" i="6"/>
  <c r="BK270" i="6"/>
  <c r="BK261" i="6"/>
  <c r="J256" i="6"/>
  <c r="BK251" i="6"/>
  <c r="BK245" i="6"/>
  <c r="BK233" i="6"/>
  <c r="J225" i="6"/>
  <c r="BK218" i="6"/>
  <c r="BK205" i="6"/>
  <c r="BK194" i="6"/>
  <c r="BK186" i="6"/>
  <c r="BK175" i="6"/>
  <c r="BK167" i="6"/>
  <c r="BK142" i="6"/>
  <c r="J137" i="6"/>
  <c r="BK234" i="7"/>
  <c r="BK227" i="7"/>
  <c r="BK217" i="7"/>
  <c r="BK212" i="7"/>
  <c r="BK205" i="7"/>
  <c r="BK196" i="7"/>
  <c r="BK190" i="7"/>
  <c r="BK185" i="7"/>
  <c r="BK174" i="7"/>
  <c r="BK163" i="7"/>
  <c r="BK159" i="7"/>
  <c r="BK147" i="7"/>
  <c r="BK236" i="7"/>
  <c r="J224" i="7"/>
  <c r="BK213" i="7"/>
  <c r="J200" i="7"/>
  <c r="BK193" i="7"/>
  <c r="J179" i="7"/>
  <c r="J167" i="7"/>
  <c r="J157" i="7"/>
  <c r="J151" i="7"/>
  <c r="J136" i="7"/>
  <c r="BK231" i="7"/>
  <c r="BK225" i="7"/>
  <c r="BK222" i="7"/>
  <c r="J219" i="7"/>
  <c r="J215" i="7"/>
  <c r="BK200" i="7"/>
  <c r="BK192" i="7"/>
  <c r="J187" i="7"/>
  <c r="J182" i="7"/>
  <c r="J175" i="7"/>
  <c r="BK172" i="7"/>
  <c r="J165" i="7"/>
  <c r="BK151" i="7"/>
  <c r="J147" i="7"/>
  <c r="BK138" i="7"/>
  <c r="J235" i="7"/>
  <c r="BK221" i="7"/>
  <c r="J205" i="7"/>
  <c r="BK198" i="7"/>
  <c r="BK189" i="7"/>
  <c r="BK171" i="7"/>
  <c r="J166" i="7"/>
  <c r="BK157" i="7"/>
  <c r="J153" i="7"/>
  <c r="BK144" i="7"/>
  <c r="J138" i="7"/>
  <c r="BK141" i="8"/>
  <c r="BK134" i="8"/>
  <c r="J148" i="8"/>
  <c r="J143" i="8"/>
  <c r="BK138" i="8"/>
  <c r="BK130" i="8"/>
  <c r="BK148" i="8"/>
  <c r="J144" i="8"/>
  <c r="BK140" i="8"/>
  <c r="J131" i="8"/>
  <c r="J192" i="9"/>
  <c r="J185" i="9"/>
  <c r="BK180" i="9"/>
  <c r="BK174" i="9"/>
  <c r="J165" i="9"/>
  <c r="J158" i="9"/>
  <c r="J152" i="9"/>
  <c r="J144" i="9"/>
  <c r="BK135" i="9"/>
  <c r="BK185" i="9"/>
  <c r="BK179" i="9"/>
  <c r="BK167" i="9"/>
  <c r="BK192" i="9"/>
  <c r="J191" i="9"/>
  <c r="J189" i="9"/>
  <c r="BK188" i="9"/>
  <c r="BK187" i="9"/>
  <c r="J184" i="9"/>
  <c r="J173" i="9"/>
  <c r="J163" i="9"/>
  <c r="BK159" i="9"/>
  <c r="BK152" i="9"/>
  <c r="BK142" i="9"/>
  <c r="BK136" i="9"/>
  <c r="BK193" i="9"/>
  <c r="BK181" i="9"/>
  <c r="J177" i="9"/>
  <c r="BK165" i="9"/>
  <c r="J151" i="9"/>
  <c r="J142" i="9"/>
  <c r="BK173" i="10"/>
  <c r="BK165" i="10"/>
  <c r="BK161" i="10"/>
  <c r="BK157" i="10"/>
  <c r="BK151" i="10"/>
  <c r="BK141" i="10"/>
  <c r="J163" i="10"/>
  <c r="J151" i="10"/>
  <c r="BK142" i="10"/>
  <c r="J130" i="10"/>
  <c r="J167" i="10"/>
  <c r="BK153" i="10"/>
  <c r="BK145" i="10"/>
  <c r="J136" i="10"/>
  <c r="BK131" i="10"/>
  <c r="J172" i="10"/>
  <c r="BK166" i="10"/>
  <c r="BK159" i="10"/>
  <c r="BK150" i="10"/>
  <c r="BK143" i="10"/>
  <c r="J131" i="10"/>
  <c r="J248" i="2"/>
  <c r="J223" i="2"/>
  <c r="BK217" i="2"/>
  <c r="J212" i="2"/>
  <c r="J207" i="2"/>
  <c r="J198" i="2"/>
  <c r="J192" i="2"/>
  <c r="BK185" i="2"/>
  <c r="J169" i="2"/>
  <c r="J159" i="2"/>
  <c r="J155" i="2"/>
  <c r="J146" i="2"/>
  <c r="J140" i="2"/>
  <c r="BK243" i="2"/>
  <c r="J232" i="2"/>
  <c r="J229" i="2"/>
  <c r="BK226" i="2"/>
  <c r="BK224" i="2"/>
  <c r="J220" i="2"/>
  <c r="J215" i="2"/>
  <c r="BK212" i="2"/>
  <c r="J204" i="2"/>
  <c r="J200" i="2"/>
  <c r="BK196" i="2"/>
  <c r="BK192" i="2"/>
  <c r="J185" i="2"/>
  <c r="J177" i="2"/>
  <c r="BK166" i="2"/>
  <c r="BK157" i="2"/>
  <c r="J151" i="2"/>
  <c r="BK140" i="2"/>
  <c r="J136" i="2"/>
  <c r="BK246" i="2"/>
  <c r="BK244" i="2"/>
  <c r="J239" i="2"/>
  <c r="J226" i="2"/>
  <c r="BK206" i="2"/>
  <c r="BK201" i="2"/>
  <c r="BK190" i="2"/>
  <c r="J183" i="2"/>
  <c r="BK178" i="2"/>
  <c r="BK172" i="2"/>
  <c r="BK167" i="2"/>
  <c r="BK154" i="2"/>
  <c r="J145" i="2"/>
  <c r="BK137" i="2"/>
  <c r="BK238" i="2"/>
  <c r="J234" i="2"/>
  <c r="J231" i="2"/>
  <c r="J228" i="2"/>
  <c r="BK223" i="2"/>
  <c r="J218" i="2"/>
  <c r="J210" i="2"/>
  <c r="J205" i="2"/>
  <c r="BK191" i="2"/>
  <c r="J182" i="2"/>
  <c r="BK176" i="2"/>
  <c r="J172" i="2"/>
  <c r="BK164" i="2"/>
  <c r="J156" i="2"/>
  <c r="J149" i="2"/>
  <c r="J142" i="2"/>
  <c r="AS95" i="1"/>
  <c r="BK186" i="3"/>
  <c r="J170" i="3"/>
  <c r="BK161" i="3"/>
  <c r="BK151" i="3"/>
  <c r="J145" i="3"/>
  <c r="J139" i="3"/>
  <c r="J213" i="3"/>
  <c r="BK208" i="3"/>
  <c r="J196" i="3"/>
  <c r="J189" i="3"/>
  <c r="BK179" i="3"/>
  <c r="J156" i="3"/>
  <c r="J146" i="3"/>
  <c r="BK213" i="3"/>
  <c r="J206" i="3"/>
  <c r="J200" i="3"/>
  <c r="J184" i="3"/>
  <c r="BK172" i="3"/>
  <c r="BK164" i="3"/>
  <c r="J158" i="3"/>
  <c r="J147" i="3"/>
  <c r="J140" i="3"/>
  <c r="J192" i="3"/>
  <c r="J181" i="3"/>
  <c r="J172" i="3"/>
  <c r="BK166" i="3"/>
  <c r="J163" i="3"/>
  <c r="BK155" i="3"/>
  <c r="J150" i="3"/>
  <c r="BK140" i="3"/>
  <c r="J214" i="4"/>
  <c r="BK205" i="4"/>
  <c r="J196" i="4"/>
  <c r="J187" i="4"/>
  <c r="J181" i="4"/>
  <c r="BK176" i="4"/>
  <c r="J171" i="4"/>
  <c r="J167" i="4"/>
  <c r="J163" i="4"/>
  <c r="BK159" i="4"/>
  <c r="BK145" i="4"/>
  <c r="BK135" i="4"/>
  <c r="BK213" i="4"/>
  <c r="BK207" i="4"/>
  <c r="BK200" i="4"/>
  <c r="J192" i="4"/>
  <c r="J191" i="4"/>
  <c r="BK190" i="4"/>
  <c r="BK189" i="4"/>
  <c r="J188" i="4"/>
  <c r="BK186" i="4"/>
  <c r="BK185" i="4"/>
  <c r="J184" i="4"/>
  <c r="BK181" i="4"/>
  <c r="BK180" i="4"/>
  <c r="J179" i="4"/>
  <c r="BK178" i="4"/>
  <c r="J177" i="4"/>
  <c r="J174" i="4"/>
  <c r="J159" i="4"/>
  <c r="BK158" i="4"/>
  <c r="J157" i="4"/>
  <c r="BK156" i="4"/>
  <c r="J154" i="4"/>
  <c r="J143" i="4"/>
  <c r="BK140" i="4"/>
  <c r="J139" i="4"/>
  <c r="J138" i="4"/>
  <c r="J137" i="4"/>
  <c r="J133" i="4"/>
  <c r="BK216" i="4"/>
  <c r="BK210" i="4"/>
  <c r="J209" i="4"/>
  <c r="J208" i="4"/>
  <c r="J205" i="4"/>
  <c r="BK203" i="4"/>
  <c r="J202" i="4"/>
  <c r="J200" i="4"/>
  <c r="BK198" i="4"/>
  <c r="J197" i="4"/>
  <c r="BK195" i="4"/>
  <c r="J194" i="4"/>
  <c r="J193" i="4"/>
  <c r="J190" i="4"/>
  <c r="BK187" i="4"/>
  <c r="J186" i="4"/>
  <c r="BK162" i="4"/>
  <c r="J160" i="4"/>
  <c r="J156" i="4"/>
  <c r="J153" i="4"/>
  <c r="BK148" i="4"/>
  <c r="BK142" i="4"/>
  <c r="J141" i="4"/>
  <c r="BK138" i="4"/>
  <c r="BK137" i="4"/>
  <c r="J134" i="4"/>
  <c r="J216" i="4"/>
  <c r="J213" i="4"/>
  <c r="J211" i="4"/>
  <c r="BK206" i="4"/>
  <c r="BK204" i="4"/>
  <c r="BK202" i="4"/>
  <c r="J201" i="4"/>
  <c r="BK196" i="4"/>
  <c r="BK192" i="4"/>
  <c r="J189" i="4"/>
  <c r="J185" i="4"/>
  <c r="BK184" i="4"/>
  <c r="BK183" i="4"/>
  <c r="BK182" i="4"/>
  <c r="BK177" i="4"/>
  <c r="BK174" i="4"/>
  <c r="BK171" i="4"/>
  <c r="J168" i="4"/>
  <c r="J164" i="4"/>
  <c r="J158" i="4"/>
  <c r="J155" i="4"/>
  <c r="J145" i="4"/>
  <c r="BK134" i="4"/>
  <c r="J137" i="5"/>
  <c r="BK142" i="5"/>
  <c r="J136" i="5"/>
  <c r="J131" i="5"/>
  <c r="BK141" i="5"/>
  <c r="J147" i="5"/>
  <c r="BK133" i="5"/>
  <c r="J257" i="6"/>
  <c r="J246" i="6"/>
  <c r="BK239" i="6"/>
  <c r="BK229" i="6"/>
  <c r="J223" i="6"/>
  <c r="J218" i="6"/>
  <c r="J213" i="6"/>
  <c r="J205" i="6"/>
  <c r="BK199" i="6"/>
  <c r="BK182" i="6"/>
  <c r="J171" i="6"/>
  <c r="BK166" i="6"/>
  <c r="BK160" i="6"/>
  <c r="BK152" i="6"/>
  <c r="BK146" i="6"/>
  <c r="BK141" i="6"/>
  <c r="J132" i="6"/>
  <c r="BK266" i="6"/>
  <c r="BK254" i="6"/>
  <c r="BK247" i="6"/>
  <c r="J239" i="6"/>
  <c r="J236" i="6"/>
  <c r="BK231" i="6"/>
  <c r="BK225" i="6"/>
  <c r="J212" i="6"/>
  <c r="BK204" i="6"/>
  <c r="J195" i="6"/>
  <c r="J191" i="6"/>
  <c r="BK185" i="6"/>
  <c r="BK177" i="6"/>
  <c r="J167" i="6"/>
  <c r="J163" i="6"/>
  <c r="J153" i="6"/>
  <c r="BK148" i="6"/>
  <c r="J141" i="6"/>
  <c r="J135" i="6"/>
  <c r="BK269" i="6"/>
  <c r="J260" i="6"/>
  <c r="BK248" i="6"/>
  <c r="BK238" i="6"/>
  <c r="BK234" i="6"/>
  <c r="J221" i="6"/>
  <c r="BK212" i="6"/>
  <c r="J196" i="6"/>
  <c r="J186" i="6"/>
  <c r="BK173" i="6"/>
  <c r="BK165" i="6"/>
  <c r="J160" i="6"/>
  <c r="J271" i="6"/>
  <c r="BK263" i="6"/>
  <c r="J258" i="6"/>
  <c r="J255" i="6"/>
  <c r="BK249" i="6"/>
  <c r="BK242" i="6"/>
  <c r="J232" i="6"/>
  <c r="J224" i="6"/>
  <c r="BK211" i="6"/>
  <c r="J203" i="6"/>
  <c r="J198" i="6"/>
  <c r="J190" i="6"/>
  <c r="BK180" i="6"/>
  <c r="J170" i="6"/>
  <c r="BK155" i="6"/>
  <c r="J144" i="6"/>
  <c r="J138" i="6"/>
  <c r="J231" i="7"/>
  <c r="BK223" i="7"/>
  <c r="BK214" i="7"/>
  <c r="BK210" i="7"/>
  <c r="J206" i="7"/>
  <c r="BK201" i="7"/>
  <c r="BK194" i="7"/>
  <c r="J191" i="7"/>
  <c r="BK187" i="7"/>
  <c r="BK175" i="7"/>
  <c r="BK165" i="7"/>
  <c r="BK162" i="7"/>
  <c r="BK158" i="7"/>
  <c r="J148" i="7"/>
  <c r="BK136" i="7"/>
  <c r="BK235" i="7"/>
  <c r="BK220" i="7"/>
  <c r="BK207" i="7"/>
  <c r="J199" i="7"/>
  <c r="BK182" i="7"/>
  <c r="BK173" i="7"/>
  <c r="J163" i="7"/>
  <c r="J155" i="7"/>
  <c r="BK145" i="7"/>
  <c r="J233" i="7"/>
  <c r="BK226" i="7"/>
  <c r="J221" i="7"/>
  <c r="J217" i="7"/>
  <c r="BK206" i="7"/>
  <c r="J194" i="7"/>
  <c r="J185" i="7"/>
  <c r="BK180" i="7"/>
  <c r="J174" i="7"/>
  <c r="BK170" i="7"/>
  <c r="J164" i="7"/>
  <c r="BK150" i="7"/>
  <c r="J145" i="7"/>
  <c r="BK139" i="7"/>
  <c r="J234" i="7"/>
  <c r="BK215" i="7"/>
  <c r="J204" i="7"/>
  <c r="J197" i="7"/>
  <c r="J184" i="7"/>
  <c r="J177" i="7"/>
  <c r="BK167" i="7"/>
  <c r="J154" i="7"/>
  <c r="BK149" i="7"/>
  <c r="J139" i="7"/>
  <c r="BK146" i="8"/>
  <c r="J138" i="8"/>
  <c r="J129" i="8"/>
  <c r="J147" i="8"/>
  <c r="J142" i="8"/>
  <c r="J136" i="8"/>
  <c r="J128" i="8"/>
  <c r="J149" i="8"/>
  <c r="BK143" i="8"/>
  <c r="BK139" i="8"/>
  <c r="J135" i="8"/>
  <c r="J145" i="8"/>
  <c r="J186" i="9"/>
  <c r="BK177" i="9"/>
  <c r="J168" i="9"/>
  <c r="J162" i="9"/>
  <c r="J154" i="9"/>
  <c r="J145" i="9"/>
  <c r="BK138" i="9"/>
  <c r="J193" i="9"/>
  <c r="J183" i="9"/>
  <c r="J156" i="9"/>
  <c r="BK143" i="9"/>
  <c r="BK137" i="9"/>
  <c r="BK176" i="9"/>
  <c r="J166" i="9"/>
  <c r="BK156" i="9"/>
  <c r="J147" i="9"/>
  <c r="J141" i="9"/>
  <c r="J135" i="9"/>
  <c r="J187" i="9"/>
  <c r="J180" i="9"/>
  <c r="J174" i="9"/>
  <c r="BK168" i="9"/>
  <c r="J160" i="9"/>
  <c r="J157" i="9"/>
  <c r="J143" i="9"/>
  <c r="J171" i="10"/>
  <c r="BK163" i="10"/>
  <c r="J160" i="10"/>
  <c r="J153" i="10"/>
  <c r="BK144" i="10"/>
  <c r="BK167" i="10"/>
  <c r="BK158" i="10"/>
  <c r="BK147" i="10"/>
  <c r="BK136" i="10"/>
  <c r="J129" i="10"/>
  <c r="J156" i="10"/>
  <c r="J150" i="10"/>
  <c r="BK146" i="10"/>
  <c r="BK139" i="10"/>
  <c r="BK132" i="10"/>
  <c r="J173" i="10"/>
  <c r="BK168" i="10"/>
  <c r="J161" i="10"/>
  <c r="J154" i="10"/>
  <c r="BK149" i="10"/>
  <c r="BK140" i="10"/>
  <c r="BK130" i="10"/>
  <c r="J241" i="2"/>
  <c r="BK222" i="2"/>
  <c r="BK215" i="2"/>
  <c r="BK208" i="2"/>
  <c r="BK200" i="2"/>
  <c r="J196" i="2"/>
  <c r="BK183" i="2"/>
  <c r="BK165" i="2"/>
  <c r="BK158" i="2"/>
  <c r="BK151" i="2"/>
  <c r="J144" i="2"/>
  <c r="J134" i="2"/>
  <c r="BK241" i="2"/>
  <c r="BK230" i="2"/>
  <c r="BK228" i="2"/>
  <c r="J222" i="2"/>
  <c r="BK219" i="2"/>
  <c r="J214" i="2"/>
  <c r="J208" i="2"/>
  <c r="BK203" i="2"/>
  <c r="J199" i="2"/>
  <c r="J191" i="2"/>
  <c r="BK184" i="2"/>
  <c r="J176" i="2"/>
  <c r="BK159" i="2"/>
  <c r="BK156" i="2"/>
  <c r="BK142" i="2"/>
  <c r="AS102" i="1"/>
  <c r="J227" i="2"/>
  <c r="BK209" i="2"/>
  <c r="J202" i="2"/>
  <c r="J197" i="2"/>
  <c r="J193" i="2"/>
  <c r="J186" i="2"/>
  <c r="BK180" i="2"/>
  <c r="J173" i="2"/>
  <c r="J164" i="2"/>
  <c r="BK148" i="2"/>
  <c r="BK141" i="2"/>
  <c r="J240" i="2"/>
  <c r="BK234" i="2"/>
  <c r="BK232" i="2"/>
  <c r="BK227" i="2"/>
  <c r="J221" i="2"/>
  <c r="BK214" i="2"/>
  <c r="J209" i="2"/>
  <c r="J194" i="2"/>
  <c r="BK187" i="2"/>
  <c r="J180" i="2"/>
  <c r="J174" i="2"/>
  <c r="BK170" i="2"/>
  <c r="J157" i="2"/>
  <c r="J150" i="2"/>
  <c r="BK146" i="2"/>
  <c r="BK136" i="2"/>
  <c r="J210" i="3"/>
  <c r="BK200" i="3"/>
  <c r="BK196" i="3"/>
  <c r="J191" i="3"/>
  <c r="J182" i="3"/>
  <c r="J168" i="3"/>
  <c r="J160" i="3"/>
  <c r="BK150" i="3"/>
  <c r="BK143" i="3"/>
  <c r="J138" i="3"/>
  <c r="J211" i="3"/>
  <c r="BK206" i="3"/>
  <c r="BK192" i="3"/>
  <c r="BK181" i="3"/>
  <c r="J176" i="3"/>
  <c r="BK163" i="3"/>
  <c r="BK152" i="3"/>
  <c r="J209" i="3"/>
  <c r="J203" i="3"/>
  <c r="BK185" i="3"/>
  <c r="BK180" i="3"/>
  <c r="BK169" i="3"/>
  <c r="BK157" i="3"/>
  <c r="J144" i="3"/>
  <c r="BK139" i="3"/>
  <c r="J185" i="3"/>
  <c r="J169" i="3"/>
  <c r="BK165" i="3"/>
  <c r="J162" i="3"/>
  <c r="BK158" i="3"/>
  <c r="J151" i="3"/>
  <c r="BK142" i="3"/>
  <c r="BK217" i="4"/>
  <c r="J207" i="4"/>
  <c r="BK193" i="4"/>
  <c r="J183" i="4"/>
  <c r="BK179" i="4"/>
  <c r="BK173" i="4"/>
  <c r="BK170" i="4"/>
  <c r="J166" i="4"/>
  <c r="BK161" i="4"/>
  <c r="J152" i="4"/>
  <c r="J142" i="4"/>
  <c r="BK133" i="4"/>
  <c r="J206" i="4"/>
  <c r="BK201" i="4"/>
  <c r="J195" i="4"/>
  <c r="J175" i="4"/>
  <c r="BK172" i="4"/>
  <c r="BK167" i="4"/>
  <c r="BK163" i="4"/>
  <c r="BK157" i="4"/>
  <c r="BK152" i="4"/>
  <c r="BK141" i="4"/>
  <c r="BK143" i="5"/>
  <c r="J146" i="5"/>
  <c r="J141" i="5"/>
  <c r="J132" i="5"/>
  <c r="J142" i="5"/>
  <c r="BK131" i="5"/>
  <c r="BK137" i="5"/>
  <c r="BK262" i="6"/>
  <c r="BK253" i="6"/>
  <c r="J243" i="6"/>
  <c r="BK236" i="6"/>
  <c r="BK226" i="6"/>
  <c r="BK220" i="6"/>
  <c r="J215" i="6"/>
  <c r="BK208" i="6"/>
  <c r="BK203" i="6"/>
  <c r="J197" i="6"/>
  <c r="BK188" i="6"/>
  <c r="BK174" i="6"/>
  <c r="BK169" i="6"/>
  <c r="BK162" i="6"/>
  <c r="J155" i="6"/>
  <c r="J149" i="6"/>
  <c r="BK144" i="6"/>
  <c r="J139" i="6"/>
  <c r="J133" i="6"/>
  <c r="BK267" i="6"/>
  <c r="BK258" i="6"/>
  <c r="BK246" i="6"/>
  <c r="J238" i="6"/>
  <c r="J234" i="6"/>
  <c r="J226" i="6"/>
  <c r="BK213" i="6"/>
  <c r="J210" i="6"/>
  <c r="BK201" i="6"/>
  <c r="J193" i="6"/>
  <c r="J189" i="6"/>
  <c r="J181" i="6"/>
  <c r="J174" i="6"/>
  <c r="J165" i="6"/>
  <c r="BK154" i="6"/>
  <c r="J147" i="6"/>
  <c r="BK145" i="6"/>
  <c r="BK137" i="6"/>
  <c r="BK132" i="6"/>
  <c r="J261" i="6"/>
  <c r="J253" i="6"/>
  <c r="J242" i="6"/>
  <c r="BK228" i="6"/>
  <c r="BK219" i="6"/>
  <c r="J214" i="6"/>
  <c r="J199" i="6"/>
  <c r="BK189" i="6"/>
  <c r="BK179" i="6"/>
  <c r="J168" i="6"/>
  <c r="BK161" i="6"/>
  <c r="BK271" i="6"/>
  <c r="J262" i="6"/>
  <c r="BK257" i="6"/>
  <c r="BK252" i="6"/>
  <c r="J241" i="6"/>
  <c r="BK230" i="6"/>
  <c r="BK222" i="6"/>
  <c r="BK210" i="6"/>
  <c r="BK206" i="6"/>
  <c r="J200" i="6"/>
  <c r="J187" i="6"/>
  <c r="J178" i="6"/>
  <c r="BK172" i="6"/>
  <c r="BK164" i="6"/>
  <c r="BK147" i="6"/>
  <c r="BK135" i="6"/>
  <c r="BK233" i="7"/>
  <c r="BK219" i="7"/>
  <c r="J213" i="7"/>
  <c r="BK209" i="7"/>
  <c r="BK204" i="7"/>
  <c r="BK195" i="7"/>
  <c r="J192" i="7"/>
  <c r="BK188" i="7"/>
  <c r="BK183" i="7"/>
  <c r="J172" i="7"/>
  <c r="BK164" i="7"/>
  <c r="J160" i="7"/>
  <c r="J150" i="7"/>
  <c r="BK135" i="7"/>
  <c r="BK230" i="7"/>
  <c r="J222" i="7"/>
  <c r="BK211" i="7"/>
  <c r="J198" i="7"/>
  <c r="J181" i="7"/>
  <c r="J171" i="7"/>
  <c r="J162" i="7"/>
  <c r="BK156" i="7"/>
  <c r="J146" i="7"/>
  <c r="J135" i="7"/>
  <c r="J229" i="7"/>
  <c r="BK224" i="7"/>
  <c r="J220" i="7"/>
  <c r="J216" i="7"/>
  <c r="J214" i="7"/>
  <c r="BK197" i="7"/>
  <c r="J188" i="7"/>
  <c r="BK184" i="7"/>
  <c r="BK179" i="7"/>
  <c r="J173" i="7"/>
  <c r="J169" i="7"/>
  <c r="J158" i="7"/>
  <c r="J149" i="7"/>
  <c r="J144" i="7"/>
  <c r="J236" i="7"/>
  <c r="J225" i="7"/>
  <c r="J212" i="7"/>
  <c r="BK203" i="7"/>
  <c r="J195" i="7"/>
  <c r="J180" i="7"/>
  <c r="BK168" i="7"/>
  <c r="J159" i="7"/>
  <c r="BK155" i="7"/>
  <c r="J152" i="7"/>
  <c r="BK143" i="7"/>
  <c r="BK133" i="7"/>
  <c r="BK145" i="8"/>
  <c r="BK135" i="8"/>
  <c r="BK128" i="8"/>
  <c r="BK144" i="8"/>
  <c r="J140" i="8"/>
  <c r="BK137" i="8"/>
  <c r="J134" i="8"/>
  <c r="J127" i="8"/>
  <c r="J146" i="8"/>
  <c r="BK142" i="8"/>
  <c r="BK136" i="8"/>
  <c r="BK127" i="8"/>
  <c r="BK189" i="9"/>
  <c r="BK183" i="9"/>
  <c r="J176" i="9"/>
  <c r="J167" i="9"/>
  <c r="J159" i="9"/>
  <c r="J153" i="9"/>
  <c r="BK147" i="9"/>
  <c r="J136" i="9"/>
  <c r="BK191" i="9"/>
  <c r="BK175" i="9"/>
  <c r="BK166" i="9"/>
  <c r="BK151" i="9"/>
  <c r="BK141" i="9"/>
  <c r="J181" i="9"/>
  <c r="J172" i="9"/>
  <c r="J161" i="9"/>
  <c r="BK155" i="9"/>
  <c r="BK145" i="9"/>
  <c r="J137" i="9"/>
  <c r="BK133" i="9"/>
  <c r="BK182" i="9"/>
  <c r="BK178" i="9"/>
  <c r="J169" i="9"/>
  <c r="BK161" i="9"/>
  <c r="J155" i="9"/>
  <c r="J140" i="9"/>
  <c r="J169" i="10"/>
  <c r="J164" i="10"/>
  <c r="J159" i="10"/>
  <c r="J155" i="10"/>
  <c r="J149" i="10"/>
  <c r="J140" i="10"/>
  <c r="J166" i="10"/>
  <c r="J157" i="10"/>
  <c r="J143" i="10"/>
  <c r="J132" i="10"/>
  <c r="BK172" i="10"/>
  <c r="J165" i="10"/>
  <c r="BK148" i="10"/>
  <c r="J142" i="10"/>
  <c r="BK137" i="10"/>
  <c r="BK129" i="10"/>
  <c r="BK171" i="10"/>
  <c r="BK162" i="10"/>
  <c r="BK156" i="10"/>
  <c r="J146" i="10"/>
  <c r="J139" i="10"/>
  <c r="BK195" i="2"/>
  <c r="BK188" i="2"/>
  <c r="J178" i="2"/>
  <c r="J167" i="2"/>
  <c r="J152" i="2"/>
  <c r="BK145" i="2"/>
  <c r="J137" i="2"/>
  <c r="BK248" i="2"/>
  <c r="J245" i="2"/>
  <c r="BK240" i="2"/>
  <c r="J236" i="2"/>
  <c r="BK211" i="2"/>
  <c r="BK198" i="2"/>
  <c r="BK194" i="2"/>
  <c r="J187" i="2"/>
  <c r="BK182" i="2"/>
  <c r="BK177" i="2"/>
  <c r="J171" i="2"/>
  <c r="J166" i="2"/>
  <c r="BK150" i="2"/>
  <c r="BK144" i="2"/>
  <c r="BK134" i="2"/>
  <c r="J237" i="2"/>
  <c r="BK233" i="2"/>
  <c r="J230" i="2"/>
  <c r="BK225" i="2"/>
  <c r="BK220" i="2"/>
  <c r="J216" i="2"/>
  <c r="BK207" i="2"/>
  <c r="BK202" i="2"/>
  <c r="J188" i="2"/>
  <c r="J181" i="2"/>
  <c r="J175" i="2"/>
  <c r="BK171" i="2"/>
  <c r="J161" i="2"/>
  <c r="BK152" i="2"/>
  <c r="J147" i="2"/>
  <c r="J138" i="2"/>
  <c r="BK215" i="3"/>
  <c r="J199" i="3"/>
  <c r="BK195" i="3"/>
  <c r="BK187" i="3"/>
  <c r="BK177" i="3"/>
  <c r="BK162" i="3"/>
  <c r="J153" i="3"/>
  <c r="BK147" i="3"/>
  <c r="J141" i="3"/>
  <c r="J214" i="3"/>
  <c r="BK209" i="3"/>
  <c r="BK203" i="3"/>
  <c r="BK191" i="3"/>
  <c r="BK184" i="3"/>
  <c r="J180" i="3"/>
  <c r="J165" i="3"/>
  <c r="J155" i="3"/>
  <c r="BK141" i="3"/>
  <c r="BK211" i="3"/>
  <c r="BK204" i="3"/>
  <c r="BK199" i="3"/>
  <c r="BK182" i="3"/>
  <c r="BK170" i="3"/>
  <c r="J161" i="3"/>
  <c r="J149" i="3"/>
  <c r="BK146" i="3"/>
  <c r="BK194" i="3"/>
  <c r="J187" i="3"/>
  <c r="J175" i="3"/>
  <c r="J167" i="3"/>
  <c r="BK160" i="3"/>
  <c r="BK153" i="3"/>
  <c r="J148" i="3"/>
  <c r="BK218" i="4"/>
  <c r="BK208" i="4"/>
  <c r="J198" i="4"/>
  <c r="BK188" i="4"/>
  <c r="J180" i="4"/>
  <c r="BK175" i="4"/>
  <c r="BK169" i="4"/>
  <c r="BK165" i="4"/>
  <c r="BK155" i="4"/>
  <c r="BK143" i="4"/>
  <c r="J217" i="4"/>
  <c r="J210" i="4"/>
  <c r="J204" i="4"/>
  <c r="BK197" i="4"/>
  <c r="J176" i="4"/>
  <c r="J173" i="4"/>
  <c r="J169" i="4"/>
  <c r="J165" i="4"/>
  <c r="J161" i="4"/>
  <c r="BK153" i="4"/>
  <c r="J148" i="4"/>
  <c r="BK139" i="4"/>
  <c r="BK140" i="5"/>
  <c r="J143" i="5"/>
  <c r="BK138" i="5"/>
  <c r="BK146" i="5"/>
  <c r="BK130" i="5"/>
  <c r="BK136" i="5"/>
  <c r="J266" i="6"/>
  <c r="J252" i="6"/>
  <c r="BK241" i="6"/>
  <c r="BK232" i="6"/>
  <c r="BK227" i="6"/>
  <c r="BK221" i="6"/>
  <c r="BK216" i="6"/>
  <c r="BK207" i="6"/>
  <c r="J201" i="6"/>
  <c r="BK198" i="6"/>
  <c r="BK191" i="6"/>
  <c r="J180" i="6"/>
  <c r="BK170" i="6"/>
  <c r="BK163" i="6"/>
  <c r="J156" i="6"/>
  <c r="BK150" i="6"/>
  <c r="J145" i="6"/>
  <c r="J140" i="6"/>
  <c r="BK134" i="6"/>
  <c r="BK268" i="6"/>
  <c r="BK260" i="6"/>
  <c r="J250" i="6"/>
  <c r="BK244" i="6"/>
  <c r="BK237" i="6"/>
  <c r="J233" i="6"/>
  <c r="J228" i="6"/>
  <c r="BK215" i="6"/>
  <c r="J208" i="6"/>
  <c r="BK196" i="6"/>
  <c r="BK192" i="6"/>
  <c r="BK187" i="6"/>
  <c r="J179" i="6"/>
  <c r="BK176" i="6"/>
  <c r="J166" i="6"/>
  <c r="BK159" i="6"/>
  <c r="BK151" i="6"/>
  <c r="J146" i="6"/>
  <c r="BK138" i="6"/>
  <c r="J134" i="6"/>
  <c r="J267" i="6"/>
  <c r="J251" i="6"/>
  <c r="J247" i="6"/>
  <c r="J237" i="6"/>
  <c r="J231" i="6"/>
  <c r="J220" i="6"/>
  <c r="J216" i="6"/>
  <c r="BK197" i="6"/>
  <c r="J188" i="6"/>
  <c r="BK181" i="6"/>
  <c r="J172" i="6"/>
  <c r="J164" i="6"/>
  <c r="BK156" i="6"/>
  <c r="BK153" i="6"/>
  <c r="J259" i="6"/>
  <c r="J254" i="6"/>
  <c r="J248" i="6"/>
  <c r="J240" i="6"/>
  <c r="J227" i="6"/>
  <c r="J219" i="6"/>
  <c r="J207" i="6"/>
  <c r="J202" i="6"/>
  <c r="J192" i="6"/>
  <c r="BK183" i="6"/>
  <c r="J176" i="6"/>
  <c r="J169" i="6"/>
  <c r="J150" i="6"/>
  <c r="BK140" i="6"/>
  <c r="BK133" i="6"/>
  <c r="J230" i="7"/>
  <c r="J218" i="7"/>
  <c r="J211" i="7"/>
  <c r="J207" i="7"/>
  <c r="J203" i="7"/>
  <c r="J193" i="7"/>
  <c r="J189" i="7"/>
  <c r="BK186" i="7"/>
  <c r="BK176" i="7"/>
  <c r="J170" i="7"/>
  <c r="J161" i="7"/>
  <c r="BK153" i="7"/>
  <c r="J140" i="7"/>
  <c r="J133" i="7"/>
  <c r="J226" i="7"/>
  <c r="BK216" i="7"/>
  <c r="J201" i="7"/>
  <c r="J186" i="7"/>
  <c r="BK177" i="7"/>
  <c r="J168" i="7"/>
  <c r="BK161" i="7"/>
  <c r="BK152" i="7"/>
  <c r="J137" i="7"/>
  <c r="J227" i="7"/>
  <c r="J223" i="7"/>
  <c r="BK218" i="7"/>
  <c r="J210" i="7"/>
  <c r="J196" i="7"/>
  <c r="BK191" i="7"/>
  <c r="J183" i="7"/>
  <c r="J176" i="7"/>
  <c r="BK166" i="7"/>
  <c r="BK154" i="7"/>
  <c r="BK148" i="7"/>
  <c r="J143" i="7"/>
  <c r="BK137" i="7"/>
  <c r="BK229" i="7"/>
  <c r="J209" i="7"/>
  <c r="BK199" i="7"/>
  <c r="J190" i="7"/>
  <c r="BK181" i="7"/>
  <c r="BK169" i="7"/>
  <c r="BK160" i="7"/>
  <c r="J156" i="7"/>
  <c r="BK146" i="7"/>
  <c r="BK140" i="7"/>
  <c r="BK149" i="8"/>
  <c r="J139" i="8"/>
  <c r="J130" i="8"/>
  <c r="BK147" i="8"/>
  <c r="J141" i="8"/>
  <c r="J137" i="8"/>
  <c r="BK129" i="8"/>
  <c r="BK131" i="8"/>
  <c r="J188" i="9"/>
  <c r="J182" i="9"/>
  <c r="J175" i="9"/>
  <c r="BK163" i="9"/>
  <c r="BK157" i="9"/>
  <c r="J150" i="9"/>
  <c r="BK140" i="9"/>
  <c r="J133" i="9"/>
  <c r="BK184" i="9"/>
  <c r="BK173" i="9"/>
  <c r="BK153" i="9"/>
  <c r="BK134" i="9"/>
  <c r="J178" i="9"/>
  <c r="BK169" i="9"/>
  <c r="BK160" i="9"/>
  <c r="BK154" i="9"/>
  <c r="BK144" i="9"/>
  <c r="J138" i="9"/>
  <c r="J134" i="9"/>
  <c r="BK186" i="9"/>
  <c r="J179" i="9"/>
  <c r="BK172" i="9"/>
  <c r="BK162" i="9"/>
  <c r="BK158" i="9"/>
  <c r="BK150" i="9"/>
  <c r="BK174" i="10"/>
  <c r="J168" i="10"/>
  <c r="J162" i="10"/>
  <c r="J158" i="10"/>
  <c r="BK154" i="10"/>
  <c r="J148" i="10"/>
  <c r="BK164" i="10"/>
  <c r="BK152" i="10"/>
  <c r="J145" i="10"/>
  <c r="BK133" i="10"/>
  <c r="J174" i="10"/>
  <c r="BK169" i="10"/>
  <c r="BK155" i="10"/>
  <c r="J147" i="10"/>
  <c r="J141" i="10"/>
  <c r="J133" i="10"/>
  <c r="BK160" i="10"/>
  <c r="J152" i="10"/>
  <c r="J144" i="10"/>
  <c r="J137" i="10"/>
  <c r="BK135" i="2" l="1"/>
  <c r="J135" i="2"/>
  <c r="J101" i="2" s="1"/>
  <c r="BK143" i="2"/>
  <c r="J143" i="2" s="1"/>
  <c r="J102" i="2" s="1"/>
  <c r="T143" i="2"/>
  <c r="BK163" i="2"/>
  <c r="J163" i="2" s="1"/>
  <c r="J105" i="2" s="1"/>
  <c r="P163" i="2"/>
  <c r="R163" i="2"/>
  <c r="T163" i="2"/>
  <c r="P168" i="2"/>
  <c r="BK235" i="2"/>
  <c r="J235" i="2"/>
  <c r="J107" i="2" s="1"/>
  <c r="BK242" i="2"/>
  <c r="J242" i="2" s="1"/>
  <c r="J108" i="2" s="1"/>
  <c r="P242" i="2"/>
  <c r="T242" i="2"/>
  <c r="P247" i="2"/>
  <c r="P137" i="3"/>
  <c r="R154" i="3"/>
  <c r="T174" i="3"/>
  <c r="T178" i="3"/>
  <c r="BK190" i="3"/>
  <c r="J190" i="3"/>
  <c r="J107" i="3"/>
  <c r="BK193" i="3"/>
  <c r="J193" i="3"/>
  <c r="J108" i="3" s="1"/>
  <c r="R197" i="3"/>
  <c r="R201" i="3"/>
  <c r="T207" i="3"/>
  <c r="T212" i="3"/>
  <c r="BK132" i="4"/>
  <c r="J132" i="4" s="1"/>
  <c r="J100" i="4" s="1"/>
  <c r="R136" i="4"/>
  <c r="T147" i="4"/>
  <c r="T146" i="4" s="1"/>
  <c r="R151" i="4"/>
  <c r="R150" i="4" s="1"/>
  <c r="R212" i="4"/>
  <c r="T215" i="4"/>
  <c r="T129" i="5"/>
  <c r="T128" i="5" s="1"/>
  <c r="T135" i="5"/>
  <c r="T134" i="5" s="1"/>
  <c r="T139" i="5"/>
  <c r="P145" i="5"/>
  <c r="P144" i="5"/>
  <c r="BK131" i="6"/>
  <c r="BK130" i="6"/>
  <c r="J130" i="6" s="1"/>
  <c r="J99" i="6" s="1"/>
  <c r="P143" i="6"/>
  <c r="P158" i="6"/>
  <c r="BK184" i="6"/>
  <c r="J184" i="6"/>
  <c r="J104" i="6" s="1"/>
  <c r="T209" i="6"/>
  <c r="T265" i="6"/>
  <c r="T134" i="7"/>
  <c r="P142" i="7"/>
  <c r="P141" i="7"/>
  <c r="P178" i="7"/>
  <c r="P202" i="7"/>
  <c r="P208" i="7"/>
  <c r="BK228" i="7"/>
  <c r="J228" i="7" s="1"/>
  <c r="J107" i="7" s="1"/>
  <c r="BK232" i="7"/>
  <c r="J232" i="7"/>
  <c r="J108" i="7" s="1"/>
  <c r="R126" i="8"/>
  <c r="R125" i="8" s="1"/>
  <c r="R133" i="8"/>
  <c r="R132" i="8" s="1"/>
  <c r="R132" i="9"/>
  <c r="P139" i="9"/>
  <c r="P149" i="9"/>
  <c r="BK164" i="9"/>
  <c r="J164" i="9"/>
  <c r="J105" i="9" s="1"/>
  <c r="BK171" i="9"/>
  <c r="J171" i="9" s="1"/>
  <c r="J107" i="9" s="1"/>
  <c r="P190" i="9"/>
  <c r="P128" i="10"/>
  <c r="P127" i="10" s="1"/>
  <c r="R135" i="10"/>
  <c r="R135" i="2"/>
  <c r="P143" i="2"/>
  <c r="T168" i="2"/>
  <c r="R235" i="2"/>
  <c r="T247" i="2"/>
  <c r="BK137" i="3"/>
  <c r="J137" i="3"/>
  <c r="J100" i="3" s="1"/>
  <c r="BK154" i="3"/>
  <c r="J154" i="3" s="1"/>
  <c r="J101" i="3" s="1"/>
  <c r="BK174" i="3"/>
  <c r="J174" i="3"/>
  <c r="J104" i="3" s="1"/>
  <c r="P178" i="3"/>
  <c r="R190" i="3"/>
  <c r="R193" i="3"/>
  <c r="T197" i="3"/>
  <c r="T201" i="3"/>
  <c r="BK207" i="3"/>
  <c r="J207" i="3"/>
  <c r="J112" i="3" s="1"/>
  <c r="P212" i="3"/>
  <c r="P132" i="4"/>
  <c r="T136" i="4"/>
  <c r="R147" i="4"/>
  <c r="R146" i="4"/>
  <c r="T151" i="4"/>
  <c r="T150" i="4"/>
  <c r="T212" i="4"/>
  <c r="R215" i="4"/>
  <c r="BK129" i="5"/>
  <c r="J129" i="5"/>
  <c r="J100" i="5" s="1"/>
  <c r="R135" i="5"/>
  <c r="R134" i="5" s="1"/>
  <c r="BK139" i="5"/>
  <c r="J139" i="5" s="1"/>
  <c r="J103" i="5" s="1"/>
  <c r="BK145" i="5"/>
  <c r="J145" i="5"/>
  <c r="J105" i="5" s="1"/>
  <c r="T131" i="6"/>
  <c r="T130" i="6" s="1"/>
  <c r="R143" i="6"/>
  <c r="T158" i="6"/>
  <c r="P184" i="6"/>
  <c r="P209" i="6"/>
  <c r="P265" i="6"/>
  <c r="P134" i="7"/>
  <c r="P130" i="7"/>
  <c r="AU101" i="1" s="1"/>
  <c r="BK142" i="7"/>
  <c r="J142" i="7" s="1"/>
  <c r="J103" i="7" s="1"/>
  <c r="BK178" i="7"/>
  <c r="J178" i="7"/>
  <c r="J104" i="7" s="1"/>
  <c r="BK202" i="7"/>
  <c r="J202" i="7" s="1"/>
  <c r="J105" i="7" s="1"/>
  <c r="BK208" i="7"/>
  <c r="J208" i="7"/>
  <c r="J106" i="7" s="1"/>
  <c r="P228" i="7"/>
  <c r="P232" i="7"/>
  <c r="T126" i="8"/>
  <c r="T125" i="8" s="1"/>
  <c r="T124" i="8" s="1"/>
  <c r="P133" i="8"/>
  <c r="P132" i="8" s="1"/>
  <c r="BK132" i="9"/>
  <c r="BK139" i="9"/>
  <c r="J139" i="9"/>
  <c r="J101" i="9" s="1"/>
  <c r="BK149" i="9"/>
  <c r="J149" i="9" s="1"/>
  <c r="J104" i="9" s="1"/>
  <c r="R164" i="9"/>
  <c r="T171" i="9"/>
  <c r="T170" i="9" s="1"/>
  <c r="T190" i="9"/>
  <c r="T128" i="10"/>
  <c r="T127" i="10"/>
  <c r="T135" i="10"/>
  <c r="T137" i="3"/>
  <c r="T154" i="3"/>
  <c r="P174" i="3"/>
  <c r="BK178" i="3"/>
  <c r="J178" i="3"/>
  <c r="J105" i="3" s="1"/>
  <c r="P190" i="3"/>
  <c r="P193" i="3"/>
  <c r="BK197" i="3"/>
  <c r="J197" i="3" s="1"/>
  <c r="J109" i="3" s="1"/>
  <c r="BK201" i="3"/>
  <c r="J201" i="3"/>
  <c r="J110" i="3" s="1"/>
  <c r="P207" i="3"/>
  <c r="BK212" i="3"/>
  <c r="J212" i="3" s="1"/>
  <c r="J113" i="3" s="1"/>
  <c r="T132" i="4"/>
  <c r="T131" i="4" s="1"/>
  <c r="P136" i="4"/>
  <c r="P147" i="4"/>
  <c r="P146" i="4" s="1"/>
  <c r="BK151" i="4"/>
  <c r="J151" i="4" s="1"/>
  <c r="J106" i="4" s="1"/>
  <c r="BK212" i="4"/>
  <c r="J212" i="4"/>
  <c r="J107" i="4" s="1"/>
  <c r="P215" i="4"/>
  <c r="R129" i="5"/>
  <c r="R128" i="5"/>
  <c r="BK135" i="5"/>
  <c r="J135" i="5"/>
  <c r="J102" i="5" s="1"/>
  <c r="R139" i="5"/>
  <c r="R145" i="5"/>
  <c r="R144" i="5"/>
  <c r="R131" i="6"/>
  <c r="R130" i="6"/>
  <c r="T143" i="6"/>
  <c r="BK158" i="6"/>
  <c r="J158" i="6" s="1"/>
  <c r="J103" i="6" s="1"/>
  <c r="T184" i="6"/>
  <c r="BK209" i="6"/>
  <c r="J209" i="6" s="1"/>
  <c r="J105" i="6" s="1"/>
  <c r="BK265" i="6"/>
  <c r="J265" i="6"/>
  <c r="J107" i="6" s="1"/>
  <c r="BK134" i="7"/>
  <c r="J134" i="7" s="1"/>
  <c r="J101" i="7" s="1"/>
  <c r="T142" i="7"/>
  <c r="T178" i="7"/>
  <c r="T202" i="7"/>
  <c r="R208" i="7"/>
  <c r="R228" i="7"/>
  <c r="R232" i="7"/>
  <c r="BK126" i="8"/>
  <c r="J126" i="8"/>
  <c r="J100" i="8" s="1"/>
  <c r="BK133" i="8"/>
  <c r="J133" i="8" s="1"/>
  <c r="J102" i="8" s="1"/>
  <c r="P132" i="9"/>
  <c r="P131" i="9"/>
  <c r="R139" i="9"/>
  <c r="T149" i="9"/>
  <c r="T148" i="9" s="1"/>
  <c r="T164" i="9"/>
  <c r="P171" i="9"/>
  <c r="P170" i="9"/>
  <c r="R190" i="9"/>
  <c r="BK128" i="10"/>
  <c r="J128" i="10" s="1"/>
  <c r="J100" i="10" s="1"/>
  <c r="BK138" i="10"/>
  <c r="J138" i="10"/>
  <c r="J103" i="10" s="1"/>
  <c r="T138" i="10"/>
  <c r="P170" i="10"/>
  <c r="P135" i="2"/>
  <c r="P132" i="2" s="1"/>
  <c r="T135" i="2"/>
  <c r="T132" i="2" s="1"/>
  <c r="R143" i="2"/>
  <c r="R132" i="2" s="1"/>
  <c r="BK168" i="2"/>
  <c r="R168" i="2"/>
  <c r="P235" i="2"/>
  <c r="T235" i="2"/>
  <c r="R242" i="2"/>
  <c r="BK247" i="2"/>
  <c r="J247" i="2"/>
  <c r="J109" i="2" s="1"/>
  <c r="R247" i="2"/>
  <c r="R137" i="3"/>
  <c r="R136" i="3" s="1"/>
  <c r="P154" i="3"/>
  <c r="R174" i="3"/>
  <c r="R178" i="3"/>
  <c r="T190" i="3"/>
  <c r="T193" i="3"/>
  <c r="P197" i="3"/>
  <c r="P201" i="3"/>
  <c r="R207" i="3"/>
  <c r="R212" i="3"/>
  <c r="R132" i="4"/>
  <c r="R131" i="4" s="1"/>
  <c r="BK136" i="4"/>
  <c r="J136" i="4"/>
  <c r="J101" i="4" s="1"/>
  <c r="BK147" i="4"/>
  <c r="J147" i="4" s="1"/>
  <c r="J104" i="4" s="1"/>
  <c r="P151" i="4"/>
  <c r="P150" i="4"/>
  <c r="P212" i="4"/>
  <c r="BK215" i="4"/>
  <c r="J215" i="4" s="1"/>
  <c r="J108" i="4" s="1"/>
  <c r="P129" i="5"/>
  <c r="P128" i="5"/>
  <c r="P135" i="5"/>
  <c r="P134" i="5"/>
  <c r="P139" i="5"/>
  <c r="T145" i="5"/>
  <c r="T144" i="5" s="1"/>
  <c r="P131" i="6"/>
  <c r="P130" i="6" s="1"/>
  <c r="BK143" i="6"/>
  <c r="J143" i="6" s="1"/>
  <c r="J101" i="6" s="1"/>
  <c r="R158" i="6"/>
  <c r="R184" i="6"/>
  <c r="R209" i="6"/>
  <c r="R265" i="6"/>
  <c r="R134" i="7"/>
  <c r="R130" i="7"/>
  <c r="R142" i="7"/>
  <c r="R141" i="7"/>
  <c r="R178" i="7"/>
  <c r="R202" i="7"/>
  <c r="T208" i="7"/>
  <c r="T228" i="7"/>
  <c r="T232" i="7"/>
  <c r="P126" i="8"/>
  <c r="P125" i="8" s="1"/>
  <c r="P124" i="8" s="1"/>
  <c r="AU103" i="1" s="1"/>
  <c r="T133" i="8"/>
  <c r="T132" i="8"/>
  <c r="T132" i="9"/>
  <c r="T139" i="9"/>
  <c r="R149" i="9"/>
  <c r="R148" i="9"/>
  <c r="P164" i="9"/>
  <c r="R171" i="9"/>
  <c r="R170" i="9"/>
  <c r="BK190" i="9"/>
  <c r="J190" i="9" s="1"/>
  <c r="J108" i="9" s="1"/>
  <c r="R128" i="10"/>
  <c r="R127" i="10"/>
  <c r="BK135" i="10"/>
  <c r="BK134" i="10"/>
  <c r="J134" i="10"/>
  <c r="J101" i="10" s="1"/>
  <c r="P135" i="10"/>
  <c r="P138" i="10"/>
  <c r="R138" i="10"/>
  <c r="BK170" i="10"/>
  <c r="J170" i="10" s="1"/>
  <c r="J104" i="10" s="1"/>
  <c r="R170" i="10"/>
  <c r="T170" i="10"/>
  <c r="BK171" i="3"/>
  <c r="J171" i="3"/>
  <c r="J102" i="3" s="1"/>
  <c r="BK144" i="4"/>
  <c r="J144" i="4" s="1"/>
  <c r="J102" i="4" s="1"/>
  <c r="BK133" i="2"/>
  <c r="J133" i="2" s="1"/>
  <c r="J100" i="2" s="1"/>
  <c r="BK188" i="3"/>
  <c r="J188" i="3" s="1"/>
  <c r="J106" i="3" s="1"/>
  <c r="BK132" i="7"/>
  <c r="J132" i="7"/>
  <c r="J100" i="7"/>
  <c r="BK205" i="3"/>
  <c r="J205" i="3"/>
  <c r="J111" i="3"/>
  <c r="BK146" i="9"/>
  <c r="J146" i="9"/>
  <c r="J102" i="9" s="1"/>
  <c r="BK160" i="2"/>
  <c r="J160" i="2"/>
  <c r="J103" i="2" s="1"/>
  <c r="BF130" i="10"/>
  <c r="BF136" i="10"/>
  <c r="BF140" i="10"/>
  <c r="BF141" i="10"/>
  <c r="BF145" i="10"/>
  <c r="BF151" i="10"/>
  <c r="BF159" i="10"/>
  <c r="BF164" i="10"/>
  <c r="BF171" i="10"/>
  <c r="BF172" i="10"/>
  <c r="BF174" i="10"/>
  <c r="J132" i="9"/>
  <c r="J100" i="9" s="1"/>
  <c r="F94" i="10"/>
  <c r="BF133" i="10"/>
  <c r="BF143" i="10"/>
  <c r="BF146" i="10"/>
  <c r="BF147" i="10"/>
  <c r="BF152" i="10"/>
  <c r="BF155" i="10"/>
  <c r="BF161" i="10"/>
  <c r="BF163" i="10"/>
  <c r="BF166" i="10"/>
  <c r="BF173" i="10"/>
  <c r="J91" i="10"/>
  <c r="E114" i="10"/>
  <c r="BF129" i="10"/>
  <c r="BF131" i="10"/>
  <c r="BF137" i="10"/>
  <c r="BF142" i="10"/>
  <c r="BF144" i="10"/>
  <c r="BF148" i="10"/>
  <c r="BF150" i="10"/>
  <c r="BF156" i="10"/>
  <c r="BF160" i="10"/>
  <c r="BF165" i="10"/>
  <c r="BF169" i="10"/>
  <c r="BF132" i="10"/>
  <c r="BF139" i="10"/>
  <c r="BF149" i="10"/>
  <c r="BF153" i="10"/>
  <c r="BF154" i="10"/>
  <c r="BF157" i="10"/>
  <c r="BF158" i="10"/>
  <c r="BF162" i="10"/>
  <c r="BF167" i="10"/>
  <c r="BF168" i="10"/>
  <c r="E85" i="9"/>
  <c r="J91" i="9"/>
  <c r="F94" i="9"/>
  <c r="BF138" i="9"/>
  <c r="BF142" i="9"/>
  <c r="BF147" i="9"/>
  <c r="BF150" i="9"/>
  <c r="BF151" i="9"/>
  <c r="BF161" i="9"/>
  <c r="BF166" i="9"/>
  <c r="BF168" i="9"/>
  <c r="BF176" i="9"/>
  <c r="BF177" i="9"/>
  <c r="BF179" i="9"/>
  <c r="BF183" i="9"/>
  <c r="BF191" i="9"/>
  <c r="BF133" i="9"/>
  <c r="BF136" i="9"/>
  <c r="BF137" i="9"/>
  <c r="BF141" i="9"/>
  <c r="BF144" i="9"/>
  <c r="BF145" i="9"/>
  <c r="BF155" i="9"/>
  <c r="BF156" i="9"/>
  <c r="BF159" i="9"/>
  <c r="BF160" i="9"/>
  <c r="BF162" i="9"/>
  <c r="BF163" i="9"/>
  <c r="BF165" i="9"/>
  <c r="BF172" i="9"/>
  <c r="BF174" i="9"/>
  <c r="BF178" i="9"/>
  <c r="BF180" i="9"/>
  <c r="BF188" i="9"/>
  <c r="BF189" i="9"/>
  <c r="BF192" i="9"/>
  <c r="BF181" i="9"/>
  <c r="BF182" i="9"/>
  <c r="BF184" i="9"/>
  <c r="BF186" i="9"/>
  <c r="BF134" i="9"/>
  <c r="BF135" i="9"/>
  <c r="BF140" i="9"/>
  <c r="BF143" i="9"/>
  <c r="BF152" i="9"/>
  <c r="BF153" i="9"/>
  <c r="BF154" i="9"/>
  <c r="BF157" i="9"/>
  <c r="BF158" i="9"/>
  <c r="BF167" i="9"/>
  <c r="BF169" i="9"/>
  <c r="BF173" i="9"/>
  <c r="BF175" i="9"/>
  <c r="BF185" i="9"/>
  <c r="BF187" i="9"/>
  <c r="BF193" i="9"/>
  <c r="E112" i="8"/>
  <c r="BF138" i="8"/>
  <c r="BF146" i="8"/>
  <c r="F94" i="8"/>
  <c r="BF130" i="8"/>
  <c r="BF134" i="8"/>
  <c r="BF143" i="8"/>
  <c r="J91" i="8"/>
  <c r="BF127" i="8"/>
  <c r="BF129" i="8"/>
  <c r="BF131" i="8"/>
  <c r="BF135" i="8"/>
  <c r="BF136" i="8"/>
  <c r="BF137" i="8"/>
  <c r="BF139" i="8"/>
  <c r="BF147" i="8"/>
  <c r="BF148" i="8"/>
  <c r="BF149" i="8"/>
  <c r="BF128" i="8"/>
  <c r="BF140" i="8"/>
  <c r="BF141" i="8"/>
  <c r="BF142" i="8"/>
  <c r="BF144" i="8"/>
  <c r="BF145" i="8"/>
  <c r="J131" i="6"/>
  <c r="J100" i="6"/>
  <c r="E85" i="7"/>
  <c r="J124" i="7"/>
  <c r="BF137" i="7"/>
  <c r="BF145" i="7"/>
  <c r="BF148" i="7"/>
  <c r="BF150" i="7"/>
  <c r="BF151" i="7"/>
  <c r="BF153" i="7"/>
  <c r="BF163" i="7"/>
  <c r="BF170" i="7"/>
  <c r="BF179" i="7"/>
  <c r="BF183" i="7"/>
  <c r="BF192" i="7"/>
  <c r="BF194" i="7"/>
  <c r="BF196" i="7"/>
  <c r="BF201" i="7"/>
  <c r="BF203" i="7"/>
  <c r="BF204" i="7"/>
  <c r="BF211" i="7"/>
  <c r="BF223" i="7"/>
  <c r="BF224" i="7"/>
  <c r="BF234" i="7"/>
  <c r="BF143" i="7"/>
  <c r="BF144" i="7"/>
  <c r="BF146" i="7"/>
  <c r="BF147" i="7"/>
  <c r="BF152" i="7"/>
  <c r="BF155" i="7"/>
  <c r="BF157" i="7"/>
  <c r="BF161" i="7"/>
  <c r="BF166" i="7"/>
  <c r="BF172" i="7"/>
  <c r="BF175" i="7"/>
  <c r="BF184" i="7"/>
  <c r="BF195" i="7"/>
  <c r="BF199" i="7"/>
  <c r="BF200" i="7"/>
  <c r="BF209" i="7"/>
  <c r="BF213" i="7"/>
  <c r="BF214" i="7"/>
  <c r="BF215" i="7"/>
  <c r="BF216" i="7"/>
  <c r="BF220" i="7"/>
  <c r="BF222" i="7"/>
  <c r="BF226" i="7"/>
  <c r="BF231" i="7"/>
  <c r="BF233" i="7"/>
  <c r="F94" i="7"/>
  <c r="BF133" i="7"/>
  <c r="BF136" i="7"/>
  <c r="BF138" i="7"/>
  <c r="BF156" i="7"/>
  <c r="BF160" i="7"/>
  <c r="BF162" i="7"/>
  <c r="BF168" i="7"/>
  <c r="BF171" i="7"/>
  <c r="BF176" i="7"/>
  <c r="BF177" i="7"/>
  <c r="BF180" i="7"/>
  <c r="BF181" i="7"/>
  <c r="BF185" i="7"/>
  <c r="BF186" i="7"/>
  <c r="BF190" i="7"/>
  <c r="BF197" i="7"/>
  <c r="BF219" i="7"/>
  <c r="BF225" i="7"/>
  <c r="BF135" i="7"/>
  <c r="BF139" i="7"/>
  <c r="BF140" i="7"/>
  <c r="BF149" i="7"/>
  <c r="BF154" i="7"/>
  <c r="BF158" i="7"/>
  <c r="BF159" i="7"/>
  <c r="BF164" i="7"/>
  <c r="BF165" i="7"/>
  <c r="BF167" i="7"/>
  <c r="BF169" i="7"/>
  <c r="BF173" i="7"/>
  <c r="BF174" i="7"/>
  <c r="BF182" i="7"/>
  <c r="BF187" i="7"/>
  <c r="BF188" i="7"/>
  <c r="BF189" i="7"/>
  <c r="BF191" i="7"/>
  <c r="BF193" i="7"/>
  <c r="BF198" i="7"/>
  <c r="BF205" i="7"/>
  <c r="BF206" i="7"/>
  <c r="BF207" i="7"/>
  <c r="BF210" i="7"/>
  <c r="BF212" i="7"/>
  <c r="BF217" i="7"/>
  <c r="BF218" i="7"/>
  <c r="BF221" i="7"/>
  <c r="BF227" i="7"/>
  <c r="BF229" i="7"/>
  <c r="BF230" i="7"/>
  <c r="BF235" i="7"/>
  <c r="BF236" i="7"/>
  <c r="J91" i="6"/>
  <c r="E117" i="6"/>
  <c r="BF132" i="6"/>
  <c r="BF133" i="6"/>
  <c r="BF134" i="6"/>
  <c r="BF137" i="6"/>
  <c r="BF138" i="6"/>
  <c r="BF140" i="6"/>
  <c r="BF144" i="6"/>
  <c r="BF145" i="6"/>
  <c r="BF147" i="6"/>
  <c r="BF170" i="6"/>
  <c r="BF173" i="6"/>
  <c r="BF175" i="6"/>
  <c r="BF177" i="6"/>
  <c r="BF179" i="6"/>
  <c r="BF181" i="6"/>
  <c r="BF185" i="6"/>
  <c r="BF191" i="6"/>
  <c r="BF199" i="6"/>
  <c r="BF200" i="6"/>
  <c r="BF201" i="6"/>
  <c r="BF202" i="6"/>
  <c r="BF206" i="6"/>
  <c r="BF218" i="6"/>
  <c r="BF224" i="6"/>
  <c r="BF225" i="6"/>
  <c r="BF226" i="6"/>
  <c r="BF231" i="6"/>
  <c r="BF239" i="6"/>
  <c r="BF240" i="6"/>
  <c r="BF247" i="6"/>
  <c r="BF253" i="6"/>
  <c r="BF254" i="6"/>
  <c r="BF258" i="6"/>
  <c r="BF261" i="6"/>
  <c r="BF268" i="6"/>
  <c r="BF270" i="6"/>
  <c r="BF271" i="6"/>
  <c r="BK134" i="5"/>
  <c r="J134" i="5"/>
  <c r="J101" i="5" s="1"/>
  <c r="BF152" i="6"/>
  <c r="BF159" i="6"/>
  <c r="BF160" i="6"/>
  <c r="BF161" i="6"/>
  <c r="BF162" i="6"/>
  <c r="BF163" i="6"/>
  <c r="BF164" i="6"/>
  <c r="BF168" i="6"/>
  <c r="BF171" i="6"/>
  <c r="BF172" i="6"/>
  <c r="BF174" i="6"/>
  <c r="BF176" i="6"/>
  <c r="BF178" i="6"/>
  <c r="BF180" i="6"/>
  <c r="BF182" i="6"/>
  <c r="BF193" i="6"/>
  <c r="BF195" i="6"/>
  <c r="BF196" i="6"/>
  <c r="BF198" i="6"/>
  <c r="BF203" i="6"/>
  <c r="BF205" i="6"/>
  <c r="BF213" i="6"/>
  <c r="BF215" i="6"/>
  <c r="BF234" i="6"/>
  <c r="BF235" i="6"/>
  <c r="BF241" i="6"/>
  <c r="BF243" i="6"/>
  <c r="BF246" i="6"/>
  <c r="BF250" i="6"/>
  <c r="BF252" i="6"/>
  <c r="BF257" i="6"/>
  <c r="BF259" i="6"/>
  <c r="BF266" i="6"/>
  <c r="F126" i="6"/>
  <c r="BF139" i="6"/>
  <c r="BF141" i="6"/>
  <c r="BF150" i="6"/>
  <c r="BF153" i="6"/>
  <c r="BF156" i="6"/>
  <c r="BF165" i="6"/>
  <c r="BF166" i="6"/>
  <c r="BF169" i="6"/>
  <c r="BF186" i="6"/>
  <c r="BF187" i="6"/>
  <c r="BF188" i="6"/>
  <c r="BF189" i="6"/>
  <c r="BF190" i="6"/>
  <c r="BF192" i="6"/>
  <c r="BF194" i="6"/>
  <c r="BF197" i="6"/>
  <c r="BF208" i="6"/>
  <c r="BF210" i="6"/>
  <c r="BF211" i="6"/>
  <c r="BF219" i="6"/>
  <c r="BF227" i="6"/>
  <c r="BF228" i="6"/>
  <c r="BF232" i="6"/>
  <c r="BF233" i="6"/>
  <c r="BF236" i="6"/>
  <c r="BF237" i="6"/>
  <c r="BF238" i="6"/>
  <c r="BF248" i="6"/>
  <c r="BF249" i="6"/>
  <c r="BF260" i="6"/>
  <c r="BF262" i="6"/>
  <c r="BF263" i="6"/>
  <c r="BF135" i="6"/>
  <c r="BF136" i="6"/>
  <c r="BF142" i="6"/>
  <c r="BF146" i="6"/>
  <c r="BF148" i="6"/>
  <c r="BF149" i="6"/>
  <c r="BF151" i="6"/>
  <c r="BF154" i="6"/>
  <c r="BF155" i="6"/>
  <c r="BF167" i="6"/>
  <c r="BF183" i="6"/>
  <c r="BF204" i="6"/>
  <c r="BF207" i="6"/>
  <c r="BF212" i="6"/>
  <c r="BF214" i="6"/>
  <c r="BF216" i="6"/>
  <c r="BF217" i="6"/>
  <c r="BF220" i="6"/>
  <c r="BF221" i="6"/>
  <c r="BF222" i="6"/>
  <c r="BF223" i="6"/>
  <c r="BF229" i="6"/>
  <c r="BF230" i="6"/>
  <c r="BF242" i="6"/>
  <c r="BF244" i="6"/>
  <c r="BF245" i="6"/>
  <c r="BF251" i="6"/>
  <c r="BF255" i="6"/>
  <c r="BF256" i="6"/>
  <c r="BF267" i="6"/>
  <c r="BF269" i="6"/>
  <c r="BF146" i="5"/>
  <c r="BF147" i="5"/>
  <c r="BK131" i="4"/>
  <c r="J131" i="4" s="1"/>
  <c r="J99" i="4" s="1"/>
  <c r="E85" i="5"/>
  <c r="J121" i="5"/>
  <c r="F124" i="5"/>
  <c r="BF130" i="5"/>
  <c r="BF133" i="5"/>
  <c r="BF141" i="5"/>
  <c r="BF131" i="5"/>
  <c r="BF132" i="5"/>
  <c r="BF136" i="5"/>
  <c r="BF138" i="5"/>
  <c r="BF140" i="5"/>
  <c r="BF142" i="5"/>
  <c r="BF143" i="5"/>
  <c r="BF137" i="5"/>
  <c r="BK136" i="3"/>
  <c r="J136" i="3"/>
  <c r="J99" i="3"/>
  <c r="BF134" i="4"/>
  <c r="BF139" i="4"/>
  <c r="BF155" i="4"/>
  <c r="BF159" i="4"/>
  <c r="BF160" i="4"/>
  <c r="BF179" i="4"/>
  <c r="BF180" i="4"/>
  <c r="BF182" i="4"/>
  <c r="BF183" i="4"/>
  <c r="BF185" i="4"/>
  <c r="BF188" i="4"/>
  <c r="BF196" i="4"/>
  <c r="BF198" i="4"/>
  <c r="BF200" i="4"/>
  <c r="BF210" i="4"/>
  <c r="J91" i="4"/>
  <c r="BF133" i="4"/>
  <c r="BF145" i="4"/>
  <c r="BF149" i="4"/>
  <c r="BF152" i="4"/>
  <c r="BF158" i="4"/>
  <c r="BF189" i="4"/>
  <c r="BF193" i="4"/>
  <c r="BF199" i="4"/>
  <c r="BF201" i="4"/>
  <c r="BF204" i="4"/>
  <c r="BF207" i="4"/>
  <c r="BF208" i="4"/>
  <c r="BF209" i="4"/>
  <c r="BF214" i="4"/>
  <c r="E118" i="4"/>
  <c r="BF137" i="4"/>
  <c r="BF141" i="4"/>
  <c r="BF142" i="4"/>
  <c r="BF156" i="4"/>
  <c r="BF157" i="4"/>
  <c r="BF167" i="4"/>
  <c r="BF173" i="4"/>
  <c r="BF174" i="4"/>
  <c r="BF175" i="4"/>
  <c r="BF176" i="4"/>
  <c r="BF184" i="4"/>
  <c r="BF187" i="4"/>
  <c r="BF190" i="4"/>
  <c r="BF191" i="4"/>
  <c r="BF192" i="4"/>
  <c r="BF194" i="4"/>
  <c r="BF195" i="4"/>
  <c r="BF197" i="4"/>
  <c r="BF202" i="4"/>
  <c r="BF203" i="4"/>
  <c r="BF211" i="4"/>
  <c r="BF217" i="4"/>
  <c r="F94" i="4"/>
  <c r="BF135" i="4"/>
  <c r="BF138" i="4"/>
  <c r="BF140" i="4"/>
  <c r="BF143" i="4"/>
  <c r="BF148" i="4"/>
  <c r="BF153" i="4"/>
  <c r="BF154" i="4"/>
  <c r="BF161" i="4"/>
  <c r="BF162" i="4"/>
  <c r="BF163" i="4"/>
  <c r="BF164" i="4"/>
  <c r="BF165" i="4"/>
  <c r="BF166" i="4"/>
  <c r="BF168" i="4"/>
  <c r="BF169" i="4"/>
  <c r="BF170" i="4"/>
  <c r="BF171" i="4"/>
  <c r="BF172" i="4"/>
  <c r="BF177" i="4"/>
  <c r="BF178" i="4"/>
  <c r="BF181" i="4"/>
  <c r="BF186" i="4"/>
  <c r="BF205" i="4"/>
  <c r="BF206" i="4"/>
  <c r="BF213" i="4"/>
  <c r="BF216" i="4"/>
  <c r="BF218" i="4"/>
  <c r="J168" i="2"/>
  <c r="J106" i="2" s="1"/>
  <c r="BF147" i="3"/>
  <c r="BF150" i="3"/>
  <c r="BF153" i="3"/>
  <c r="BF158" i="3"/>
  <c r="BF163" i="3"/>
  <c r="BF166" i="3"/>
  <c r="BF167" i="3"/>
  <c r="BF168" i="3"/>
  <c r="BF169" i="3"/>
  <c r="BF180" i="3"/>
  <c r="BF186" i="3"/>
  <c r="BF191" i="3"/>
  <c r="BF192" i="3"/>
  <c r="E85" i="3"/>
  <c r="F132" i="3"/>
  <c r="BF142" i="3"/>
  <c r="BF143" i="3"/>
  <c r="BF146" i="3"/>
  <c r="BF157" i="3"/>
  <c r="BF160" i="3"/>
  <c r="BF170" i="3"/>
  <c r="BF175" i="3"/>
  <c r="BF184" i="3"/>
  <c r="BF195" i="3"/>
  <c r="BF196" i="3"/>
  <c r="BF203" i="3"/>
  <c r="BF204" i="3"/>
  <c r="BF209" i="3"/>
  <c r="BF214" i="3"/>
  <c r="BF139" i="3"/>
  <c r="BF145" i="3"/>
  <c r="BF148" i="3"/>
  <c r="BF149" i="3"/>
  <c r="BF151" i="3"/>
  <c r="BF155" i="3"/>
  <c r="BF156" i="3"/>
  <c r="BF161" i="3"/>
  <c r="BF164" i="3"/>
  <c r="BF165" i="3"/>
  <c r="BF179" i="3"/>
  <c r="BF182" i="3"/>
  <c r="BF183" i="3"/>
  <c r="BF185" i="3"/>
  <c r="BF187" i="3"/>
  <c r="BF194" i="3"/>
  <c r="BF199" i="3"/>
  <c r="BF200" i="3"/>
  <c r="BF206" i="3"/>
  <c r="BF211" i="3"/>
  <c r="BF213" i="3"/>
  <c r="J91" i="3"/>
  <c r="BF138" i="3"/>
  <c r="BF140" i="3"/>
  <c r="BF141" i="3"/>
  <c r="BF144" i="3"/>
  <c r="BF152" i="3"/>
  <c r="BF159" i="3"/>
  <c r="BF162" i="3"/>
  <c r="BF172" i="3"/>
  <c r="BF176" i="3"/>
  <c r="BF177" i="3"/>
  <c r="BF181" i="3"/>
  <c r="BF189" i="3"/>
  <c r="BF198" i="3"/>
  <c r="BF202" i="3"/>
  <c r="BF208" i="3"/>
  <c r="BF210" i="3"/>
  <c r="BF215" i="3"/>
  <c r="F128" i="2"/>
  <c r="BF137" i="2"/>
  <c r="BF141" i="2"/>
  <c r="BF146" i="2"/>
  <c r="BF147" i="2"/>
  <c r="BF152" i="2"/>
  <c r="BF154" i="2"/>
  <c r="BF164" i="2"/>
  <c r="BF174" i="2"/>
  <c r="BF180" i="2"/>
  <c r="BF181" i="2"/>
  <c r="BF182" i="2"/>
  <c r="BF185" i="2"/>
  <c r="BF188" i="2"/>
  <c r="BF194" i="2"/>
  <c r="BF203" i="2"/>
  <c r="BF209" i="2"/>
  <c r="BF210" i="2"/>
  <c r="BF213" i="2"/>
  <c r="BF215" i="2"/>
  <c r="BF220" i="2"/>
  <c r="BF223" i="2"/>
  <c r="BF229" i="2"/>
  <c r="BF230" i="2"/>
  <c r="BF232" i="2"/>
  <c r="BF233" i="2"/>
  <c r="BF234" i="2"/>
  <c r="BF236" i="2"/>
  <c r="BF237" i="2"/>
  <c r="BF238" i="2"/>
  <c r="E85" i="2"/>
  <c r="BF136" i="2"/>
  <c r="BF142" i="2"/>
  <c r="BF151" i="2"/>
  <c r="BF165" i="2"/>
  <c r="BF170" i="2"/>
  <c r="BF172" i="2"/>
  <c r="BF173" i="2"/>
  <c r="BF175" i="2"/>
  <c r="BF179" i="2"/>
  <c r="BF186" i="2"/>
  <c r="BF187" i="2"/>
  <c r="BF196" i="2"/>
  <c r="BF199" i="2"/>
  <c r="BF200" i="2"/>
  <c r="BF207" i="2"/>
  <c r="BF217" i="2"/>
  <c r="BF221" i="2"/>
  <c r="BF222" i="2"/>
  <c r="BF225" i="2"/>
  <c r="BF239" i="2"/>
  <c r="BF240" i="2"/>
  <c r="BF243" i="2"/>
  <c r="BF244" i="2"/>
  <c r="BF245" i="2"/>
  <c r="BF246" i="2"/>
  <c r="BF248" i="2"/>
  <c r="BF249" i="2"/>
  <c r="J91" i="2"/>
  <c r="BF134" i="2"/>
  <c r="BF138" i="2"/>
  <c r="BF144" i="2"/>
  <c r="BF145" i="2"/>
  <c r="BF148" i="2"/>
  <c r="BF150" i="2"/>
  <c r="BF155" i="2"/>
  <c r="BF157" i="2"/>
  <c r="BF158" i="2"/>
  <c r="BF166" i="2"/>
  <c r="BF169" i="2"/>
  <c r="BF176" i="2"/>
  <c r="BF178" i="2"/>
  <c r="BF183" i="2"/>
  <c r="BF189" i="2"/>
  <c r="BF190" i="2"/>
  <c r="BF198" i="2"/>
  <c r="BF201" i="2"/>
  <c r="BF202" i="2"/>
  <c r="BF208" i="2"/>
  <c r="BF218" i="2"/>
  <c r="BF219" i="2"/>
  <c r="BF224" i="2"/>
  <c r="BF226" i="2"/>
  <c r="BF227" i="2"/>
  <c r="BF228" i="2"/>
  <c r="BF231" i="2"/>
  <c r="BF241" i="2"/>
  <c r="BF139" i="2"/>
  <c r="BF140" i="2"/>
  <c r="BF149" i="2"/>
  <c r="BF153" i="2"/>
  <c r="BF156" i="2"/>
  <c r="BF159" i="2"/>
  <c r="BF161" i="2"/>
  <c r="BF167" i="2"/>
  <c r="BF171" i="2"/>
  <c r="BF177" i="2"/>
  <c r="BF184" i="2"/>
  <c r="BF191" i="2"/>
  <c r="BF192" i="2"/>
  <c r="BF193" i="2"/>
  <c r="BF195" i="2"/>
  <c r="BF197" i="2"/>
  <c r="BF204" i="2"/>
  <c r="BF205" i="2"/>
  <c r="BF206" i="2"/>
  <c r="BF211" i="2"/>
  <c r="BF212" i="2"/>
  <c r="BF214" i="2"/>
  <c r="BF216" i="2"/>
  <c r="F37" i="2"/>
  <c r="BB96" i="1" s="1"/>
  <c r="F35" i="3"/>
  <c r="AZ97" i="1" s="1"/>
  <c r="J35" i="4"/>
  <c r="AV98" i="1" s="1"/>
  <c r="F35" i="5"/>
  <c r="AZ99" i="1" s="1"/>
  <c r="F39" i="5"/>
  <c r="BD99" i="1" s="1"/>
  <c r="F37" i="6"/>
  <c r="BB100" i="1" s="1"/>
  <c r="J35" i="7"/>
  <c r="AV101" i="1" s="1"/>
  <c r="F38" i="8"/>
  <c r="BC103" i="1" s="1"/>
  <c r="F37" i="9"/>
  <c r="BB104" i="1" s="1"/>
  <c r="F39" i="2"/>
  <c r="BD96" i="1" s="1"/>
  <c r="F37" i="3"/>
  <c r="BB97" i="1" s="1"/>
  <c r="F38" i="3"/>
  <c r="BC97" i="1" s="1"/>
  <c r="F38" i="4"/>
  <c r="BC98" i="1" s="1"/>
  <c r="F38" i="5"/>
  <c r="BC99" i="1" s="1"/>
  <c r="F39" i="6"/>
  <c r="BD100" i="1" s="1"/>
  <c r="F35" i="7"/>
  <c r="AZ101" i="1" s="1"/>
  <c r="F39" i="7"/>
  <c r="BD101" i="1" s="1"/>
  <c r="F37" i="8"/>
  <c r="BB103" i="1" s="1"/>
  <c r="F39" i="8"/>
  <c r="BD103" i="1" s="1"/>
  <c r="F39" i="9"/>
  <c r="BD104" i="1" s="1"/>
  <c r="J35" i="9"/>
  <c r="AV104" i="1" s="1"/>
  <c r="J35" i="10"/>
  <c r="AV105" i="1" s="1"/>
  <c r="F39" i="10"/>
  <c r="BD105" i="1" s="1"/>
  <c r="AS94" i="1"/>
  <c r="F35" i="2"/>
  <c r="AZ96" i="1"/>
  <c r="J35" i="2"/>
  <c r="AV96" i="1"/>
  <c r="F39" i="3"/>
  <c r="BD97" i="1"/>
  <c r="F37" i="4"/>
  <c r="BB98" i="1"/>
  <c r="F39" i="4"/>
  <c r="BD98" i="1"/>
  <c r="J35" i="6"/>
  <c r="AV100" i="1"/>
  <c r="F38" i="6"/>
  <c r="BC100" i="1"/>
  <c r="F35" i="10"/>
  <c r="AZ105" i="1"/>
  <c r="F38" i="2"/>
  <c r="BC96" i="1"/>
  <c r="J35" i="3"/>
  <c r="AV97" i="1"/>
  <c r="F35" i="4"/>
  <c r="AZ98" i="1"/>
  <c r="J35" i="5"/>
  <c r="AV99" i="1"/>
  <c r="F37" i="5"/>
  <c r="BB99" i="1"/>
  <c r="F35" i="6"/>
  <c r="AZ100" i="1"/>
  <c r="F38" i="7"/>
  <c r="BC101" i="1"/>
  <c r="F37" i="7"/>
  <c r="BB101" i="1"/>
  <c r="F35" i="8"/>
  <c r="AZ103" i="1"/>
  <c r="J35" i="8"/>
  <c r="AV103" i="1"/>
  <c r="F35" i="9"/>
  <c r="AZ104" i="1" s="1"/>
  <c r="F38" i="9"/>
  <c r="BC104" i="1"/>
  <c r="F38" i="10"/>
  <c r="BC105" i="1"/>
  <c r="F37" i="10"/>
  <c r="BB105" i="1"/>
  <c r="R130" i="4" l="1"/>
  <c r="T130" i="4"/>
  <c r="BK141" i="7"/>
  <c r="J141" i="7" s="1"/>
  <c r="J102" i="7" s="1"/>
  <c r="BK162" i="2"/>
  <c r="J162" i="2" s="1"/>
  <c r="J104" i="2" s="1"/>
  <c r="R157" i="6"/>
  <c r="R129" i="6" s="1"/>
  <c r="P127" i="5"/>
  <c r="AU99" i="1" s="1"/>
  <c r="R173" i="3"/>
  <c r="R135" i="3" s="1"/>
  <c r="T141" i="7"/>
  <c r="T130" i="7"/>
  <c r="P173" i="3"/>
  <c r="BK131" i="9"/>
  <c r="J131" i="9"/>
  <c r="J99" i="9" s="1"/>
  <c r="T157" i="6"/>
  <c r="T129" i="6" s="1"/>
  <c r="R131" i="9"/>
  <c r="R130" i="9"/>
  <c r="P162" i="2"/>
  <c r="P131" i="2"/>
  <c r="AU96" i="1" s="1"/>
  <c r="T131" i="9"/>
  <c r="T130" i="9" s="1"/>
  <c r="R127" i="5"/>
  <c r="T134" i="10"/>
  <c r="T126" i="10"/>
  <c r="R134" i="10"/>
  <c r="R126" i="10"/>
  <c r="P134" i="10"/>
  <c r="T136" i="3"/>
  <c r="P148" i="9"/>
  <c r="P130" i="9" s="1"/>
  <c r="AU104" i="1" s="1"/>
  <c r="P157" i="6"/>
  <c r="P129" i="6"/>
  <c r="AU100" i="1" s="1"/>
  <c r="T173" i="3"/>
  <c r="R162" i="2"/>
  <c r="R131" i="2"/>
  <c r="P131" i="4"/>
  <c r="P130" i="4" s="1"/>
  <c r="AU98" i="1" s="1"/>
  <c r="P126" i="10"/>
  <c r="AU105" i="1"/>
  <c r="R124" i="8"/>
  <c r="T127" i="5"/>
  <c r="P136" i="3"/>
  <c r="P135" i="3"/>
  <c r="AU97" i="1" s="1"/>
  <c r="T162" i="2"/>
  <c r="T131" i="2" s="1"/>
  <c r="BK173" i="3"/>
  <c r="J173" i="3" s="1"/>
  <c r="J103" i="3" s="1"/>
  <c r="BK150" i="4"/>
  <c r="J150" i="4"/>
  <c r="J105" i="4" s="1"/>
  <c r="BK170" i="9"/>
  <c r="J170" i="9" s="1"/>
  <c r="J106" i="9" s="1"/>
  <c r="BK132" i="2"/>
  <c r="J132" i="2"/>
  <c r="J99" i="2" s="1"/>
  <c r="BK157" i="6"/>
  <c r="J157" i="6" s="1"/>
  <c r="J102" i="6" s="1"/>
  <c r="BK125" i="8"/>
  <c r="J125" i="8"/>
  <c r="J99" i="8" s="1"/>
  <c r="BK127" i="10"/>
  <c r="BK126" i="10" s="1"/>
  <c r="J126" i="10" s="1"/>
  <c r="J98" i="10" s="1"/>
  <c r="J135" i="10"/>
  <c r="J102" i="10" s="1"/>
  <c r="BK131" i="7"/>
  <c r="J131" i="7" s="1"/>
  <c r="J99" i="7" s="1"/>
  <c r="BK148" i="9"/>
  <c r="J148" i="9"/>
  <c r="J103" i="9" s="1"/>
  <c r="BK146" i="4"/>
  <c r="J146" i="4"/>
  <c r="J103" i="4"/>
  <c r="BK128" i="5"/>
  <c r="J128" i="5"/>
  <c r="J99" i="5" s="1"/>
  <c r="BK144" i="5"/>
  <c r="J144" i="5" s="1"/>
  <c r="J104" i="5" s="1"/>
  <c r="BK132" i="8"/>
  <c r="J132" i="8"/>
  <c r="J101" i="8" s="1"/>
  <c r="BK127" i="5"/>
  <c r="J127" i="5" s="1"/>
  <c r="J32" i="5" s="1"/>
  <c r="AG99" i="1" s="1"/>
  <c r="BK130" i="4"/>
  <c r="J130" i="4" s="1"/>
  <c r="J98" i="4" s="1"/>
  <c r="J36" i="3"/>
  <c r="AW97" i="1"/>
  <c r="AT97" i="1" s="1"/>
  <c r="F36" i="4"/>
  <c r="BA98" i="1"/>
  <c r="J36" i="7"/>
  <c r="AW101" i="1" s="1"/>
  <c r="AT101" i="1" s="1"/>
  <c r="AZ95" i="1"/>
  <c r="AV95" i="1"/>
  <c r="J36" i="9"/>
  <c r="AW104" i="1" s="1"/>
  <c r="AT104" i="1" s="1"/>
  <c r="AZ102" i="1"/>
  <c r="AV102" i="1" s="1"/>
  <c r="BB102" i="1"/>
  <c r="AX102" i="1" s="1"/>
  <c r="F36" i="2"/>
  <c r="BA96" i="1"/>
  <c r="F36" i="5"/>
  <c r="BA99" i="1"/>
  <c r="J36" i="6"/>
  <c r="AW100" i="1" s="1"/>
  <c r="AT100" i="1" s="1"/>
  <c r="BD95" i="1"/>
  <c r="F36" i="8"/>
  <c r="BA103" i="1"/>
  <c r="J36" i="10"/>
  <c r="AW105" i="1" s="1"/>
  <c r="AT105" i="1" s="1"/>
  <c r="BD102" i="1"/>
  <c r="F36" i="3"/>
  <c r="BA97" i="1"/>
  <c r="J36" i="4"/>
  <c r="AW98" i="1" s="1"/>
  <c r="AT98" i="1" s="1"/>
  <c r="F36" i="7"/>
  <c r="BA101" i="1"/>
  <c r="BC95" i="1"/>
  <c r="AY95" i="1" s="1"/>
  <c r="F36" i="9"/>
  <c r="BA104" i="1"/>
  <c r="J36" i="2"/>
  <c r="AW96" i="1"/>
  <c r="AT96" i="1"/>
  <c r="J36" i="5"/>
  <c r="AW99" i="1"/>
  <c r="AT99" i="1"/>
  <c r="F36" i="6"/>
  <c r="BA100" i="1"/>
  <c r="BB95" i="1"/>
  <c r="AX95" i="1"/>
  <c r="J36" i="8"/>
  <c r="AW103" i="1" s="1"/>
  <c r="AT103" i="1" s="1"/>
  <c r="F36" i="10"/>
  <c r="BA105" i="1" s="1"/>
  <c r="BC102" i="1"/>
  <c r="AY102" i="1" s="1"/>
  <c r="BK130" i="7" l="1"/>
  <c r="J130" i="7" s="1"/>
  <c r="J32" i="7" s="1"/>
  <c r="AG101" i="1" s="1"/>
  <c r="BK135" i="3"/>
  <c r="J135" i="3" s="1"/>
  <c r="J32" i="3" s="1"/>
  <c r="AG97" i="1" s="1"/>
  <c r="T135" i="3"/>
  <c r="BK129" i="6"/>
  <c r="J129" i="6"/>
  <c r="J98" i="6"/>
  <c r="BK131" i="2"/>
  <c r="J131" i="2"/>
  <c r="J98" i="2" s="1"/>
  <c r="BK130" i="9"/>
  <c r="J130" i="9" s="1"/>
  <c r="J98" i="9" s="1"/>
  <c r="BK124" i="8"/>
  <c r="J124" i="8"/>
  <c r="J98" i="8" s="1"/>
  <c r="J127" i="10"/>
  <c r="J99" i="10" s="1"/>
  <c r="AN101" i="1"/>
  <c r="J98" i="7"/>
  <c r="J41" i="7"/>
  <c r="AN99" i="1"/>
  <c r="J98" i="5"/>
  <c r="J41" i="5"/>
  <c r="AN97" i="1"/>
  <c r="J98" i="3"/>
  <c r="J41" i="3"/>
  <c r="AU102" i="1"/>
  <c r="BB94" i="1"/>
  <c r="AX94" i="1" s="1"/>
  <c r="AZ94" i="1"/>
  <c r="W29" i="1" s="1"/>
  <c r="AU95" i="1"/>
  <c r="AU94" i="1" s="1"/>
  <c r="J32" i="10"/>
  <c r="AG105" i="1"/>
  <c r="J32" i="4"/>
  <c r="AG98" i="1" s="1"/>
  <c r="AN98" i="1" s="1"/>
  <c r="BA95" i="1"/>
  <c r="BC94" i="1"/>
  <c r="W32" i="1" s="1"/>
  <c r="BA102" i="1"/>
  <c r="AW102" i="1" s="1"/>
  <c r="AT102" i="1" s="1"/>
  <c r="BD94" i="1"/>
  <c r="W33" i="1"/>
  <c r="J41" i="10" l="1"/>
  <c r="J41" i="4"/>
  <c r="AN105" i="1"/>
  <c r="J32" i="9"/>
  <c r="AG104" i="1"/>
  <c r="J32" i="2"/>
  <c r="AG96" i="1" s="1"/>
  <c r="BA94" i="1"/>
  <c r="AW94" i="1" s="1"/>
  <c r="AK30" i="1" s="1"/>
  <c r="W31" i="1"/>
  <c r="AY94" i="1"/>
  <c r="J32" i="8"/>
  <c r="AG103" i="1"/>
  <c r="J32" i="6"/>
  <c r="AG100" i="1" s="1"/>
  <c r="AW95" i="1"/>
  <c r="AT95" i="1"/>
  <c r="AV94" i="1"/>
  <c r="AK29" i="1"/>
  <c r="J41" i="9" l="1"/>
  <c r="J41" i="8"/>
  <c r="AN104" i="1"/>
  <c r="J41" i="2"/>
  <c r="J41" i="6"/>
  <c r="AN100" i="1"/>
  <c r="AN96" i="1"/>
  <c r="AN103" i="1"/>
  <c r="AG102" i="1"/>
  <c r="AG95" i="1"/>
  <c r="AG94" i="1"/>
  <c r="AK26" i="1"/>
  <c r="W30" i="1"/>
  <c r="AT94" i="1"/>
  <c r="AN94" i="1" s="1"/>
  <c r="AN95" i="1" l="1"/>
  <c r="AN102" i="1"/>
  <c r="AK35" i="1"/>
</calcChain>
</file>

<file path=xl/sharedStrings.xml><?xml version="1.0" encoding="utf-8"?>
<sst xmlns="http://schemas.openxmlformats.org/spreadsheetml/2006/main" count="10411" uniqueCount="2246">
  <si>
    <t>Export Komplet</t>
  </si>
  <si>
    <t/>
  </si>
  <si>
    <t>2.0</t>
  </si>
  <si>
    <t>False</t>
  </si>
  <si>
    <t>{2435f1ec-3f0e-40f7-beee-69fd02ca0e29}</t>
  </si>
  <si>
    <t>&gt;&gt;  skryté stĺpce  &lt;&lt;</t>
  </si>
  <si>
    <t>0,01</t>
  </si>
  <si>
    <t>20</t>
  </si>
  <si>
    <t>REKAPITULÁCIA STAVBY</t>
  </si>
  <si>
    <t>v ---  nižšie sa nachádzajú doplnkové a pomocné údaje k zostavám  --- v</t>
  </si>
  <si>
    <t>Návod na vyplnenie</t>
  </si>
  <si>
    <t>0,001</t>
  </si>
  <si>
    <t>Kód:</t>
  </si>
  <si>
    <t>2023/060</t>
  </si>
  <si>
    <t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</si>
  <si>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</si>
  <si>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Domov dôchodcov a domov sociálnych služieb Kremnica - zníženie energetickej náročnosti objektu</t>
  </si>
  <si>
    <t>JKSO:</t>
  </si>
  <si>
    <t>KS:</t>
  </si>
  <si>
    <t>Miesto:</t>
  </si>
  <si>
    <t xml:space="preserve"> </t>
  </si>
  <si>
    <t>Dátum:</t>
  </si>
  <si>
    <t>30. 3. 2023</t>
  </si>
  <si>
    <t>Objednávateľ:</t>
  </si>
  <si>
    <t>IČO:</t>
  </si>
  <si>
    <t>DD a DSS Kremnica, Bystrická 447/25, Kremnica</t>
  </si>
  <si>
    <t>IČ DPH:</t>
  </si>
  <si>
    <t>Zhotoviteľ:</t>
  </si>
  <si>
    <t>Vyplň údaj</t>
  </si>
  <si>
    <t>Projektant:</t>
  </si>
  <si>
    <t>Ing. Viliam Michálek, Strečno</t>
  </si>
  <si>
    <t>True</t>
  </si>
  <si>
    <t>Spracovateľ:</t>
  </si>
  <si>
    <t>Ing. Michal Dzugas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</si>
  <si>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</si>
  <si>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</si>
  <si>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</si>
  <si>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</si>
  <si>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</si>
  <si>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</si>
  <si>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</si>
  <si>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</si>
  <si>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</si>
  <si>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</si>
  <si>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</si>
  <si>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</si>
  <si>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</si>
  <si>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</si>
  <si>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</si>
  <si>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</si>
  <si>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</si>
  <si>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</si>
  <si>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</si>
  <si>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</si>
  <si>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</si>
  <si>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</si>
  <si>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</si>
  <si>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</si>
  <si>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</si>
  <si>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</si>
  <si>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</si>
  <si>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</si>
  <si>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</si>
  <si>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</si>
  <si>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</si>
  <si>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</si>
  <si>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</si>
  <si>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</si>
  <si>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</si>
  <si>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</si>
  <si>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</si>
  <si>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</si>
  <si>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</si>
  <si>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</si>
  <si>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</si>
  <si>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</si>
  <si>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</si>
  <si>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</si>
  <si>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</si>
  <si>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A</t>
  </si>
  <si>
    <t>Energetické aktivity</t>
  </si>
  <si>
    <t>STA</t>
  </si>
  <si>
    <t>1</t>
  </si>
  <si>
    <t>{4493e749-a0ca-40c0-ad29-3d605b6aaf0a}</t>
  </si>
  <si>
    <t>/</t>
  </si>
  <si>
    <t>Zlepšenie tepelnej ochrany otvorových konštrukcií</t>
  </si>
  <si>
    <t>Časť</t>
  </si>
  <si>
    <t>2</t>
  </si>
  <si>
    <t>{1d0bbe9a-7dc6-4d51-b7ea-8aceed5c71cb}</t>
  </si>
  <si>
    <t>Zlepšenie tepelnej ochrany obvodových stien a stropu nad vonkajším prostredím</t>
  </si>
  <si>
    <t>{cacf0f64-d78b-4f41-a2af-3a44de5f4c66}</t>
  </si>
  <si>
    <t>3</t>
  </si>
  <si>
    <t>Modernizácia systému umelého osvetlenia</t>
  </si>
  <si>
    <t>{424ece9b-14c6-4d32-8547-0ffc4679fa65}</t>
  </si>
  <si>
    <t>4</t>
  </si>
  <si>
    <t>Inštalácia alebo výmena systémov núteného vetrania so spätným získavaním tepla</t>
  </si>
  <si>
    <t>{4771d454-d29f-4fa7-a2b2-22b94475c42a}</t>
  </si>
  <si>
    <t>5</t>
  </si>
  <si>
    <t>Výmena vykurovacieho systému</t>
  </si>
  <si>
    <t>{af22ff23-ed94-483f-b2c3-54f12ce7bde4}</t>
  </si>
  <si>
    <t>6</t>
  </si>
  <si>
    <t>Výmena a inštalácia zdroja tepla</t>
  </si>
  <si>
    <t>{505d0094-0396-444e-8c74-fcdc8aa63e1f}</t>
  </si>
  <si>
    <t>B</t>
  </si>
  <si>
    <t>Iné aktivity</t>
  </si>
  <si>
    <t>{67fdcd03-c00c-4e99-b64b-1bdaee03b04f}</t>
  </si>
  <si>
    <t>7</t>
  </si>
  <si>
    <t>Obnova stavebných konštrukcií budovy, ktorá nemá vplyv na energetickú hospodárnosť budovy</t>
  </si>
  <si>
    <t>{d70ce333-e87f-4fef-8b50-335c12fd4445}</t>
  </si>
  <si>
    <t>8</t>
  </si>
  <si>
    <t xml:space="preserve">Obnova vonkajších povrchových úprav bez zlepšenia tepelnoizolačných vlastností konštrukcie </t>
  </si>
  <si>
    <t>{d34c67fb-12ce-416e-a028-ec727d059fd3}</t>
  </si>
  <si>
    <t>9</t>
  </si>
  <si>
    <t>Podtlakové vetranie hygienických priestorov</t>
  </si>
  <si>
    <t>{1dcef55c-ec83-4024-bcee-c8a69393b913}</t>
  </si>
  <si>
    <t>KRYCÍ LIST ROZPOČTU</t>
  </si>
  <si>
    <t>Objekt:</t>
  </si>
  <si>
    <t>A - Energetické aktivity</t>
  </si>
  <si>
    <t>Časť:</t>
  </si>
  <si>
    <t>1 - Zlepšenie tepelnej ochrany otvorových konštrukcií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</si>
  <si>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</si>
  <si>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</si>
  <si>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</si>
  <si>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</si>
  <si>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</si>
  <si>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</si>
  <si>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3 - Zvislé a kompletné konštrukcie</t>
  </si>
  <si>
    <t xml:space="preserve">    6 - Úpravy povrchov, podlahy, osadenie</t>
  </si>
  <si>
    <t xml:space="preserve">    9 - Ostatné konštrukcie a práce-búranie</t>
  </si>
  <si>
    <t xml:space="preserve">    99 - Presun hmôt HSV</t>
  </si>
  <si>
    <t>PSV - Práce a dodávky PSV</t>
  </si>
  <si>
    <t xml:space="preserve">    764 - Konštrukcie klampiarske</t>
  </si>
  <si>
    <t xml:space="preserve">    766 - Konštrukcie stolárske</t>
  </si>
  <si>
    <t xml:space="preserve">    767 - Konštrukcie doplnkové kovové</t>
  </si>
  <si>
    <t xml:space="preserve">    783 - Nátery</t>
  </si>
  <si>
    <t xml:space="preserve">    784 - Dokončovacie práce - maľby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</si>
  <si>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</si>
  <si>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</si>
  <si>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</si>
  <si>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</si>
  <si>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</si>
  <si>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</si>
  <si>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</si>
  <si>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</si>
  <si>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</si>
  <si>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</si>
  <si>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</si>
  <si>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</si>
  <si>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</si>
  <si>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</si>
  <si>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</si>
  <si>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Zvislé a kompletné konštrukcie</t>
  </si>
  <si>
    <t>K</t>
  </si>
  <si>
    <t>319201311.S</t>
  </si>
  <si>
    <t>Vyrovnanie nerovného povrchu bez odsekania tehál hr.do 30 mm - pod parapety</t>
  </si>
  <si>
    <t>m2</t>
  </si>
  <si>
    <t>85278340</t>
  </si>
  <si>
    <t>Úpravy povrchov, podlahy, osadenie</t>
  </si>
  <si>
    <t>612425931.S</t>
  </si>
  <si>
    <t>Omietka vápenná vnútorného ostenia okenného alebo dverného</t>
  </si>
  <si>
    <t>-55731829</t>
  </si>
  <si>
    <t>612460121.S</t>
  </si>
  <si>
    <t>Príprava vnútorného podkladu stien penetráciou základnou</t>
  </si>
  <si>
    <t>-1072278573</t>
  </si>
  <si>
    <t>642945111.S</t>
  </si>
  <si>
    <t>Osadenie oceľ. zárubní protipož. dverí s obetónov. jednokrídlové do 2,5 m2</t>
  </si>
  <si>
    <t>ks</t>
  </si>
  <si>
    <t>-462104481</t>
  </si>
  <si>
    <t>M</t>
  </si>
  <si>
    <t>553310010302.S</t>
  </si>
  <si>
    <t>Zárubňa požiarna oceľová, šxvxhr 700x1970 mm</t>
  </si>
  <si>
    <t>-1134269647</t>
  </si>
  <si>
    <t>648991113.S</t>
  </si>
  <si>
    <t>Osadenie parapetných dosiek z plastických a poloplast., hmôt, š. nad 200 mm</t>
  </si>
  <si>
    <t>m</t>
  </si>
  <si>
    <t>-1396032983</t>
  </si>
  <si>
    <t>611560000300.S</t>
  </si>
  <si>
    <t>Parapetná doska plastová, šírka 250 mm, komôrková vnútorná, zlatý dub, mramor, mahagon, svetlý buk, orech</t>
  </si>
  <si>
    <t>-139457042</t>
  </si>
  <si>
    <t>611560000700.S</t>
  </si>
  <si>
    <t>Parapetná doska plastová, šírka 500 mm, komôrková vnútorná, zlatý dub, mramor, mahagon, svetlý buk, orech</t>
  </si>
  <si>
    <t>852387411</t>
  </si>
  <si>
    <t>Ostatné konštrukcie a práce-búranie</t>
  </si>
  <si>
    <t>953945351.S</t>
  </si>
  <si>
    <t>Hliníkový rohový ochranný profil s integrovanou mriežkou</t>
  </si>
  <si>
    <t>1486780344</t>
  </si>
  <si>
    <t>10</t>
  </si>
  <si>
    <t>953996121</t>
  </si>
  <si>
    <t>PCI okenný APU profil s integrovanou tkaninou</t>
  </si>
  <si>
    <t>-1794796022</t>
  </si>
  <si>
    <t>11</t>
  </si>
  <si>
    <t>968019541.S</t>
  </si>
  <si>
    <t>Vybúranie prefabrik. betónových okenných rámov, vrátane vyvesenia krídiel, plochy do 2 m2,  -0,05600t</t>
  </si>
  <si>
    <t>572943833</t>
  </si>
  <si>
    <t>12</t>
  </si>
  <si>
    <t>968061125.S</t>
  </si>
  <si>
    <t>Vyvesenie dreveného dverného krídla do suti plochy do 2 m2, -0,02400t</t>
  </si>
  <si>
    <t>-1589784623</t>
  </si>
  <si>
    <t>13</t>
  </si>
  <si>
    <t>968062354.S</t>
  </si>
  <si>
    <t>Vybúranie drevených rámov okien dvojitých alebo zdvojených, plochy do 1 m2,  -0,07500t</t>
  </si>
  <si>
    <t>-1308556069</t>
  </si>
  <si>
    <t>14</t>
  </si>
  <si>
    <t>968062355.S</t>
  </si>
  <si>
    <t>Vybúranie drevených rámov okien dvojitých alebo zdvojených, plochy do 2 m2,  -0,06200t</t>
  </si>
  <si>
    <t>616915031</t>
  </si>
  <si>
    <t>15</t>
  </si>
  <si>
    <t>968062356.S</t>
  </si>
  <si>
    <t>Vybúranie drevených rámov okien dvojitých alebo zdvojených, plochy do 4 m2,  -0,05400t</t>
  </si>
  <si>
    <t>-916003206</t>
  </si>
  <si>
    <t>16</t>
  </si>
  <si>
    <t>968072455.S</t>
  </si>
  <si>
    <t>Vybúranie kovových dverových zárubní plochy do 2 m2,  -0,07600t</t>
  </si>
  <si>
    <t>-1555919038</t>
  </si>
  <si>
    <t>17</t>
  </si>
  <si>
    <t>968072875.S</t>
  </si>
  <si>
    <t>Vybúranie a vybratie roliet mrežových,  -0,00600t</t>
  </si>
  <si>
    <t>1119936923</t>
  </si>
  <si>
    <t>18</t>
  </si>
  <si>
    <t>979011131.S</t>
  </si>
  <si>
    <t>Zvislá doprava sutiny po schodoch ručne do 3,5 m</t>
  </si>
  <si>
    <t>t</t>
  </si>
  <si>
    <t>-2055268220</t>
  </si>
  <si>
    <t>19</t>
  </si>
  <si>
    <t>979011141.S</t>
  </si>
  <si>
    <t>Zvislá doprava sutiny po schodoch ručne, príplatok za každých ďalších 3,5 m</t>
  </si>
  <si>
    <t>-1807147071</t>
  </si>
  <si>
    <t>979081111.S</t>
  </si>
  <si>
    <t>Odvoz sutiny a vybúraných hmôt na skládku do 1 km</t>
  </si>
  <si>
    <t>-1275804610</t>
  </si>
  <si>
    <t>21</t>
  </si>
  <si>
    <t>979081121.S</t>
  </si>
  <si>
    <t>Odvoz sutiny a vybúraných hmôt na skládku za každý ďalší 1 km</t>
  </si>
  <si>
    <t>-772432696</t>
  </si>
  <si>
    <t>22</t>
  </si>
  <si>
    <t>979082111.S</t>
  </si>
  <si>
    <t>Vnútrostavenisková doprava sutiny a vybúraných hmôt do 10 m</t>
  </si>
  <si>
    <t>-89404359</t>
  </si>
  <si>
    <t>23</t>
  </si>
  <si>
    <t>979082121.S</t>
  </si>
  <si>
    <t>Vnútrostavenisková doprava sutiny a vybúraných hmôt za každých ďalších 5 m</t>
  </si>
  <si>
    <t>-1259521408</t>
  </si>
  <si>
    <t>24</t>
  </si>
  <si>
    <t>979089002.S</t>
  </si>
  <si>
    <t xml:space="preserve">Poplatok za skládku </t>
  </si>
  <si>
    <t>223483848</t>
  </si>
  <si>
    <t>99</t>
  </si>
  <si>
    <t>Presun hmôt HSV</t>
  </si>
  <si>
    <t>25</t>
  </si>
  <si>
    <t>999281111.S</t>
  </si>
  <si>
    <t>Presun hmôt pre opravy a údržbu objektov vrátane vonkajších plášťov výšky do 25 m</t>
  </si>
  <si>
    <t>-1765571513</t>
  </si>
  <si>
    <t>PSV</t>
  </si>
  <si>
    <t>Práce a dodávky PSV</t>
  </si>
  <si>
    <t>764</t>
  </si>
  <si>
    <t>Konštrukcie klampiarske</t>
  </si>
  <si>
    <t>26</t>
  </si>
  <si>
    <t>764361810.S</t>
  </si>
  <si>
    <t>Demontáž strešného okna a poklopu</t>
  </si>
  <si>
    <t>1164717296</t>
  </si>
  <si>
    <t>27</t>
  </si>
  <si>
    <t>764410440.S</t>
  </si>
  <si>
    <t>Oplechovanie parapetov z pozinkovaného farbeného PZf plechu, vrátane rohov r.š. 240 mm</t>
  </si>
  <si>
    <t>-1571782943</t>
  </si>
  <si>
    <t>28</t>
  </si>
  <si>
    <t>764410880.S</t>
  </si>
  <si>
    <t>Demontáž oplechovania parapetov rš od 400 do 600 mm,  -0,00287t</t>
  </si>
  <si>
    <t>1071123810</t>
  </si>
  <si>
    <t>29</t>
  </si>
  <si>
    <t>998764202.S</t>
  </si>
  <si>
    <t>Presun hmôt pre konštrukcie klampiarske v objektoch výšky nad 6 do 12 m</t>
  </si>
  <si>
    <t>%</t>
  </si>
  <si>
    <t>-1824783420</t>
  </si>
  <si>
    <t>766</t>
  </si>
  <si>
    <t>Konštrukcie stolárske</t>
  </si>
  <si>
    <t>30</t>
  </si>
  <si>
    <t>766621400.S</t>
  </si>
  <si>
    <t>Montáž okien plastových s hydroizolačnými ISO páskami (exteriérová a interiérová)</t>
  </si>
  <si>
    <t>305607592</t>
  </si>
  <si>
    <t>31</t>
  </si>
  <si>
    <t>283290006100.S</t>
  </si>
  <si>
    <t>Tesniaca paropriepustná fólia polymér-flísová, š. 290 mm, dĺ. 30 m, pre tesnenie pripájacej škáry okenného rámu a muriva z exteriéru</t>
  </si>
  <si>
    <t>-1967649334</t>
  </si>
  <si>
    <t>32</t>
  </si>
  <si>
    <t>283290006200.S</t>
  </si>
  <si>
    <t>Tesniaca paronepriepustná fólia polymér-flísová, š. 70 mm, dĺ. 30 m, pre tesnenie pripájacej škáry okenného rámu a muriva z interiéru</t>
  </si>
  <si>
    <t>1626335038</t>
  </si>
  <si>
    <t>33</t>
  </si>
  <si>
    <t>7660001</t>
  </si>
  <si>
    <t>Plastové okno 970x450mm - O1</t>
  </si>
  <si>
    <t>2019370437</t>
  </si>
  <si>
    <t>34</t>
  </si>
  <si>
    <t>7660002</t>
  </si>
  <si>
    <t>Plastové okno 1100x1500mm - O2</t>
  </si>
  <si>
    <t>-1461025020</t>
  </si>
  <si>
    <t>35</t>
  </si>
  <si>
    <t>7660003</t>
  </si>
  <si>
    <t>Plastové okno 630x1600mm - O3</t>
  </si>
  <si>
    <t>1790067757</t>
  </si>
  <si>
    <t>36</t>
  </si>
  <si>
    <t>7660004</t>
  </si>
  <si>
    <t>Plastové okno 600x1000mm - O4</t>
  </si>
  <si>
    <t>1412812671</t>
  </si>
  <si>
    <t>37</t>
  </si>
  <si>
    <t>7660005</t>
  </si>
  <si>
    <t>Plastové okno 600x600mm - O5</t>
  </si>
  <si>
    <t>965218419</t>
  </si>
  <si>
    <t>38</t>
  </si>
  <si>
    <t>7660006</t>
  </si>
  <si>
    <t>Plastové okno 290x600mm - O6</t>
  </si>
  <si>
    <t>625370763</t>
  </si>
  <si>
    <t>39</t>
  </si>
  <si>
    <t>7660007</t>
  </si>
  <si>
    <t>Plastové okno 650x1000mm - O7</t>
  </si>
  <si>
    <t>453218694</t>
  </si>
  <si>
    <t>40</t>
  </si>
  <si>
    <t>7660008</t>
  </si>
  <si>
    <t>Plastové okno 400x600mm - O8</t>
  </si>
  <si>
    <t>1828546847</t>
  </si>
  <si>
    <t>41</t>
  </si>
  <si>
    <t>7660009</t>
  </si>
  <si>
    <t>Plastové okno 1050x1550mm - O9</t>
  </si>
  <si>
    <t>1987617761</t>
  </si>
  <si>
    <t>42</t>
  </si>
  <si>
    <t>7660010</t>
  </si>
  <si>
    <t>Plastové okno 1450x1550mm - O10</t>
  </si>
  <si>
    <t>2100004667</t>
  </si>
  <si>
    <t>43</t>
  </si>
  <si>
    <t>7660011</t>
  </si>
  <si>
    <t>Plastové okno 1480x1550mm - O11</t>
  </si>
  <si>
    <t>977319335</t>
  </si>
  <si>
    <t>44</t>
  </si>
  <si>
    <t>7660012</t>
  </si>
  <si>
    <t>Plastové okno 1500x1550mm - O12</t>
  </si>
  <si>
    <t>-547219719</t>
  </si>
  <si>
    <t>45</t>
  </si>
  <si>
    <t>7660013</t>
  </si>
  <si>
    <t>Plastové okno 1130x1550mm - O13</t>
  </si>
  <si>
    <t>-892694645</t>
  </si>
  <si>
    <t>46</t>
  </si>
  <si>
    <t>7660014</t>
  </si>
  <si>
    <t>Plastové okno 1140x1650mm - O14</t>
  </si>
  <si>
    <t>447122513</t>
  </si>
  <si>
    <t>47</t>
  </si>
  <si>
    <t>7660015</t>
  </si>
  <si>
    <t>Plastové okno 1430x1650mm - O15</t>
  </si>
  <si>
    <t>633206300</t>
  </si>
  <si>
    <t>48</t>
  </si>
  <si>
    <t>7660016</t>
  </si>
  <si>
    <t>Plastové okno 1100x1650mm - O16</t>
  </si>
  <si>
    <t>90191027</t>
  </si>
  <si>
    <t>49</t>
  </si>
  <si>
    <t>7660017</t>
  </si>
  <si>
    <t>Plastové okno 1460x1650mm - O17</t>
  </si>
  <si>
    <t>-721332574</t>
  </si>
  <si>
    <t>50</t>
  </si>
  <si>
    <t>7660018</t>
  </si>
  <si>
    <t>Plastové okno 1120x1650mm - O18</t>
  </si>
  <si>
    <t>860337599</t>
  </si>
  <si>
    <t>51</t>
  </si>
  <si>
    <t>7660019</t>
  </si>
  <si>
    <t>Plastové okno 1190x1650mm - O19</t>
  </si>
  <si>
    <t>-408352688</t>
  </si>
  <si>
    <t>52</t>
  </si>
  <si>
    <t>7660020</t>
  </si>
  <si>
    <t>Plastové okno 1500x1650mm - O20</t>
  </si>
  <si>
    <t>-950160684</t>
  </si>
  <si>
    <t>53</t>
  </si>
  <si>
    <t>7660021</t>
  </si>
  <si>
    <t>Plastové okno 600x850mm - O21</t>
  </si>
  <si>
    <t>1515636686</t>
  </si>
  <si>
    <t>54</t>
  </si>
  <si>
    <t>7660022</t>
  </si>
  <si>
    <t>Plastové okno 1160x1250mm - O22</t>
  </si>
  <si>
    <t>1116048543</t>
  </si>
  <si>
    <t>55</t>
  </si>
  <si>
    <t>7660023</t>
  </si>
  <si>
    <t>Plastové okno 1190x1730mm - O23</t>
  </si>
  <si>
    <t>-1431676465</t>
  </si>
  <si>
    <t>56</t>
  </si>
  <si>
    <t>7660024</t>
  </si>
  <si>
    <t>Plastové okno 1025x1730mm - O24</t>
  </si>
  <si>
    <t>1354540633</t>
  </si>
  <si>
    <t>57</t>
  </si>
  <si>
    <t>7660025</t>
  </si>
  <si>
    <t>Plastové okno 1770x1730mm - O25</t>
  </si>
  <si>
    <t>180265180</t>
  </si>
  <si>
    <t>58</t>
  </si>
  <si>
    <t>7660026</t>
  </si>
  <si>
    <t>Plastové okno 1090x1730mm - O26</t>
  </si>
  <si>
    <t>921719052</t>
  </si>
  <si>
    <t>59</t>
  </si>
  <si>
    <t>7660027</t>
  </si>
  <si>
    <t>Plastové okno 1150x1550mm - O27</t>
  </si>
  <si>
    <t>-267601628</t>
  </si>
  <si>
    <t>60</t>
  </si>
  <si>
    <t>7660028</t>
  </si>
  <si>
    <t>Plastové okno 1050x1550mm - O28</t>
  </si>
  <si>
    <t>-1079289267</t>
  </si>
  <si>
    <t>61</t>
  </si>
  <si>
    <t>7660029</t>
  </si>
  <si>
    <t>Plastové okno 1450x1550mm - O29</t>
  </si>
  <si>
    <t>1003515953</t>
  </si>
  <si>
    <t>62</t>
  </si>
  <si>
    <t>7660030</t>
  </si>
  <si>
    <t>Plastové okno 1480x1550mm - O30</t>
  </si>
  <si>
    <t>-125150868</t>
  </si>
  <si>
    <t>63</t>
  </si>
  <si>
    <t>7660031</t>
  </si>
  <si>
    <t>Plastové okno 1500x1550mm - O31</t>
  </si>
  <si>
    <t>1759451844</t>
  </si>
  <si>
    <t>64</t>
  </si>
  <si>
    <t>7660032</t>
  </si>
  <si>
    <t>Plastové okno 1130x1550mm - O32</t>
  </si>
  <si>
    <t>-1914398444</t>
  </si>
  <si>
    <t>65</t>
  </si>
  <si>
    <t>7660033</t>
  </si>
  <si>
    <t>Plastové okno 1140x1650mm - O33</t>
  </si>
  <si>
    <t>-1156760683</t>
  </si>
  <si>
    <t>66</t>
  </si>
  <si>
    <t>7660034</t>
  </si>
  <si>
    <t>Plastové okno 1430x1650mm - O34</t>
  </si>
  <si>
    <t>-22148343</t>
  </si>
  <si>
    <t>67</t>
  </si>
  <si>
    <t>7660035</t>
  </si>
  <si>
    <t>Plastové okno 1100x1650mm - O35</t>
  </si>
  <si>
    <t>884173688</t>
  </si>
  <si>
    <t>68</t>
  </si>
  <si>
    <t>7660036</t>
  </si>
  <si>
    <t>Plastové okno 1460x1650mm - O36</t>
  </si>
  <si>
    <t>1111197799</t>
  </si>
  <si>
    <t>69</t>
  </si>
  <si>
    <t>7660037</t>
  </si>
  <si>
    <t>Plastové okno 1120x1650mm - O37</t>
  </si>
  <si>
    <t>1147743911</t>
  </si>
  <si>
    <t>70</t>
  </si>
  <si>
    <t>7660038</t>
  </si>
  <si>
    <t>Plastové okno 1190x1650mm - O38</t>
  </si>
  <si>
    <t>856749083</t>
  </si>
  <si>
    <t>71</t>
  </si>
  <si>
    <t>7660039</t>
  </si>
  <si>
    <t>Plastové okno 1500x1650mm -O39</t>
  </si>
  <si>
    <t>52634669</t>
  </si>
  <si>
    <t>72</t>
  </si>
  <si>
    <t>7660040</t>
  </si>
  <si>
    <t>Plastové okno 600x850mm - O40</t>
  </si>
  <si>
    <t>-1789350825</t>
  </si>
  <si>
    <t>73</t>
  </si>
  <si>
    <t>7660041</t>
  </si>
  <si>
    <t>Plastové okno 1200x1250mm - O41</t>
  </si>
  <si>
    <t>-2003781448</t>
  </si>
  <si>
    <t>74</t>
  </si>
  <si>
    <t>7660042</t>
  </si>
  <si>
    <t>Plastové okno 1160x1250mm - O42</t>
  </si>
  <si>
    <t>-155471372</t>
  </si>
  <si>
    <t>75</t>
  </si>
  <si>
    <t>7660043</t>
  </si>
  <si>
    <t>Plastové okno 1190x1250mm - O43</t>
  </si>
  <si>
    <t>400437665</t>
  </si>
  <si>
    <t>76</t>
  </si>
  <si>
    <t>7660044</t>
  </si>
  <si>
    <t>Plastové okno 1025x1250mm - O44</t>
  </si>
  <si>
    <t>-1266632636</t>
  </si>
  <si>
    <t>77</t>
  </si>
  <si>
    <t>7660045</t>
  </si>
  <si>
    <t>Plastové okno 1770x1250mm - O45</t>
  </si>
  <si>
    <t>1932563234</t>
  </si>
  <si>
    <t>78</t>
  </si>
  <si>
    <t>7660046</t>
  </si>
  <si>
    <t>Plastové okno 1090x1250mm - O46</t>
  </si>
  <si>
    <t>-143112578</t>
  </si>
  <si>
    <t>79</t>
  </si>
  <si>
    <t>7660047</t>
  </si>
  <si>
    <t>Plastové okno 1190x1250mm - O47</t>
  </si>
  <si>
    <t>82189585</t>
  </si>
  <si>
    <t>80</t>
  </si>
  <si>
    <t>7660048</t>
  </si>
  <si>
    <t>Plastové okno 1150x1550mm - O48</t>
  </si>
  <si>
    <t>-1893722405</t>
  </si>
  <si>
    <t>81</t>
  </si>
  <si>
    <t>766641071.S</t>
  </si>
  <si>
    <t>Montáž dverí plastových s hydroizolačnými ISO páskami (exteriérová a interiérová)</t>
  </si>
  <si>
    <t>-2023039177</t>
  </si>
  <si>
    <t>82</t>
  </si>
  <si>
    <t>703173338</t>
  </si>
  <si>
    <t>83</t>
  </si>
  <si>
    <t>1281655019</t>
  </si>
  <si>
    <t>84</t>
  </si>
  <si>
    <t>766101</t>
  </si>
  <si>
    <t>Plastové dvere 1000x2050mm - D1</t>
  </si>
  <si>
    <t>1463491214</t>
  </si>
  <si>
    <t>85</t>
  </si>
  <si>
    <t>766102</t>
  </si>
  <si>
    <t>Plastové dvere 1000x2020mm - D2</t>
  </si>
  <si>
    <t>1124381135</t>
  </si>
  <si>
    <t>86</t>
  </si>
  <si>
    <t>766661422.S</t>
  </si>
  <si>
    <t>Montáž dverí drevených protpožiarných do kovovej bezpečnostnej zárubne</t>
  </si>
  <si>
    <t>453939925</t>
  </si>
  <si>
    <t>87</t>
  </si>
  <si>
    <t>611650001050.S</t>
  </si>
  <si>
    <t>Dvere vnútorné protipožiarne drevené EI2 30C2+C, šxv 700x1970 mm, požiarna výplň DTD, SK certifikát, RAL nástrek</t>
  </si>
  <si>
    <t>-1321153999</t>
  </si>
  <si>
    <t>88</t>
  </si>
  <si>
    <t>766671000.S</t>
  </si>
  <si>
    <t>Montáž okna strešného vrátane príslušenstva, veľkosť okna 66x118 cm</t>
  </si>
  <si>
    <t>-2118465939</t>
  </si>
  <si>
    <t>89</t>
  </si>
  <si>
    <t>611310005500.S</t>
  </si>
  <si>
    <t>Strešné okno drevené kyvné, šxv 660x1180 mm s kľučkou</t>
  </si>
  <si>
    <t>1645828623</t>
  </si>
  <si>
    <t>90</t>
  </si>
  <si>
    <t>611380004700.S</t>
  </si>
  <si>
    <t>Lemovanie hliníkové, šxv 660x1180 mm bez zatepľovacej sady, pre plochú strešnú krytinu do výšky 16 mm</t>
  </si>
  <si>
    <t>-1278270486</t>
  </si>
  <si>
    <t>91</t>
  </si>
  <si>
    <t>611380006400.S</t>
  </si>
  <si>
    <t>Zatepľovacia sada pre osadenie strešného okna alebo výlezu, šxv 660x1180 mm</t>
  </si>
  <si>
    <t>1975295804</t>
  </si>
  <si>
    <t>92</t>
  </si>
  <si>
    <t>611380008300.S</t>
  </si>
  <si>
    <t>Manžeta z parotesnej fólie pre osadenie strešného okna alebo výlezu, šxv 660x1180 mm</t>
  </si>
  <si>
    <t>1330580270</t>
  </si>
  <si>
    <t>93</t>
  </si>
  <si>
    <t>766694982.S</t>
  </si>
  <si>
    <t>Demontáž parapetnej dosky drevenej šírky nad 300 mm, dĺžky do 1600 mm, -0,004t</t>
  </si>
  <si>
    <t>-2079603326</t>
  </si>
  <si>
    <t>94</t>
  </si>
  <si>
    <t>766694983.S</t>
  </si>
  <si>
    <t>Demontáž parapetnej dosky drevenej šírky nad 300 mm, dĺžky nad 1600 mm, -0,008t</t>
  </si>
  <si>
    <t>395763566</t>
  </si>
  <si>
    <t>95</t>
  </si>
  <si>
    <t>998766202.S</t>
  </si>
  <si>
    <t>Presun hmot pre konštrukcie stolárske v objektoch výšky nad 6 do 12 m</t>
  </si>
  <si>
    <t>-1844801156</t>
  </si>
  <si>
    <t>767</t>
  </si>
  <si>
    <t>Konštrukcie doplnkové kovové</t>
  </si>
  <si>
    <t>96</t>
  </si>
  <si>
    <t>767646250.R</t>
  </si>
  <si>
    <t>Dodatočne ukotvenie výplni otvorov z dôvodu oblúkových ostení</t>
  </si>
  <si>
    <t>kpl</t>
  </si>
  <si>
    <t>970409122</t>
  </si>
  <si>
    <t>97</t>
  </si>
  <si>
    <t>767660005.S</t>
  </si>
  <si>
    <t>Montáž siete proti hmyzu na okno, pevnej úchytkami na tesnenie</t>
  </si>
  <si>
    <t>-1068716871</t>
  </si>
  <si>
    <t>98</t>
  </si>
  <si>
    <t>553420000010.S</t>
  </si>
  <si>
    <t>Okenná sieť proti hmyzu pevná s vnútorným lemom na rám okna, reverzibilná z interiéru</t>
  </si>
  <si>
    <t>-1420785339</t>
  </si>
  <si>
    <t>767662110.S</t>
  </si>
  <si>
    <t>Montáž mreží skrutkovaním</t>
  </si>
  <si>
    <t>29498011</t>
  </si>
  <si>
    <t>100</t>
  </si>
  <si>
    <t>767101</t>
  </si>
  <si>
    <t>Oceľová mreža vr. povrchovej úpravy</t>
  </si>
  <si>
    <t>446084408</t>
  </si>
  <si>
    <t>101</t>
  </si>
  <si>
    <t>998767202.S</t>
  </si>
  <si>
    <t>Presun hmôt pre kovové stavebné doplnkové konštrukcie v objektoch výšky nad 6 do 12 m</t>
  </si>
  <si>
    <t>-542971929</t>
  </si>
  <si>
    <t>783</t>
  </si>
  <si>
    <t>Nátery</t>
  </si>
  <si>
    <t>102</t>
  </si>
  <si>
    <t>783225100.S</t>
  </si>
  <si>
    <t>Nátery kov.stav.doplnk.konštr. syntetické na vzduchu schnúce dvojnás. 1x s emailov. - 105µm</t>
  </si>
  <si>
    <t>-1019993793</t>
  </si>
  <si>
    <t>103</t>
  </si>
  <si>
    <t>783226100.S</t>
  </si>
  <si>
    <t>Nátery kov.stav.doplnk.konštr. syntetické na vzduchu schnúce základný - 35µm</t>
  </si>
  <si>
    <t>-87583273</t>
  </si>
  <si>
    <t>104</t>
  </si>
  <si>
    <t>783902811.S</t>
  </si>
  <si>
    <t>Ostatné práce odstránenie starých náterov odstraňovačom náterov s umytím</t>
  </si>
  <si>
    <t>-326355836</t>
  </si>
  <si>
    <t>105</t>
  </si>
  <si>
    <t>783904811.S</t>
  </si>
  <si>
    <t>Ostatné práce odmastenie chemickými odhrdzavenie kovových konštrukcií</t>
  </si>
  <si>
    <t>-2053377821</t>
  </si>
  <si>
    <t>784</t>
  </si>
  <si>
    <t>Dokončovacie práce - maľby</t>
  </si>
  <si>
    <t>106</t>
  </si>
  <si>
    <t>784410100</t>
  </si>
  <si>
    <t>Penetrovanie jednonásobné jemnozrnných podkladov výšky do 3, 80 m</t>
  </si>
  <si>
    <t>1990494139</t>
  </si>
  <si>
    <t>107</t>
  </si>
  <si>
    <t>784452472</t>
  </si>
  <si>
    <t>Maľby z maliarskych zmesí Primalex, Farmal, ručne nanášané tónované s bielym stropom dvojnásobné na jemnozrnný podklad výšky do 3, 80 m</t>
  </si>
  <si>
    <t>-66494697</t>
  </si>
  <si>
    <t>2 - Zlepšenie tepelnej ochrany obvodových stien a stropu nad vonkajším prostredím</t>
  </si>
  <si>
    <t xml:space="preserve">    712 - Izolácie striech, povlakové krytiny</t>
  </si>
  <si>
    <t xml:space="preserve">    713 - Izolácie tepelné</t>
  </si>
  <si>
    <t xml:space="preserve">    731 - Ústredné kúrenie - kotolne</t>
  </si>
  <si>
    <t xml:space="preserve">    762 - Konštrukcie tesárske</t>
  </si>
  <si>
    <t xml:space="preserve">    769 - Montáže vzduchotechnických zariadení</t>
  </si>
  <si>
    <t>HZS - Hodinové zúčtovacie sadzby</t>
  </si>
  <si>
    <t>620991121.S</t>
  </si>
  <si>
    <t>Zakrývanie výplní vonkajších otvorov s rámami a zárubňami, zábradlí, oplechovania, atď. zhotovené z lešenia akýmkoľvek spôsobom</t>
  </si>
  <si>
    <t>1670112359</t>
  </si>
  <si>
    <t>621460121.S</t>
  </si>
  <si>
    <t>Príprava vonkajšieho podkladu podhľadov penetráciou základnou</t>
  </si>
  <si>
    <t>893312025</t>
  </si>
  <si>
    <t>621460124.S</t>
  </si>
  <si>
    <t>Príprava vonkajšieho podkladu podhľadov penetráciou pod omietky a nátery</t>
  </si>
  <si>
    <t>-445348445</t>
  </si>
  <si>
    <t>621461053.S</t>
  </si>
  <si>
    <t>Vonkajšia omietka podhľadov pastovitá silikónová roztieraná, hr. 2 mm</t>
  </si>
  <si>
    <t>944064933</t>
  </si>
  <si>
    <t>621481119.S</t>
  </si>
  <si>
    <t>Potiahnutie vonkajších podhľadov sklotextilnou mriežkou s celoplošným prilepením</t>
  </si>
  <si>
    <t>1253634115</t>
  </si>
  <si>
    <t>622226040.R</t>
  </si>
  <si>
    <t>Demontáž stien prevetrávanej fasády</t>
  </si>
  <si>
    <t>-544949513</t>
  </si>
  <si>
    <t>622421512.S</t>
  </si>
  <si>
    <t>Oprava vonkajších omietok stien zo suchých zmesí - vyrovnanie krivosti omietky pod tepelnú izoláciu</t>
  </si>
  <si>
    <t>1425302049</t>
  </si>
  <si>
    <t>622428971.S</t>
  </si>
  <si>
    <t>Príplatok k cene za viacfarebnú omietku</t>
  </si>
  <si>
    <t>-1299013002</t>
  </si>
  <si>
    <t>622460121.S</t>
  </si>
  <si>
    <t>Príprava vonkajšieho podkladu stien penetráciou základnou</t>
  </si>
  <si>
    <t>-1532483595</t>
  </si>
  <si>
    <t>622460123.S</t>
  </si>
  <si>
    <t>Príprava vonkajšieho podkladu stien penetráciou hĺbkovou na staré a nesúdržné podklady</t>
  </si>
  <si>
    <t>-1204062352</t>
  </si>
  <si>
    <t>622461053.S</t>
  </si>
  <si>
    <t>Vonkajšia omietka stien pastovitá silikónová roztieraná, hr. 2 mm</t>
  </si>
  <si>
    <t>-390087268</t>
  </si>
  <si>
    <t>622465271.S</t>
  </si>
  <si>
    <t>Vonkajší sanačný systém stien, sanačný náter</t>
  </si>
  <si>
    <t>-205986536</t>
  </si>
  <si>
    <t>622481119.S</t>
  </si>
  <si>
    <t>Potiahnutie vonkajších stien sklotextilnou mriežkou s celoplošným prilepením</t>
  </si>
  <si>
    <t>-1269702479</t>
  </si>
  <si>
    <t>625250558.S</t>
  </si>
  <si>
    <t>Kontaktný zatepľovací systém soklovej alebo vodou namáhanej časti hr. 200 mm, skrutkovacie kotvy</t>
  </si>
  <si>
    <t>443214882</t>
  </si>
  <si>
    <t>625250713.S</t>
  </si>
  <si>
    <t>Kontaktný zatepľovací systém z minerálnej vlny hr. 200 mm, skrutkovacie kotvy</t>
  </si>
  <si>
    <t>508752240</t>
  </si>
  <si>
    <t>625250762.S</t>
  </si>
  <si>
    <t>Kontaktný zatepľovací systém ostenia z minerálnej vlny hr. 30 mm</t>
  </si>
  <si>
    <t>-720475171</t>
  </si>
  <si>
    <t>936941321.R</t>
  </si>
  <si>
    <t>Demontáž obloženia stien z polykarbonátu</t>
  </si>
  <si>
    <t>-1489601143</t>
  </si>
  <si>
    <t>941941041.S</t>
  </si>
  <si>
    <t>Montáž lešenia ľahkého pracovného radového s podlahami šírky nad 1,00 do 1,20 m, výšky do 10 m</t>
  </si>
  <si>
    <t>-1662559933</t>
  </si>
  <si>
    <t>941941291.S</t>
  </si>
  <si>
    <t>Príplatok za prvý a každý ďalší i začatý mesiac použitia lešenia ľahkého pracovného radového s podlahami šírky nad 1,00 do 1,20 m, výšky do 10 m</t>
  </si>
  <si>
    <t>2057443912</t>
  </si>
  <si>
    <t>941941841.S</t>
  </si>
  <si>
    <t>Demontáž lešenia ľahkého pracovného radového s podlahami šírky nad 1,00 do 1,20 m, výšky do 10 m</t>
  </si>
  <si>
    <t>-285247652</t>
  </si>
  <si>
    <t>944944103.S</t>
  </si>
  <si>
    <t>Ochranná sieť na boku lešenia</t>
  </si>
  <si>
    <t>759150240</t>
  </si>
  <si>
    <t>944944803.S</t>
  </si>
  <si>
    <t>Demontáž ochrannej siete na boku lešenia</t>
  </si>
  <si>
    <t>-768890571</t>
  </si>
  <si>
    <t>952903011.S</t>
  </si>
  <si>
    <t>Čistenie fasád tlakovou vodou od prachu, usadenín a pavučín z úrovne terénu</t>
  </si>
  <si>
    <t>573177283</t>
  </si>
  <si>
    <t>953842001.R</t>
  </si>
  <si>
    <t>Demontáž nerezového komína</t>
  </si>
  <si>
    <t>súb.</t>
  </si>
  <si>
    <t>1062884687</t>
  </si>
  <si>
    <t>-215270338</t>
  </si>
  <si>
    <t>966043121.S</t>
  </si>
  <si>
    <t>Vybúranie častí ríms z prostého betónu vyložených do 250 mm hr. do 150 mm,  -0,05300t</t>
  </si>
  <si>
    <t>-1570167892</t>
  </si>
  <si>
    <t>978015291.S</t>
  </si>
  <si>
    <t>Otlčenie omietok vonkajších priečelí jednoduchých, s vyškriabaním škár, očistením muriva, v rozsahu do 100 %,  -0,05900t</t>
  </si>
  <si>
    <t>1204169141</t>
  </si>
  <si>
    <t>-1092368127</t>
  </si>
  <si>
    <t>2140737199</t>
  </si>
  <si>
    <t>447368193</t>
  </si>
  <si>
    <t>325746470</t>
  </si>
  <si>
    <t>Poplatok za skládku</t>
  </si>
  <si>
    <t>2095161079</t>
  </si>
  <si>
    <t>-505418157</t>
  </si>
  <si>
    <t>712</t>
  </si>
  <si>
    <t>Izolácie striech, povlakové krytiny</t>
  </si>
  <si>
    <t>712290010.S</t>
  </si>
  <si>
    <t>Zhotovenie parozábrany</t>
  </si>
  <si>
    <t>-443598555</t>
  </si>
  <si>
    <t>283290004500.S</t>
  </si>
  <si>
    <t>Parozábrana s reflexnou hliníkovou vrstvou a lepiacou páskou, plošná hmotnosť 175 g/m2</t>
  </si>
  <si>
    <t>578990885</t>
  </si>
  <si>
    <t>998712202.S</t>
  </si>
  <si>
    <t>Presun hmôt pre izoláciu povlakovej krytiny v objektoch výšky nad 6 do 12 m</t>
  </si>
  <si>
    <t>1793191402</t>
  </si>
  <si>
    <t>713</t>
  </si>
  <si>
    <t>Izolácie tepelné</t>
  </si>
  <si>
    <t>713111111.R</t>
  </si>
  <si>
    <t>Montáž tepelnej izolácie stropov minerálnou vlnou, vrchom kladenou voľne - prekrytie pomurnice</t>
  </si>
  <si>
    <t>1380282955</t>
  </si>
  <si>
    <t>631440004600.S</t>
  </si>
  <si>
    <t>Doska z minerálnej vlny hr. 200 mm, izolácia pre šikmé strechy, nezaťažené stropy, priečky</t>
  </si>
  <si>
    <t>-44834367</t>
  </si>
  <si>
    <t>713111111.S</t>
  </si>
  <si>
    <t>Montáž tepelnej izolácie stropov minerálnou vlnou, vrchom kladenou voľne</t>
  </si>
  <si>
    <t>1748023511</t>
  </si>
  <si>
    <t>631640001500.S</t>
  </si>
  <si>
    <t>Pás zo sklenej vlny hr. 200 mm, pre šikmé strechy, podkrovia, stropy a ľahké podlahy</t>
  </si>
  <si>
    <t>-433545668</t>
  </si>
  <si>
    <t>-506626622</t>
  </si>
  <si>
    <t>1307854498</t>
  </si>
  <si>
    <t>713112122.S</t>
  </si>
  <si>
    <t>Montáž tepelnej izolácie stropov rovných polystyrénom, spodkom s pribitím na konštrukciu</t>
  </si>
  <si>
    <t>-2120108330</t>
  </si>
  <si>
    <t>283750000400.S</t>
  </si>
  <si>
    <t>Doska XPS hr. 20 mm, zateplenie soklov, suterénov, podláh</t>
  </si>
  <si>
    <t>-1647878250</t>
  </si>
  <si>
    <t>998713202.S</t>
  </si>
  <si>
    <t>Presun hmôt pre izolácie tepelné v objektoch výšky nad 6 m do 12 m</t>
  </si>
  <si>
    <t>-492068536</t>
  </si>
  <si>
    <t>731</t>
  </si>
  <si>
    <t>Ústredné kúrenie - kotolne</t>
  </si>
  <si>
    <t>731361111.R</t>
  </si>
  <si>
    <t>Spätná montáž nerezového komína</t>
  </si>
  <si>
    <t>-962053177</t>
  </si>
  <si>
    <t>762</t>
  </si>
  <si>
    <t>Konštrukcie tesárske</t>
  </si>
  <si>
    <t>762421338.S</t>
  </si>
  <si>
    <t>Obloženie stropov alebo strešných podhľadov z dosiek cementotrieskových skrutkovaných na zraz hr. dosky 24 mm</t>
  </si>
  <si>
    <t>-1011273689</t>
  </si>
  <si>
    <t>998762202.S</t>
  </si>
  <si>
    <t>Presun hmôt pre konštrukcie tesárske v objektoch výšky do 12 m</t>
  </si>
  <si>
    <t>611990584</t>
  </si>
  <si>
    <t>764430440.S</t>
  </si>
  <si>
    <t>Oplechovanie muriva a atík z pozinkovaného farbeného PZf plechu, vrátane rohov</t>
  </si>
  <si>
    <t>1046728321</t>
  </si>
  <si>
    <t>764430840.S</t>
  </si>
  <si>
    <t>Demontáž oplechovania múrov a nadmuroviek rš od 330 do 500 mm,  -0,00230t</t>
  </si>
  <si>
    <t>-1697707517</t>
  </si>
  <si>
    <t>350264331</t>
  </si>
  <si>
    <t>766411821.S</t>
  </si>
  <si>
    <t>Demontáž obloženia stien panelmi, palub. doskami,  -0,01098t</t>
  </si>
  <si>
    <t>-619279185</t>
  </si>
  <si>
    <t>766411822.S</t>
  </si>
  <si>
    <t>Demontáž obloženia stien panelmi, podkladových roštov,  -0,00800t</t>
  </si>
  <si>
    <t>842323444</t>
  </si>
  <si>
    <t>643303373</t>
  </si>
  <si>
    <t>767137512.R</t>
  </si>
  <si>
    <t>Obloženie stien polykarbonátovými doskami</t>
  </si>
  <si>
    <t>311339976</t>
  </si>
  <si>
    <t>283170001100.S</t>
  </si>
  <si>
    <t>Doska komôrková z polykarbonátu, hr. 16 mm, počet stien 7, pre zasklievanie, presvetľovanie a zastrešenie vr. doplnkov</t>
  </si>
  <si>
    <t>1907916472</t>
  </si>
  <si>
    <t>-1770619353</t>
  </si>
  <si>
    <t>769</t>
  </si>
  <si>
    <t>Montáže vzduchotechnických zariadení</t>
  </si>
  <si>
    <t>769082790.S</t>
  </si>
  <si>
    <t>Demontáž krycej mriežky hranatej prierezu 0.125-0.355 m2,  -0,0048 t</t>
  </si>
  <si>
    <t>-507524764</t>
  </si>
  <si>
    <t>783122210.S</t>
  </si>
  <si>
    <t>Nátery oceľ.konštr. syntetické na vzduchu schnúce jednonás. 2x s emailovaním - 105μm</t>
  </si>
  <si>
    <t>1567624198</t>
  </si>
  <si>
    <t>783122710.S</t>
  </si>
  <si>
    <t>Nátery oceľ.konštr. syntetické na vzduchu schnúce základné - 35μm</t>
  </si>
  <si>
    <t>2017811914</t>
  </si>
  <si>
    <t>783726200.S</t>
  </si>
  <si>
    <t>Nátery tesárskych konštrukcií syntetické na vzduchu schnúce lazurovacím lakom 2x lakovaním</t>
  </si>
  <si>
    <t>1891076817</t>
  </si>
  <si>
    <t>783897025.S</t>
  </si>
  <si>
    <t>Náter na ostránenie grafít a nečistôt univerzálnym gélom na zvislé plochy</t>
  </si>
  <si>
    <t>-754750058</t>
  </si>
  <si>
    <t>HZS</t>
  </si>
  <si>
    <t>Hodinové zúčtovacie sadzby</t>
  </si>
  <si>
    <t>HZS000111.R</t>
  </si>
  <si>
    <t>Nepredvídané práce</t>
  </si>
  <si>
    <t>hod</t>
  </si>
  <si>
    <t>512</t>
  </si>
  <si>
    <t>2053293886</t>
  </si>
  <si>
    <t>HZS000111.S</t>
  </si>
  <si>
    <t xml:space="preserve">Vypratanie podkrovného priestoru pre zateplenie stropu </t>
  </si>
  <si>
    <t>-835222680</t>
  </si>
  <si>
    <t>HZS000112.R</t>
  </si>
  <si>
    <t>Odstránenie pôvodného plynovodu</t>
  </si>
  <si>
    <t>1500760178</t>
  </si>
  <si>
    <t>3 - Modernizácia systému umelého osvetlenia</t>
  </si>
  <si>
    <t>M - Práce a dodávky M</t>
  </si>
  <si>
    <t xml:space="preserve">    21-M - Elektromontáže</t>
  </si>
  <si>
    <t xml:space="preserve">    22-M - Montáže oznamovacích a zabezpečovacích zariadení</t>
  </si>
  <si>
    <t>611421431.S</t>
  </si>
  <si>
    <t>Oprava vnútorných vápenných omietok stien a stropov - odhad, upresniť podľa skutkového stavu</t>
  </si>
  <si>
    <t>742929115</t>
  </si>
  <si>
    <t>612403399</t>
  </si>
  <si>
    <t>Hrubá výplň rýh na stenách akoukoľvek maltou, akejkoľvek šírky ryhy</t>
  </si>
  <si>
    <t>1895773332</t>
  </si>
  <si>
    <t>612460124.S</t>
  </si>
  <si>
    <t>Príprava vnútorného podkladu stien a stropov penetráciou pod omietky a nátery</t>
  </si>
  <si>
    <t>-905083867</t>
  </si>
  <si>
    <t>941955001.S</t>
  </si>
  <si>
    <t>Lešenie ľahké pracovné pomocné, s výškou lešeňovej podlahy do 1,20 m</t>
  </si>
  <si>
    <t>-1177329888</t>
  </si>
  <si>
    <t>974029121</t>
  </si>
  <si>
    <t>Vysekanie rýh v murive do hĺbky 30 mm a š. do 30 mm,  -0,00200t</t>
  </si>
  <si>
    <t>-1192910387</t>
  </si>
  <si>
    <t>979081111</t>
  </si>
  <si>
    <t>26432775</t>
  </si>
  <si>
    <t>979081121</t>
  </si>
  <si>
    <t>1091095303</t>
  </si>
  <si>
    <t>979082111</t>
  </si>
  <si>
    <t>-2130045659</t>
  </si>
  <si>
    <t>979082121</t>
  </si>
  <si>
    <t>1503336425</t>
  </si>
  <si>
    <t>979089012</t>
  </si>
  <si>
    <t>Poplatok za skladovanie - betón, tehly, dlaždice (17 01 ), ostatné</t>
  </si>
  <si>
    <t>1963872704</t>
  </si>
  <si>
    <t>999281111</t>
  </si>
  <si>
    <t>-1309767801</t>
  </si>
  <si>
    <t>-1059904216</t>
  </si>
  <si>
    <t xml:space="preserve">Maľby z maliarskych zmesí Primalex, Farmal, ručne nanášané tónované s bielym stropom dvojnásobné na jemnozrnný podklad výšky do 3, 80 m   </t>
  </si>
  <si>
    <t>1168883072</t>
  </si>
  <si>
    <t>Práce a dodávky M</t>
  </si>
  <si>
    <t>21-M</t>
  </si>
  <si>
    <t>Elektromontáže</t>
  </si>
  <si>
    <t>210010029.S</t>
  </si>
  <si>
    <t>Rúrka ohybná elektroinštalačná z PVC, uložená pevne</t>
  </si>
  <si>
    <t>-1573977031</t>
  </si>
  <si>
    <t>345710009500.S</t>
  </si>
  <si>
    <t>Rúrka ohybná vlnitá pancierová so strednou mechanickou odolnosťou z PVC-U</t>
  </si>
  <si>
    <t>128</t>
  </si>
  <si>
    <t>-1050113669</t>
  </si>
  <si>
    <t>345710018200.S</t>
  </si>
  <si>
    <t>Spojka nasúvacia z PVC-U pre elektroinštal. rúrky</t>
  </si>
  <si>
    <t>1145195400</t>
  </si>
  <si>
    <t>210010313.S</t>
  </si>
  <si>
    <t>Krabica (KU 125) odbočná s viečkom, bez zapojenia, štvorcová</t>
  </si>
  <si>
    <t>-192270413</t>
  </si>
  <si>
    <t>345410000500.S</t>
  </si>
  <si>
    <t>Krabica odbočná z PVC s viečkom pod omietku KU 125</t>
  </si>
  <si>
    <t>-968471435</t>
  </si>
  <si>
    <t>210010321</t>
  </si>
  <si>
    <t>Krabica (1903, KR 68) odbočná s viečkom, svorkovnicou vrátane zapojenia, kruhová</t>
  </si>
  <si>
    <t>-92775913</t>
  </si>
  <si>
    <t>345410002600</t>
  </si>
  <si>
    <t>Krabica univerzálna z PVC s viečkom a svorkovnicou pod omietku KU 68-1903, Dxh 73x42 mm</t>
  </si>
  <si>
    <t>-578582769</t>
  </si>
  <si>
    <t>210110041</t>
  </si>
  <si>
    <t>Spínač polozapustený a zapustený vrátane zapojenia jednopólový - radenie 1</t>
  </si>
  <si>
    <t>55938241</t>
  </si>
  <si>
    <t>345340004500</t>
  </si>
  <si>
    <t xml:space="preserve">Prístroj spínača </t>
  </si>
  <si>
    <t>41313209</t>
  </si>
  <si>
    <t>345350001500</t>
  </si>
  <si>
    <t xml:space="preserve">Kryt spínača tlačidlový </t>
  </si>
  <si>
    <t>-845962175</t>
  </si>
  <si>
    <t>345350002300</t>
  </si>
  <si>
    <t xml:space="preserve">Rámček  1-násobný </t>
  </si>
  <si>
    <t>617702973</t>
  </si>
  <si>
    <t>210110043</t>
  </si>
  <si>
    <t xml:space="preserve">Spínač polozapustený a zapustený vrátane zapojenia sériový prep.stried. - radenie 5 </t>
  </si>
  <si>
    <t>1066022098</t>
  </si>
  <si>
    <t>345330003300</t>
  </si>
  <si>
    <t>Prístroj prepínača  radenie 5</t>
  </si>
  <si>
    <t>-840315807</t>
  </si>
  <si>
    <t>345350001800</t>
  </si>
  <si>
    <t xml:space="preserve">Kryt spínača delený </t>
  </si>
  <si>
    <t>730303445</t>
  </si>
  <si>
    <t>1980993538</t>
  </si>
  <si>
    <t>210110045</t>
  </si>
  <si>
    <t>Spínač polozapustený a zapustený vrátane zapojenia stried.prep.- radenie 6</t>
  </si>
  <si>
    <t>-1453350211</t>
  </si>
  <si>
    <t>345330003000</t>
  </si>
  <si>
    <t>Prístroj prepínača radenie 6</t>
  </si>
  <si>
    <t>-2032927066</t>
  </si>
  <si>
    <t>345350001700</t>
  </si>
  <si>
    <t>Kryt spínača</t>
  </si>
  <si>
    <t>1514832657</t>
  </si>
  <si>
    <t>1425616234</t>
  </si>
  <si>
    <t>210110046</t>
  </si>
  <si>
    <t>Spínač polozapustený a zapustený vrátane zapojenia krížový prep.- radenie 7</t>
  </si>
  <si>
    <t>-358003335</t>
  </si>
  <si>
    <t>345330003100</t>
  </si>
  <si>
    <t>Prístroj prepínača radenie 7</t>
  </si>
  <si>
    <t>-1691550907</t>
  </si>
  <si>
    <t>1403350624</t>
  </si>
  <si>
    <t>-2079480067</t>
  </si>
  <si>
    <t>210120404.S</t>
  </si>
  <si>
    <t>Istič vzduchový trojpólový do 63 A</t>
  </si>
  <si>
    <t>1263060750</t>
  </si>
  <si>
    <t>358220042300.S</t>
  </si>
  <si>
    <t>Istič 3P, 16 A/B</t>
  </si>
  <si>
    <t>-19014732</t>
  </si>
  <si>
    <t>210120410.S</t>
  </si>
  <si>
    <t xml:space="preserve">Prúdové chrániče </t>
  </si>
  <si>
    <t>-1755425476</t>
  </si>
  <si>
    <t>358230009900.S</t>
  </si>
  <si>
    <t>Prúdový chránič 10A/C, 30 mA</t>
  </si>
  <si>
    <t>-73041956</t>
  </si>
  <si>
    <t>358230009800.S</t>
  </si>
  <si>
    <t>Prúdový chránič 10A/B, 30mA</t>
  </si>
  <si>
    <t>2031863627</t>
  </si>
  <si>
    <t>210160015.R</t>
  </si>
  <si>
    <t>Montáž central stop</t>
  </si>
  <si>
    <t>1200780454</t>
  </si>
  <si>
    <t>1SFA611522R1301</t>
  </si>
  <si>
    <t>Bezpečnostné stop tlačítko</t>
  </si>
  <si>
    <t>256</t>
  </si>
  <si>
    <t>801298921</t>
  </si>
  <si>
    <t>210201006.S</t>
  </si>
  <si>
    <t xml:space="preserve">Montáž a zapojenie svietidla LED nástenného interierového </t>
  </si>
  <si>
    <t>581764424</t>
  </si>
  <si>
    <t>SVF</t>
  </si>
  <si>
    <t>Svieitdlo nástenné LED 25W, 230V, IP43</t>
  </si>
  <si>
    <t>-925588338</t>
  </si>
  <si>
    <t>SVG</t>
  </si>
  <si>
    <t>Svieitdlo nástenné LED 25W, 230V, IP20</t>
  </si>
  <si>
    <t>1552084493</t>
  </si>
  <si>
    <t>210201081.S</t>
  </si>
  <si>
    <t xml:space="preserve">Montáž a zapojenie LED svietidla stropného </t>
  </si>
  <si>
    <t>-1159518719</t>
  </si>
  <si>
    <t>SVA</t>
  </si>
  <si>
    <t>Svietidlo stropné LED 25W, 230V, IP43</t>
  </si>
  <si>
    <t>-967207711</t>
  </si>
  <si>
    <t>SVB</t>
  </si>
  <si>
    <t>Svietidlo stropné LED 25W, 230V, IP20</t>
  </si>
  <si>
    <t>-434026594</t>
  </si>
  <si>
    <t>SVC</t>
  </si>
  <si>
    <t>Svietidlo stropné LED 36W, 230V, IP20</t>
  </si>
  <si>
    <t>1465532431</t>
  </si>
  <si>
    <t>SVD</t>
  </si>
  <si>
    <t>Svietidlo stropné LED 36W, 230V, IP20, dl 1200mm</t>
  </si>
  <si>
    <t>1730427665</t>
  </si>
  <si>
    <t>SVE</t>
  </si>
  <si>
    <t>Svietidlo stropné LED 36W, 230V, IP54, dl. 1200mm</t>
  </si>
  <si>
    <t>-533790204</t>
  </si>
  <si>
    <t>210201510.S</t>
  </si>
  <si>
    <t>Zapojenie a montáž núdzového svietidla IP22, 1x svetelný LED zdroj</t>
  </si>
  <si>
    <t>1047434424</t>
  </si>
  <si>
    <t>348150000500.S</t>
  </si>
  <si>
    <t>LED svietidlo núdzové 1x5W, 230V, IP20</t>
  </si>
  <si>
    <t>1528291206</t>
  </si>
  <si>
    <t>210201514.S</t>
  </si>
  <si>
    <t xml:space="preserve">Zapojenie a montáž núdzového svietidla IP43, 1x svetelný LED zdroj </t>
  </si>
  <si>
    <t>1044640454</t>
  </si>
  <si>
    <t>348150001206.S</t>
  </si>
  <si>
    <t>LED svietidlo núdzové 10W, IP43, stropné</t>
  </si>
  <si>
    <t>1862010035</t>
  </si>
  <si>
    <t>210201520.R</t>
  </si>
  <si>
    <t>Systém centrálneho batériového zariadenia  - montáž</t>
  </si>
  <si>
    <t>805004055</t>
  </si>
  <si>
    <t>NLMN104A--</t>
  </si>
  <si>
    <t>LPS Minicontrol, 4 okruhy, max. 80 svietidiel, 1500W/1h</t>
  </si>
  <si>
    <t>885389742</t>
  </si>
  <si>
    <t>210800107</t>
  </si>
  <si>
    <t>Kábel medený uložený voľne CYKY 450/750 V 3x1,5</t>
  </si>
  <si>
    <t>47956111</t>
  </si>
  <si>
    <t>KPE000000672</t>
  </si>
  <si>
    <t xml:space="preserve">Kábel pevný CHKE-R 3x1,5 </t>
  </si>
  <si>
    <t>2051399322</t>
  </si>
  <si>
    <t>KPE000000493</t>
  </si>
  <si>
    <t>Kábel pevný CHKE-R 3Ax1,5</t>
  </si>
  <si>
    <t>-2014185701</t>
  </si>
  <si>
    <t>210800613</t>
  </si>
  <si>
    <t>Vodič medený uložený voľne H07V-K (CYA)  450/750 V 6</t>
  </si>
  <si>
    <t>404138913</t>
  </si>
  <si>
    <t>341310009100</t>
  </si>
  <si>
    <t>Vodič medený flexibilný H07V-K 6 mm2</t>
  </si>
  <si>
    <t>1951487307</t>
  </si>
  <si>
    <t>210800614.S</t>
  </si>
  <si>
    <t>Vodič medený uložený voľne H07V-K (CYA)  450/750 V 10</t>
  </si>
  <si>
    <t>654149281</t>
  </si>
  <si>
    <t>341310009200.S</t>
  </si>
  <si>
    <t>Vodič medený flexibilný H07V-K 10 mm2</t>
  </si>
  <si>
    <t>1810677598</t>
  </si>
  <si>
    <t>210800615</t>
  </si>
  <si>
    <t>Vodič medený uložený voľne H07V-K (CYA)  450/750 V 16</t>
  </si>
  <si>
    <t>1987618032</t>
  </si>
  <si>
    <t>341310009300</t>
  </si>
  <si>
    <t>Vodič medený flexibilný H07V-K 16 mm2</t>
  </si>
  <si>
    <t>-256408036</t>
  </si>
  <si>
    <t>210881021.S</t>
  </si>
  <si>
    <t>Kábel bezhalogénový, medený uložený voľne N2XH 0,6/1,0 kV  3x1,5</t>
  </si>
  <si>
    <t>-853754509</t>
  </si>
  <si>
    <t>341610014300.S</t>
  </si>
  <si>
    <t>Kábel medený bezhalogenový N2XH-J 3x1,5 mm2</t>
  </si>
  <si>
    <t>157842872</t>
  </si>
  <si>
    <t>210881047.S</t>
  </si>
  <si>
    <t>Kábel bezhalogénový, medený uložený voľne N2XH 0,6/1,0 kV  5x2,5</t>
  </si>
  <si>
    <t>-423306937</t>
  </si>
  <si>
    <t>341610016900.S</t>
  </si>
  <si>
    <t>Kábel medený bezhalogenový N2XH-J 5x2,5 mm2</t>
  </si>
  <si>
    <t>-2085896325</t>
  </si>
  <si>
    <t>210964383.S</t>
  </si>
  <si>
    <t>Demontáž do sute - svietidla vr. likvidácie</t>
  </si>
  <si>
    <t>1493736188</t>
  </si>
  <si>
    <t>PPV000116</t>
  </si>
  <si>
    <t>Drobný inštalačný materiál a práca</t>
  </si>
  <si>
    <t>1033260211</t>
  </si>
  <si>
    <t>22-M</t>
  </si>
  <si>
    <t>Montáže oznamovacích a zabezpečovacích zariadení</t>
  </si>
  <si>
    <t>220511031.S</t>
  </si>
  <si>
    <t>Kábel v rúrkach</t>
  </si>
  <si>
    <t>-1530606268</t>
  </si>
  <si>
    <t>K00012382</t>
  </si>
  <si>
    <t>Kábel UNITRONIC LiYY 3x0,75 mm2</t>
  </si>
  <si>
    <t>1918885980</t>
  </si>
  <si>
    <t>Demontáž pôvodnej elektroinštalácie</t>
  </si>
  <si>
    <t>1598268710</t>
  </si>
  <si>
    <t>Nešpecifikované práce</t>
  </si>
  <si>
    <t>-1678370917</t>
  </si>
  <si>
    <t>HZS000114</t>
  </si>
  <si>
    <t>Revízna správa elekotrinštalácia a bleskozvod</t>
  </si>
  <si>
    <t>1154687969</t>
  </si>
  <si>
    <t>4 - Inštalácia alebo výmena systémov núteného vetrania so spätným získavaním tepla</t>
  </si>
  <si>
    <t>k.ú. Kremnica, parc.č. 627/1</t>
  </si>
  <si>
    <t xml:space="preserve">    36-M - Montáž prev.,mer. a regul.zariadení</t>
  </si>
  <si>
    <t>971036019.S</t>
  </si>
  <si>
    <t>Jadrové vrty diamantovými korunkami do D 225 mm do stien - murivo tehlové -0,00064t</t>
  </si>
  <si>
    <t>cm</t>
  </si>
  <si>
    <t>1657855886</t>
  </si>
  <si>
    <t>979011111</t>
  </si>
  <si>
    <t>Zvislá doprava sutiny a vybúraných hmôt za prvé podlažie nad alebo pod základným podlažím</t>
  </si>
  <si>
    <t>1237293326</t>
  </si>
  <si>
    <t>979011121</t>
  </si>
  <si>
    <t>Zvislá doprava sutiny a vybúraných hmôt za každé ďalšie podlažie</t>
  </si>
  <si>
    <t>-1491540081</t>
  </si>
  <si>
    <t>-1016080258</t>
  </si>
  <si>
    <t>769011130r</t>
  </si>
  <si>
    <t>Montáž lokálnej rekuperačnej jednotky</t>
  </si>
  <si>
    <t>1085870775</t>
  </si>
  <si>
    <t>3599551r</t>
  </si>
  <si>
    <t>Stenová rekuperačná jednotka, inVENTer typ iV14-MaxAir alebo ekvivalent</t>
  </si>
  <si>
    <t>1964015890</t>
  </si>
  <si>
    <t>3599551rr</t>
  </si>
  <si>
    <t>Stenová rekuperačná jednotka-do ostenia, inVENTer typ iV14-MaxAir Corner alebo ekvivalent</t>
  </si>
  <si>
    <t>858228067</t>
  </si>
  <si>
    <t>HZS000111</t>
  </si>
  <si>
    <t>Stavebno montážne práce menej náročne, pomocné alebo manupulačné (Tr. 1) v rozsahu viac ako 8 hodín</t>
  </si>
  <si>
    <t>-1310798967</t>
  </si>
  <si>
    <t>HZS-0051</t>
  </si>
  <si>
    <t xml:space="preserve">Zaregulovanie VZT + kompletácia, revízna správa, zaškolenie obsluhy   </t>
  </si>
  <si>
    <t>483159206</t>
  </si>
  <si>
    <t>HZS-0061</t>
  </si>
  <si>
    <t>Kompletné vyskúšanie systému</t>
  </si>
  <si>
    <t>1837877995</t>
  </si>
  <si>
    <t>HZS-0071</t>
  </si>
  <si>
    <t>Skúšobná v prevádzka</t>
  </si>
  <si>
    <t>-681353914</t>
  </si>
  <si>
    <t>36-M</t>
  </si>
  <si>
    <t>Montáž prev.,mer. a regul.zariadení</t>
  </si>
  <si>
    <t>360410052r</t>
  </si>
  <si>
    <t>Montáž regulátora otáčok</t>
  </si>
  <si>
    <t>-1332987428</t>
  </si>
  <si>
    <t>186964r2</t>
  </si>
  <si>
    <t>Regulátor stenovej rekuperácie, Connnect alebo ekvivalent</t>
  </si>
  <si>
    <t>-750418630</t>
  </si>
  <si>
    <t>5 - Výmena vykurovacieho systému</t>
  </si>
  <si>
    <t>k.ú.: Kremnica, parc.č. 627/1</t>
  </si>
  <si>
    <t>713 - Izolácie tepelné</t>
  </si>
  <si>
    <t xml:space="preserve">    733 - Ústredné kúrenie, rozvodné potrubie</t>
  </si>
  <si>
    <t xml:space="preserve">    734 - Ústredné kúrenie, armatúry.</t>
  </si>
  <si>
    <t xml:space="preserve">    735 - Ústredné kúrenie, vykurovacie telesá</t>
  </si>
  <si>
    <t>487</t>
  </si>
  <si>
    <t>971035807.S</t>
  </si>
  <si>
    <t>Vrty príklepovým vrtákom do D 42 mm do stien alebo smerom dole do tehál -0.00002t</t>
  </si>
  <si>
    <t>384910340</t>
  </si>
  <si>
    <t>488</t>
  </si>
  <si>
    <t>619903638</t>
  </si>
  <si>
    <t>345</t>
  </si>
  <si>
    <t>-1193680241</t>
  </si>
  <si>
    <t>548</t>
  </si>
  <si>
    <t>-917205357</t>
  </si>
  <si>
    <t>613</t>
  </si>
  <si>
    <t>131060137</t>
  </si>
  <si>
    <t>343</t>
  </si>
  <si>
    <t>-1804092318</t>
  </si>
  <si>
    <t>344</t>
  </si>
  <si>
    <t>919890461</t>
  </si>
  <si>
    <t>549</t>
  </si>
  <si>
    <t>-1771759730</t>
  </si>
  <si>
    <t>546</t>
  </si>
  <si>
    <t>998011001.S</t>
  </si>
  <si>
    <t>Presun hmôt pre budovy, zvislá konštr. z tehál, tvárnic, z kovu výšky do 6 m</t>
  </si>
  <si>
    <t>1323824977</t>
  </si>
  <si>
    <t>547</t>
  </si>
  <si>
    <t>979089011.S</t>
  </si>
  <si>
    <t>Poplatok za skladovanie - zmiešaný stavebný odpad</t>
  </si>
  <si>
    <t>-1856999675</t>
  </si>
  <si>
    <t>550</t>
  </si>
  <si>
    <t>971052231.S1</t>
  </si>
  <si>
    <t>Stavebné vysprávky</t>
  </si>
  <si>
    <t>702807787</t>
  </si>
  <si>
    <t>561</t>
  </si>
  <si>
    <t>713482131.S</t>
  </si>
  <si>
    <t>Montáž trubíc z PE, hr.30 mm,vnút.priemer do 38 mm</t>
  </si>
  <si>
    <t>137517329</t>
  </si>
  <si>
    <t>625</t>
  </si>
  <si>
    <t>283310002700.S</t>
  </si>
  <si>
    <t>Izolačná PE trubica dxhr. 18x30 mm (d potrubia x hr. izolácie), rozrezaná, AZ FLEX</t>
  </si>
  <si>
    <t>-2095903750</t>
  </si>
  <si>
    <t>562</t>
  </si>
  <si>
    <t>283310006100.S</t>
  </si>
  <si>
    <t>Izolačná PE trubica dxhr. 18x30 mm, rozrezaná, na izolovanie rozvodov vody, kúrenia, zdravotechniky</t>
  </si>
  <si>
    <t>807555347</t>
  </si>
  <si>
    <t>563</t>
  </si>
  <si>
    <t>283310006200.S</t>
  </si>
  <si>
    <t>Izolačná PE trubica dxhr. 22x30 mm, rozrezaná, na izolovanie rozvodov vody, kúrenia, zdravotechniky</t>
  </si>
  <si>
    <t>1399092455</t>
  </si>
  <si>
    <t>564</t>
  </si>
  <si>
    <t>283310006300.S</t>
  </si>
  <si>
    <t>Izolačná PE trubica dxhr. 28x30 mm, rozrezaná, na izolovanie rozvodov vody, kúrenia, zdravotechniky</t>
  </si>
  <si>
    <t>1187535557</t>
  </si>
  <si>
    <t>565</t>
  </si>
  <si>
    <t>283310006400.S</t>
  </si>
  <si>
    <t>Izolačná PE trubica dxhr. 35x30 mm, rozrezaná, na izolovanie rozvodov vody, kúrenia, zdravotechniky</t>
  </si>
  <si>
    <t>1532205476</t>
  </si>
  <si>
    <t>621</t>
  </si>
  <si>
    <t>713482132.S</t>
  </si>
  <si>
    <t>Montáž trubíc z PE, hr.30 mm,vnút.priemer 39-70 mm</t>
  </si>
  <si>
    <t>1249497199</t>
  </si>
  <si>
    <t>623</t>
  </si>
  <si>
    <t>283310006500.S</t>
  </si>
  <si>
    <t>Izolačná PE trubica dxhr. 42x30 mm, rozrezaná, na izolovanie rozvodov vody, kúrenia, zdravotechniky</t>
  </si>
  <si>
    <t>1152544761</t>
  </si>
  <si>
    <t>622</t>
  </si>
  <si>
    <t>283310006700.S</t>
  </si>
  <si>
    <t>Izolačná PE trubica dxhr. 54x30 mm, rozrezaná, na izolovanie rozvodov vody, kúrenia, zdravotechniky</t>
  </si>
  <si>
    <t>-1251495618</t>
  </si>
  <si>
    <t>624</t>
  </si>
  <si>
    <t>283310006800.S</t>
  </si>
  <si>
    <t>Izolačná PE trubica dxhr. 64x30 mm, rozrezaná, na izolovanie rozvodov vody, kúrenia, zdravotechniky</t>
  </si>
  <si>
    <t>476261551</t>
  </si>
  <si>
    <t>608</t>
  </si>
  <si>
    <t>998713201.S</t>
  </si>
  <si>
    <t>Presun hmôt pre izolácie tepelné v objektoch výšky do 6 m</t>
  </si>
  <si>
    <t>1438811106</t>
  </si>
  <si>
    <t>610</t>
  </si>
  <si>
    <t>998713293.S</t>
  </si>
  <si>
    <t>Izolácie tepelné, prípl.za presun nad vymedz. najväčšiu dopravnú vzdial. do 500 m</t>
  </si>
  <si>
    <t>-46808331</t>
  </si>
  <si>
    <t>611</t>
  </si>
  <si>
    <t>998713299.S</t>
  </si>
  <si>
    <t>Izolácie tepelné, prípl.za presun za každých ďalších aj začatých 1000 m nad 1000 m</t>
  </si>
  <si>
    <t>-2138243268</t>
  </si>
  <si>
    <t>733</t>
  </si>
  <si>
    <t>Ústredné kúrenie, rozvodné potrubie</t>
  </si>
  <si>
    <t>638</t>
  </si>
  <si>
    <t>733120826.S</t>
  </si>
  <si>
    <t>Demontáž potrubia z oceľových rúrok hladkých do D 89,  -0,00841t</t>
  </si>
  <si>
    <t>1918918804</t>
  </si>
  <si>
    <t>556</t>
  </si>
  <si>
    <t>733125003.S</t>
  </si>
  <si>
    <t>Potrubie z uhlíkovej ocele spájané lisovaním 15x1,2</t>
  </si>
  <si>
    <t>915257044</t>
  </si>
  <si>
    <t>558</t>
  </si>
  <si>
    <t>IVCT.15</t>
  </si>
  <si>
    <t>Potrubie IVAR.C-STEEL - uhlíková oceľ z vonku pozinkovaná - 15mm; 1,2mm - 6m, IVAR.IVCT + (T-kusy, Spojky, Kolená...) alebo ekvivalent</t>
  </si>
  <si>
    <t>-1639369305</t>
  </si>
  <si>
    <t>525</t>
  </si>
  <si>
    <t>733125006.S</t>
  </si>
  <si>
    <t>Montáž potrubia z uhlíkovej ocele spájané lisovaním 18x1,2</t>
  </si>
  <si>
    <t>937487517</t>
  </si>
  <si>
    <t>526</t>
  </si>
  <si>
    <t>IVCT.18</t>
  </si>
  <si>
    <t>Potrubie IVAR.C-STEEL - uhlíková oceľ z vonku pozinkovaná - 18mm; 1,2mm - 6m, IVAR.IVCT+ (T-kusy, Spojky, Kolená...) alebo ekvivalent</t>
  </si>
  <si>
    <t>-697840206</t>
  </si>
  <si>
    <t>527</t>
  </si>
  <si>
    <t>733125009.S</t>
  </si>
  <si>
    <t>Potrubie z uhlíkovej ocele spájané lisovaním 22x1,5</t>
  </si>
  <si>
    <t>-1842130493</t>
  </si>
  <si>
    <t>528</t>
  </si>
  <si>
    <t>IVCT.22</t>
  </si>
  <si>
    <t>Potrubie IVAR.C-STEEL - uhlíková oceľ z vonku pozinkovaná - 22mm; 1,5mm - 6m, IVAR.IVCT + (T-kusy, Spojky, Kolená...) alebo ekvivalent</t>
  </si>
  <si>
    <t>-276248724</t>
  </si>
  <si>
    <t>529</t>
  </si>
  <si>
    <t>733125012.S</t>
  </si>
  <si>
    <t>Potrubie z uhlíkovej ocele spájané lisovaním 28x1,5</t>
  </si>
  <si>
    <t>-277660935</t>
  </si>
  <si>
    <t>530</t>
  </si>
  <si>
    <t>IVCT.28</t>
  </si>
  <si>
    <t>Potrubie IVAR.C-STEEL - uhlíková oceľ z vonku pozinkovaná - 28mm; 1,5mm - 6m, IVAR.IVCT + (T-kusy, Spojky, Kolená...) alebo ekvivalent</t>
  </si>
  <si>
    <t>-199444122</t>
  </si>
  <si>
    <t>531</t>
  </si>
  <si>
    <t>733125015.S</t>
  </si>
  <si>
    <t>Potrubie z uhlíkovej ocele spájané lisovaním 35x1,5</t>
  </si>
  <si>
    <t>89030478</t>
  </si>
  <si>
    <t>532</t>
  </si>
  <si>
    <t>IVCT.35</t>
  </si>
  <si>
    <t>Potrubie IVAR.C-STEEL - uhlíková oceľ z vonku pozinkovaná - 35mm; 1,5mm - 6m, IVAR.IVCT + (T-kusy, Spojky, Kolená...) alebo ekvivalent</t>
  </si>
  <si>
    <t>-1594849808</t>
  </si>
  <si>
    <t>536</t>
  </si>
  <si>
    <t>733125018.S</t>
  </si>
  <si>
    <t>Potrubie z uhlíkovej ocele spájané lisovaním 42x1,5</t>
  </si>
  <si>
    <t>70127890</t>
  </si>
  <si>
    <t>533</t>
  </si>
  <si>
    <t>IVCT.42</t>
  </si>
  <si>
    <t>Potrubie IVAR.C-STEEL - uhlíková oceľ z vonku pozinkovaná - 42mm; 1,5mm - 6m, IVAR.IVCT + (T-kusy, Spojky, Kolená...) alebo ekvivalent</t>
  </si>
  <si>
    <t>1776986388</t>
  </si>
  <si>
    <t>537</t>
  </si>
  <si>
    <t>733125021.S</t>
  </si>
  <si>
    <t>Potrubie z uhlíkovej ocele spájané lisovaním 54x1,5</t>
  </si>
  <si>
    <t>-978544744</t>
  </si>
  <si>
    <t>534</t>
  </si>
  <si>
    <t>IVCT.54</t>
  </si>
  <si>
    <t>Potrubie IVAR.C-STEEL - uhlíková oceľ z vonku pozinkovaná - 54mm; 1,5mm - 6m, IVAR.IVCT + (T-kusy, Spojky, Kolená...) alebo ekvivalent</t>
  </si>
  <si>
    <t>-1085453969</t>
  </si>
  <si>
    <t>616</t>
  </si>
  <si>
    <t>733125022.S</t>
  </si>
  <si>
    <t>Potrubie z uhlíkovej ocele spájané lisovaním 64x2,0</t>
  </si>
  <si>
    <t>1703144999</t>
  </si>
  <si>
    <t>617</t>
  </si>
  <si>
    <t>141140000800.S</t>
  </si>
  <si>
    <t>Potrubie IVAR.C-STEEL - uhlíková oceľ z vonku pozinkovaná - 64mm; 1,5mm - 6m, IVAR.IVCT + (T-kusy, Spojky, Kolená...) alebo ekvivalent</t>
  </si>
  <si>
    <t>1786502392</t>
  </si>
  <si>
    <t>540</t>
  </si>
  <si>
    <t>733167157.S</t>
  </si>
  <si>
    <t>Montáž prechodu uhlíková oceľ lisovaním D 15 mm</t>
  </si>
  <si>
    <t>178493427</t>
  </si>
  <si>
    <t>539</t>
  </si>
  <si>
    <t>IVC80.1834</t>
  </si>
  <si>
    <t>Prechodka - s mäkkým tesnením - 15mm-Rp3/4" alebo ekvivalent</t>
  </si>
  <si>
    <t>-1896050731</t>
  </si>
  <si>
    <t>277</t>
  </si>
  <si>
    <t>733167212.1</t>
  </si>
  <si>
    <t>Montáž lisovacích tvaroviek nad rámec ( 10 % z ceny )</t>
  </si>
  <si>
    <t>1993317171</t>
  </si>
  <si>
    <t>541</t>
  </si>
  <si>
    <t>733191201.S</t>
  </si>
  <si>
    <t>Tlaková skúška potrubia z uhlíkovej ocele do D 35 mm</t>
  </si>
  <si>
    <t>375712021</t>
  </si>
  <si>
    <t>542</t>
  </si>
  <si>
    <t>733191202.S</t>
  </si>
  <si>
    <t>Tlaková skúška potrubia z uhlíkovej ocele od 35 do 64 mm</t>
  </si>
  <si>
    <t>631565126</t>
  </si>
  <si>
    <t>998733201.S</t>
  </si>
  <si>
    <t>Presun hmôt pre rozvody potrubia v objektoch výšky do 6 m</t>
  </si>
  <si>
    <t>-70100256</t>
  </si>
  <si>
    <t>606</t>
  </si>
  <si>
    <t>998733293.S</t>
  </si>
  <si>
    <t>Rozvody potrubia, prípl.za presun nad vymedz. najväčšiu dopravnú vzdial. do 500 m</t>
  </si>
  <si>
    <t>1808818537</t>
  </si>
  <si>
    <t>607</t>
  </si>
  <si>
    <t>998733299.S</t>
  </si>
  <si>
    <t>Rozvody potrubia, prípl.za presun za každých ďaľších i začatých 1000 m nad 1000 m</t>
  </si>
  <si>
    <t>838011332</t>
  </si>
  <si>
    <t>734</t>
  </si>
  <si>
    <t>Ústredné kúrenie, armatúry.</t>
  </si>
  <si>
    <t>470</t>
  </si>
  <si>
    <t>734209112.S</t>
  </si>
  <si>
    <t>Montáž závitovej armatúry s 2 závitmi do G 1/2</t>
  </si>
  <si>
    <t>2072767983</t>
  </si>
  <si>
    <t>471</t>
  </si>
  <si>
    <t>1772391</t>
  </si>
  <si>
    <t>HERZ Ventil TS-90 DN 15, termostatický, priamy, prípojka na vykurovacie teleso s kužeľovým tesnením, pripojenie na rúru univerzálnym hrdlom alebo ekvivalent</t>
  </si>
  <si>
    <t>-792479955</t>
  </si>
  <si>
    <t>472</t>
  </si>
  <si>
    <t>1392301</t>
  </si>
  <si>
    <t>HERZ Ventil do spiatočky RL-5 DN 15, priamy, s prednastavením, s možnosťou napúšťania, vypúšťania a uzavretia, prípojka na vykurovacie teleso s kužeľovým tesnením, pripojenie na rúru univerzálnym hrdlom alebo ekvivalent</t>
  </si>
  <si>
    <t>-1116753182</t>
  </si>
  <si>
    <t>626</t>
  </si>
  <si>
    <t>1346612</t>
  </si>
  <si>
    <t>HERZ 3000 Diel pripájací, Rp 1/2"x G 3/4" rohový, pre 2-rúrkové sústavy, obojstranné vypúšťanie a napúšťanie, uzatvárateľné, pripojenie vykurovacie telesa Rp 1/2", pripojenie na rúru vonkajším závitom G 3/4" s kužeľ. tesnením alebo ekvivalent</t>
  </si>
  <si>
    <t>1941016085</t>
  </si>
  <si>
    <t>666</t>
  </si>
  <si>
    <t>1778351</t>
  </si>
  <si>
    <t>HERZ Ventil VUA-40 DN 15, štvorcestný termostatický, priamy, pre 2-rúrkové sústavy, prednastaviteľný termostatický zvršok, pripojenie vyk. telesa ponornou rúrou dĺ = 290 mm - DN 11 mm alebo ekvivalent</t>
  </si>
  <si>
    <t>-633777592</t>
  </si>
  <si>
    <t>552</t>
  </si>
  <si>
    <t>734223150.S</t>
  </si>
  <si>
    <t>Montáž vyvažovacieho ventilu priameho pre kúrenie DN 15</t>
  </si>
  <si>
    <t>1330306772</t>
  </si>
  <si>
    <t>553</t>
  </si>
  <si>
    <t>1421701</t>
  </si>
  <si>
    <t>HERZ Ventil STRÖMAX-GM 2013 DN 15 (normálny prietok, kvs=6,05 m3/h), priamy, vyvažovací, s meracími ventilčekmi pre meranie tlakovej diferencie, 2 vrty 1/4 uzatvorené uzávermi, hrdlo x hrdlo alebo ekvivalent</t>
  </si>
  <si>
    <t>1207107244</t>
  </si>
  <si>
    <t>627</t>
  </si>
  <si>
    <t>1421730</t>
  </si>
  <si>
    <t>HERZ Ventil STRÖMAX-GM 2013 DN 15 LF (nízky prietok, kvs=0,93 m3/h), priamy, vyvažovací, s meracími ventilčekmi pre meranie tlakovej diferencie, s lineárnou charakteristikou, hrdlo x hrdlo alebo ekvivalent</t>
  </si>
  <si>
    <t>1157064078</t>
  </si>
  <si>
    <t>510</t>
  </si>
  <si>
    <t>734223152.S</t>
  </si>
  <si>
    <t>Montáž vyvažovacieho ventilu priameho pre kúrenie DN 20</t>
  </si>
  <si>
    <t>1068960234</t>
  </si>
  <si>
    <t>514</t>
  </si>
  <si>
    <t>1421732</t>
  </si>
  <si>
    <t>HERZ Ventil STRÖMAX-GM 2013 DN 20, priamy, vyvažovací, s meracími ventilčekmi pre meranie tlakovej diferencie, s lineárnou charakteristikou, hrdlo x hrdlo alebo ekvivalent</t>
  </si>
  <si>
    <t>-1421659971</t>
  </si>
  <si>
    <t>628</t>
  </si>
  <si>
    <t>734223154.S</t>
  </si>
  <si>
    <t>Montáž vyvažovacieho ventilu priameho pre kúrenie DN 25</t>
  </si>
  <si>
    <t>-1363774849</t>
  </si>
  <si>
    <t>629</t>
  </si>
  <si>
    <t>1421733</t>
  </si>
  <si>
    <t>HERZ Ventil STRÖMAX-GM 2013 DN 25, priamy, vyvažovací, s meracími ventilčekmi pre meranie tlakovej diferencie, s lineárnou charakteristikou, hrdlo x hrdlo,</t>
  </si>
  <si>
    <t>-173230572</t>
  </si>
  <si>
    <t>138</t>
  </si>
  <si>
    <t>734223208</t>
  </si>
  <si>
    <t>Montáž termostatickej hlavice kvapalinovej jednoduchej</t>
  </si>
  <si>
    <t>620026531</t>
  </si>
  <si>
    <t>366</t>
  </si>
  <si>
    <t>1923007</t>
  </si>
  <si>
    <t>HERZ Hlavica termostatická "Mini " závit M 28 x 1,5, s kvapalinovým snímačom a polohou "0", nastaviteľná protimrazová ochrana pri cca 6°C, teplotný rozsah 6 - 30 °C alebo ekvivalent</t>
  </si>
  <si>
    <t>502591204</t>
  </si>
  <si>
    <t>554</t>
  </si>
  <si>
    <t>-1290382737</t>
  </si>
  <si>
    <t>695</t>
  </si>
  <si>
    <t>1211701</t>
  </si>
  <si>
    <t>HERZ Kohút guľový 2-cestný regulačný s ovládacou pákou DN 15, PN 40</t>
  </si>
  <si>
    <t>-335147739</t>
  </si>
  <si>
    <t>300</t>
  </si>
  <si>
    <t>734209115.S</t>
  </si>
  <si>
    <t>Montáž závitovej armatúry s 2 závitmi  1</t>
  </si>
  <si>
    <t>-2005520933</t>
  </si>
  <si>
    <t>555</t>
  </si>
  <si>
    <t>1211702</t>
  </si>
  <si>
    <t>HERZ Kohút guľový 2-cestný regulačný s ovládacou pákou DN 20, PN 40</t>
  </si>
  <si>
    <t>899761101</t>
  </si>
  <si>
    <t>518</t>
  </si>
  <si>
    <t>722229101.S</t>
  </si>
  <si>
    <t>Montáž ventilu vypúšťacieho DN 15</t>
  </si>
  <si>
    <t>442800379</t>
  </si>
  <si>
    <t>519</t>
  </si>
  <si>
    <t>551240001600.S</t>
  </si>
  <si>
    <t>Kohút vypúšťací  DN 15</t>
  </si>
  <si>
    <t>1655959518</t>
  </si>
  <si>
    <t>HZS000211r</t>
  </si>
  <si>
    <t>Ostatné prepojovacie potrubia a potrubné spojovacie tvarovky (flexi nerez.rúrky, matice, kolená, vsuvky, ...) % z ceny</t>
  </si>
  <si>
    <t>-1865127046</t>
  </si>
  <si>
    <t>998734201.S</t>
  </si>
  <si>
    <t>Presun hmôt pre armatúry v objektoch výšky do 6 m</t>
  </si>
  <si>
    <t>-789299401</t>
  </si>
  <si>
    <t>998734293.S</t>
  </si>
  <si>
    <t>Armatúry, prípl.za presun nad vymedz. najväčšiu dopravnú vzdialenosť do 500 m</t>
  </si>
  <si>
    <t>1618748077</t>
  </si>
  <si>
    <t>602</t>
  </si>
  <si>
    <t>998734299.S</t>
  </si>
  <si>
    <t>Armatúry, prípl.za presun za každých ďaľších i začatých 1000 m nad 1000 m</t>
  </si>
  <si>
    <t>-1943150081</t>
  </si>
  <si>
    <t>735</t>
  </si>
  <si>
    <t>Ústredné kúrenie, vykurovacie telesá</t>
  </si>
  <si>
    <t>636</t>
  </si>
  <si>
    <t>735151812.S</t>
  </si>
  <si>
    <t>Demontáž vykurovacieho telesa panelového jednoradového stavebnej dĺžky 2820 mm,  -0,02326t</t>
  </si>
  <si>
    <t>710694448</t>
  </si>
  <si>
    <t>637</t>
  </si>
  <si>
    <t>735151822.S</t>
  </si>
  <si>
    <t>Demontáž vykurovacieho telesa panelového dvojradového stavebnej dĺžky do 2820 mm,  -0,04675t</t>
  </si>
  <si>
    <t>-1768288183</t>
  </si>
  <si>
    <t>438</t>
  </si>
  <si>
    <t>735000912.S</t>
  </si>
  <si>
    <t>Vyregulovanie dvojregulačného ventilu s termostatickým ovládaním</t>
  </si>
  <si>
    <t>145904675</t>
  </si>
  <si>
    <t>437</t>
  </si>
  <si>
    <t>735153300.S</t>
  </si>
  <si>
    <t>Príplatok k cene za odvzdušňovací ventil telies panelových oceľových s príplatkom 8 %</t>
  </si>
  <si>
    <t>-1131700407</t>
  </si>
  <si>
    <t>615</t>
  </si>
  <si>
    <t>735154040.S</t>
  </si>
  <si>
    <t>Montáž vykurovacieho telesa panelového jednoradového 600 mm/ dĺžky 400-600 mm</t>
  </si>
  <si>
    <t>-1238497538</t>
  </si>
  <si>
    <t>687</t>
  </si>
  <si>
    <t>v001060050090160111</t>
  </si>
  <si>
    <t>Radiátor KORAD 10VKL 600x500 alebo ekvivalent</t>
  </si>
  <si>
    <t>326776113</t>
  </si>
  <si>
    <t>688</t>
  </si>
  <si>
    <t>v001060050090160112</t>
  </si>
  <si>
    <t>Radiátor KORAD 10VKP 600x500 alebo ekvivalent</t>
  </si>
  <si>
    <t>1063933167</t>
  </si>
  <si>
    <t>689</t>
  </si>
  <si>
    <t>K00116004009016011</t>
  </si>
  <si>
    <t>Radiátor KORAD 11K 600x400 alebo ekvivalent</t>
  </si>
  <si>
    <t>1228049000</t>
  </si>
  <si>
    <t>690</t>
  </si>
  <si>
    <t>v00116005009016011</t>
  </si>
  <si>
    <t>Radiátor KORAD 11VKL 600x500 alebo ekvivalent</t>
  </si>
  <si>
    <t>1038691248</t>
  </si>
  <si>
    <t>635</t>
  </si>
  <si>
    <t>735154042.S</t>
  </si>
  <si>
    <t>Montáž vykurovacieho telesa panelového jednoradového 600 mm/ dĺžky 1000-1200 mm</t>
  </si>
  <si>
    <t>874108086</t>
  </si>
  <si>
    <t>691</t>
  </si>
  <si>
    <t>v0011601100901601116</t>
  </si>
  <si>
    <t>Radiátor KORAD 11VKL 600x1100 alebo ekvivalent</t>
  </si>
  <si>
    <t>706141044</t>
  </si>
  <si>
    <t>692</t>
  </si>
  <si>
    <t>v001160110090160111</t>
  </si>
  <si>
    <t>Radiátor KORAD 11VKP 600x1100 alebo ekvivalent</t>
  </si>
  <si>
    <t>1285097750</t>
  </si>
  <si>
    <t>693</t>
  </si>
  <si>
    <t>v001160120090160111</t>
  </si>
  <si>
    <t>Radiátor KORAD 11VKP 600x1200 alebo ekvivalent</t>
  </si>
  <si>
    <t>-2137833874</t>
  </si>
  <si>
    <t>694</t>
  </si>
  <si>
    <t>v001160120090160117</t>
  </si>
  <si>
    <t>Radiátor KORAD 11VKL 600x1200 alebo ekvivalent</t>
  </si>
  <si>
    <t>416678941</t>
  </si>
  <si>
    <t>492</t>
  </si>
  <si>
    <t>735154140.S</t>
  </si>
  <si>
    <t>Montáž vykurovacieho telesa panelového dvojradového výšky 600 mm/ dĺžky 400-600 mm</t>
  </si>
  <si>
    <t>1767349149</t>
  </si>
  <si>
    <t>686</t>
  </si>
  <si>
    <t>v00206004009016011</t>
  </si>
  <si>
    <t>Radiátor KORAD 20VKL 600x400 alebo ekvivalent</t>
  </si>
  <si>
    <t>1251086560</t>
  </si>
  <si>
    <t>685</t>
  </si>
  <si>
    <t>v00216005009016011</t>
  </si>
  <si>
    <t>Radiátor KORAD 21VKL 600x500 alebo ekvivalent</t>
  </si>
  <si>
    <t>1352131629</t>
  </si>
  <si>
    <t>676</t>
  </si>
  <si>
    <t>v00226004009016011</t>
  </si>
  <si>
    <t>Radiátor KORAD 22VK 600x400 alebo ekvivalent</t>
  </si>
  <si>
    <t>-1965114300</t>
  </si>
  <si>
    <t>674</t>
  </si>
  <si>
    <t>v002260050090160116</t>
  </si>
  <si>
    <t>Radiátor KORAD 22VKP 600x500 alebo ekvivalent</t>
  </si>
  <si>
    <t>-1139321235</t>
  </si>
  <si>
    <t>675</t>
  </si>
  <si>
    <t>v002260050090160111</t>
  </si>
  <si>
    <t>Radiátor KORAD 22VKL 600x500 alebo ekvivalent</t>
  </si>
  <si>
    <t>1261051854</t>
  </si>
  <si>
    <t>672</t>
  </si>
  <si>
    <t>v002260060090160113</t>
  </si>
  <si>
    <t>Radiátor KORAD 22VKP 600x600 alebo ekvivalent</t>
  </si>
  <si>
    <t>286230852</t>
  </si>
  <si>
    <t>673</t>
  </si>
  <si>
    <t>v002260060090160112</t>
  </si>
  <si>
    <t>Radiátor KORAD 22VKL 600x600 alebo ekvivalent</t>
  </si>
  <si>
    <t>894874074</t>
  </si>
  <si>
    <t>682</t>
  </si>
  <si>
    <t>K00226005009016011</t>
  </si>
  <si>
    <t>Radiátor KORAD 22K 600x500 alebo ekvivalent</t>
  </si>
  <si>
    <t>-366654991</t>
  </si>
  <si>
    <t>683</t>
  </si>
  <si>
    <t>K002260040090160111</t>
  </si>
  <si>
    <t>Radiátor KORAD 22K 600x400 alebo ekvivalent</t>
  </si>
  <si>
    <t>-1614580519</t>
  </si>
  <si>
    <t>463</t>
  </si>
  <si>
    <t>735154141.S</t>
  </si>
  <si>
    <t>Montáž vykurovacieho telesa panelového dvojradového výšky 600 mm/ dĺžky 700-900 mm</t>
  </si>
  <si>
    <t>1347055435</t>
  </si>
  <si>
    <t>670</t>
  </si>
  <si>
    <t>v002260070090160111</t>
  </si>
  <si>
    <t>Radiátor KORAD 22VKL 600x700 alebo ekvivalent</t>
  </si>
  <si>
    <t>547521196</t>
  </si>
  <si>
    <t>671</t>
  </si>
  <si>
    <t>v002260070090160112</t>
  </si>
  <si>
    <t>Radiátor KORAD 22VKP 600x700 alebo ekvivalent</t>
  </si>
  <si>
    <t>-1308303489</t>
  </si>
  <si>
    <t>667</t>
  </si>
  <si>
    <t>V0022600800901601111</t>
  </si>
  <si>
    <t>Radiátor KORAD 22VKP 600x800 alebo ekvivalent</t>
  </si>
  <si>
    <t>298384834</t>
  </si>
  <si>
    <t>668</t>
  </si>
  <si>
    <t>V00226008009016011</t>
  </si>
  <si>
    <t>Radiátor KORAD 22VKL 600x800 alebo ekvivalent</t>
  </si>
  <si>
    <t>-483073250</t>
  </si>
  <si>
    <t>669</t>
  </si>
  <si>
    <t>v002260090090160111</t>
  </si>
  <si>
    <t>Radiátor KORAD 22VKL 600x900 alebo ekvivalent</t>
  </si>
  <si>
    <t>1709150767</t>
  </si>
  <si>
    <t>428</t>
  </si>
  <si>
    <t>735154142.S</t>
  </si>
  <si>
    <t>Montáž vykurovacieho telesa panelového dvojradového výšky 600 mm/ dĺžky 1000-1200 mm</t>
  </si>
  <si>
    <t>-552666352</t>
  </si>
  <si>
    <t>664</t>
  </si>
  <si>
    <t>V00226010009016011</t>
  </si>
  <si>
    <t>Radiátor KORAD 22VKL 600x1000 alebo ekvivalent</t>
  </si>
  <si>
    <t>-294144115</t>
  </si>
  <si>
    <t>665</t>
  </si>
  <si>
    <t>V002260100090160111</t>
  </si>
  <si>
    <t>Radiátor KORAD 22VKP 600x1000 alebo ekvivalent</t>
  </si>
  <si>
    <t>-1804308236</t>
  </si>
  <si>
    <t>662</t>
  </si>
  <si>
    <t>v00226012009016011</t>
  </si>
  <si>
    <t>Radiátor KORAD 22VKL 600x1200 alebo ekvivalent</t>
  </si>
  <si>
    <t>-1471919207</t>
  </si>
  <si>
    <t>661</t>
  </si>
  <si>
    <t>v002260120090160111</t>
  </si>
  <si>
    <t>Radiátor KORAD 22VKP 600x1200 alebo ekvivalent</t>
  </si>
  <si>
    <t>1683088713</t>
  </si>
  <si>
    <t>681</t>
  </si>
  <si>
    <t>K002260100090160111</t>
  </si>
  <si>
    <t>Radiátor KORAD 22K 600x1000 alebo ekvivalent</t>
  </si>
  <si>
    <t>2027220502</t>
  </si>
  <si>
    <t>663</t>
  </si>
  <si>
    <t>735154143.S</t>
  </si>
  <si>
    <t>Montáž vykurovacieho telesa panelového dvojradového výšky 600 mm/ dĺžky 1400-1800 mm</t>
  </si>
  <si>
    <t>120134413</t>
  </si>
  <si>
    <t>660</t>
  </si>
  <si>
    <t>v00226014009016011</t>
  </si>
  <si>
    <t>Radiátor KORAD 22VKP 600x1400 alebo ekvivalent</t>
  </si>
  <si>
    <t>886424319</t>
  </si>
  <si>
    <t>684</t>
  </si>
  <si>
    <t>v00216015009016011</t>
  </si>
  <si>
    <t>Radiátor KORAD 21VK 600x1500 alebo ekvivalent</t>
  </si>
  <si>
    <t>1001523841</t>
  </si>
  <si>
    <t>677</t>
  </si>
  <si>
    <t>735154150.S</t>
  </si>
  <si>
    <t>Montáž vykurovacieho telesa panelového dvojradového výšky 900 mm/ dĺžky 400-600 mm</t>
  </si>
  <si>
    <t>1687491141</t>
  </si>
  <si>
    <t>679</t>
  </si>
  <si>
    <t>K00229006009016011</t>
  </si>
  <si>
    <t>Radiátor KORAD 22K 900x600 alebo ekvivalent</t>
  </si>
  <si>
    <t>-1781816048</t>
  </si>
  <si>
    <t>678</t>
  </si>
  <si>
    <t>735154152.S</t>
  </si>
  <si>
    <t>Montáž vykurovacieho telesa panelového dvojradového výšky 900 mm/ dĺžky 1000-1200 mm</t>
  </si>
  <si>
    <t>-2083073252</t>
  </si>
  <si>
    <t>680</t>
  </si>
  <si>
    <t>K00229010009016011</t>
  </si>
  <si>
    <t>Radiátor KORAD 22K 900x1000 alebo ekvivalent</t>
  </si>
  <si>
    <t>-214281392</t>
  </si>
  <si>
    <t>630</t>
  </si>
  <si>
    <t>735162120.S</t>
  </si>
  <si>
    <t>Montáž vykurovacieho telesa rúrkového výšky 950 mm</t>
  </si>
  <si>
    <t>-336648447</t>
  </si>
  <si>
    <t>631</t>
  </si>
  <si>
    <t>484520001700.S</t>
  </si>
  <si>
    <t>Teleso vykurovacie rebríkové oceľové, lxvxhĺ 450x950x30-54 mm, pripojenie G 1/2" vnútorné</t>
  </si>
  <si>
    <t>1965384978</t>
  </si>
  <si>
    <t>632</t>
  </si>
  <si>
    <t>735162140.S</t>
  </si>
  <si>
    <t>Montáž vykurovacieho telesa rúrkového výšky 1650 mm</t>
  </si>
  <si>
    <t>-293979418</t>
  </si>
  <si>
    <t>633</t>
  </si>
  <si>
    <t>484520002900.S</t>
  </si>
  <si>
    <t>Teleso vykurovacie rebríkové oceľové, lxvxhĺ 600x1650x30-65 mm, pripojenie G 1/2" vnútorné</t>
  </si>
  <si>
    <t>-1213195173</t>
  </si>
  <si>
    <t>634</t>
  </si>
  <si>
    <t>484520003000.S</t>
  </si>
  <si>
    <t>Teleso vykurovacie rebríkové oceľové, lxvxhĺ 750x1650x30-65 mm, pripojenie G 1/2" vnútorné</t>
  </si>
  <si>
    <t>1657124961</t>
  </si>
  <si>
    <t>491</t>
  </si>
  <si>
    <t>735158110.S</t>
  </si>
  <si>
    <t>Vykurovacie telesá panelové jednoradové, tlaková skúška telesa vodou</t>
  </si>
  <si>
    <t>-1899270821</t>
  </si>
  <si>
    <t>614</t>
  </si>
  <si>
    <t>735158120.S</t>
  </si>
  <si>
    <t>Vykurovacie telesá panelové dvojradové, tlaková skúška telesa vodou</t>
  </si>
  <si>
    <t>-1626142571</t>
  </si>
  <si>
    <t>153</t>
  </si>
  <si>
    <t>735191910</t>
  </si>
  <si>
    <t>Napustenie vody do vykurovacieho systému vrátane potrubia o v. pl. vykurovacích telies</t>
  </si>
  <si>
    <t>-800293448</t>
  </si>
  <si>
    <t>603</t>
  </si>
  <si>
    <t>998735201.S</t>
  </si>
  <si>
    <t>Presun hmôt pre vykurovacie telesá v objektoch výšky do 6 m</t>
  </si>
  <si>
    <t>-2037244377</t>
  </si>
  <si>
    <t>604</t>
  </si>
  <si>
    <t>998735293.S</t>
  </si>
  <si>
    <t>Vykurovacie telesá, prípl.za presun nad vymedz. najväčšiu dopr. vzdial. do 500 m</t>
  </si>
  <si>
    <t>-973460248</t>
  </si>
  <si>
    <t>605</t>
  </si>
  <si>
    <t>998735299.S</t>
  </si>
  <si>
    <t>Vykurovacie telesá, prípl.za presun za každých ďaľších i začatých 1000 m nad 1000 m</t>
  </si>
  <si>
    <t>-283716903</t>
  </si>
  <si>
    <t>544</t>
  </si>
  <si>
    <t>HZS000115.S</t>
  </si>
  <si>
    <t>Montážny, kotviaci a spojovací materiál</t>
  </si>
  <si>
    <t>1069627931</t>
  </si>
  <si>
    <t>612</t>
  </si>
  <si>
    <t>-1484208419</t>
  </si>
  <si>
    <t>342</t>
  </si>
  <si>
    <t>HZS000112.S</t>
  </si>
  <si>
    <t>Stavebno montážne práce náročnejšie, ucelené, obtiažne, rutinné (Tr. 2) v rozsahu viac ako 8 hodín náročnejšie</t>
  </si>
  <si>
    <t>662943597</t>
  </si>
  <si>
    <t>489</t>
  </si>
  <si>
    <t>HZS000113.S</t>
  </si>
  <si>
    <t>Stavebno montážne práce náročné ucelené - odborné, tvorivé remeselné (Tr. 3) v rozsahu viac ako 8 hodín</t>
  </si>
  <si>
    <t>-336687868</t>
  </si>
  <si>
    <t>112</t>
  </si>
  <si>
    <t>HZS000213</t>
  </si>
  <si>
    <t>Uvedenie technológie a zariadení do prevádzky, spustenie a regulácia</t>
  </si>
  <si>
    <t>262144</t>
  </si>
  <si>
    <t>-1103667994</t>
  </si>
  <si>
    <t>115</t>
  </si>
  <si>
    <t>HZS000312</t>
  </si>
  <si>
    <t>Skúšobná prevádzka vykurovacieho systému, vyregulovanie</t>
  </si>
  <si>
    <t>745998713</t>
  </si>
  <si>
    <t>6 - Výmena a inštalácia zdroja tepla</t>
  </si>
  <si>
    <t xml:space="preserve">    6 - Úpravy povrchov</t>
  </si>
  <si>
    <t xml:space="preserve">    732 - Ústredné kúrenie, strojovne</t>
  </si>
  <si>
    <t xml:space="preserve">    733 - Ústredné kúrenie - rozvodné potrubie</t>
  </si>
  <si>
    <t>OST - Ostatné</t>
  </si>
  <si>
    <t>Úpravy povrchov</t>
  </si>
  <si>
    <t>160</t>
  </si>
  <si>
    <t>612401191</t>
  </si>
  <si>
    <t>Vyplnenie škár po prestupe potrubí</t>
  </si>
  <si>
    <t>-562391485</t>
  </si>
  <si>
    <t>289</t>
  </si>
  <si>
    <t>713482122.S</t>
  </si>
  <si>
    <t>Montáž trubíc z PE, hr.15-20 mm,vnút.priemer 39-70 mm</t>
  </si>
  <si>
    <t>923885135</t>
  </si>
  <si>
    <t>357</t>
  </si>
  <si>
    <t>283310004900.S</t>
  </si>
  <si>
    <t>Izolačná PE trubica dxhr. 35x20 mm, nadrezaná, na izolovanie rozvodov vody, kúrenia, zdravotechniky</t>
  </si>
  <si>
    <t>1834166308</t>
  </si>
  <si>
    <t>425</t>
  </si>
  <si>
    <t>283310005200.S</t>
  </si>
  <si>
    <t>Izolačná PE trubica dxhr. 54x20 mm, nadrezaná, na izolovanie rozvodov vody, kúrenia, zdravotechniky</t>
  </si>
  <si>
    <t>-1191691037</t>
  </si>
  <si>
    <t>426</t>
  </si>
  <si>
    <t>-488568932</t>
  </si>
  <si>
    <t>427</t>
  </si>
  <si>
    <t>1869615520</t>
  </si>
  <si>
    <t>-1756279442</t>
  </si>
  <si>
    <t>429</t>
  </si>
  <si>
    <t>731200826.S</t>
  </si>
  <si>
    <t>Demontáž pôvodného vybavenia kotolne</t>
  </si>
  <si>
    <t>1216529015</t>
  </si>
  <si>
    <t>434</t>
  </si>
  <si>
    <t>731261070.S</t>
  </si>
  <si>
    <t>Montáž plynového kotla nástenného kondenzačného vykurovacieho bez zásobníka</t>
  </si>
  <si>
    <t>1744404760</t>
  </si>
  <si>
    <t>435</t>
  </si>
  <si>
    <t>Z021367</t>
  </si>
  <si>
    <t>Plynový kondenzačný kotol Viessmann Vitodens 200-W alebo ekvivalent</t>
  </si>
  <si>
    <t>-1609257470</t>
  </si>
  <si>
    <t>732460045.S</t>
  </si>
  <si>
    <t>Montáž tepelného čerpadla kompaktného vonkajšie prevedenie</t>
  </si>
  <si>
    <t>1747301183</t>
  </si>
  <si>
    <t>418</t>
  </si>
  <si>
    <t>Z017530</t>
  </si>
  <si>
    <t>Tepelné čerpadlo Vitocal 300-A, Typ AWO 302.B60 Výkon 55,8 kW alebo ekvivalent</t>
  </si>
  <si>
    <t>1989775022</t>
  </si>
  <si>
    <t>419</t>
  </si>
  <si>
    <t>ZK01813</t>
  </si>
  <si>
    <t>Elektrické spojovacie vedenia 30 m</t>
  </si>
  <si>
    <t>377131309</t>
  </si>
  <si>
    <t>420</t>
  </si>
  <si>
    <t>ZK01807</t>
  </si>
  <si>
    <t>Sada pripojovacích potrubí B60</t>
  </si>
  <si>
    <t>663558329</t>
  </si>
  <si>
    <t>436</t>
  </si>
  <si>
    <t>7452091.1</t>
  </si>
  <si>
    <t>Rozšírenie EA1</t>
  </si>
  <si>
    <t>-1940162328</t>
  </si>
  <si>
    <t>7438702</t>
  </si>
  <si>
    <t>Ponorný snímač teploty NTC 10k Ohm</t>
  </si>
  <si>
    <t>1531812796</t>
  </si>
  <si>
    <t>7426463</t>
  </si>
  <si>
    <t>Príložný snímač teploty NTC. 2 l=5800</t>
  </si>
  <si>
    <t>336008522</t>
  </si>
  <si>
    <t>439</t>
  </si>
  <si>
    <t>Z009462</t>
  </si>
  <si>
    <t>Vitotronic 200-H, typ HK1B alebo ekvivalent</t>
  </si>
  <si>
    <t>190733327</t>
  </si>
  <si>
    <t>440</t>
  </si>
  <si>
    <t>7172174</t>
  </si>
  <si>
    <t>Komunikačný modul LON MW1/MW2</t>
  </si>
  <si>
    <t>-1342439057</t>
  </si>
  <si>
    <t>441</t>
  </si>
  <si>
    <t>7172173</t>
  </si>
  <si>
    <t>Komunikačný modul LON</t>
  </si>
  <si>
    <t>1006994318</t>
  </si>
  <si>
    <t>442</t>
  </si>
  <si>
    <t>7143495</t>
  </si>
  <si>
    <t>Komunikačné vedenie LON</t>
  </si>
  <si>
    <t>63111109</t>
  </si>
  <si>
    <t>443</t>
  </si>
  <si>
    <t>7143497</t>
  </si>
  <si>
    <t>Koncový odpor (2ks)</t>
  </si>
  <si>
    <t>bal</t>
  </si>
  <si>
    <t>-1350232168</t>
  </si>
  <si>
    <t>367</t>
  </si>
  <si>
    <t>7415057</t>
  </si>
  <si>
    <t>Konektor pre motor zmiešavača</t>
  </si>
  <si>
    <t>-328249174</t>
  </si>
  <si>
    <t>368</t>
  </si>
  <si>
    <t>7415056</t>
  </si>
  <si>
    <t>Konektor pre čerpadlo vykurovacieho okruhu</t>
  </si>
  <si>
    <t>-838825378</t>
  </si>
  <si>
    <t>448</t>
  </si>
  <si>
    <t>732429113.S</t>
  </si>
  <si>
    <t>Montáž čerpadla obehového špirálového DN 50</t>
  </si>
  <si>
    <t>1062180805</t>
  </si>
  <si>
    <t>449</t>
  </si>
  <si>
    <t>7519148</t>
  </si>
  <si>
    <t>MAGNA3 50-120 F 280 1x230V PN6/10 alebo ekvivalent</t>
  </si>
  <si>
    <t>-1328617715</t>
  </si>
  <si>
    <t>450</t>
  </si>
  <si>
    <t>7519147</t>
  </si>
  <si>
    <t>MAGNA3 50-100 F 280 1x230V PN6/10 alebo ekvivalent</t>
  </si>
  <si>
    <t>889888888</t>
  </si>
  <si>
    <t>451</t>
  </si>
  <si>
    <t>731291020.S</t>
  </si>
  <si>
    <t>Montáž rýchlomontážnej sady bez zmiešavača DN 25</t>
  </si>
  <si>
    <t>-524696923</t>
  </si>
  <si>
    <t>452</t>
  </si>
  <si>
    <t>7741073</t>
  </si>
  <si>
    <t>RMS M31 DN25 Alpha2.1 25-60 alebo ekvivalent</t>
  </si>
  <si>
    <t>-105944663</t>
  </si>
  <si>
    <t>336</t>
  </si>
  <si>
    <t>731291070.S</t>
  </si>
  <si>
    <t>Montáž rýchlomontážnej sady s 3-cestným zmiešavačom DN 25</t>
  </si>
  <si>
    <t>1547935673</t>
  </si>
  <si>
    <t>453</t>
  </si>
  <si>
    <t>7741079</t>
  </si>
  <si>
    <t>RMS M32 DN25 Alpha2.1 25-60 alebo ekvivalent</t>
  </si>
  <si>
    <t>1367537217</t>
  </si>
  <si>
    <t>459</t>
  </si>
  <si>
    <t>ZK05978</t>
  </si>
  <si>
    <t>Pripojovacia sada s obeh. čerp. 49-60 kW pre vykurovací okruh</t>
  </si>
  <si>
    <t>-1273527916</t>
  </si>
  <si>
    <t>339</t>
  </si>
  <si>
    <t>732111404.S</t>
  </si>
  <si>
    <t xml:space="preserve">Montáž rozdeľovača a zberača združeného </t>
  </si>
  <si>
    <t>-2142057014</t>
  </si>
  <si>
    <t>338</t>
  </si>
  <si>
    <t>9535334</t>
  </si>
  <si>
    <t>Rozdeľovač DN40 3-násobný</t>
  </si>
  <si>
    <t>215987086</t>
  </si>
  <si>
    <t>461</t>
  </si>
  <si>
    <t>7741538.1</t>
  </si>
  <si>
    <t>Rozširujúci modul rozdeľovača DN40</t>
  </si>
  <si>
    <t>-1398915936</t>
  </si>
  <si>
    <t>369</t>
  </si>
  <si>
    <t>9566676</t>
  </si>
  <si>
    <t>Stojanová konzola pre rozdel. DN40</t>
  </si>
  <si>
    <t>104080767</t>
  </si>
  <si>
    <t>460</t>
  </si>
  <si>
    <t>9535338</t>
  </si>
  <si>
    <t>Redukcia DN40-DN32</t>
  </si>
  <si>
    <t>1480769039</t>
  </si>
  <si>
    <t>307</t>
  </si>
  <si>
    <t>484120021400.S</t>
  </si>
  <si>
    <t>Servomotor 230 V/50 Hz pre zmiešavač, voliteľná ručná/automatická prevádzka pre rýchlomontážne sady DN 20 - DN 50</t>
  </si>
  <si>
    <t>2021226494</t>
  </si>
  <si>
    <t>386</t>
  </si>
  <si>
    <t>ZK05915</t>
  </si>
  <si>
    <t>Teplonosné médium Tyfocor GE (200litrov) alebo ekvivalent</t>
  </si>
  <si>
    <t>1648141608</t>
  </si>
  <si>
    <t>131</t>
  </si>
  <si>
    <t>998731201.S</t>
  </si>
  <si>
    <t>Presun hmôt pre kotolne umiestnené vo výške (hĺbke) do 6 m</t>
  </si>
  <si>
    <t>-1229864464</t>
  </si>
  <si>
    <t>412</t>
  </si>
  <si>
    <t>998731293.S</t>
  </si>
  <si>
    <t>Kotolne, prípl.za presun nad vymedz. najväčšiu dopravnú vzdialenosť do 500 m</t>
  </si>
  <si>
    <t>1548606849</t>
  </si>
  <si>
    <t>413</t>
  </si>
  <si>
    <t>998731299.S</t>
  </si>
  <si>
    <t>Kotolne, prípl.za presun za každých ďaľších aj začatých 1000 m nad 1000 m</t>
  </si>
  <si>
    <t>1558560555</t>
  </si>
  <si>
    <t>732</t>
  </si>
  <si>
    <t>Ústredné kúrenie, strojovne</t>
  </si>
  <si>
    <t>376</t>
  </si>
  <si>
    <t>731370025.S</t>
  </si>
  <si>
    <t>Montáž hydraulického vyrovnávača dynamických tlakov - anuloidu závitového prietok 4,0 m3/h G 2"</t>
  </si>
  <si>
    <t>191707862</t>
  </si>
  <si>
    <t>377</t>
  </si>
  <si>
    <t>ZK03681</t>
  </si>
  <si>
    <t>Hydraulická výhybka Q100 do 8m3/h</t>
  </si>
  <si>
    <t>613694389</t>
  </si>
  <si>
    <t>458</t>
  </si>
  <si>
    <t>ZK03684</t>
  </si>
  <si>
    <t>Násten. konzola hydr. výhybky "Q100"</t>
  </si>
  <si>
    <t>-1183285754</t>
  </si>
  <si>
    <t>446</t>
  </si>
  <si>
    <t>732222110.S</t>
  </si>
  <si>
    <t>Montáž doskového výmenníka tepla pripojenie DN 50</t>
  </si>
  <si>
    <t>2090124695</t>
  </si>
  <si>
    <t>447</t>
  </si>
  <si>
    <t>3003491</t>
  </si>
  <si>
    <t>Vitotrans 100 30 bar alebo ekvivalent</t>
  </si>
  <si>
    <t>999129957</t>
  </si>
  <si>
    <t>388</t>
  </si>
  <si>
    <t>7143780</t>
  </si>
  <si>
    <t xml:space="preserve">Malý rozdeľovač </t>
  </si>
  <si>
    <t>-1575848586</t>
  </si>
  <si>
    <t>444</t>
  </si>
  <si>
    <t>732219220.S</t>
  </si>
  <si>
    <t>Montáž zásobníkového ohrievača vody pre ohrev pitnej vody v spojení s kotlami objem 500 l</t>
  </si>
  <si>
    <t>-704395448</t>
  </si>
  <si>
    <t>445</t>
  </si>
  <si>
    <t>Z002074</t>
  </si>
  <si>
    <t>Vitocell 100-L CVL 500l alebo ekvivalent</t>
  </si>
  <si>
    <t>-914197545</t>
  </si>
  <si>
    <t>315</t>
  </si>
  <si>
    <t>732230012.S</t>
  </si>
  <si>
    <t>Montáž akumulačnej nádoby vykurovacej vody bez výmenníka s izoláciou objem nad 900 do 1100 l</t>
  </si>
  <si>
    <t>-665220656</t>
  </si>
  <si>
    <t>340</t>
  </si>
  <si>
    <t>Z014453.1</t>
  </si>
  <si>
    <t>Vitocell 100-E, Typ SVPB 950 l alebo ekvivalent</t>
  </si>
  <si>
    <t>1682337280</t>
  </si>
  <si>
    <t>454</t>
  </si>
  <si>
    <t>7820404</t>
  </si>
  <si>
    <t>Obehové čerpadlo UPS 32-80 N s káblom</t>
  </si>
  <si>
    <t>-1551827070</t>
  </si>
  <si>
    <t>262</t>
  </si>
  <si>
    <t>484630012600.S</t>
  </si>
  <si>
    <t>Ventil so klobúčíkom R3/4 pre expanznú nádobu</t>
  </si>
  <si>
    <t>-1428411922</t>
  </si>
  <si>
    <t>387</t>
  </si>
  <si>
    <t>484630012700.S</t>
  </si>
  <si>
    <t>Ventil s klobúčikom R 1 pre expanzné nádoby s objemom 80 - 500 l, na kontrolu, údržbu a výmenu expanzných nádob</t>
  </si>
  <si>
    <t>1173701982</t>
  </si>
  <si>
    <t>423</t>
  </si>
  <si>
    <t>732331015.S</t>
  </si>
  <si>
    <t>Montáž expanznej nádoby tlak do 6 bar s membránou 50 l</t>
  </si>
  <si>
    <t>1369951587</t>
  </si>
  <si>
    <t>424</t>
  </si>
  <si>
    <t>484630006500.S</t>
  </si>
  <si>
    <t>Nádoba expanzná s membránou, objem 50 l, 3/1,5 bar, 6/1,5 bar</t>
  </si>
  <si>
    <t>-1832207388</t>
  </si>
  <si>
    <t>360</t>
  </si>
  <si>
    <t>732331024.S</t>
  </si>
  <si>
    <t>Montáž expanznej nádoby tlak do 6 bar s membránou 140 l</t>
  </si>
  <si>
    <t>-1100449897</t>
  </si>
  <si>
    <t>364</t>
  </si>
  <si>
    <t>484630006800.S</t>
  </si>
  <si>
    <t>Nádoba expanzná s membránou, objem 140 l, 3/1,5 bar, 6/1,5 bar</t>
  </si>
  <si>
    <t>-1830762873</t>
  </si>
  <si>
    <t>455</t>
  </si>
  <si>
    <t>722270170.S</t>
  </si>
  <si>
    <t>Montáž úpravy vody</t>
  </si>
  <si>
    <t>-504608079</t>
  </si>
  <si>
    <t>456</t>
  </si>
  <si>
    <t>7938283</t>
  </si>
  <si>
    <t>Úpravňa vody Aquaset 500-N</t>
  </si>
  <si>
    <t>-1408745371</t>
  </si>
  <si>
    <t>457</t>
  </si>
  <si>
    <t>7419725</t>
  </si>
  <si>
    <t>Soľ pre obnovu 25kg</t>
  </si>
  <si>
    <t>-88346905</t>
  </si>
  <si>
    <t>415</t>
  </si>
  <si>
    <t>998732201.S</t>
  </si>
  <si>
    <t>Presun hmôt pre strojovne v objektoch výšky do 6 m</t>
  </si>
  <si>
    <t>-651184419</t>
  </si>
  <si>
    <t>998732293.S</t>
  </si>
  <si>
    <t>Strojovne, prípl.za presun nad vymedz. najväčšiu dopravnú vzdialenosť do 500 m</t>
  </si>
  <si>
    <t>650237610</t>
  </si>
  <si>
    <t>414</t>
  </si>
  <si>
    <t>998732299.S</t>
  </si>
  <si>
    <t>Strojovne, prípl.za presun za každých ďaľších i začatých 1000 m nad 1000 m</t>
  </si>
  <si>
    <t>1608909256</t>
  </si>
  <si>
    <t>Ústredné kúrenie - rozvodné potrubie</t>
  </si>
  <si>
    <t>354</t>
  </si>
  <si>
    <t>141140005300.S</t>
  </si>
  <si>
    <t>Potrubie z uhlíkovej ocele lisovacia pozinkovaná pre vykurovanie d 32 mm</t>
  </si>
  <si>
    <t>-770414354</t>
  </si>
  <si>
    <t>421</t>
  </si>
  <si>
    <t>141140005500.S</t>
  </si>
  <si>
    <t>Rúra z uhlíkovej ocele lisovacia pozinkovaná pre vykurovanie a d 54,0 mm</t>
  </si>
  <si>
    <t>-2019787260</t>
  </si>
  <si>
    <t>417</t>
  </si>
  <si>
    <t>732090007</t>
  </si>
  <si>
    <t>317</t>
  </si>
  <si>
    <t>1313164184</t>
  </si>
  <si>
    <t>416</t>
  </si>
  <si>
    <t>-1025114243</t>
  </si>
  <si>
    <t>432</t>
  </si>
  <si>
    <t>733181300.S</t>
  </si>
  <si>
    <t>Montáž odlučovača do DN 40</t>
  </si>
  <si>
    <t>2033202739</t>
  </si>
  <si>
    <t>433</t>
  </si>
  <si>
    <t>ZK04658</t>
  </si>
  <si>
    <t>Odkalovač Vitotrap s izoláciou 1 1/2"</t>
  </si>
  <si>
    <t>971842680</t>
  </si>
  <si>
    <t>383</t>
  </si>
  <si>
    <t>733181400.S</t>
  </si>
  <si>
    <t>Montáž odkalovača  DN 50</t>
  </si>
  <si>
    <t>32615376</t>
  </si>
  <si>
    <t>422</t>
  </si>
  <si>
    <t>ZK04659.1</t>
  </si>
  <si>
    <t>Odkalovač Vitotrap s izoláciou 2"</t>
  </si>
  <si>
    <t>622171415</t>
  </si>
  <si>
    <t>264</t>
  </si>
  <si>
    <t>734213250.S</t>
  </si>
  <si>
    <t>Montáž ventilu odvzdušňovacieho závitového automatického DN 15</t>
  </si>
  <si>
    <t>682970730</t>
  </si>
  <si>
    <t>263</t>
  </si>
  <si>
    <t>551210009500.S</t>
  </si>
  <si>
    <t>Ventil odvzdušňovací automatický DN 15</t>
  </si>
  <si>
    <t>-153892692</t>
  </si>
  <si>
    <t>390</t>
  </si>
  <si>
    <t>734213240.S</t>
  </si>
  <si>
    <t>Montáž ventilu odvzdušňovacieho závitového automatického DN 20</t>
  </si>
  <si>
    <t>-515045432</t>
  </si>
  <si>
    <t>391</t>
  </si>
  <si>
    <t>551210009100.S</t>
  </si>
  <si>
    <t>Ventil odvzdušňovací automatický DN 20</t>
  </si>
  <si>
    <t>-731778800</t>
  </si>
  <si>
    <t>395</t>
  </si>
  <si>
    <t>1480677083</t>
  </si>
  <si>
    <t>396</t>
  </si>
  <si>
    <t>551240006700.S</t>
  </si>
  <si>
    <t xml:space="preserve">Guľový kohút vypúšťací DN 15 </t>
  </si>
  <si>
    <t>-552926265</t>
  </si>
  <si>
    <t>309</t>
  </si>
  <si>
    <t>734270010.S</t>
  </si>
  <si>
    <t>Montáž kohúta guľového DN 32</t>
  </si>
  <si>
    <t>-1385558333</t>
  </si>
  <si>
    <t>400</t>
  </si>
  <si>
    <t>551260000900.S</t>
  </si>
  <si>
    <t xml:space="preserve">Guľový kohút DN 32 </t>
  </si>
  <si>
    <t>1035883763</t>
  </si>
  <si>
    <t>401</t>
  </si>
  <si>
    <t>734270020.S</t>
  </si>
  <si>
    <t>Montáž posúvača závitového DN 50</t>
  </si>
  <si>
    <t>-881422314</t>
  </si>
  <si>
    <t>402</t>
  </si>
  <si>
    <t>551260001200.S</t>
  </si>
  <si>
    <t>Guľový kohút DN 50</t>
  </si>
  <si>
    <t>242870204</t>
  </si>
  <si>
    <t>347</t>
  </si>
  <si>
    <t>734291410.S</t>
  </si>
  <si>
    <t>Montáž filtra závitového DN 50</t>
  </si>
  <si>
    <t>1628873049</t>
  </si>
  <si>
    <t>431</t>
  </si>
  <si>
    <t>422010002600.S</t>
  </si>
  <si>
    <t>Filter závitový DN 50</t>
  </si>
  <si>
    <t>617335525</t>
  </si>
  <si>
    <t>998734101.S</t>
  </si>
  <si>
    <t>-502660134</t>
  </si>
  <si>
    <t>410</t>
  </si>
  <si>
    <t>998734193.S</t>
  </si>
  <si>
    <t>1798976968</t>
  </si>
  <si>
    <t>411</t>
  </si>
  <si>
    <t>998734199.S</t>
  </si>
  <si>
    <t>1707665709</t>
  </si>
  <si>
    <t>177</t>
  </si>
  <si>
    <t>HZS000112</t>
  </si>
  <si>
    <t>-1024413074</t>
  </si>
  <si>
    <t>408</t>
  </si>
  <si>
    <t>-1652463186</t>
  </si>
  <si>
    <t>409</t>
  </si>
  <si>
    <t>HZS000114.S</t>
  </si>
  <si>
    <t>Stavebno montážne práce najnáročnejšie na odbornosť - prehliadky pracoviska a revízie (Tr. 4) v rozsahu viac ako 8 hodín</t>
  </si>
  <si>
    <t>-767636054</t>
  </si>
  <si>
    <t>OST</t>
  </si>
  <si>
    <t>Ostatné</t>
  </si>
  <si>
    <t>407</t>
  </si>
  <si>
    <t>HZS000315.S</t>
  </si>
  <si>
    <t>Revízia kotolne</t>
  </si>
  <si>
    <t>-382242531</t>
  </si>
  <si>
    <t>Dopojenie chladiaceho okruhu</t>
  </si>
  <si>
    <t>1820955082</t>
  </si>
  <si>
    <t>120</t>
  </si>
  <si>
    <t>HZS000214.3</t>
  </si>
  <si>
    <t>Uvedenie do prevádzky zariadení+obhliadka</t>
  </si>
  <si>
    <t>sub</t>
  </si>
  <si>
    <t>-2050100511</t>
  </si>
  <si>
    <t>Skúšobná vykurovacia prevádzka (3*24h)</t>
  </si>
  <si>
    <t>-293935168</t>
  </si>
  <si>
    <t>B - Iné aktivity</t>
  </si>
  <si>
    <t>7 - Obnova stavebných konštrukcií budovy, ktorá nemá vplyv na energetickú hospodárnosť budovy</t>
  </si>
  <si>
    <t>1310241639</t>
  </si>
  <si>
    <t>-1757143788</t>
  </si>
  <si>
    <t>906029948</t>
  </si>
  <si>
    <t>-1676623490</t>
  </si>
  <si>
    <t>-1151921303</t>
  </si>
  <si>
    <t>762331813.S</t>
  </si>
  <si>
    <t>Demontáž viazaných konštrukcií krovov so sklonom do 60°, prierezovej plochy 224 - 288 cm2, -0,02400 t - odhad</t>
  </si>
  <si>
    <t>-562897305</t>
  </si>
  <si>
    <t>762332130.S</t>
  </si>
  <si>
    <t>Montáž viazaných konštrukcií krovov striech z reziva priemernej plochy 224 - 288 cm2</t>
  </si>
  <si>
    <t>716755705</t>
  </si>
  <si>
    <t>605120002900.S</t>
  </si>
  <si>
    <t>Hranoly z mäkkého reziva neopracované hranené akosť I</t>
  </si>
  <si>
    <t>m3</t>
  </si>
  <si>
    <t>-1128112914</t>
  </si>
  <si>
    <t>762341003.S</t>
  </si>
  <si>
    <t>Montáž debnenia jednoduchých striech, na krokvy a kontralaty z dosiek s vetracou medzerou</t>
  </si>
  <si>
    <t>120350231</t>
  </si>
  <si>
    <t>605110000100.S</t>
  </si>
  <si>
    <t>Dosky a fošne z mäkkého reziva neopracované neomietané akosť I</t>
  </si>
  <si>
    <t>1344877435</t>
  </si>
  <si>
    <t>762341252.S</t>
  </si>
  <si>
    <t>Montáž kontralát pre sklon od 22° do 35°</t>
  </si>
  <si>
    <t>-249207375</t>
  </si>
  <si>
    <t>605120000200.S</t>
  </si>
  <si>
    <t>Hranoly z mäkkého reziva neopracované hranené akosť II</t>
  </si>
  <si>
    <t>1734520904</t>
  </si>
  <si>
    <t>762341811.S</t>
  </si>
  <si>
    <t>Demontáž debnenia striech rovných, oblúkových do 60° z dosiek hrubých, hobľovaných, -0,01600 t</t>
  </si>
  <si>
    <t>-1391374385</t>
  </si>
  <si>
    <t>762342811.S</t>
  </si>
  <si>
    <t>Demontáž latovania striech so sklonom do 60° pri osovej vzdialenosti lát do 0,22 m, -0,00700 t</t>
  </si>
  <si>
    <t>1822192941</t>
  </si>
  <si>
    <t>762343811.S</t>
  </si>
  <si>
    <t>Demontáž debnenia odkvapov a štítových ríms z dosiek hrubých, hobľovaných hr. do 32 mm, -0,01700 t</t>
  </si>
  <si>
    <t>-1154818229</t>
  </si>
  <si>
    <t>762354803.S</t>
  </si>
  <si>
    <t>Demontáž strešných vikierov, svetlíkov z reziva prierezu do 120 cm2 - 0,20000 t</t>
  </si>
  <si>
    <t>-879617299</t>
  </si>
  <si>
    <t>762395000.S</t>
  </si>
  <si>
    <t>Spojovacie prostriedky pre viazané konštrukcie krovov, debnenie a laťovanie, nadstrešné konštr., spádové kliny - svorky, dosky, klince, pásová oceľ, vruty</t>
  </si>
  <si>
    <t>-1620515402</t>
  </si>
  <si>
    <t>762512255.S</t>
  </si>
  <si>
    <t>Položenie podláh z drevotrieskových dosiek vr. roštu</t>
  </si>
  <si>
    <t>-178136222</t>
  </si>
  <si>
    <t>607260000450.S</t>
  </si>
  <si>
    <t>Doska OSB nebrúsená hr. 25 mm</t>
  </si>
  <si>
    <t>-2090535152</t>
  </si>
  <si>
    <t>482781669</t>
  </si>
  <si>
    <t>1965262286</t>
  </si>
  <si>
    <t xml:space="preserve">8 - Obnova vonkajších povrchových úprav bez zlepšenia tepelnoizolačných vlastností konštrukcie </t>
  </si>
  <si>
    <t>622422511.S</t>
  </si>
  <si>
    <t>Oprava vonkajších omietok vápenných a vápenocem. stupeň členitosti Ia II -50% hladkých</t>
  </si>
  <si>
    <t>-1869219708</t>
  </si>
  <si>
    <t>-42251613</t>
  </si>
  <si>
    <t>622460124.S</t>
  </si>
  <si>
    <t>Príprava vonkajšieho podkladu stien penetráciou pod omietky a nátery</t>
  </si>
  <si>
    <t>-814121668</t>
  </si>
  <si>
    <t>309990614</t>
  </si>
  <si>
    <t>1093764604</t>
  </si>
  <si>
    <t>625250733.S</t>
  </si>
  <si>
    <t>Kontaktný zatepľovací systém z minerálnej vlny hr. 50 mm, zatĺkacie kotvy - komín</t>
  </si>
  <si>
    <t>1951043142</t>
  </si>
  <si>
    <t>Otlčenie omietok vonkajších jednoduchých, s vyškriabaním škár, očistením muriva, v rozsahu do 100 %,  -0,05900t</t>
  </si>
  <si>
    <t>-402546810</t>
  </si>
  <si>
    <t>-1517033724</t>
  </si>
  <si>
    <t>458861091</t>
  </si>
  <si>
    <t>-955754109</t>
  </si>
  <si>
    <t>1702684184</t>
  </si>
  <si>
    <t>-33794502</t>
  </si>
  <si>
    <t>-1021626481</t>
  </si>
  <si>
    <t>764171264.S</t>
  </si>
  <si>
    <t>Odkvapové lemovanie pozink farebný, r.š. do 250 mm, sklon strechy od 30° do 45°</t>
  </si>
  <si>
    <t>1331469744</t>
  </si>
  <si>
    <t>764313001.S</t>
  </si>
  <si>
    <t>Oddeľovacia štruktúrovaná rohož s integrovanou poistnou hydroizoláciou pre krytiny z pozinkovaného farbeného plechu</t>
  </si>
  <si>
    <t>1477439396</t>
  </si>
  <si>
    <t>764313222.S</t>
  </si>
  <si>
    <t>Krytiny hladké z pozinkovaného farbeného PZf plechu, sklon nad 30° do 45°</t>
  </si>
  <si>
    <t>964303825</t>
  </si>
  <si>
    <t>764348402.S</t>
  </si>
  <si>
    <t>Snehové zachytávače z pozinkovaného farebného PZf plechu, dvojradové</t>
  </si>
  <si>
    <t>82514778</t>
  </si>
  <si>
    <t>764352427.S</t>
  </si>
  <si>
    <t>Žľaby z pozinkovaného farbeného PZf plechu, pododkvapové polkruhové r.š. 330 mm</t>
  </si>
  <si>
    <t>-1880778592</t>
  </si>
  <si>
    <t>764352810.S</t>
  </si>
  <si>
    <t>Demontáž žľabov pododkvapových polkruhových so sklonom do 30st. rš 330 mm,  -0,00330t</t>
  </si>
  <si>
    <t>158033915</t>
  </si>
  <si>
    <t>764359411.S</t>
  </si>
  <si>
    <t>Kotlík kónický z pozinkovaného farbeného PZf plechu, pre rúry s priemerom do 100 mm</t>
  </si>
  <si>
    <t>1357669721</t>
  </si>
  <si>
    <t>764392440.S</t>
  </si>
  <si>
    <t>Úžľabie z pozinkovaného farbeného PZf plechu, r.š. 500 mm</t>
  </si>
  <si>
    <t>-1722144868</t>
  </si>
  <si>
    <t>764393440.S</t>
  </si>
  <si>
    <t>Hrebeň strechy z pozinkovaného farbeného PZf plechu, r.š. 500 mm</t>
  </si>
  <si>
    <t>-75466239</t>
  </si>
  <si>
    <t>764454453.S</t>
  </si>
  <si>
    <t>Zvodové rúry z pozinkovaného farbeného PZf plechu, kruhové priemer 100 mm</t>
  </si>
  <si>
    <t>-109602870</t>
  </si>
  <si>
    <t>764454803.S</t>
  </si>
  <si>
    <t>Demontáž odpadových rúr kruhových, s priemerom 150 mm,  -0,00356t</t>
  </si>
  <si>
    <t>1116586154</t>
  </si>
  <si>
    <t>764456855.S</t>
  </si>
  <si>
    <t>Demontáž odpadového kolena výtokového kruhového, s priemerom 120,150 a 200 mm,  -0,00116t</t>
  </si>
  <si>
    <t>-1862988383</t>
  </si>
  <si>
    <t>764900002.S</t>
  </si>
  <si>
    <t>Kontaktná paropriepustná fólia pod strešnú krytinu, plošná hmotnosť 145 g/m2</t>
  </si>
  <si>
    <t>-1188505843</t>
  </si>
  <si>
    <t>-884552953</t>
  </si>
  <si>
    <t>767311822.R</t>
  </si>
  <si>
    <t>Demontáž prestrešenia z polykarbonátu, 0,0255t</t>
  </si>
  <si>
    <t>858829919</t>
  </si>
  <si>
    <t>767316303.R</t>
  </si>
  <si>
    <t>Montáž polykarbonátového prestrešenia</t>
  </si>
  <si>
    <t>-786646094</t>
  </si>
  <si>
    <t>590897237</t>
  </si>
  <si>
    <t>767392802.S</t>
  </si>
  <si>
    <t>Demontáž krytín striech z plechov falcovaných -0,00700t</t>
  </si>
  <si>
    <t>-1383242290</t>
  </si>
  <si>
    <t>2059402057</t>
  </si>
  <si>
    <t>210220102.S</t>
  </si>
  <si>
    <t>Podpery vedenia FeZn na vrchol krovu PV15 A-F +UNI</t>
  </si>
  <si>
    <t>998429572</t>
  </si>
  <si>
    <t>354410033650.S</t>
  </si>
  <si>
    <t>Podpera vedenia FeZn univerzálna na vrchol krovu označenie PV 15 UNI stredná</t>
  </si>
  <si>
    <t>-1995315779</t>
  </si>
  <si>
    <t>210220110.S</t>
  </si>
  <si>
    <t>Podpery vedenia FeZn pod krytinu na svahu PV12 a PV13</t>
  </si>
  <si>
    <t>-1462738512</t>
  </si>
  <si>
    <t>354410032700.S</t>
  </si>
  <si>
    <t>Podpera vedenia FeZn pod škridľovú strechu označenie PV 12</t>
  </si>
  <si>
    <t>-783556756</t>
  </si>
  <si>
    <t>210220247.S</t>
  </si>
  <si>
    <t>Svorka FeZn skúšobná SZ</t>
  </si>
  <si>
    <t>-1923572307</t>
  </si>
  <si>
    <t>354410004300.S</t>
  </si>
  <si>
    <t>Svorka FeZn skúšobná označenie SZ</t>
  </si>
  <si>
    <t>-875128803</t>
  </si>
  <si>
    <t>210220280.S</t>
  </si>
  <si>
    <t>Uzemňovacia tyč FeZn ZT</t>
  </si>
  <si>
    <t>-900158878</t>
  </si>
  <si>
    <t>354410055500.S</t>
  </si>
  <si>
    <t>Tyč uzemňovacia FeZn označenie ZT 1 m</t>
  </si>
  <si>
    <t>-2117166032</t>
  </si>
  <si>
    <t>210220800.S</t>
  </si>
  <si>
    <t>Uzemňovacie vedenie na povrchu AlMgSi drôt zvodový Ø 8-10 mm</t>
  </si>
  <si>
    <t>1700317617</t>
  </si>
  <si>
    <t>354410064300.S</t>
  </si>
  <si>
    <t>Drôt bleskozvodový zliatina AlMgSi, d 10 mm, Al</t>
  </si>
  <si>
    <t>kg</t>
  </si>
  <si>
    <t>-686928191</t>
  </si>
  <si>
    <t>2126624309</t>
  </si>
  <si>
    <t>354410064200.S</t>
  </si>
  <si>
    <t>Drôt bleskozvodový zliatina AlMgSi, d 8 mm, Al</t>
  </si>
  <si>
    <t>1937668030</t>
  </si>
  <si>
    <t>210220831.S</t>
  </si>
  <si>
    <t>Zachytávacia tyč zliatina AlMgSi bez osadenia JP 10, JP 15, JP 20</t>
  </si>
  <si>
    <t>-271237513</t>
  </si>
  <si>
    <t>354410030500.S</t>
  </si>
  <si>
    <t>Tyč zachytávacia zliatina AlMgSi označenie JP 15 Al</t>
  </si>
  <si>
    <t>-341445557</t>
  </si>
  <si>
    <t>210220853.S</t>
  </si>
  <si>
    <t>Svorka zliatina AlMgSi spojovacia SS</t>
  </si>
  <si>
    <t>-1147879755</t>
  </si>
  <si>
    <t>354410012900.S</t>
  </si>
  <si>
    <t>Svorka spojovacia zliatina AlMgSi označenie SS 2 skrutky s príložkou Al</t>
  </si>
  <si>
    <t>1723831829</t>
  </si>
  <si>
    <t>210220856.S</t>
  </si>
  <si>
    <t>Svorka zliatina AlMgSi na odkvapový žľab SO</t>
  </si>
  <si>
    <t>1283799202</t>
  </si>
  <si>
    <t>354410013800.S</t>
  </si>
  <si>
    <t>Svorka okapová zliatina AlMgSi označenie SO Al</t>
  </si>
  <si>
    <t>-1766341314</t>
  </si>
  <si>
    <t>1725609998</t>
  </si>
  <si>
    <t>HZS000111.R1</t>
  </si>
  <si>
    <t>Pomocne práce bleskozvod</t>
  </si>
  <si>
    <t>-1644294011</t>
  </si>
  <si>
    <t>HZS000111.R2</t>
  </si>
  <si>
    <t>Demontáž bleskozvodu</t>
  </si>
  <si>
    <t>440840393</t>
  </si>
  <si>
    <t>9 - Podtlakové vetranie hygienických priestorov</t>
  </si>
  <si>
    <t>971036010.S</t>
  </si>
  <si>
    <t>Jadrové vrty diamantovými korunkami do D 110 mm do stien - murivo tehlové -0,00015t</t>
  </si>
  <si>
    <t>-1265091589</t>
  </si>
  <si>
    <t>971036016.S</t>
  </si>
  <si>
    <t>Jadrové vrty diamantovými korunkami do D 170 mm do stien - murivo tehlové -0,00036t</t>
  </si>
  <si>
    <t>-490087735</t>
  </si>
  <si>
    <t>971036021.S</t>
  </si>
  <si>
    <t>Jadrové vrty diamantovými korunkami do D 300 mm do stien - murivo tehlové -0,00113t</t>
  </si>
  <si>
    <t>-207956980</t>
  </si>
  <si>
    <t>979082212.S</t>
  </si>
  <si>
    <t>Vodorovná doprava sutiny po suchu s naložením a so zložením na vzdialenosť do 50 m</t>
  </si>
  <si>
    <t>1880824919</t>
  </si>
  <si>
    <t>979082213.S</t>
  </si>
  <si>
    <t>Vodorovná doprava sutiny so zložením a hrubým urovnaním na vzdialenosť do 10 km</t>
  </si>
  <si>
    <t>-343293059</t>
  </si>
  <si>
    <t>713530010.S</t>
  </si>
  <si>
    <t>Tmelenie š/h 10x10 mm v požiarnych deliacich konštrukciách silikónovým protipožiarnym tmelom El90-180, výplň TI</t>
  </si>
  <si>
    <t>1848267628</t>
  </si>
  <si>
    <t>449410002710.S</t>
  </si>
  <si>
    <t>Protipožiarny silikónový tmel, objem 310 ml, zabezpečuje dilatácie protipožiarnych spojov a prestupov potrubí</t>
  </si>
  <si>
    <t>-1945427797</t>
  </si>
  <si>
    <t>769011220.S</t>
  </si>
  <si>
    <t>Montáž ventilátora malého radiálneho do stropu veľkosť: 100</t>
  </si>
  <si>
    <t>1331565804</t>
  </si>
  <si>
    <t>429120000400.S</t>
  </si>
  <si>
    <t>Ventilátor malý, radiálny, VORTICE  Micro 100 CRZ alebo ekvivalent</t>
  </si>
  <si>
    <t>68693050</t>
  </si>
  <si>
    <t>769021000.S</t>
  </si>
  <si>
    <t>Montáž spiro potrubia do DN 100</t>
  </si>
  <si>
    <t>709708094</t>
  </si>
  <si>
    <t>429810000200.S</t>
  </si>
  <si>
    <t>Potrubie kruhové spiro DN 100, dĺžka 1000 mm</t>
  </si>
  <si>
    <t>704819432</t>
  </si>
  <si>
    <t>769021006.S</t>
  </si>
  <si>
    <t>Montáž spiro potrubia DN 160-180</t>
  </si>
  <si>
    <t>896745923</t>
  </si>
  <si>
    <t>429810000500.S</t>
  </si>
  <si>
    <t>Potrubie kruhové spiro DN 160, dĺžka 1000 mm</t>
  </si>
  <si>
    <t>1996174460</t>
  </si>
  <si>
    <t>769021012.S</t>
  </si>
  <si>
    <t>Montáž spiro potrubia DN 250-280</t>
  </si>
  <si>
    <t>1942165753</t>
  </si>
  <si>
    <t>429810000900.S</t>
  </si>
  <si>
    <t>Potrubie kruhové spiro DN 250, dĺžka 1000 mm</t>
  </si>
  <si>
    <t>67348986</t>
  </si>
  <si>
    <t>769021112.S</t>
  </si>
  <si>
    <t>Montáž ohybnej Al hadice priemeru 100-130 mm</t>
  </si>
  <si>
    <t>-649373644</t>
  </si>
  <si>
    <t>429840000200.S</t>
  </si>
  <si>
    <t>Hadica ohybná hliníkovo laminátová d 102 mm, nízky tlak</t>
  </si>
  <si>
    <t>-2132535337</t>
  </si>
  <si>
    <t>769021319.S</t>
  </si>
  <si>
    <t>Montáž kolena 90° na spiro potrubie DN 80-150</t>
  </si>
  <si>
    <t>1264255389</t>
  </si>
  <si>
    <t>429850007700.S</t>
  </si>
  <si>
    <t>Koleno 90˚ DN 100 pre kruhové spiro potrubie</t>
  </si>
  <si>
    <t>-631722331</t>
  </si>
  <si>
    <t>769021322.S</t>
  </si>
  <si>
    <t>Montáž kolena 90° na spiro potrubie DN 160-250</t>
  </si>
  <si>
    <t>-658408792</t>
  </si>
  <si>
    <t>429850008100.S</t>
  </si>
  <si>
    <t>Koleno 90˚ DN 160 pre kruhové spiro potrubie</t>
  </si>
  <si>
    <t>-796505928</t>
  </si>
  <si>
    <t>769021352.S</t>
  </si>
  <si>
    <t>Montáž záslepu na spiro potrubie DN 160-250</t>
  </si>
  <si>
    <t>1432999531</t>
  </si>
  <si>
    <t>429850016000.S</t>
  </si>
  <si>
    <t>Záslepka DN 250 pre kruhové spiro potrubie</t>
  </si>
  <si>
    <t>1486703940</t>
  </si>
  <si>
    <t>769021382.S</t>
  </si>
  <si>
    <t>Montáž prechodu symetrického na spiro potrubie DN 150-200</t>
  </si>
  <si>
    <t>328185611</t>
  </si>
  <si>
    <t>429850018100.S</t>
  </si>
  <si>
    <t>Prechod symetrický DN 160/100 pre kruhové spiro potrubie</t>
  </si>
  <si>
    <t>1705298958</t>
  </si>
  <si>
    <t>769021445.S</t>
  </si>
  <si>
    <t>Montáž nadstavca kruhového na kruhové potrubie DN 150-200</t>
  </si>
  <si>
    <t>251935540</t>
  </si>
  <si>
    <t>429850024600.S</t>
  </si>
  <si>
    <t>Nadstavec kruhový DN 200/160 pre kruhové spiro potrubie</t>
  </si>
  <si>
    <t>1117080289</t>
  </si>
  <si>
    <t>769021448.S</t>
  </si>
  <si>
    <t>Montáž nadstavca kruhového na kruhové potrubie DN 225-315</t>
  </si>
  <si>
    <t>-314309505</t>
  </si>
  <si>
    <t>429850025200.S</t>
  </si>
  <si>
    <t>Nadstavec kruhový DN 250/160 pre kruhové spiro potrubie</t>
  </si>
  <si>
    <t>1623130776</t>
  </si>
  <si>
    <t>429850025100.S</t>
  </si>
  <si>
    <t>Nadstavec kruhový DN 250/100 pre kruhové spiro potrubie</t>
  </si>
  <si>
    <t>541713481</t>
  </si>
  <si>
    <t>769036006.S</t>
  </si>
  <si>
    <t>Montáž protidažďovej žalúzie</t>
  </si>
  <si>
    <t>-1797847071</t>
  </si>
  <si>
    <t>429720036600.S</t>
  </si>
  <si>
    <t>Žalúzia protidažďová, plastová, d250 mm</t>
  </si>
  <si>
    <t>542569097</t>
  </si>
  <si>
    <t>769071290.S</t>
  </si>
  <si>
    <t>Montáž závesu kruhového a štvorhranného vzduchotechnického potrubia</t>
  </si>
  <si>
    <t>489554245</t>
  </si>
  <si>
    <t>386544</t>
  </si>
  <si>
    <t>Záves VZT rozvodu</t>
  </si>
  <si>
    <t>1840283387</t>
  </si>
  <si>
    <t>769083060.S</t>
  </si>
  <si>
    <t>Demontáž spiro potrubia DN 160-180,  -0,00103 t</t>
  </si>
  <si>
    <t>1613339296</t>
  </si>
  <si>
    <t>769083120.S</t>
  </si>
  <si>
    <t>Demontáž štvorhranného potrubia dĺžky 1000 mm do obvodu 1800 mm,  -0,0101 t</t>
  </si>
  <si>
    <t>-266703351</t>
  </si>
  <si>
    <t>998769203.S</t>
  </si>
  <si>
    <t>Presun hmôt pre montáž vzduchotechnických zariadení v stavbe (objekte) výšky nad 7 do 24 m</t>
  </si>
  <si>
    <t>-536744864</t>
  </si>
  <si>
    <t>998769292.S</t>
  </si>
  <si>
    <t>Príplatok za zväčšený presun vzduchotechnických zariadení nad vymedzenú najväčšiu dopravnú vzdialenosť po stavenisku k.ď. 1 km</t>
  </si>
  <si>
    <t>2038431233</t>
  </si>
  <si>
    <t>-1146895318</t>
  </si>
  <si>
    <t>1091717055</t>
  </si>
  <si>
    <t>1682129214</t>
  </si>
  <si>
    <t>-1695444971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</si>
</sst>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7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8"/>
      <color theme="10"/>
      <name val="Wingdings 2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6" fillId="0" borderId="0" applyNumberFormat="0" applyFill="0" applyBorder="0" applyAlignment="0" applyProtection="0"/>
  </cellStyleXfs>
  <cellXfs count="223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4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15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15" fillId="0" borderId="3" xfId="0" applyFont="1" applyBorder="1" applyAlignment="1">
      <alignment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18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0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5" borderId="7" xfId="0" applyFill="1" applyBorder="1" applyAlignment="1">
      <alignment vertical="center"/>
    </xf>
    <xf numFmtId="0" fontId="21" fillId="5" borderId="0" xfId="0" applyFont="1" applyFill="1" applyAlignment="1">
      <alignment horizontal="center" vertical="center"/>
    </xf>
    <xf numFmtId="0" fontId="22" fillId="0" borderId="16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vertical="center"/>
    </xf>
    <xf numFmtId="4" fontId="23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9" fillId="0" borderId="14" xfId="0" applyNumberFormat="1" applyFont="1" applyBorder="1" applyAlignment="1">
      <alignment vertical="center"/>
    </xf>
    <xf numFmtId="4" fontId="19" fillId="0" borderId="0" xfId="0" applyNumberFormat="1" applyFont="1" applyAlignment="1">
      <alignment vertical="center"/>
    </xf>
    <xf numFmtId="166" fontId="19" fillId="0" borderId="0" xfId="0" applyNumberFormat="1" applyFont="1" applyAlignment="1">
      <alignment vertical="center"/>
    </xf>
    <xf numFmtId="4" fontId="19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5" fillId="0" borderId="3" xfId="0" applyFont="1" applyBorder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7" fillId="0" borderId="14" xfId="0" applyNumberFormat="1" applyFont="1" applyBorder="1" applyAlignment="1">
      <alignment vertical="center"/>
    </xf>
    <xf numFmtId="4" fontId="27" fillId="0" borderId="0" xfId="0" applyNumberFormat="1" applyFont="1" applyAlignment="1">
      <alignment vertical="center"/>
    </xf>
    <xf numFmtId="166" fontId="27" fillId="0" borderId="0" xfId="0" applyNumberFormat="1" applyFont="1" applyAlignment="1">
      <alignment vertical="center"/>
    </xf>
    <xf numFmtId="4" fontId="27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8" fillId="0" borderId="0" xfId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" fontId="1" fillId="0" borderId="14" xfId="0" applyNumberFormat="1" applyFont="1" applyBorder="1" applyAlignment="1">
      <alignment vertical="center"/>
    </xf>
    <xf numFmtId="4" fontId="1" fillId="0" borderId="0" xfId="0" applyNumberFormat="1" applyFont="1" applyAlignment="1">
      <alignment vertical="center"/>
    </xf>
    <xf numFmtId="166" fontId="1" fillId="0" borderId="0" xfId="0" applyNumberFormat="1" applyFont="1" applyAlignment="1">
      <alignment vertical="center"/>
    </xf>
    <xf numFmtId="4" fontId="1" fillId="0" borderId="15" xfId="0" applyNumberFormat="1" applyFont="1" applyBorder="1" applyAlignment="1">
      <alignment vertical="center"/>
    </xf>
    <xf numFmtId="4" fontId="1" fillId="0" borderId="19" xfId="0" applyNumberFormat="1" applyFont="1" applyBorder="1" applyAlignment="1">
      <alignment vertical="center"/>
    </xf>
    <xf numFmtId="4" fontId="1" fillId="0" borderId="20" xfId="0" applyNumberFormat="1" applyFont="1" applyBorder="1" applyAlignment="1">
      <alignment vertical="center"/>
    </xf>
    <xf numFmtId="166" fontId="1" fillId="0" borderId="20" xfId="0" applyNumberFormat="1" applyFont="1" applyBorder="1" applyAlignment="1">
      <alignment vertical="center"/>
    </xf>
    <xf numFmtId="4" fontId="1" fillId="0" borderId="21" xfId="0" applyNumberFormat="1" applyFont="1" applyBorder="1" applyAlignment="1">
      <alignment vertical="center"/>
    </xf>
    <xf numFmtId="0" fontId="30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4" fillId="0" borderId="0" xfId="0" applyFont="1" applyAlignment="1">
      <alignment horizontal="left" vertical="center"/>
    </xf>
    <xf numFmtId="4" fontId="15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164" fontId="15" fillId="0" borderId="0" xfId="0" applyNumberFormat="1" applyFont="1" applyAlignment="1">
      <alignment horizontal="right"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1" fillId="5" borderId="0" xfId="0" applyFont="1" applyFill="1" applyAlignment="1">
      <alignment horizontal="left" vertical="center"/>
    </xf>
    <xf numFmtId="0" fontId="21" fillId="5" borderId="0" xfId="0" applyFont="1" applyFill="1" applyAlignment="1">
      <alignment horizontal="right" vertical="center"/>
    </xf>
    <xf numFmtId="0" fontId="31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21" fillId="5" borderId="16" xfId="0" applyFont="1" applyFill="1" applyBorder="1" applyAlignment="1">
      <alignment horizontal="center" vertical="center" wrapText="1"/>
    </xf>
    <xf numFmtId="0" fontId="21" fillId="5" borderId="17" xfId="0" applyFont="1" applyFill="1" applyBorder="1" applyAlignment="1">
      <alignment horizontal="center" vertical="center" wrapText="1"/>
    </xf>
    <xf numFmtId="0" fontId="21" fillId="5" borderId="18" xfId="0" applyFont="1" applyFill="1" applyBorder="1" applyAlignment="1">
      <alignment horizontal="center" vertical="center" wrapText="1"/>
    </xf>
    <xf numFmtId="0" fontId="21" fillId="5" borderId="0" xfId="0" applyFont="1" applyFill="1" applyAlignment="1">
      <alignment horizontal="center" vertical="center" wrapText="1"/>
    </xf>
    <xf numFmtId="4" fontId="23" fillId="0" borderId="0" xfId="0" applyNumberFormat="1" applyFont="1"/>
    <xf numFmtId="166" fontId="32" fillId="0" borderId="12" xfId="0" applyNumberFormat="1" applyFont="1" applyBorder="1"/>
    <xf numFmtId="166" fontId="32" fillId="0" borderId="13" xfId="0" applyNumberFormat="1" applyFont="1" applyBorder="1"/>
    <xf numFmtId="4" fontId="33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0" fillId="0" borderId="3" xfId="0" applyBorder="1" applyAlignment="1" applyProtection="1">
      <alignment vertical="center"/>
      <protection locked="0"/>
    </xf>
    <xf numFmtId="0" fontId="21" fillId="0" borderId="22" xfId="0" applyFont="1" applyBorder="1" applyAlignment="1" applyProtection="1">
      <alignment horizontal="center" vertical="center"/>
      <protection locked="0"/>
    </xf>
    <xf numFmtId="49" fontId="21" fillId="0" borderId="22" xfId="0" applyNumberFormat="1" applyFont="1" applyBorder="1" applyAlignment="1" applyProtection="1">
      <alignment horizontal="left" vertical="center" wrapText="1"/>
      <protection locked="0"/>
    </xf>
    <xf numFmtId="0" fontId="21" fillId="0" borderId="22" xfId="0" applyFont="1" applyBorder="1" applyAlignment="1" applyProtection="1">
      <alignment horizontal="left" vertical="center" wrapText="1"/>
      <protection locked="0"/>
    </xf>
    <xf numFmtId="0" fontId="21" fillId="0" borderId="22" xfId="0" applyFont="1" applyBorder="1" applyAlignment="1" applyProtection="1">
      <alignment horizontal="center" vertical="center" wrapText="1"/>
      <protection locked="0"/>
    </xf>
    <xf numFmtId="167" fontId="21" fillId="0" borderId="22" xfId="0" applyNumberFormat="1" applyFont="1" applyBorder="1" applyAlignment="1" applyProtection="1">
      <alignment vertical="center"/>
      <protection locked="0"/>
    </xf>
    <xf numFmtId="4" fontId="21" fillId="3" borderId="22" xfId="0" applyNumberFormat="1" applyFont="1" applyFill="1" applyBorder="1" applyAlignment="1" applyProtection="1">
      <alignment vertical="center"/>
      <protection locked="0"/>
    </xf>
    <xf numFmtId="4" fontId="21" fillId="0" borderId="22" xfId="0" applyNumberFormat="1" applyFont="1" applyBorder="1" applyAlignment="1" applyProtection="1">
      <alignment vertical="center"/>
      <protection locked="0"/>
    </xf>
    <xf numFmtId="0" fontId="0" fillId="0" borderId="22" xfId="0" applyBorder="1" applyAlignment="1" applyProtection="1">
      <alignment vertical="center"/>
      <protection locked="0"/>
    </xf>
    <xf numFmtId="0" fontId="22" fillId="3" borderId="14" xfId="0" applyFont="1" applyFill="1" applyBorder="1" applyAlignment="1" applyProtection="1">
      <alignment horizontal="left" vertical="center"/>
      <protection locked="0"/>
    </xf>
    <xf numFmtId="0" fontId="22" fillId="0" borderId="0" xfId="0" applyFont="1" applyAlignment="1">
      <alignment horizontal="center" vertical="center"/>
    </xf>
    <xf numFmtId="166" fontId="22" fillId="0" borderId="0" xfId="0" applyNumberFormat="1" applyFont="1" applyAlignment="1">
      <alignment vertical="center"/>
    </xf>
    <xf numFmtId="166" fontId="22" fillId="0" borderId="15" xfId="0" applyNumberFormat="1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34" fillId="0" borderId="22" xfId="0" applyFont="1" applyBorder="1" applyAlignment="1" applyProtection="1">
      <alignment horizontal="center" vertical="center"/>
      <protection locked="0"/>
    </xf>
    <xf numFmtId="49" fontId="34" fillId="0" borderId="22" xfId="0" applyNumberFormat="1" applyFont="1" applyBorder="1" applyAlignment="1" applyProtection="1">
      <alignment horizontal="left" vertical="center" wrapText="1"/>
      <protection locked="0"/>
    </xf>
    <xf numFmtId="0" fontId="34" fillId="0" borderId="22" xfId="0" applyFont="1" applyBorder="1" applyAlignment="1" applyProtection="1">
      <alignment horizontal="left" vertical="center" wrapText="1"/>
      <protection locked="0"/>
    </xf>
    <xf numFmtId="0" fontId="34" fillId="0" borderId="22" xfId="0" applyFont="1" applyBorder="1" applyAlignment="1" applyProtection="1">
      <alignment horizontal="center" vertical="center" wrapText="1"/>
      <protection locked="0"/>
    </xf>
    <xf numFmtId="167" fontId="34" fillId="0" borderId="22" xfId="0" applyNumberFormat="1" applyFont="1" applyBorder="1" applyAlignment="1" applyProtection="1">
      <alignment vertical="center"/>
      <protection locked="0"/>
    </xf>
    <xf numFmtId="4" fontId="34" fillId="3" borderId="22" xfId="0" applyNumberFormat="1" applyFont="1" applyFill="1" applyBorder="1" applyAlignment="1" applyProtection="1">
      <alignment vertical="center"/>
      <protection locked="0"/>
    </xf>
    <xf numFmtId="4" fontId="34" fillId="0" borderId="22" xfId="0" applyNumberFormat="1" applyFont="1" applyBorder="1" applyAlignment="1" applyProtection="1">
      <alignment vertical="center"/>
      <protection locked="0"/>
    </xf>
    <xf numFmtId="0" fontId="35" fillId="0" borderId="22" xfId="0" applyFont="1" applyBorder="1" applyAlignment="1" applyProtection="1">
      <alignment vertical="center"/>
      <protection locked="0"/>
    </xf>
    <xf numFmtId="0" fontId="35" fillId="0" borderId="3" xfId="0" applyFont="1" applyBorder="1" applyAlignment="1">
      <alignment vertical="center"/>
    </xf>
    <xf numFmtId="0" fontId="34" fillId="3" borderId="14" xfId="0" applyFont="1" applyFill="1" applyBorder="1" applyAlignment="1" applyProtection="1">
      <alignment horizontal="left" vertical="center"/>
      <protection locked="0"/>
    </xf>
    <xf numFmtId="0" fontId="34" fillId="0" borderId="0" xfId="0" applyFont="1" applyAlignment="1">
      <alignment horizontal="center" vertical="center"/>
    </xf>
    <xf numFmtId="167" fontId="21" fillId="3" borderId="22" xfId="0" applyNumberFormat="1" applyFont="1" applyFill="1" applyBorder="1" applyAlignment="1" applyProtection="1">
      <alignment vertical="center"/>
      <protection locked="0"/>
    </xf>
    <xf numFmtId="0" fontId="22" fillId="3" borderId="19" xfId="0" applyFont="1" applyFill="1" applyBorder="1" applyAlignment="1" applyProtection="1">
      <alignment horizontal="left" vertical="center"/>
      <protection locked="0"/>
    </xf>
    <xf numFmtId="0" fontId="22" fillId="0" borderId="20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166" fontId="22" fillId="0" borderId="20" xfId="0" applyNumberFormat="1" applyFont="1" applyBorder="1" applyAlignment="1">
      <alignment vertical="center"/>
    </xf>
    <xf numFmtId="166" fontId="22" fillId="0" borderId="21" xfId="0" applyNumberFormat="1" applyFont="1" applyBorder="1" applyAlignment="1">
      <alignment vertical="center"/>
    </xf>
    <xf numFmtId="0" fontId="34" fillId="3" borderId="19" xfId="0" applyFont="1" applyFill="1" applyBorder="1" applyAlignment="1" applyProtection="1">
      <alignment horizontal="left" vertical="center"/>
      <protection locked="0"/>
    </xf>
    <xf numFmtId="0" fontId="34" fillId="0" borderId="20" xfId="0" applyFont="1" applyBorder="1" applyAlignment="1">
      <alignment horizontal="center" vertical="center"/>
    </xf>
    <xf numFmtId="0" fontId="21" fillId="5" borderId="6" xfId="0" applyFont="1" applyFill="1" applyBorder="1" applyAlignment="1">
      <alignment horizontal="center" vertical="center"/>
    </xf>
    <xf numFmtId="0" fontId="21" fillId="5" borderId="7" xfId="0" applyFont="1" applyFill="1" applyBorder="1" applyAlignment="1">
      <alignment horizontal="left" vertical="center"/>
    </xf>
    <xf numFmtId="0" fontId="25" fillId="0" borderId="0" xfId="0" applyFont="1" applyAlignment="1">
      <alignment horizontal="left" vertical="center" wrapText="1"/>
    </xf>
    <xf numFmtId="0" fontId="29" fillId="0" borderId="0" xfId="0" applyFont="1" applyAlignment="1">
      <alignment horizontal="left" vertical="center" wrapText="1"/>
    </xf>
    <xf numFmtId="0" fontId="21" fillId="5" borderId="7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0" fontId="1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4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6" fillId="0" borderId="0" xfId="0" applyNumberFormat="1" applyFont="1" applyAlignment="1">
      <alignment vertical="center"/>
    </xf>
    <xf numFmtId="0" fontId="15" fillId="0" borderId="0" xfId="0" applyFont="1" applyAlignment="1">
      <alignment vertical="center"/>
    </xf>
    <xf numFmtId="164" fontId="15" fillId="0" borderId="0" xfId="0" applyNumberFormat="1" applyFont="1" applyAlignment="1">
      <alignment horizontal="left" vertical="center"/>
    </xf>
    <xf numFmtId="4" fontId="17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7" xfId="0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10" fillId="2" borderId="0" xfId="0" applyFont="1" applyFill="1" applyAlignment="1">
      <alignment horizontal="center" vertical="center"/>
    </xf>
    <xf numFmtId="4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4" fontId="26" fillId="0" borderId="0" xfId="0" applyNumberFormat="1" applyFont="1" applyAlignment="1">
      <alignment horizontal="right" vertical="center"/>
    </xf>
    <xf numFmtId="0" fontId="26" fillId="0" borderId="0" xfId="0" applyFont="1" applyAlignment="1">
      <alignment vertical="center"/>
    </xf>
    <xf numFmtId="0" fontId="21" fillId="5" borderId="7" xfId="0" applyFont="1" applyFill="1" applyBorder="1" applyAlignment="1">
      <alignment horizontal="right"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1" fillId="5" borderId="8" xfId="0" applyFont="1" applyFill="1" applyBorder="1" applyAlignment="1">
      <alignment horizontal="left" vertical="center"/>
    </xf>
    <xf numFmtId="4" fontId="26" fillId="0" borderId="0" xfId="0" applyNumberFormat="1" applyFont="1" applyAlignment="1">
      <alignment vertical="center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Alignment="1">
      <alignment horizontal="left" vertical="center"/>
    </xf>
    <xf numFmtId="4" fontId="23" fillId="0" borderId="0" xfId="0" applyNumberFormat="1" applyFont="1" applyAlignment="1">
      <alignment horizontal="right" vertical="center"/>
    </xf>
    <xf numFmtId="4" fontId="23" fillId="0" borderId="0" xfId="0" applyNumberFormat="1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3" borderId="0" xfId="0" applyFont="1" applyFill="1" applyAlignment="1" applyProtection="1">
      <alignment horizontal="left" vertical="center"/>
      <protection locked="0"/>
    </xf>
  </cellXfs>
  <cellStyles count="2">
    <cellStyle name="Hypertextové prepojenie" xfId="1" builtinId="8"/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107"/>
  <sheetViews>
    <sheetView showGridLines="0" tabSelected="1" workbookViewId="0"/>
  </sheetViews>
  <sheetFormatPr defaultRowHeight="1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 ht="11.25">
      <c r="A1" s="12" t="s">
        <v>0</v>
      </c>
      <c r="AZ1" s="12" t="s">
        <v>1</v>
      </c>
      <c r="BA1" s="12" t="s">
        <v>2</v>
      </c>
      <c r="BB1" s="12" t="s">
        <v>1</v>
      </c>
      <c r="BT1" s="12" t="s">
        <v>3</v>
      </c>
      <c r="BU1" s="12" t="s">
        <v>3</v>
      </c>
      <c r="BV1" s="12" t="s">
        <v>4</v>
      </c>
    </row>
    <row r="2" spans="1:74" ht="36.950000000000003" customHeight="1">
      <c r="AR2" s="202" t="s">
        <v>5</v>
      </c>
      <c r="AS2" s="184"/>
      <c r="AT2" s="184"/>
      <c r="AU2" s="184"/>
      <c r="AV2" s="184"/>
      <c r="AW2" s="184"/>
      <c r="AX2" s="184"/>
      <c r="AY2" s="184"/>
      <c r="AZ2" s="184"/>
      <c r="BA2" s="184"/>
      <c r="BB2" s="184"/>
      <c r="BC2" s="184"/>
      <c r="BD2" s="184"/>
      <c r="BE2" s="184"/>
      <c r="BS2" s="13" t="s">
        <v>6</v>
      </c>
      <c r="BT2" s="13" t="s">
        <v>7</v>
      </c>
    </row>
    <row r="3" spans="1:74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6"/>
      <c r="BS3" s="13" t="s">
        <v>6</v>
      </c>
      <c r="BT3" s="13" t="s">
        <v>7</v>
      </c>
    </row>
    <row r="4" spans="1:74" ht="24.95" customHeight="1">
      <c r="B4" s="16"/>
      <c r="D4" s="17" t="s">
        <v>8</v>
      </c>
      <c r="AR4" s="16"/>
      <c r="AS4" s="18" t="s">
        <v>9</v>
      </c>
      <c r="BE4" s="19" t="s">
        <v>10</v>
      </c>
      <c r="BS4" s="13" t="s">
        <v>11</v>
      </c>
    </row>
    <row r="5" spans="1:74" ht="12" customHeight="1">
      <c r="B5" s="16"/>
      <c r="D5" s="20" t="s">
        <v>12</v>
      </c>
      <c r="K5" s="183" t="s">
        <v>13</v>
      </c>
      <c r="L5" s="184"/>
      <c r="M5" s="184"/>
      <c r="N5" s="184"/>
      <c r="O5" s="184"/>
      <c r="P5" s="184"/>
      <c r="Q5" s="184"/>
      <c r="R5" s="184"/>
      <c r="S5" s="184"/>
      <c r="T5" s="184"/>
      <c r="U5" s="184"/>
      <c r="V5" s="184"/>
      <c r="W5" s="184"/>
      <c r="X5" s="184"/>
      <c r="Y5" s="184"/>
      <c r="Z5" s="184"/>
      <c r="AA5" s="184"/>
      <c r="AB5" s="184"/>
      <c r="AC5" s="184"/>
      <c r="AD5" s="184"/>
      <c r="AE5" s="184"/>
      <c r="AF5" s="184"/>
      <c r="AG5" s="184"/>
      <c r="AH5" s="184"/>
      <c r="AI5" s="184"/>
      <c r="AJ5" s="184"/>
      <c r="AR5" s="16"/>
      <c r="BE5" s="180" t="s">
        <v>14</v>
      </c>
      <c r="BS5" s="13" t="s">
        <v>6</v>
      </c>
    </row>
    <row r="6" spans="1:74" ht="36.950000000000003" customHeight="1">
      <c r="B6" s="16"/>
      <c r="D6" s="22" t="s">
        <v>15</v>
      </c>
      <c r="K6" s="185" t="s">
        <v>16</v>
      </c>
      <c r="L6" s="184"/>
      <c r="M6" s="184"/>
      <c r="N6" s="184"/>
      <c r="O6" s="184"/>
      <c r="P6" s="184"/>
      <c r="Q6" s="184"/>
      <c r="R6" s="184"/>
      <c r="S6" s="184"/>
      <c r="T6" s="184"/>
      <c r="U6" s="184"/>
      <c r="V6" s="184"/>
      <c r="W6" s="184"/>
      <c r="X6" s="184"/>
      <c r="Y6" s="184"/>
      <c r="Z6" s="184"/>
      <c r="AA6" s="184"/>
      <c r="AB6" s="184"/>
      <c r="AC6" s="184"/>
      <c r="AD6" s="184"/>
      <c r="AE6" s="184"/>
      <c r="AF6" s="184"/>
      <c r="AG6" s="184"/>
      <c r="AH6" s="184"/>
      <c r="AI6" s="184"/>
      <c r="AJ6" s="184"/>
      <c r="AR6" s="16"/>
      <c r="BE6" s="181"/>
      <c r="BS6" s="13" t="s">
        <v>6</v>
      </c>
    </row>
    <row r="7" spans="1:74" ht="12" customHeight="1">
      <c r="B7" s="16"/>
      <c r="D7" s="23" t="s">
        <v>17</v>
      </c>
      <c r="K7" s="21" t="s">
        <v>1</v>
      </c>
      <c r="AK7" s="23" t="s">
        <v>18</v>
      </c>
      <c r="AN7" s="21" t="s">
        <v>1</v>
      </c>
      <c r="AR7" s="16"/>
      <c r="BE7" s="181"/>
      <c r="BS7" s="13" t="s">
        <v>6</v>
      </c>
    </row>
    <row r="8" spans="1:74" ht="12" customHeight="1">
      <c r="B8" s="16"/>
      <c r="D8" s="23" t="s">
        <v>19</v>
      </c>
      <c r="K8" s="21" t="s">
        <v>20</v>
      </c>
      <c r="AK8" s="23" t="s">
        <v>21</v>
      </c>
      <c r="AN8" s="24" t="s">
        <v>22</v>
      </c>
      <c r="AR8" s="16"/>
      <c r="BE8" s="181"/>
      <c r="BS8" s="13" t="s">
        <v>6</v>
      </c>
    </row>
    <row r="9" spans="1:74" ht="14.45" customHeight="1">
      <c r="B9" s="16"/>
      <c r="AR9" s="16"/>
      <c r="BE9" s="181"/>
      <c r="BS9" s="13" t="s">
        <v>6</v>
      </c>
    </row>
    <row r="10" spans="1:74" ht="12" customHeight="1">
      <c r="B10" s="16"/>
      <c r="D10" s="23" t="s">
        <v>23</v>
      </c>
      <c r="AK10" s="23" t="s">
        <v>24</v>
      </c>
      <c r="AN10" s="21" t="s">
        <v>1</v>
      </c>
      <c r="AR10" s="16"/>
      <c r="BE10" s="181"/>
      <c r="BS10" s="13" t="s">
        <v>6</v>
      </c>
    </row>
    <row r="11" spans="1:74" ht="18.399999999999999" customHeight="1">
      <c r="B11" s="16"/>
      <c r="E11" s="21" t="s">
        <v>25</v>
      </c>
      <c r="AK11" s="23" t="s">
        <v>26</v>
      </c>
      <c r="AN11" s="21" t="s">
        <v>1</v>
      </c>
      <c r="AR11" s="16"/>
      <c r="BE11" s="181"/>
      <c r="BS11" s="13" t="s">
        <v>6</v>
      </c>
    </row>
    <row r="12" spans="1:74" ht="6.95" customHeight="1">
      <c r="B12" s="16"/>
      <c r="AR12" s="16"/>
      <c r="BE12" s="181"/>
      <c r="BS12" s="13" t="s">
        <v>6</v>
      </c>
    </row>
    <row r="13" spans="1:74" ht="12" customHeight="1">
      <c r="B13" s="16"/>
      <c r="D13" s="23" t="s">
        <v>27</v>
      </c>
      <c r="AK13" s="23" t="s">
        <v>24</v>
      </c>
      <c r="AN13" s="25" t="s">
        <v>28</v>
      </c>
      <c r="AR13" s="16"/>
      <c r="BE13" s="181"/>
      <c r="BS13" s="13" t="s">
        <v>6</v>
      </c>
    </row>
    <row r="14" spans="1:74" ht="12.75">
      <c r="B14" s="16"/>
      <c r="E14" s="186" t="s">
        <v>28</v>
      </c>
      <c r="F14" s="187"/>
      <c r="G14" s="187"/>
      <c r="H14" s="187"/>
      <c r="I14" s="187"/>
      <c r="J14" s="187"/>
      <c r="K14" s="187"/>
      <c r="L14" s="187"/>
      <c r="M14" s="187"/>
      <c r="N14" s="187"/>
      <c r="O14" s="187"/>
      <c r="P14" s="187"/>
      <c r="Q14" s="187"/>
      <c r="R14" s="187"/>
      <c r="S14" s="187"/>
      <c r="T14" s="187"/>
      <c r="U14" s="187"/>
      <c r="V14" s="187"/>
      <c r="W14" s="187"/>
      <c r="X14" s="187"/>
      <c r="Y14" s="187"/>
      <c r="Z14" s="187"/>
      <c r="AA14" s="187"/>
      <c r="AB14" s="187"/>
      <c r="AC14" s="187"/>
      <c r="AD14" s="187"/>
      <c r="AE14" s="187"/>
      <c r="AF14" s="187"/>
      <c r="AG14" s="187"/>
      <c r="AH14" s="187"/>
      <c r="AI14" s="187"/>
      <c r="AJ14" s="187"/>
      <c r="AK14" s="23" t="s">
        <v>26</v>
      </c>
      <c r="AN14" s="25" t="s">
        <v>28</v>
      </c>
      <c r="AR14" s="16"/>
      <c r="BE14" s="181"/>
      <c r="BS14" s="13" t="s">
        <v>6</v>
      </c>
    </row>
    <row r="15" spans="1:74" ht="6.95" customHeight="1">
      <c r="B15" s="16"/>
      <c r="AR15" s="16"/>
      <c r="BE15" s="181"/>
      <c r="BS15" s="13" t="s">
        <v>3</v>
      </c>
    </row>
    <row r="16" spans="1:74" ht="12" customHeight="1">
      <c r="B16" s="16"/>
      <c r="D16" s="23" t="s">
        <v>29</v>
      </c>
      <c r="AK16" s="23" t="s">
        <v>24</v>
      </c>
      <c r="AN16" s="21" t="s">
        <v>1</v>
      </c>
      <c r="AR16" s="16"/>
      <c r="BE16" s="181"/>
      <c r="BS16" s="13" t="s">
        <v>3</v>
      </c>
    </row>
    <row r="17" spans="2:71" ht="18.399999999999999" customHeight="1">
      <c r="B17" s="16"/>
      <c r="E17" s="21" t="s">
        <v>30</v>
      </c>
      <c r="AK17" s="23" t="s">
        <v>26</v>
      </c>
      <c r="AN17" s="21" t="s">
        <v>1</v>
      </c>
      <c r="AR17" s="16"/>
      <c r="BE17" s="181"/>
      <c r="BS17" s="13" t="s">
        <v>31</v>
      </c>
    </row>
    <row r="18" spans="2:71" ht="6.95" customHeight="1">
      <c r="B18" s="16"/>
      <c r="AR18" s="16"/>
      <c r="BE18" s="181"/>
      <c r="BS18" s="13" t="s">
        <v>6</v>
      </c>
    </row>
    <row r="19" spans="2:71" ht="12" customHeight="1">
      <c r="B19" s="16"/>
      <c r="D19" s="23" t="s">
        <v>32</v>
      </c>
      <c r="AK19" s="23" t="s">
        <v>24</v>
      </c>
      <c r="AN19" s="21" t="s">
        <v>1</v>
      </c>
      <c r="AR19" s="16"/>
      <c r="BE19" s="181"/>
      <c r="BS19" s="13" t="s">
        <v>6</v>
      </c>
    </row>
    <row r="20" spans="2:71" ht="18.399999999999999" customHeight="1">
      <c r="B20" s="16"/>
      <c r="E20" s="21" t="s">
        <v>33</v>
      </c>
      <c r="AK20" s="23" t="s">
        <v>26</v>
      </c>
      <c r="AN20" s="21" t="s">
        <v>1</v>
      </c>
      <c r="AR20" s="16"/>
      <c r="BE20" s="181"/>
      <c r="BS20" s="13" t="s">
        <v>31</v>
      </c>
    </row>
    <row r="21" spans="2:71" ht="6.95" customHeight="1">
      <c r="B21" s="16"/>
      <c r="AR21" s="16"/>
      <c r="BE21" s="181"/>
    </row>
    <row r="22" spans="2:71" ht="12" customHeight="1">
      <c r="B22" s="16"/>
      <c r="D22" s="23" t="s">
        <v>34</v>
      </c>
      <c r="AR22" s="16"/>
      <c r="BE22" s="181"/>
    </row>
    <row r="23" spans="2:71" ht="16.5" customHeight="1">
      <c r="B23" s="16"/>
      <c r="E23" s="188" t="s">
        <v>1</v>
      </c>
      <c r="F23" s="188"/>
      <c r="G23" s="188"/>
      <c r="H23" s="188"/>
      <c r="I23" s="188"/>
      <c r="J23" s="188"/>
      <c r="K23" s="188"/>
      <c r="L23" s="188"/>
      <c r="M23" s="188"/>
      <c r="N23" s="188"/>
      <c r="O23" s="188"/>
      <c r="P23" s="188"/>
      <c r="Q23" s="188"/>
      <c r="R23" s="188"/>
      <c r="S23" s="188"/>
      <c r="T23" s="188"/>
      <c r="U23" s="188"/>
      <c r="V23" s="188"/>
      <c r="W23" s="188"/>
      <c r="X23" s="188"/>
      <c r="Y23" s="188"/>
      <c r="Z23" s="188"/>
      <c r="AA23" s="188"/>
      <c r="AB23" s="188"/>
      <c r="AC23" s="188"/>
      <c r="AD23" s="188"/>
      <c r="AE23" s="188"/>
      <c r="AF23" s="188"/>
      <c r="AG23" s="188"/>
      <c r="AH23" s="188"/>
      <c r="AI23" s="188"/>
      <c r="AJ23" s="188"/>
      <c r="AK23" s="188"/>
      <c r="AL23" s="188"/>
      <c r="AM23" s="188"/>
      <c r="AN23" s="188"/>
      <c r="AR23" s="16"/>
      <c r="BE23" s="181"/>
    </row>
    <row r="24" spans="2:71" ht="6.95" customHeight="1">
      <c r="B24" s="16"/>
      <c r="AR24" s="16"/>
      <c r="BE24" s="181"/>
    </row>
    <row r="25" spans="2:71" ht="6.95" customHeight="1">
      <c r="B25" s="16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R25" s="16"/>
      <c r="BE25" s="181"/>
    </row>
    <row r="26" spans="2:71" s="1" customFormat="1" ht="25.9" customHeight="1">
      <c r="B26" s="28"/>
      <c r="D26" s="29" t="s">
        <v>35</v>
      </c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189">
        <f>ROUND(AG94,2)</f>
        <v>0</v>
      </c>
      <c r="AL26" s="190"/>
      <c r="AM26" s="190"/>
      <c r="AN26" s="190"/>
      <c r="AO26" s="190"/>
      <c r="AR26" s="28"/>
      <c r="BE26" s="181"/>
    </row>
    <row r="27" spans="2:71" s="1" customFormat="1" ht="6.95" customHeight="1">
      <c r="B27" s="28"/>
      <c r="AR27" s="28"/>
      <c r="BE27" s="181"/>
    </row>
    <row r="28" spans="2:71" s="1" customFormat="1" ht="12.75">
      <c r="B28" s="28"/>
      <c r="L28" s="191" t="s">
        <v>36</v>
      </c>
      <c r="M28" s="191"/>
      <c r="N28" s="191"/>
      <c r="O28" s="191"/>
      <c r="P28" s="191"/>
      <c r="W28" s="191" t="s">
        <v>37</v>
      </c>
      <c r="X28" s="191"/>
      <c r="Y28" s="191"/>
      <c r="Z28" s="191"/>
      <c r="AA28" s="191"/>
      <c r="AB28" s="191"/>
      <c r="AC28" s="191"/>
      <c r="AD28" s="191"/>
      <c r="AE28" s="191"/>
      <c r="AK28" s="191" t="s">
        <v>38</v>
      </c>
      <c r="AL28" s="191"/>
      <c r="AM28" s="191"/>
      <c r="AN28" s="191"/>
      <c r="AO28" s="191"/>
      <c r="AR28" s="28"/>
      <c r="BE28" s="181"/>
    </row>
    <row r="29" spans="2:71" s="2" customFormat="1" ht="14.45" customHeight="1">
      <c r="B29" s="32"/>
      <c r="D29" s="23" t="s">
        <v>39</v>
      </c>
      <c r="F29" s="33" t="s">
        <v>40</v>
      </c>
      <c r="L29" s="194">
        <v>0.2</v>
      </c>
      <c r="M29" s="193"/>
      <c r="N29" s="193"/>
      <c r="O29" s="193"/>
      <c r="P29" s="193"/>
      <c r="Q29" s="34"/>
      <c r="R29" s="34"/>
      <c r="S29" s="34"/>
      <c r="T29" s="34"/>
      <c r="U29" s="34"/>
      <c r="V29" s="34"/>
      <c r="W29" s="192">
        <f>ROUND(AZ94, 2)</f>
        <v>0</v>
      </c>
      <c r="X29" s="193"/>
      <c r="Y29" s="193"/>
      <c r="Z29" s="193"/>
      <c r="AA29" s="193"/>
      <c r="AB29" s="193"/>
      <c r="AC29" s="193"/>
      <c r="AD29" s="193"/>
      <c r="AE29" s="193"/>
      <c r="AF29" s="34"/>
      <c r="AG29" s="34"/>
      <c r="AH29" s="34"/>
      <c r="AI29" s="34"/>
      <c r="AJ29" s="34"/>
      <c r="AK29" s="192">
        <f>ROUND(AV94, 2)</f>
        <v>0</v>
      </c>
      <c r="AL29" s="193"/>
      <c r="AM29" s="193"/>
      <c r="AN29" s="193"/>
      <c r="AO29" s="193"/>
      <c r="AP29" s="34"/>
      <c r="AQ29" s="34"/>
      <c r="AR29" s="35"/>
      <c r="AS29" s="34"/>
      <c r="AT29" s="34"/>
      <c r="AU29" s="34"/>
      <c r="AV29" s="34"/>
      <c r="AW29" s="34"/>
      <c r="AX29" s="34"/>
      <c r="AY29" s="34"/>
      <c r="AZ29" s="34"/>
      <c r="BE29" s="182"/>
    </row>
    <row r="30" spans="2:71" s="2" customFormat="1" ht="14.45" customHeight="1">
      <c r="B30" s="32"/>
      <c r="F30" s="33" t="s">
        <v>41</v>
      </c>
      <c r="L30" s="194">
        <v>0.2</v>
      </c>
      <c r="M30" s="193"/>
      <c r="N30" s="193"/>
      <c r="O30" s="193"/>
      <c r="P30" s="193"/>
      <c r="Q30" s="34"/>
      <c r="R30" s="34"/>
      <c r="S30" s="34"/>
      <c r="T30" s="34"/>
      <c r="U30" s="34"/>
      <c r="V30" s="34"/>
      <c r="W30" s="192">
        <f>ROUND(BA94, 2)</f>
        <v>0</v>
      </c>
      <c r="X30" s="193"/>
      <c r="Y30" s="193"/>
      <c r="Z30" s="193"/>
      <c r="AA30" s="193"/>
      <c r="AB30" s="193"/>
      <c r="AC30" s="193"/>
      <c r="AD30" s="193"/>
      <c r="AE30" s="193"/>
      <c r="AF30" s="34"/>
      <c r="AG30" s="34"/>
      <c r="AH30" s="34"/>
      <c r="AI30" s="34"/>
      <c r="AJ30" s="34"/>
      <c r="AK30" s="192">
        <f>ROUND(AW94, 2)</f>
        <v>0</v>
      </c>
      <c r="AL30" s="193"/>
      <c r="AM30" s="193"/>
      <c r="AN30" s="193"/>
      <c r="AO30" s="193"/>
      <c r="AP30" s="34"/>
      <c r="AQ30" s="34"/>
      <c r="AR30" s="35"/>
      <c r="AS30" s="34"/>
      <c r="AT30" s="34"/>
      <c r="AU30" s="34"/>
      <c r="AV30" s="34"/>
      <c r="AW30" s="34"/>
      <c r="AX30" s="34"/>
      <c r="AY30" s="34"/>
      <c r="AZ30" s="34"/>
      <c r="BE30" s="182"/>
    </row>
    <row r="31" spans="2:71" s="2" customFormat="1" ht="14.45" hidden="1" customHeight="1">
      <c r="B31" s="32"/>
      <c r="F31" s="23" t="s">
        <v>42</v>
      </c>
      <c r="L31" s="197">
        <v>0.2</v>
      </c>
      <c r="M31" s="196"/>
      <c r="N31" s="196"/>
      <c r="O31" s="196"/>
      <c r="P31" s="196"/>
      <c r="W31" s="195">
        <f>ROUND(BB94, 2)</f>
        <v>0</v>
      </c>
      <c r="X31" s="196"/>
      <c r="Y31" s="196"/>
      <c r="Z31" s="196"/>
      <c r="AA31" s="196"/>
      <c r="AB31" s="196"/>
      <c r="AC31" s="196"/>
      <c r="AD31" s="196"/>
      <c r="AE31" s="196"/>
      <c r="AK31" s="195">
        <v>0</v>
      </c>
      <c r="AL31" s="196"/>
      <c r="AM31" s="196"/>
      <c r="AN31" s="196"/>
      <c r="AO31" s="196"/>
      <c r="AR31" s="32"/>
      <c r="BE31" s="182"/>
    </row>
    <row r="32" spans="2:71" s="2" customFormat="1" ht="14.45" hidden="1" customHeight="1">
      <c r="B32" s="32"/>
      <c r="F32" s="23" t="s">
        <v>43</v>
      </c>
      <c r="L32" s="197">
        <v>0.2</v>
      </c>
      <c r="M32" s="196"/>
      <c r="N32" s="196"/>
      <c r="O32" s="196"/>
      <c r="P32" s="196"/>
      <c r="W32" s="195">
        <f>ROUND(BC94, 2)</f>
        <v>0</v>
      </c>
      <c r="X32" s="196"/>
      <c r="Y32" s="196"/>
      <c r="Z32" s="196"/>
      <c r="AA32" s="196"/>
      <c r="AB32" s="196"/>
      <c r="AC32" s="196"/>
      <c r="AD32" s="196"/>
      <c r="AE32" s="196"/>
      <c r="AK32" s="195">
        <v>0</v>
      </c>
      <c r="AL32" s="196"/>
      <c r="AM32" s="196"/>
      <c r="AN32" s="196"/>
      <c r="AO32" s="196"/>
      <c r="AR32" s="32"/>
      <c r="BE32" s="182"/>
    </row>
    <row r="33" spans="2:57" s="2" customFormat="1" ht="14.45" hidden="1" customHeight="1">
      <c r="B33" s="32"/>
      <c r="F33" s="33" t="s">
        <v>44</v>
      </c>
      <c r="L33" s="194">
        <v>0</v>
      </c>
      <c r="M33" s="193"/>
      <c r="N33" s="193"/>
      <c r="O33" s="193"/>
      <c r="P33" s="193"/>
      <c r="Q33" s="34"/>
      <c r="R33" s="34"/>
      <c r="S33" s="34"/>
      <c r="T33" s="34"/>
      <c r="U33" s="34"/>
      <c r="V33" s="34"/>
      <c r="W33" s="192">
        <f>ROUND(BD94, 2)</f>
        <v>0</v>
      </c>
      <c r="X33" s="193"/>
      <c r="Y33" s="193"/>
      <c r="Z33" s="193"/>
      <c r="AA33" s="193"/>
      <c r="AB33" s="193"/>
      <c r="AC33" s="193"/>
      <c r="AD33" s="193"/>
      <c r="AE33" s="193"/>
      <c r="AF33" s="34"/>
      <c r="AG33" s="34"/>
      <c r="AH33" s="34"/>
      <c r="AI33" s="34"/>
      <c r="AJ33" s="34"/>
      <c r="AK33" s="192">
        <v>0</v>
      </c>
      <c r="AL33" s="193"/>
      <c r="AM33" s="193"/>
      <c r="AN33" s="193"/>
      <c r="AO33" s="193"/>
      <c r="AP33" s="34"/>
      <c r="AQ33" s="34"/>
      <c r="AR33" s="35"/>
      <c r="AS33" s="34"/>
      <c r="AT33" s="34"/>
      <c r="AU33" s="34"/>
      <c r="AV33" s="34"/>
      <c r="AW33" s="34"/>
      <c r="AX33" s="34"/>
      <c r="AY33" s="34"/>
      <c r="AZ33" s="34"/>
      <c r="BE33" s="182"/>
    </row>
    <row r="34" spans="2:57" s="1" customFormat="1" ht="6.95" customHeight="1">
      <c r="B34" s="28"/>
      <c r="AR34" s="28"/>
      <c r="BE34" s="181"/>
    </row>
    <row r="35" spans="2:57" s="1" customFormat="1" ht="25.9" customHeight="1">
      <c r="B35" s="28"/>
      <c r="C35" s="36"/>
      <c r="D35" s="37" t="s">
        <v>45</v>
      </c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9" t="s">
        <v>46</v>
      </c>
      <c r="U35" s="38"/>
      <c r="V35" s="38"/>
      <c r="W35" s="38"/>
      <c r="X35" s="201" t="s">
        <v>47</v>
      </c>
      <c r="Y35" s="199"/>
      <c r="Z35" s="199"/>
      <c r="AA35" s="199"/>
      <c r="AB35" s="199"/>
      <c r="AC35" s="38"/>
      <c r="AD35" s="38"/>
      <c r="AE35" s="38"/>
      <c r="AF35" s="38"/>
      <c r="AG35" s="38"/>
      <c r="AH35" s="38"/>
      <c r="AI35" s="38"/>
      <c r="AJ35" s="38"/>
      <c r="AK35" s="198">
        <f>SUM(AK26:AK33)</f>
        <v>0</v>
      </c>
      <c r="AL35" s="199"/>
      <c r="AM35" s="199"/>
      <c r="AN35" s="199"/>
      <c r="AO35" s="200"/>
      <c r="AP35" s="36"/>
      <c r="AQ35" s="36"/>
      <c r="AR35" s="28"/>
    </row>
    <row r="36" spans="2:57" s="1" customFormat="1" ht="6.95" customHeight="1">
      <c r="B36" s="28"/>
      <c r="AR36" s="28"/>
    </row>
    <row r="37" spans="2:57" s="1" customFormat="1" ht="14.45" customHeight="1">
      <c r="B37" s="28"/>
      <c r="AR37" s="28"/>
    </row>
    <row r="38" spans="2:57" ht="14.45" customHeight="1">
      <c r="B38" s="16"/>
      <c r="AR38" s="16"/>
    </row>
    <row r="39" spans="2:57" ht="14.45" customHeight="1">
      <c r="B39" s="16"/>
      <c r="AR39" s="16"/>
    </row>
    <row r="40" spans="2:57" ht="14.45" customHeight="1">
      <c r="B40" s="16"/>
      <c r="AR40" s="16"/>
    </row>
    <row r="41" spans="2:57" ht="14.45" customHeight="1">
      <c r="B41" s="16"/>
      <c r="AR41" s="16"/>
    </row>
    <row r="42" spans="2:57" ht="14.45" customHeight="1">
      <c r="B42" s="16"/>
      <c r="AR42" s="16"/>
    </row>
    <row r="43" spans="2:57" ht="14.45" customHeight="1">
      <c r="B43" s="16"/>
      <c r="AR43" s="16"/>
    </row>
    <row r="44" spans="2:57" ht="14.45" customHeight="1">
      <c r="B44" s="16"/>
      <c r="AR44" s="16"/>
    </row>
    <row r="45" spans="2:57" ht="14.45" customHeight="1">
      <c r="B45" s="16"/>
      <c r="AR45" s="16"/>
    </row>
    <row r="46" spans="2:57" ht="14.45" customHeight="1">
      <c r="B46" s="16"/>
      <c r="AR46" s="16"/>
    </row>
    <row r="47" spans="2:57" ht="14.45" customHeight="1">
      <c r="B47" s="16"/>
      <c r="AR47" s="16"/>
    </row>
    <row r="48" spans="2:57" ht="14.45" customHeight="1">
      <c r="B48" s="16"/>
      <c r="AR48" s="16"/>
    </row>
    <row r="49" spans="2:44" s="1" customFormat="1" ht="14.45" customHeight="1">
      <c r="B49" s="28"/>
      <c r="D49" s="40" t="s">
        <v>48</v>
      </c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0" t="s">
        <v>49</v>
      </c>
      <c r="AI49" s="41"/>
      <c r="AJ49" s="41"/>
      <c r="AK49" s="41"/>
      <c r="AL49" s="41"/>
      <c r="AM49" s="41"/>
      <c r="AN49" s="41"/>
      <c r="AO49" s="41"/>
      <c r="AR49" s="28"/>
    </row>
    <row r="50" spans="2:44" ht="11.25">
      <c r="B50" s="16"/>
      <c r="AR50" s="16"/>
    </row>
    <row r="51" spans="2:44" ht="11.25">
      <c r="B51" s="16"/>
      <c r="AR51" s="16"/>
    </row>
    <row r="52" spans="2:44" ht="11.25">
      <c r="B52" s="16"/>
      <c r="AR52" s="16"/>
    </row>
    <row r="53" spans="2:44" ht="11.25">
      <c r="B53" s="16"/>
      <c r="AR53" s="16"/>
    </row>
    <row r="54" spans="2:44" ht="11.25">
      <c r="B54" s="16"/>
      <c r="AR54" s="16"/>
    </row>
    <row r="55" spans="2:44" ht="11.25">
      <c r="B55" s="16"/>
      <c r="AR55" s="16"/>
    </row>
    <row r="56" spans="2:44" ht="11.25">
      <c r="B56" s="16"/>
      <c r="AR56" s="16"/>
    </row>
    <row r="57" spans="2:44" ht="11.25">
      <c r="B57" s="16"/>
      <c r="AR57" s="16"/>
    </row>
    <row r="58" spans="2:44" ht="11.25">
      <c r="B58" s="16"/>
      <c r="AR58" s="16"/>
    </row>
    <row r="59" spans="2:44" ht="11.25">
      <c r="B59" s="16"/>
      <c r="AR59" s="16"/>
    </row>
    <row r="60" spans="2:44" s="1" customFormat="1" ht="12.75">
      <c r="B60" s="28"/>
      <c r="D60" s="42" t="s">
        <v>50</v>
      </c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42" t="s">
        <v>51</v>
      </c>
      <c r="W60" s="30"/>
      <c r="X60" s="30"/>
      <c r="Y60" s="30"/>
      <c r="Z60" s="30"/>
      <c r="AA60" s="30"/>
      <c r="AB60" s="30"/>
      <c r="AC60" s="30"/>
      <c r="AD60" s="30"/>
      <c r="AE60" s="30"/>
      <c r="AF60" s="30"/>
      <c r="AG60" s="30"/>
      <c r="AH60" s="42" t="s">
        <v>50</v>
      </c>
      <c r="AI60" s="30"/>
      <c r="AJ60" s="30"/>
      <c r="AK60" s="30"/>
      <c r="AL60" s="30"/>
      <c r="AM60" s="42" t="s">
        <v>51</v>
      </c>
      <c r="AN60" s="30"/>
      <c r="AO60" s="30"/>
      <c r="AR60" s="28"/>
    </row>
    <row r="61" spans="2:44" ht="11.25">
      <c r="B61" s="16"/>
      <c r="AR61" s="16"/>
    </row>
    <row r="62" spans="2:44" ht="11.25">
      <c r="B62" s="16"/>
      <c r="AR62" s="16"/>
    </row>
    <row r="63" spans="2:44" ht="11.25">
      <c r="B63" s="16"/>
      <c r="AR63" s="16"/>
    </row>
    <row r="64" spans="2:44" s="1" customFormat="1" ht="12.75">
      <c r="B64" s="28"/>
      <c r="D64" s="40" t="s">
        <v>52</v>
      </c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40" t="s">
        <v>53</v>
      </c>
      <c r="AI64" s="41"/>
      <c r="AJ64" s="41"/>
      <c r="AK64" s="41"/>
      <c r="AL64" s="41"/>
      <c r="AM64" s="41"/>
      <c r="AN64" s="41"/>
      <c r="AO64" s="41"/>
      <c r="AR64" s="28"/>
    </row>
    <row r="65" spans="2:44" ht="11.25">
      <c r="B65" s="16"/>
      <c r="AR65" s="16"/>
    </row>
    <row r="66" spans="2:44" ht="11.25">
      <c r="B66" s="16"/>
      <c r="AR66" s="16"/>
    </row>
    <row r="67" spans="2:44" ht="11.25">
      <c r="B67" s="16"/>
      <c r="AR67" s="16"/>
    </row>
    <row r="68" spans="2:44" ht="11.25">
      <c r="B68" s="16"/>
      <c r="AR68" s="16"/>
    </row>
    <row r="69" spans="2:44" ht="11.25">
      <c r="B69" s="16"/>
      <c r="AR69" s="16"/>
    </row>
    <row r="70" spans="2:44" ht="11.25">
      <c r="B70" s="16"/>
      <c r="AR70" s="16"/>
    </row>
    <row r="71" spans="2:44" ht="11.25">
      <c r="B71" s="16"/>
      <c r="AR71" s="16"/>
    </row>
    <row r="72" spans="2:44" ht="11.25">
      <c r="B72" s="16"/>
      <c r="AR72" s="16"/>
    </row>
    <row r="73" spans="2:44" ht="11.25">
      <c r="B73" s="16"/>
      <c r="AR73" s="16"/>
    </row>
    <row r="74" spans="2:44" ht="11.25">
      <c r="B74" s="16"/>
      <c r="AR74" s="16"/>
    </row>
    <row r="75" spans="2:44" s="1" customFormat="1" ht="12.75">
      <c r="B75" s="28"/>
      <c r="D75" s="42" t="s">
        <v>50</v>
      </c>
      <c r="E75" s="30"/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42" t="s">
        <v>51</v>
      </c>
      <c r="W75" s="30"/>
      <c r="X75" s="30"/>
      <c r="Y75" s="30"/>
      <c r="Z75" s="30"/>
      <c r="AA75" s="30"/>
      <c r="AB75" s="30"/>
      <c r="AC75" s="30"/>
      <c r="AD75" s="30"/>
      <c r="AE75" s="30"/>
      <c r="AF75" s="30"/>
      <c r="AG75" s="30"/>
      <c r="AH75" s="42" t="s">
        <v>50</v>
      </c>
      <c r="AI75" s="30"/>
      <c r="AJ75" s="30"/>
      <c r="AK75" s="30"/>
      <c r="AL75" s="30"/>
      <c r="AM75" s="42" t="s">
        <v>51</v>
      </c>
      <c r="AN75" s="30"/>
      <c r="AO75" s="30"/>
      <c r="AR75" s="28"/>
    </row>
    <row r="76" spans="2:44" s="1" customFormat="1" ht="11.25">
      <c r="B76" s="28"/>
      <c r="AR76" s="28"/>
    </row>
    <row r="77" spans="2:44" s="1" customFormat="1" ht="6.9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44"/>
      <c r="AH77" s="44"/>
      <c r="AI77" s="44"/>
      <c r="AJ77" s="44"/>
      <c r="AK77" s="44"/>
      <c r="AL77" s="44"/>
      <c r="AM77" s="44"/>
      <c r="AN77" s="44"/>
      <c r="AO77" s="44"/>
      <c r="AP77" s="44"/>
      <c r="AQ77" s="44"/>
      <c r="AR77" s="28"/>
    </row>
    <row r="81" spans="1:91" s="1" customFormat="1" ht="6.95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46"/>
      <c r="O81" s="46"/>
      <c r="P81" s="46"/>
      <c r="Q81" s="46"/>
      <c r="R81" s="46"/>
      <c r="S81" s="46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46"/>
      <c r="AE81" s="46"/>
      <c r="AF81" s="46"/>
      <c r="AG81" s="46"/>
      <c r="AH81" s="46"/>
      <c r="AI81" s="46"/>
      <c r="AJ81" s="46"/>
      <c r="AK81" s="46"/>
      <c r="AL81" s="46"/>
      <c r="AM81" s="46"/>
      <c r="AN81" s="46"/>
      <c r="AO81" s="46"/>
      <c r="AP81" s="46"/>
      <c r="AQ81" s="46"/>
      <c r="AR81" s="28"/>
    </row>
    <row r="82" spans="1:91" s="1" customFormat="1" ht="24.95" customHeight="1">
      <c r="B82" s="28"/>
      <c r="C82" s="17" t="s">
        <v>54</v>
      </c>
      <c r="AR82" s="28"/>
    </row>
    <row r="83" spans="1:91" s="1" customFormat="1" ht="6.95" customHeight="1">
      <c r="B83" s="28"/>
      <c r="AR83" s="28"/>
    </row>
    <row r="84" spans="1:91" s="3" customFormat="1" ht="12" customHeight="1">
      <c r="B84" s="47"/>
      <c r="C84" s="23" t="s">
        <v>12</v>
      </c>
      <c r="L84" s="3" t="str">
        <f>K5</f>
        <v>2023/060</v>
      </c>
      <c r="AR84" s="47"/>
    </row>
    <row r="85" spans="1:91" s="4" customFormat="1" ht="36.950000000000003" customHeight="1">
      <c r="B85" s="48"/>
      <c r="C85" s="49" t="s">
        <v>15</v>
      </c>
      <c r="L85" s="178" t="str">
        <f>K6</f>
        <v>Domov dôchodcov a domov sociálnych služieb Kremnica - zníženie energetickej náročnosti objektu</v>
      </c>
      <c r="M85" s="179"/>
      <c r="N85" s="179"/>
      <c r="O85" s="179"/>
      <c r="P85" s="179"/>
      <c r="Q85" s="179"/>
      <c r="R85" s="179"/>
      <c r="S85" s="179"/>
      <c r="T85" s="179"/>
      <c r="U85" s="179"/>
      <c r="V85" s="179"/>
      <c r="W85" s="179"/>
      <c r="X85" s="179"/>
      <c r="Y85" s="179"/>
      <c r="Z85" s="179"/>
      <c r="AA85" s="179"/>
      <c r="AB85" s="179"/>
      <c r="AC85" s="179"/>
      <c r="AD85" s="179"/>
      <c r="AE85" s="179"/>
      <c r="AF85" s="179"/>
      <c r="AG85" s="179"/>
      <c r="AH85" s="179"/>
      <c r="AI85" s="179"/>
      <c r="AJ85" s="179"/>
      <c r="AR85" s="48"/>
    </row>
    <row r="86" spans="1:91" s="1" customFormat="1" ht="6.95" customHeight="1">
      <c r="B86" s="28"/>
      <c r="AR86" s="28"/>
    </row>
    <row r="87" spans="1:91" s="1" customFormat="1" ht="12" customHeight="1">
      <c r="B87" s="28"/>
      <c r="C87" s="23" t="s">
        <v>19</v>
      </c>
      <c r="L87" s="50" t="str">
        <f>IF(K8="","",K8)</f>
        <v xml:space="preserve"> </v>
      </c>
      <c r="AI87" s="23" t="s">
        <v>21</v>
      </c>
      <c r="AM87" s="208" t="str">
        <f>IF(AN8= "","",AN8)</f>
        <v>30. 3. 2023</v>
      </c>
      <c r="AN87" s="208"/>
      <c r="AR87" s="28"/>
    </row>
    <row r="88" spans="1:91" s="1" customFormat="1" ht="6.95" customHeight="1">
      <c r="B88" s="28"/>
      <c r="AR88" s="28"/>
    </row>
    <row r="89" spans="1:91" s="1" customFormat="1" ht="25.7" customHeight="1">
      <c r="B89" s="28"/>
      <c r="C89" s="23" t="s">
        <v>23</v>
      </c>
      <c r="L89" s="3" t="str">
        <f>IF(E11= "","",E11)</f>
        <v>DD a DSS Kremnica, Bystrická 447/25, Kremnica</v>
      </c>
      <c r="AI89" s="23" t="s">
        <v>29</v>
      </c>
      <c r="AM89" s="209" t="str">
        <f>IF(E17="","",E17)</f>
        <v>Ing. Viliam Michálek, Strečno</v>
      </c>
      <c r="AN89" s="210"/>
      <c r="AO89" s="210"/>
      <c r="AP89" s="210"/>
      <c r="AR89" s="28"/>
      <c r="AS89" s="213" t="s">
        <v>55</v>
      </c>
      <c r="AT89" s="214"/>
      <c r="AU89" s="52"/>
      <c r="AV89" s="52"/>
      <c r="AW89" s="52"/>
      <c r="AX89" s="52"/>
      <c r="AY89" s="52"/>
      <c r="AZ89" s="52"/>
      <c r="BA89" s="52"/>
      <c r="BB89" s="52"/>
      <c r="BC89" s="52"/>
      <c r="BD89" s="53"/>
    </row>
    <row r="90" spans="1:91" s="1" customFormat="1" ht="15.2" customHeight="1">
      <c r="B90" s="28"/>
      <c r="C90" s="23" t="s">
        <v>27</v>
      </c>
      <c r="L90" s="3" t="str">
        <f>IF(E14= "Vyplň údaj","",E14)</f>
        <v/>
      </c>
      <c r="AI90" s="23" t="s">
        <v>32</v>
      </c>
      <c r="AM90" s="209" t="str">
        <f>IF(E20="","",E20)</f>
        <v>Ing. Michal Dzugas</v>
      </c>
      <c r="AN90" s="210"/>
      <c r="AO90" s="210"/>
      <c r="AP90" s="210"/>
      <c r="AR90" s="28"/>
      <c r="AS90" s="215"/>
      <c r="AT90" s="216"/>
      <c r="BD90" s="55"/>
    </row>
    <row r="91" spans="1:91" s="1" customFormat="1" ht="10.9" customHeight="1">
      <c r="B91" s="28"/>
      <c r="AR91" s="28"/>
      <c r="AS91" s="215"/>
      <c r="AT91" s="216"/>
      <c r="BD91" s="55"/>
    </row>
    <row r="92" spans="1:91" s="1" customFormat="1" ht="29.25" customHeight="1">
      <c r="B92" s="28"/>
      <c r="C92" s="173" t="s">
        <v>56</v>
      </c>
      <c r="D92" s="174"/>
      <c r="E92" s="174"/>
      <c r="F92" s="174"/>
      <c r="G92" s="174"/>
      <c r="H92" s="56"/>
      <c r="I92" s="177" t="s">
        <v>57</v>
      </c>
      <c r="J92" s="174"/>
      <c r="K92" s="174"/>
      <c r="L92" s="174"/>
      <c r="M92" s="174"/>
      <c r="N92" s="174"/>
      <c r="O92" s="174"/>
      <c r="P92" s="174"/>
      <c r="Q92" s="174"/>
      <c r="R92" s="174"/>
      <c r="S92" s="174"/>
      <c r="T92" s="174"/>
      <c r="U92" s="174"/>
      <c r="V92" s="174"/>
      <c r="W92" s="174"/>
      <c r="X92" s="174"/>
      <c r="Y92" s="174"/>
      <c r="Z92" s="174"/>
      <c r="AA92" s="174"/>
      <c r="AB92" s="174"/>
      <c r="AC92" s="174"/>
      <c r="AD92" s="174"/>
      <c r="AE92" s="174"/>
      <c r="AF92" s="174"/>
      <c r="AG92" s="207" t="s">
        <v>58</v>
      </c>
      <c r="AH92" s="174"/>
      <c r="AI92" s="174"/>
      <c r="AJ92" s="174"/>
      <c r="AK92" s="174"/>
      <c r="AL92" s="174"/>
      <c r="AM92" s="174"/>
      <c r="AN92" s="177" t="s">
        <v>59</v>
      </c>
      <c r="AO92" s="174"/>
      <c r="AP92" s="211"/>
      <c r="AQ92" s="57" t="s">
        <v>60</v>
      </c>
      <c r="AR92" s="28"/>
      <c r="AS92" s="58" t="s">
        <v>61</v>
      </c>
      <c r="AT92" s="59" t="s">
        <v>62</v>
      </c>
      <c r="AU92" s="59" t="s">
        <v>63</v>
      </c>
      <c r="AV92" s="59" t="s">
        <v>64</v>
      </c>
      <c r="AW92" s="59" t="s">
        <v>65</v>
      </c>
      <c r="AX92" s="59" t="s">
        <v>66</v>
      </c>
      <c r="AY92" s="59" t="s">
        <v>67</v>
      </c>
      <c r="AZ92" s="59" t="s">
        <v>68</v>
      </c>
      <c r="BA92" s="59" t="s">
        <v>69</v>
      </c>
      <c r="BB92" s="59" t="s">
        <v>70</v>
      </c>
      <c r="BC92" s="59" t="s">
        <v>71</v>
      </c>
      <c r="BD92" s="60" t="s">
        <v>72</v>
      </c>
    </row>
    <row r="93" spans="1:91" s="1" customFormat="1" ht="10.9" customHeight="1">
      <c r="B93" s="28"/>
      <c r="AR93" s="28"/>
      <c r="AS93" s="61"/>
      <c r="AT93" s="52"/>
      <c r="AU93" s="52"/>
      <c r="AV93" s="52"/>
      <c r="AW93" s="52"/>
      <c r="AX93" s="52"/>
      <c r="AY93" s="52"/>
      <c r="AZ93" s="52"/>
      <c r="BA93" s="52"/>
      <c r="BB93" s="52"/>
      <c r="BC93" s="52"/>
      <c r="BD93" s="53"/>
    </row>
    <row r="94" spans="1:91" s="5" customFormat="1" ht="32.450000000000003" customHeight="1">
      <c r="B94" s="62"/>
      <c r="C94" s="63" t="s">
        <v>73</v>
      </c>
      <c r="D94" s="64"/>
      <c r="E94" s="64"/>
      <c r="F94" s="64"/>
      <c r="G94" s="64"/>
      <c r="H94" s="64"/>
      <c r="I94" s="64"/>
      <c r="J94" s="64"/>
      <c r="K94" s="64"/>
      <c r="L94" s="64"/>
      <c r="M94" s="64"/>
      <c r="N94" s="64"/>
      <c r="O94" s="64"/>
      <c r="P94" s="64"/>
      <c r="Q94" s="64"/>
      <c r="R94" s="64"/>
      <c r="S94" s="64"/>
      <c r="T94" s="64"/>
      <c r="U94" s="64"/>
      <c r="V94" s="64"/>
      <c r="W94" s="64"/>
      <c r="X94" s="64"/>
      <c r="Y94" s="64"/>
      <c r="Z94" s="64"/>
      <c r="AA94" s="64"/>
      <c r="AB94" s="64"/>
      <c r="AC94" s="64"/>
      <c r="AD94" s="64"/>
      <c r="AE94" s="64"/>
      <c r="AF94" s="64"/>
      <c r="AG94" s="217">
        <f>ROUND(AG95+AG102,2)</f>
        <v>0</v>
      </c>
      <c r="AH94" s="217"/>
      <c r="AI94" s="217"/>
      <c r="AJ94" s="217"/>
      <c r="AK94" s="217"/>
      <c r="AL94" s="217"/>
      <c r="AM94" s="217"/>
      <c r="AN94" s="218">
        <f t="shared" ref="AN94:AN105" si="0">SUM(AG94,AT94)</f>
        <v>0</v>
      </c>
      <c r="AO94" s="218"/>
      <c r="AP94" s="218"/>
      <c r="AQ94" s="66" t="s">
        <v>1</v>
      </c>
      <c r="AR94" s="62"/>
      <c r="AS94" s="67">
        <f>ROUND(AS95+AS102,2)</f>
        <v>0</v>
      </c>
      <c r="AT94" s="68">
        <f t="shared" ref="AT94:AT105" si="1">ROUND(SUM(AV94:AW94),2)</f>
        <v>0</v>
      </c>
      <c r="AU94" s="69">
        <f>ROUND(AU95+AU102,5)</f>
        <v>0</v>
      </c>
      <c r="AV94" s="68">
        <f>ROUND(AZ94*L29,2)</f>
        <v>0</v>
      </c>
      <c r="AW94" s="68">
        <f>ROUND(BA94*L30,2)</f>
        <v>0</v>
      </c>
      <c r="AX94" s="68">
        <f>ROUND(BB94*L29,2)</f>
        <v>0</v>
      </c>
      <c r="AY94" s="68">
        <f>ROUND(BC94*L30,2)</f>
        <v>0</v>
      </c>
      <c r="AZ94" s="68">
        <f>ROUND(AZ95+AZ102,2)</f>
        <v>0</v>
      </c>
      <c r="BA94" s="68">
        <f>ROUND(BA95+BA102,2)</f>
        <v>0</v>
      </c>
      <c r="BB94" s="68">
        <f>ROUND(BB95+BB102,2)</f>
        <v>0</v>
      </c>
      <c r="BC94" s="68">
        <f>ROUND(BC95+BC102,2)</f>
        <v>0</v>
      </c>
      <c r="BD94" s="70">
        <f>ROUND(BD95+BD102,2)</f>
        <v>0</v>
      </c>
      <c r="BS94" s="71" t="s">
        <v>74</v>
      </c>
      <c r="BT94" s="71" t="s">
        <v>75</v>
      </c>
      <c r="BU94" s="72" t="s">
        <v>76</v>
      </c>
      <c r="BV94" s="71" t="s">
        <v>77</v>
      </c>
      <c r="BW94" s="71" t="s">
        <v>4</v>
      </c>
      <c r="BX94" s="71" t="s">
        <v>78</v>
      </c>
      <c r="CL94" s="71" t="s">
        <v>1</v>
      </c>
    </row>
    <row r="95" spans="1:91" s="6" customFormat="1" ht="16.5" customHeight="1">
      <c r="B95" s="73"/>
      <c r="C95" s="74"/>
      <c r="D95" s="175" t="s">
        <v>79</v>
      </c>
      <c r="E95" s="175"/>
      <c r="F95" s="175"/>
      <c r="G95" s="175"/>
      <c r="H95" s="175"/>
      <c r="I95" s="75"/>
      <c r="J95" s="175" t="s">
        <v>80</v>
      </c>
      <c r="K95" s="175"/>
      <c r="L95" s="175"/>
      <c r="M95" s="175"/>
      <c r="N95" s="175"/>
      <c r="O95" s="175"/>
      <c r="P95" s="175"/>
      <c r="Q95" s="175"/>
      <c r="R95" s="175"/>
      <c r="S95" s="175"/>
      <c r="T95" s="175"/>
      <c r="U95" s="175"/>
      <c r="V95" s="175"/>
      <c r="W95" s="175"/>
      <c r="X95" s="175"/>
      <c r="Y95" s="175"/>
      <c r="Z95" s="175"/>
      <c r="AA95" s="175"/>
      <c r="AB95" s="175"/>
      <c r="AC95" s="175"/>
      <c r="AD95" s="175"/>
      <c r="AE95" s="175"/>
      <c r="AF95" s="175"/>
      <c r="AG95" s="205">
        <f>ROUND(SUM(AG96:AG101),2)</f>
        <v>0</v>
      </c>
      <c r="AH95" s="206"/>
      <c r="AI95" s="206"/>
      <c r="AJ95" s="206"/>
      <c r="AK95" s="206"/>
      <c r="AL95" s="206"/>
      <c r="AM95" s="206"/>
      <c r="AN95" s="212">
        <f t="shared" si="0"/>
        <v>0</v>
      </c>
      <c r="AO95" s="206"/>
      <c r="AP95" s="206"/>
      <c r="AQ95" s="76" t="s">
        <v>81</v>
      </c>
      <c r="AR95" s="73"/>
      <c r="AS95" s="77">
        <f>ROUND(SUM(AS96:AS101),2)</f>
        <v>0</v>
      </c>
      <c r="AT95" s="78">
        <f t="shared" si="1"/>
        <v>0</v>
      </c>
      <c r="AU95" s="79">
        <f>ROUND(SUM(AU96:AU101),5)</f>
        <v>0</v>
      </c>
      <c r="AV95" s="78">
        <f>ROUND(AZ95*L29,2)</f>
        <v>0</v>
      </c>
      <c r="AW95" s="78">
        <f>ROUND(BA95*L30,2)</f>
        <v>0</v>
      </c>
      <c r="AX95" s="78">
        <f>ROUND(BB95*L29,2)</f>
        <v>0</v>
      </c>
      <c r="AY95" s="78">
        <f>ROUND(BC95*L30,2)</f>
        <v>0</v>
      </c>
      <c r="AZ95" s="78">
        <f>ROUND(SUM(AZ96:AZ101),2)</f>
        <v>0</v>
      </c>
      <c r="BA95" s="78">
        <f>ROUND(SUM(BA96:BA101),2)</f>
        <v>0</v>
      </c>
      <c r="BB95" s="78">
        <f>ROUND(SUM(BB96:BB101),2)</f>
        <v>0</v>
      </c>
      <c r="BC95" s="78">
        <f>ROUND(SUM(BC96:BC101),2)</f>
        <v>0</v>
      </c>
      <c r="BD95" s="80">
        <f>ROUND(SUM(BD96:BD101),2)</f>
        <v>0</v>
      </c>
      <c r="BS95" s="81" t="s">
        <v>74</v>
      </c>
      <c r="BT95" s="81" t="s">
        <v>82</v>
      </c>
      <c r="BU95" s="81" t="s">
        <v>76</v>
      </c>
      <c r="BV95" s="81" t="s">
        <v>77</v>
      </c>
      <c r="BW95" s="81" t="s">
        <v>83</v>
      </c>
      <c r="BX95" s="81" t="s">
        <v>4</v>
      </c>
      <c r="CL95" s="81" t="s">
        <v>1</v>
      </c>
      <c r="CM95" s="81" t="s">
        <v>75</v>
      </c>
    </row>
    <row r="96" spans="1:91" s="3" customFormat="1" ht="23.25" customHeight="1">
      <c r="A96" s="82" t="s">
        <v>84</v>
      </c>
      <c r="B96" s="47"/>
      <c r="C96" s="9"/>
      <c r="D96" s="9"/>
      <c r="E96" s="176" t="s">
        <v>82</v>
      </c>
      <c r="F96" s="176"/>
      <c r="G96" s="176"/>
      <c r="H96" s="176"/>
      <c r="I96" s="176"/>
      <c r="J96" s="9"/>
      <c r="K96" s="176" t="s">
        <v>85</v>
      </c>
      <c r="L96" s="176"/>
      <c r="M96" s="176"/>
      <c r="N96" s="176"/>
      <c r="O96" s="176"/>
      <c r="P96" s="176"/>
      <c r="Q96" s="176"/>
      <c r="R96" s="176"/>
      <c r="S96" s="176"/>
      <c r="T96" s="176"/>
      <c r="U96" s="176"/>
      <c r="V96" s="176"/>
      <c r="W96" s="176"/>
      <c r="X96" s="176"/>
      <c r="Y96" s="176"/>
      <c r="Z96" s="176"/>
      <c r="AA96" s="176"/>
      <c r="AB96" s="176"/>
      <c r="AC96" s="176"/>
      <c r="AD96" s="176"/>
      <c r="AE96" s="176"/>
      <c r="AF96" s="176"/>
      <c r="AG96" s="203">
        <f>'1 - Zlepšenie tepelnej oc...'!J32</f>
        <v>0</v>
      </c>
      <c r="AH96" s="204"/>
      <c r="AI96" s="204"/>
      <c r="AJ96" s="204"/>
      <c r="AK96" s="204"/>
      <c r="AL96" s="204"/>
      <c r="AM96" s="204"/>
      <c r="AN96" s="203">
        <f t="shared" si="0"/>
        <v>0</v>
      </c>
      <c r="AO96" s="204"/>
      <c r="AP96" s="204"/>
      <c r="AQ96" s="83" t="s">
        <v>86</v>
      </c>
      <c r="AR96" s="47"/>
      <c r="AS96" s="84">
        <v>0</v>
      </c>
      <c r="AT96" s="85">
        <f t="shared" si="1"/>
        <v>0</v>
      </c>
      <c r="AU96" s="86">
        <f>'1 - Zlepšenie tepelnej oc...'!P131</f>
        <v>0</v>
      </c>
      <c r="AV96" s="85">
        <f>'1 - Zlepšenie tepelnej oc...'!J35</f>
        <v>0</v>
      </c>
      <c r="AW96" s="85">
        <f>'1 - Zlepšenie tepelnej oc...'!J36</f>
        <v>0</v>
      </c>
      <c r="AX96" s="85">
        <f>'1 - Zlepšenie tepelnej oc...'!J37</f>
        <v>0</v>
      </c>
      <c r="AY96" s="85">
        <f>'1 - Zlepšenie tepelnej oc...'!J38</f>
        <v>0</v>
      </c>
      <c r="AZ96" s="85">
        <f>'1 - Zlepšenie tepelnej oc...'!F35</f>
        <v>0</v>
      </c>
      <c r="BA96" s="85">
        <f>'1 - Zlepšenie tepelnej oc...'!F36</f>
        <v>0</v>
      </c>
      <c r="BB96" s="85">
        <f>'1 - Zlepšenie tepelnej oc...'!F37</f>
        <v>0</v>
      </c>
      <c r="BC96" s="85">
        <f>'1 - Zlepšenie tepelnej oc...'!F38</f>
        <v>0</v>
      </c>
      <c r="BD96" s="87">
        <f>'1 - Zlepšenie tepelnej oc...'!F39</f>
        <v>0</v>
      </c>
      <c r="BT96" s="21" t="s">
        <v>87</v>
      </c>
      <c r="BV96" s="21" t="s">
        <v>77</v>
      </c>
      <c r="BW96" s="21" t="s">
        <v>88</v>
      </c>
      <c r="BX96" s="21" t="s">
        <v>83</v>
      </c>
      <c r="CL96" s="21" t="s">
        <v>1</v>
      </c>
    </row>
    <row r="97" spans="1:91" s="3" customFormat="1" ht="23.25" customHeight="1">
      <c r="A97" s="82" t="s">
        <v>84</v>
      </c>
      <c r="B97" s="47"/>
      <c r="C97" s="9"/>
      <c r="D97" s="9"/>
      <c r="E97" s="176" t="s">
        <v>87</v>
      </c>
      <c r="F97" s="176"/>
      <c r="G97" s="176"/>
      <c r="H97" s="176"/>
      <c r="I97" s="176"/>
      <c r="J97" s="9"/>
      <c r="K97" s="176" t="s">
        <v>89</v>
      </c>
      <c r="L97" s="176"/>
      <c r="M97" s="176"/>
      <c r="N97" s="176"/>
      <c r="O97" s="176"/>
      <c r="P97" s="176"/>
      <c r="Q97" s="176"/>
      <c r="R97" s="176"/>
      <c r="S97" s="176"/>
      <c r="T97" s="176"/>
      <c r="U97" s="176"/>
      <c r="V97" s="176"/>
      <c r="W97" s="176"/>
      <c r="X97" s="176"/>
      <c r="Y97" s="176"/>
      <c r="Z97" s="176"/>
      <c r="AA97" s="176"/>
      <c r="AB97" s="176"/>
      <c r="AC97" s="176"/>
      <c r="AD97" s="176"/>
      <c r="AE97" s="176"/>
      <c r="AF97" s="176"/>
      <c r="AG97" s="203">
        <f>'2 - Zlepšenie tepelnej oc...'!J32</f>
        <v>0</v>
      </c>
      <c r="AH97" s="204"/>
      <c r="AI97" s="204"/>
      <c r="AJ97" s="204"/>
      <c r="AK97" s="204"/>
      <c r="AL97" s="204"/>
      <c r="AM97" s="204"/>
      <c r="AN97" s="203">
        <f t="shared" si="0"/>
        <v>0</v>
      </c>
      <c r="AO97" s="204"/>
      <c r="AP97" s="204"/>
      <c r="AQ97" s="83" t="s">
        <v>86</v>
      </c>
      <c r="AR97" s="47"/>
      <c r="AS97" s="84">
        <v>0</v>
      </c>
      <c r="AT97" s="85">
        <f t="shared" si="1"/>
        <v>0</v>
      </c>
      <c r="AU97" s="86">
        <f>'2 - Zlepšenie tepelnej oc...'!P135</f>
        <v>0</v>
      </c>
      <c r="AV97" s="85">
        <f>'2 - Zlepšenie tepelnej oc...'!J35</f>
        <v>0</v>
      </c>
      <c r="AW97" s="85">
        <f>'2 - Zlepšenie tepelnej oc...'!J36</f>
        <v>0</v>
      </c>
      <c r="AX97" s="85">
        <f>'2 - Zlepšenie tepelnej oc...'!J37</f>
        <v>0</v>
      </c>
      <c r="AY97" s="85">
        <f>'2 - Zlepšenie tepelnej oc...'!J38</f>
        <v>0</v>
      </c>
      <c r="AZ97" s="85">
        <f>'2 - Zlepšenie tepelnej oc...'!F35</f>
        <v>0</v>
      </c>
      <c r="BA97" s="85">
        <f>'2 - Zlepšenie tepelnej oc...'!F36</f>
        <v>0</v>
      </c>
      <c r="BB97" s="85">
        <f>'2 - Zlepšenie tepelnej oc...'!F37</f>
        <v>0</v>
      </c>
      <c r="BC97" s="85">
        <f>'2 - Zlepšenie tepelnej oc...'!F38</f>
        <v>0</v>
      </c>
      <c r="BD97" s="87">
        <f>'2 - Zlepšenie tepelnej oc...'!F39</f>
        <v>0</v>
      </c>
      <c r="BT97" s="21" t="s">
        <v>87</v>
      </c>
      <c r="BV97" s="21" t="s">
        <v>77</v>
      </c>
      <c r="BW97" s="21" t="s">
        <v>90</v>
      </c>
      <c r="BX97" s="21" t="s">
        <v>83</v>
      </c>
      <c r="CL97" s="21" t="s">
        <v>1</v>
      </c>
    </row>
    <row r="98" spans="1:91" s="3" customFormat="1" ht="16.5" customHeight="1">
      <c r="A98" s="82" t="s">
        <v>84</v>
      </c>
      <c r="B98" s="47"/>
      <c r="C98" s="9"/>
      <c r="D98" s="9"/>
      <c r="E98" s="176" t="s">
        <v>91</v>
      </c>
      <c r="F98" s="176"/>
      <c r="G98" s="176"/>
      <c r="H98" s="176"/>
      <c r="I98" s="176"/>
      <c r="J98" s="9"/>
      <c r="K98" s="176" t="s">
        <v>92</v>
      </c>
      <c r="L98" s="176"/>
      <c r="M98" s="176"/>
      <c r="N98" s="176"/>
      <c r="O98" s="176"/>
      <c r="P98" s="176"/>
      <c r="Q98" s="176"/>
      <c r="R98" s="176"/>
      <c r="S98" s="176"/>
      <c r="T98" s="176"/>
      <c r="U98" s="176"/>
      <c r="V98" s="176"/>
      <c r="W98" s="176"/>
      <c r="X98" s="176"/>
      <c r="Y98" s="176"/>
      <c r="Z98" s="176"/>
      <c r="AA98" s="176"/>
      <c r="AB98" s="176"/>
      <c r="AC98" s="176"/>
      <c r="AD98" s="176"/>
      <c r="AE98" s="176"/>
      <c r="AF98" s="176"/>
      <c r="AG98" s="203">
        <f>'3 - Modernizácia systému ...'!J32</f>
        <v>0</v>
      </c>
      <c r="AH98" s="204"/>
      <c r="AI98" s="204"/>
      <c r="AJ98" s="204"/>
      <c r="AK98" s="204"/>
      <c r="AL98" s="204"/>
      <c r="AM98" s="204"/>
      <c r="AN98" s="203">
        <f t="shared" si="0"/>
        <v>0</v>
      </c>
      <c r="AO98" s="204"/>
      <c r="AP98" s="204"/>
      <c r="AQ98" s="83" t="s">
        <v>86</v>
      </c>
      <c r="AR98" s="47"/>
      <c r="AS98" s="84">
        <v>0</v>
      </c>
      <c r="AT98" s="85">
        <f t="shared" si="1"/>
        <v>0</v>
      </c>
      <c r="AU98" s="86">
        <f>'3 - Modernizácia systému ...'!P130</f>
        <v>0</v>
      </c>
      <c r="AV98" s="85">
        <f>'3 - Modernizácia systému ...'!J35</f>
        <v>0</v>
      </c>
      <c r="AW98" s="85">
        <f>'3 - Modernizácia systému ...'!J36</f>
        <v>0</v>
      </c>
      <c r="AX98" s="85">
        <f>'3 - Modernizácia systému ...'!J37</f>
        <v>0</v>
      </c>
      <c r="AY98" s="85">
        <f>'3 - Modernizácia systému ...'!J38</f>
        <v>0</v>
      </c>
      <c r="AZ98" s="85">
        <f>'3 - Modernizácia systému ...'!F35</f>
        <v>0</v>
      </c>
      <c r="BA98" s="85">
        <f>'3 - Modernizácia systému ...'!F36</f>
        <v>0</v>
      </c>
      <c r="BB98" s="85">
        <f>'3 - Modernizácia systému ...'!F37</f>
        <v>0</v>
      </c>
      <c r="BC98" s="85">
        <f>'3 - Modernizácia systému ...'!F38</f>
        <v>0</v>
      </c>
      <c r="BD98" s="87">
        <f>'3 - Modernizácia systému ...'!F39</f>
        <v>0</v>
      </c>
      <c r="BT98" s="21" t="s">
        <v>87</v>
      </c>
      <c r="BV98" s="21" t="s">
        <v>77</v>
      </c>
      <c r="BW98" s="21" t="s">
        <v>93</v>
      </c>
      <c r="BX98" s="21" t="s">
        <v>83</v>
      </c>
      <c r="CL98" s="21" t="s">
        <v>1</v>
      </c>
    </row>
    <row r="99" spans="1:91" s="3" customFormat="1" ht="35.25" customHeight="1">
      <c r="A99" s="82" t="s">
        <v>84</v>
      </c>
      <c r="B99" s="47"/>
      <c r="C99" s="9"/>
      <c r="D99" s="9"/>
      <c r="E99" s="176" t="s">
        <v>94</v>
      </c>
      <c r="F99" s="176"/>
      <c r="G99" s="176"/>
      <c r="H99" s="176"/>
      <c r="I99" s="176"/>
      <c r="J99" s="9"/>
      <c r="K99" s="176" t="s">
        <v>95</v>
      </c>
      <c r="L99" s="176"/>
      <c r="M99" s="176"/>
      <c r="N99" s="176"/>
      <c r="O99" s="176"/>
      <c r="P99" s="176"/>
      <c r="Q99" s="176"/>
      <c r="R99" s="176"/>
      <c r="S99" s="176"/>
      <c r="T99" s="176"/>
      <c r="U99" s="176"/>
      <c r="V99" s="176"/>
      <c r="W99" s="176"/>
      <c r="X99" s="176"/>
      <c r="Y99" s="176"/>
      <c r="Z99" s="176"/>
      <c r="AA99" s="176"/>
      <c r="AB99" s="176"/>
      <c r="AC99" s="176"/>
      <c r="AD99" s="176"/>
      <c r="AE99" s="176"/>
      <c r="AF99" s="176"/>
      <c r="AG99" s="203">
        <f>'4 - Inštalácia alebo výme...'!J32</f>
        <v>0</v>
      </c>
      <c r="AH99" s="204"/>
      <c r="AI99" s="204"/>
      <c r="AJ99" s="204"/>
      <c r="AK99" s="204"/>
      <c r="AL99" s="204"/>
      <c r="AM99" s="204"/>
      <c r="AN99" s="203">
        <f t="shared" si="0"/>
        <v>0</v>
      </c>
      <c r="AO99" s="204"/>
      <c r="AP99" s="204"/>
      <c r="AQ99" s="83" t="s">
        <v>86</v>
      </c>
      <c r="AR99" s="47"/>
      <c r="AS99" s="84">
        <v>0</v>
      </c>
      <c r="AT99" s="85">
        <f t="shared" si="1"/>
        <v>0</v>
      </c>
      <c r="AU99" s="86">
        <f>'4 - Inštalácia alebo výme...'!P127</f>
        <v>0</v>
      </c>
      <c r="AV99" s="85">
        <f>'4 - Inštalácia alebo výme...'!J35</f>
        <v>0</v>
      </c>
      <c r="AW99" s="85">
        <f>'4 - Inštalácia alebo výme...'!J36</f>
        <v>0</v>
      </c>
      <c r="AX99" s="85">
        <f>'4 - Inštalácia alebo výme...'!J37</f>
        <v>0</v>
      </c>
      <c r="AY99" s="85">
        <f>'4 - Inštalácia alebo výme...'!J38</f>
        <v>0</v>
      </c>
      <c r="AZ99" s="85">
        <f>'4 - Inštalácia alebo výme...'!F35</f>
        <v>0</v>
      </c>
      <c r="BA99" s="85">
        <f>'4 - Inštalácia alebo výme...'!F36</f>
        <v>0</v>
      </c>
      <c r="BB99" s="85">
        <f>'4 - Inštalácia alebo výme...'!F37</f>
        <v>0</v>
      </c>
      <c r="BC99" s="85">
        <f>'4 - Inštalácia alebo výme...'!F38</f>
        <v>0</v>
      </c>
      <c r="BD99" s="87">
        <f>'4 - Inštalácia alebo výme...'!F39</f>
        <v>0</v>
      </c>
      <c r="BT99" s="21" t="s">
        <v>87</v>
      </c>
      <c r="BV99" s="21" t="s">
        <v>77</v>
      </c>
      <c r="BW99" s="21" t="s">
        <v>96</v>
      </c>
      <c r="BX99" s="21" t="s">
        <v>83</v>
      </c>
      <c r="CL99" s="21" t="s">
        <v>1</v>
      </c>
    </row>
    <row r="100" spans="1:91" s="3" customFormat="1" ht="16.5" customHeight="1">
      <c r="A100" s="82" t="s">
        <v>84</v>
      </c>
      <c r="B100" s="47"/>
      <c r="C100" s="9"/>
      <c r="D100" s="9"/>
      <c r="E100" s="176" t="s">
        <v>97</v>
      </c>
      <c r="F100" s="176"/>
      <c r="G100" s="176"/>
      <c r="H100" s="176"/>
      <c r="I100" s="176"/>
      <c r="J100" s="9"/>
      <c r="K100" s="176" t="s">
        <v>98</v>
      </c>
      <c r="L100" s="176"/>
      <c r="M100" s="176"/>
      <c r="N100" s="176"/>
      <c r="O100" s="176"/>
      <c r="P100" s="176"/>
      <c r="Q100" s="176"/>
      <c r="R100" s="176"/>
      <c r="S100" s="176"/>
      <c r="T100" s="176"/>
      <c r="U100" s="176"/>
      <c r="V100" s="176"/>
      <c r="W100" s="176"/>
      <c r="X100" s="176"/>
      <c r="Y100" s="176"/>
      <c r="Z100" s="176"/>
      <c r="AA100" s="176"/>
      <c r="AB100" s="176"/>
      <c r="AC100" s="176"/>
      <c r="AD100" s="176"/>
      <c r="AE100" s="176"/>
      <c r="AF100" s="176"/>
      <c r="AG100" s="203">
        <f>'5 - Výmena vykurovacieho ...'!J32</f>
        <v>0</v>
      </c>
      <c r="AH100" s="204"/>
      <c r="AI100" s="204"/>
      <c r="AJ100" s="204"/>
      <c r="AK100" s="204"/>
      <c r="AL100" s="204"/>
      <c r="AM100" s="204"/>
      <c r="AN100" s="203">
        <f t="shared" si="0"/>
        <v>0</v>
      </c>
      <c r="AO100" s="204"/>
      <c r="AP100" s="204"/>
      <c r="AQ100" s="83" t="s">
        <v>86</v>
      </c>
      <c r="AR100" s="47"/>
      <c r="AS100" s="84">
        <v>0</v>
      </c>
      <c r="AT100" s="85">
        <f t="shared" si="1"/>
        <v>0</v>
      </c>
      <c r="AU100" s="86">
        <f>'5 - Výmena vykurovacieho ...'!P129</f>
        <v>0</v>
      </c>
      <c r="AV100" s="85">
        <f>'5 - Výmena vykurovacieho ...'!J35</f>
        <v>0</v>
      </c>
      <c r="AW100" s="85">
        <f>'5 - Výmena vykurovacieho ...'!J36</f>
        <v>0</v>
      </c>
      <c r="AX100" s="85">
        <f>'5 - Výmena vykurovacieho ...'!J37</f>
        <v>0</v>
      </c>
      <c r="AY100" s="85">
        <f>'5 - Výmena vykurovacieho ...'!J38</f>
        <v>0</v>
      </c>
      <c r="AZ100" s="85">
        <f>'5 - Výmena vykurovacieho ...'!F35</f>
        <v>0</v>
      </c>
      <c r="BA100" s="85">
        <f>'5 - Výmena vykurovacieho ...'!F36</f>
        <v>0</v>
      </c>
      <c r="BB100" s="85">
        <f>'5 - Výmena vykurovacieho ...'!F37</f>
        <v>0</v>
      </c>
      <c r="BC100" s="85">
        <f>'5 - Výmena vykurovacieho ...'!F38</f>
        <v>0</v>
      </c>
      <c r="BD100" s="87">
        <f>'5 - Výmena vykurovacieho ...'!F39</f>
        <v>0</v>
      </c>
      <c r="BT100" s="21" t="s">
        <v>87</v>
      </c>
      <c r="BV100" s="21" t="s">
        <v>77</v>
      </c>
      <c r="BW100" s="21" t="s">
        <v>99</v>
      </c>
      <c r="BX100" s="21" t="s">
        <v>83</v>
      </c>
      <c r="CL100" s="21" t="s">
        <v>1</v>
      </c>
    </row>
    <row r="101" spans="1:91" s="3" customFormat="1" ht="16.5" customHeight="1">
      <c r="A101" s="82" t="s">
        <v>84</v>
      </c>
      <c r="B101" s="47"/>
      <c r="C101" s="9"/>
      <c r="D101" s="9"/>
      <c r="E101" s="176" t="s">
        <v>100</v>
      </c>
      <c r="F101" s="176"/>
      <c r="G101" s="176"/>
      <c r="H101" s="176"/>
      <c r="I101" s="176"/>
      <c r="J101" s="9"/>
      <c r="K101" s="176" t="s">
        <v>101</v>
      </c>
      <c r="L101" s="176"/>
      <c r="M101" s="176"/>
      <c r="N101" s="176"/>
      <c r="O101" s="176"/>
      <c r="P101" s="176"/>
      <c r="Q101" s="176"/>
      <c r="R101" s="176"/>
      <c r="S101" s="176"/>
      <c r="T101" s="176"/>
      <c r="U101" s="176"/>
      <c r="V101" s="176"/>
      <c r="W101" s="176"/>
      <c r="X101" s="176"/>
      <c r="Y101" s="176"/>
      <c r="Z101" s="176"/>
      <c r="AA101" s="176"/>
      <c r="AB101" s="176"/>
      <c r="AC101" s="176"/>
      <c r="AD101" s="176"/>
      <c r="AE101" s="176"/>
      <c r="AF101" s="176"/>
      <c r="AG101" s="203">
        <f>'6 - Výmena a inštalácia z...'!J32</f>
        <v>0</v>
      </c>
      <c r="AH101" s="204"/>
      <c r="AI101" s="204"/>
      <c r="AJ101" s="204"/>
      <c r="AK101" s="204"/>
      <c r="AL101" s="204"/>
      <c r="AM101" s="204"/>
      <c r="AN101" s="203">
        <f t="shared" si="0"/>
        <v>0</v>
      </c>
      <c r="AO101" s="204"/>
      <c r="AP101" s="204"/>
      <c r="AQ101" s="83" t="s">
        <v>86</v>
      </c>
      <c r="AR101" s="47"/>
      <c r="AS101" s="84">
        <v>0</v>
      </c>
      <c r="AT101" s="85">
        <f t="shared" si="1"/>
        <v>0</v>
      </c>
      <c r="AU101" s="86">
        <f>'6 - Výmena a inštalácia z...'!P130</f>
        <v>0</v>
      </c>
      <c r="AV101" s="85">
        <f>'6 - Výmena a inštalácia z...'!J35</f>
        <v>0</v>
      </c>
      <c r="AW101" s="85">
        <f>'6 - Výmena a inštalácia z...'!J36</f>
        <v>0</v>
      </c>
      <c r="AX101" s="85">
        <f>'6 - Výmena a inštalácia z...'!J37</f>
        <v>0</v>
      </c>
      <c r="AY101" s="85">
        <f>'6 - Výmena a inštalácia z...'!J38</f>
        <v>0</v>
      </c>
      <c r="AZ101" s="85">
        <f>'6 - Výmena a inštalácia z...'!F35</f>
        <v>0</v>
      </c>
      <c r="BA101" s="85">
        <f>'6 - Výmena a inštalácia z...'!F36</f>
        <v>0</v>
      </c>
      <c r="BB101" s="85">
        <f>'6 - Výmena a inštalácia z...'!F37</f>
        <v>0</v>
      </c>
      <c r="BC101" s="85">
        <f>'6 - Výmena a inštalácia z...'!F38</f>
        <v>0</v>
      </c>
      <c r="BD101" s="87">
        <f>'6 - Výmena a inštalácia z...'!F39</f>
        <v>0</v>
      </c>
      <c r="BT101" s="21" t="s">
        <v>87</v>
      </c>
      <c r="BV101" s="21" t="s">
        <v>77</v>
      </c>
      <c r="BW101" s="21" t="s">
        <v>102</v>
      </c>
      <c r="BX101" s="21" t="s">
        <v>83</v>
      </c>
      <c r="CL101" s="21" t="s">
        <v>20</v>
      </c>
    </row>
    <row r="102" spans="1:91" s="6" customFormat="1" ht="16.5" customHeight="1">
      <c r="B102" s="73"/>
      <c r="C102" s="74"/>
      <c r="D102" s="175" t="s">
        <v>103</v>
      </c>
      <c r="E102" s="175"/>
      <c r="F102" s="175"/>
      <c r="G102" s="175"/>
      <c r="H102" s="175"/>
      <c r="I102" s="75"/>
      <c r="J102" s="175" t="s">
        <v>104</v>
      </c>
      <c r="K102" s="175"/>
      <c r="L102" s="175"/>
      <c r="M102" s="175"/>
      <c r="N102" s="175"/>
      <c r="O102" s="175"/>
      <c r="P102" s="175"/>
      <c r="Q102" s="175"/>
      <c r="R102" s="175"/>
      <c r="S102" s="175"/>
      <c r="T102" s="175"/>
      <c r="U102" s="175"/>
      <c r="V102" s="175"/>
      <c r="W102" s="175"/>
      <c r="X102" s="175"/>
      <c r="Y102" s="175"/>
      <c r="Z102" s="175"/>
      <c r="AA102" s="175"/>
      <c r="AB102" s="175"/>
      <c r="AC102" s="175"/>
      <c r="AD102" s="175"/>
      <c r="AE102" s="175"/>
      <c r="AF102" s="175"/>
      <c r="AG102" s="205">
        <f>ROUND(SUM(AG103:AG105),2)</f>
        <v>0</v>
      </c>
      <c r="AH102" s="206"/>
      <c r="AI102" s="206"/>
      <c r="AJ102" s="206"/>
      <c r="AK102" s="206"/>
      <c r="AL102" s="206"/>
      <c r="AM102" s="206"/>
      <c r="AN102" s="212">
        <f t="shared" si="0"/>
        <v>0</v>
      </c>
      <c r="AO102" s="206"/>
      <c r="AP102" s="206"/>
      <c r="AQ102" s="76" t="s">
        <v>81</v>
      </c>
      <c r="AR102" s="73"/>
      <c r="AS102" s="77">
        <f>ROUND(SUM(AS103:AS105),2)</f>
        <v>0</v>
      </c>
      <c r="AT102" s="78">
        <f t="shared" si="1"/>
        <v>0</v>
      </c>
      <c r="AU102" s="79">
        <f>ROUND(SUM(AU103:AU105),5)</f>
        <v>0</v>
      </c>
      <c r="AV102" s="78">
        <f>ROUND(AZ102*L29,2)</f>
        <v>0</v>
      </c>
      <c r="AW102" s="78">
        <f>ROUND(BA102*L30,2)</f>
        <v>0</v>
      </c>
      <c r="AX102" s="78">
        <f>ROUND(BB102*L29,2)</f>
        <v>0</v>
      </c>
      <c r="AY102" s="78">
        <f>ROUND(BC102*L30,2)</f>
        <v>0</v>
      </c>
      <c r="AZ102" s="78">
        <f>ROUND(SUM(AZ103:AZ105),2)</f>
        <v>0</v>
      </c>
      <c r="BA102" s="78">
        <f>ROUND(SUM(BA103:BA105),2)</f>
        <v>0</v>
      </c>
      <c r="BB102" s="78">
        <f>ROUND(SUM(BB103:BB105),2)</f>
        <v>0</v>
      </c>
      <c r="BC102" s="78">
        <f>ROUND(SUM(BC103:BC105),2)</f>
        <v>0</v>
      </c>
      <c r="BD102" s="80">
        <f>ROUND(SUM(BD103:BD105),2)</f>
        <v>0</v>
      </c>
      <c r="BS102" s="81" t="s">
        <v>74</v>
      </c>
      <c r="BT102" s="81" t="s">
        <v>82</v>
      </c>
      <c r="BU102" s="81" t="s">
        <v>76</v>
      </c>
      <c r="BV102" s="81" t="s">
        <v>77</v>
      </c>
      <c r="BW102" s="81" t="s">
        <v>105</v>
      </c>
      <c r="BX102" s="81" t="s">
        <v>4</v>
      </c>
      <c r="CL102" s="81" t="s">
        <v>1</v>
      </c>
      <c r="CM102" s="81" t="s">
        <v>75</v>
      </c>
    </row>
    <row r="103" spans="1:91" s="3" customFormat="1" ht="35.25" customHeight="1">
      <c r="A103" s="82" t="s">
        <v>84</v>
      </c>
      <c r="B103" s="47"/>
      <c r="C103" s="9"/>
      <c r="D103" s="9"/>
      <c r="E103" s="176" t="s">
        <v>106</v>
      </c>
      <c r="F103" s="176"/>
      <c r="G103" s="176"/>
      <c r="H103" s="176"/>
      <c r="I103" s="176"/>
      <c r="J103" s="9"/>
      <c r="K103" s="176" t="s">
        <v>107</v>
      </c>
      <c r="L103" s="176"/>
      <c r="M103" s="176"/>
      <c r="N103" s="176"/>
      <c r="O103" s="176"/>
      <c r="P103" s="176"/>
      <c r="Q103" s="176"/>
      <c r="R103" s="176"/>
      <c r="S103" s="176"/>
      <c r="T103" s="176"/>
      <c r="U103" s="176"/>
      <c r="V103" s="176"/>
      <c r="W103" s="176"/>
      <c r="X103" s="176"/>
      <c r="Y103" s="176"/>
      <c r="Z103" s="176"/>
      <c r="AA103" s="176"/>
      <c r="AB103" s="176"/>
      <c r="AC103" s="176"/>
      <c r="AD103" s="176"/>
      <c r="AE103" s="176"/>
      <c r="AF103" s="176"/>
      <c r="AG103" s="203">
        <f>'7 - Obnova stavebných kon...'!J32</f>
        <v>0</v>
      </c>
      <c r="AH103" s="204"/>
      <c r="AI103" s="204"/>
      <c r="AJ103" s="204"/>
      <c r="AK103" s="204"/>
      <c r="AL103" s="204"/>
      <c r="AM103" s="204"/>
      <c r="AN103" s="203">
        <f t="shared" si="0"/>
        <v>0</v>
      </c>
      <c r="AO103" s="204"/>
      <c r="AP103" s="204"/>
      <c r="AQ103" s="83" t="s">
        <v>86</v>
      </c>
      <c r="AR103" s="47"/>
      <c r="AS103" s="84">
        <v>0</v>
      </c>
      <c r="AT103" s="85">
        <f t="shared" si="1"/>
        <v>0</v>
      </c>
      <c r="AU103" s="86">
        <f>'7 - Obnova stavebných kon...'!P124</f>
        <v>0</v>
      </c>
      <c r="AV103" s="85">
        <f>'7 - Obnova stavebných kon...'!J35</f>
        <v>0</v>
      </c>
      <c r="AW103" s="85">
        <f>'7 - Obnova stavebných kon...'!J36</f>
        <v>0</v>
      </c>
      <c r="AX103" s="85">
        <f>'7 - Obnova stavebných kon...'!J37</f>
        <v>0</v>
      </c>
      <c r="AY103" s="85">
        <f>'7 - Obnova stavebných kon...'!J38</f>
        <v>0</v>
      </c>
      <c r="AZ103" s="85">
        <f>'7 - Obnova stavebných kon...'!F35</f>
        <v>0</v>
      </c>
      <c r="BA103" s="85">
        <f>'7 - Obnova stavebných kon...'!F36</f>
        <v>0</v>
      </c>
      <c r="BB103" s="85">
        <f>'7 - Obnova stavebných kon...'!F37</f>
        <v>0</v>
      </c>
      <c r="BC103" s="85">
        <f>'7 - Obnova stavebných kon...'!F38</f>
        <v>0</v>
      </c>
      <c r="BD103" s="87">
        <f>'7 - Obnova stavebných kon...'!F39</f>
        <v>0</v>
      </c>
      <c r="BT103" s="21" t="s">
        <v>87</v>
      </c>
      <c r="BV103" s="21" t="s">
        <v>77</v>
      </c>
      <c r="BW103" s="21" t="s">
        <v>108</v>
      </c>
      <c r="BX103" s="21" t="s">
        <v>105</v>
      </c>
      <c r="CL103" s="21" t="s">
        <v>1</v>
      </c>
    </row>
    <row r="104" spans="1:91" s="3" customFormat="1" ht="35.25" customHeight="1">
      <c r="A104" s="82" t="s">
        <v>84</v>
      </c>
      <c r="B104" s="47"/>
      <c r="C104" s="9"/>
      <c r="D104" s="9"/>
      <c r="E104" s="176" t="s">
        <v>109</v>
      </c>
      <c r="F104" s="176"/>
      <c r="G104" s="176"/>
      <c r="H104" s="176"/>
      <c r="I104" s="176"/>
      <c r="J104" s="9"/>
      <c r="K104" s="176" t="s">
        <v>110</v>
      </c>
      <c r="L104" s="176"/>
      <c r="M104" s="176"/>
      <c r="N104" s="176"/>
      <c r="O104" s="176"/>
      <c r="P104" s="176"/>
      <c r="Q104" s="176"/>
      <c r="R104" s="176"/>
      <c r="S104" s="176"/>
      <c r="T104" s="176"/>
      <c r="U104" s="176"/>
      <c r="V104" s="176"/>
      <c r="W104" s="176"/>
      <c r="X104" s="176"/>
      <c r="Y104" s="176"/>
      <c r="Z104" s="176"/>
      <c r="AA104" s="176"/>
      <c r="AB104" s="176"/>
      <c r="AC104" s="176"/>
      <c r="AD104" s="176"/>
      <c r="AE104" s="176"/>
      <c r="AF104" s="176"/>
      <c r="AG104" s="203">
        <f>'8 - Obnova vonkajších pov...'!J32</f>
        <v>0</v>
      </c>
      <c r="AH104" s="204"/>
      <c r="AI104" s="204"/>
      <c r="AJ104" s="204"/>
      <c r="AK104" s="204"/>
      <c r="AL104" s="204"/>
      <c r="AM104" s="204"/>
      <c r="AN104" s="203">
        <f t="shared" si="0"/>
        <v>0</v>
      </c>
      <c r="AO104" s="204"/>
      <c r="AP104" s="204"/>
      <c r="AQ104" s="83" t="s">
        <v>86</v>
      </c>
      <c r="AR104" s="47"/>
      <c r="AS104" s="84">
        <v>0</v>
      </c>
      <c r="AT104" s="85">
        <f t="shared" si="1"/>
        <v>0</v>
      </c>
      <c r="AU104" s="86">
        <f>'8 - Obnova vonkajších pov...'!P130</f>
        <v>0</v>
      </c>
      <c r="AV104" s="85">
        <f>'8 - Obnova vonkajších pov...'!J35</f>
        <v>0</v>
      </c>
      <c r="AW104" s="85">
        <f>'8 - Obnova vonkajších pov...'!J36</f>
        <v>0</v>
      </c>
      <c r="AX104" s="85">
        <f>'8 - Obnova vonkajších pov...'!J37</f>
        <v>0</v>
      </c>
      <c r="AY104" s="85">
        <f>'8 - Obnova vonkajších pov...'!J38</f>
        <v>0</v>
      </c>
      <c r="AZ104" s="85">
        <f>'8 - Obnova vonkajších pov...'!F35</f>
        <v>0</v>
      </c>
      <c r="BA104" s="85">
        <f>'8 - Obnova vonkajších pov...'!F36</f>
        <v>0</v>
      </c>
      <c r="BB104" s="85">
        <f>'8 - Obnova vonkajších pov...'!F37</f>
        <v>0</v>
      </c>
      <c r="BC104" s="85">
        <f>'8 - Obnova vonkajších pov...'!F38</f>
        <v>0</v>
      </c>
      <c r="BD104" s="87">
        <f>'8 - Obnova vonkajších pov...'!F39</f>
        <v>0</v>
      </c>
      <c r="BT104" s="21" t="s">
        <v>87</v>
      </c>
      <c r="BV104" s="21" t="s">
        <v>77</v>
      </c>
      <c r="BW104" s="21" t="s">
        <v>111</v>
      </c>
      <c r="BX104" s="21" t="s">
        <v>105</v>
      </c>
      <c r="CL104" s="21" t="s">
        <v>1</v>
      </c>
    </row>
    <row r="105" spans="1:91" s="3" customFormat="1" ht="16.5" customHeight="1">
      <c r="A105" s="82" t="s">
        <v>84</v>
      </c>
      <c r="B105" s="47"/>
      <c r="C105" s="9"/>
      <c r="D105" s="9"/>
      <c r="E105" s="176" t="s">
        <v>112</v>
      </c>
      <c r="F105" s="176"/>
      <c r="G105" s="176"/>
      <c r="H105" s="176"/>
      <c r="I105" s="176"/>
      <c r="J105" s="9"/>
      <c r="K105" s="176" t="s">
        <v>113</v>
      </c>
      <c r="L105" s="176"/>
      <c r="M105" s="176"/>
      <c r="N105" s="176"/>
      <c r="O105" s="176"/>
      <c r="P105" s="176"/>
      <c r="Q105" s="176"/>
      <c r="R105" s="176"/>
      <c r="S105" s="176"/>
      <c r="T105" s="176"/>
      <c r="U105" s="176"/>
      <c r="V105" s="176"/>
      <c r="W105" s="176"/>
      <c r="X105" s="176"/>
      <c r="Y105" s="176"/>
      <c r="Z105" s="176"/>
      <c r="AA105" s="176"/>
      <c r="AB105" s="176"/>
      <c r="AC105" s="176"/>
      <c r="AD105" s="176"/>
      <c r="AE105" s="176"/>
      <c r="AF105" s="176"/>
      <c r="AG105" s="203">
        <f>'9 - Podtlakové vetranie h...'!J32</f>
        <v>0</v>
      </c>
      <c r="AH105" s="204"/>
      <c r="AI105" s="204"/>
      <c r="AJ105" s="204"/>
      <c r="AK105" s="204"/>
      <c r="AL105" s="204"/>
      <c r="AM105" s="204"/>
      <c r="AN105" s="203">
        <f t="shared" si="0"/>
        <v>0</v>
      </c>
      <c r="AO105" s="204"/>
      <c r="AP105" s="204"/>
      <c r="AQ105" s="83" t="s">
        <v>86</v>
      </c>
      <c r="AR105" s="47"/>
      <c r="AS105" s="88">
        <v>0</v>
      </c>
      <c r="AT105" s="89">
        <f t="shared" si="1"/>
        <v>0</v>
      </c>
      <c r="AU105" s="90">
        <f>'9 - Podtlakové vetranie h...'!P126</f>
        <v>0</v>
      </c>
      <c r="AV105" s="89">
        <f>'9 - Podtlakové vetranie h...'!J35</f>
        <v>0</v>
      </c>
      <c r="AW105" s="89">
        <f>'9 - Podtlakové vetranie h...'!J36</f>
        <v>0</v>
      </c>
      <c r="AX105" s="89">
        <f>'9 - Podtlakové vetranie h...'!J37</f>
        <v>0</v>
      </c>
      <c r="AY105" s="89">
        <f>'9 - Podtlakové vetranie h...'!J38</f>
        <v>0</v>
      </c>
      <c r="AZ105" s="89">
        <f>'9 - Podtlakové vetranie h...'!F35</f>
        <v>0</v>
      </c>
      <c r="BA105" s="89">
        <f>'9 - Podtlakové vetranie h...'!F36</f>
        <v>0</v>
      </c>
      <c r="BB105" s="89">
        <f>'9 - Podtlakové vetranie h...'!F37</f>
        <v>0</v>
      </c>
      <c r="BC105" s="89">
        <f>'9 - Podtlakové vetranie h...'!F38</f>
        <v>0</v>
      </c>
      <c r="BD105" s="91">
        <f>'9 - Podtlakové vetranie h...'!F39</f>
        <v>0</v>
      </c>
      <c r="BT105" s="21" t="s">
        <v>87</v>
      </c>
      <c r="BV105" s="21" t="s">
        <v>77</v>
      </c>
      <c r="BW105" s="21" t="s">
        <v>114</v>
      </c>
      <c r="BX105" s="21" t="s">
        <v>105</v>
      </c>
      <c r="CL105" s="21" t="s">
        <v>1</v>
      </c>
    </row>
    <row r="106" spans="1:91" s="1" customFormat="1" ht="30" customHeight="1">
      <c r="B106" s="28"/>
      <c r="AR106" s="28"/>
    </row>
    <row r="107" spans="1:91" s="1" customFormat="1" ht="6.95" customHeight="1">
      <c r="B107" s="43"/>
      <c r="C107" s="44"/>
      <c r="D107" s="44"/>
      <c r="E107" s="44"/>
      <c r="F107" s="44"/>
      <c r="G107" s="44"/>
      <c r="H107" s="44"/>
      <c r="I107" s="44"/>
      <c r="J107" s="44"/>
      <c r="K107" s="44"/>
      <c r="L107" s="44"/>
      <c r="M107" s="44"/>
      <c r="N107" s="44"/>
      <c r="O107" s="44"/>
      <c r="P107" s="44"/>
      <c r="Q107" s="44"/>
      <c r="R107" s="44"/>
      <c r="S107" s="44"/>
      <c r="T107" s="44"/>
      <c r="U107" s="44"/>
      <c r="V107" s="44"/>
      <c r="W107" s="44"/>
      <c r="X107" s="44"/>
      <c r="Y107" s="44"/>
      <c r="Z107" s="44"/>
      <c r="AA107" s="44"/>
      <c r="AB107" s="44"/>
      <c r="AC107" s="44"/>
      <c r="AD107" s="44"/>
      <c r="AE107" s="44"/>
      <c r="AF107" s="44"/>
      <c r="AG107" s="44"/>
      <c r="AH107" s="44"/>
      <c r="AI107" s="44"/>
      <c r="AJ107" s="44"/>
      <c r="AK107" s="44"/>
      <c r="AL107" s="44"/>
      <c r="AM107" s="44"/>
      <c r="AN107" s="44"/>
      <c r="AO107" s="44"/>
      <c r="AP107" s="44"/>
      <c r="AQ107" s="44"/>
      <c r="AR107" s="28"/>
    </row>
  </sheetData>
  <mergeCells count="82">
    <mergeCell ref="AN105:AP105"/>
    <mergeCell ref="AG105:AM105"/>
    <mergeCell ref="AG94:AM94"/>
    <mergeCell ref="AN94:AP94"/>
    <mergeCell ref="AN104:AP104"/>
    <mergeCell ref="AN103:AP103"/>
    <mergeCell ref="AN92:AP92"/>
    <mergeCell ref="AN99:AP99"/>
    <mergeCell ref="AN95:AP95"/>
    <mergeCell ref="AN101:AP101"/>
    <mergeCell ref="AN100:AP100"/>
    <mergeCell ref="AN96:AP96"/>
    <mergeCell ref="AN97:AP97"/>
    <mergeCell ref="AN102:AP102"/>
    <mergeCell ref="AN98:AP98"/>
    <mergeCell ref="AG103:AM103"/>
    <mergeCell ref="AG100:AM100"/>
    <mergeCell ref="AG104:AM104"/>
    <mergeCell ref="AG98:AM98"/>
    <mergeCell ref="AG97:AM97"/>
    <mergeCell ref="AK35:AO35"/>
    <mergeCell ref="X35:AB35"/>
    <mergeCell ref="AR2:BE2"/>
    <mergeCell ref="AG101:AM101"/>
    <mergeCell ref="AG102:AM102"/>
    <mergeCell ref="AG99:AM99"/>
    <mergeCell ref="AG96:AM96"/>
    <mergeCell ref="AG95:AM95"/>
    <mergeCell ref="AG92:AM92"/>
    <mergeCell ref="AM87:AN87"/>
    <mergeCell ref="AM89:AP89"/>
    <mergeCell ref="AM90:AP90"/>
    <mergeCell ref="AS89:AT91"/>
    <mergeCell ref="L32:P32"/>
    <mergeCell ref="W32:AE32"/>
    <mergeCell ref="AK32:AO32"/>
    <mergeCell ref="L33:P33"/>
    <mergeCell ref="AK33:AO33"/>
    <mergeCell ref="W33:AE33"/>
    <mergeCell ref="AK30:AO30"/>
    <mergeCell ref="L30:P30"/>
    <mergeCell ref="AK31:AO31"/>
    <mergeCell ref="W31:AE31"/>
    <mergeCell ref="L31:P31"/>
    <mergeCell ref="L85:AJ85"/>
    <mergeCell ref="E105:I105"/>
    <mergeCell ref="K105:AF105"/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AK29:AO29"/>
    <mergeCell ref="L29:P29"/>
    <mergeCell ref="W29:AE29"/>
    <mergeCell ref="W30:AE30"/>
    <mergeCell ref="E103:I103"/>
    <mergeCell ref="E104:I104"/>
    <mergeCell ref="I92:AF92"/>
    <mergeCell ref="J102:AF102"/>
    <mergeCell ref="J95:AF95"/>
    <mergeCell ref="K100:AF100"/>
    <mergeCell ref="K97:AF97"/>
    <mergeCell ref="K98:AF98"/>
    <mergeCell ref="K99:AF99"/>
    <mergeCell ref="K96:AF96"/>
    <mergeCell ref="K101:AF101"/>
    <mergeCell ref="K103:AF103"/>
    <mergeCell ref="K104:AF104"/>
    <mergeCell ref="C92:G92"/>
    <mergeCell ref="D95:H95"/>
    <mergeCell ref="D102:H102"/>
    <mergeCell ref="E101:I101"/>
    <mergeCell ref="E99:I99"/>
    <mergeCell ref="E97:I97"/>
    <mergeCell ref="E96:I96"/>
    <mergeCell ref="E100:I100"/>
    <mergeCell ref="E98:I98"/>
  </mergeCells>
  <hyperlinks>
    <hyperlink ref="A96" location="'1 - Zlepšenie tepelnej oc...'!C2" display="/" xr:uid="{00000000-0004-0000-0000-000000000000}"/>
    <hyperlink ref="A97" location="'2 - Zlepšenie tepelnej oc...'!C2" display="/" xr:uid="{00000000-0004-0000-0000-000001000000}"/>
    <hyperlink ref="A98" location="'3 - Modernizácia systému ...'!C2" display="/" xr:uid="{00000000-0004-0000-0000-000002000000}"/>
    <hyperlink ref="A99" location="'4 - Inštalácia alebo výme...'!C2" display="/" xr:uid="{00000000-0004-0000-0000-000003000000}"/>
    <hyperlink ref="A100" location="'5 - Výmena vykurovacieho ...'!C2" display="/" xr:uid="{00000000-0004-0000-0000-000004000000}"/>
    <hyperlink ref="A101" location="'6 - Výmena a inštalácia z...'!C2" display="/" xr:uid="{00000000-0004-0000-0000-000005000000}"/>
    <hyperlink ref="A103" location="'7 - Obnova stavebných kon...'!C2" display="/" xr:uid="{00000000-0004-0000-0000-000006000000}"/>
    <hyperlink ref="A104" location="'8 - Obnova vonkajších pov...'!C2" display="/" xr:uid="{00000000-0004-0000-0000-000007000000}"/>
    <hyperlink ref="A105" location="'9 - Podtlakové vetranie h...'!C2" display="/" xr:uid="{00000000-0004-0000-0000-000008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B2:BM175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02" t="s">
        <v>5</v>
      </c>
      <c r="M2" s="184"/>
      <c r="N2" s="184"/>
      <c r="O2" s="184"/>
      <c r="P2" s="184"/>
      <c r="Q2" s="184"/>
      <c r="R2" s="184"/>
      <c r="S2" s="184"/>
      <c r="T2" s="184"/>
      <c r="U2" s="184"/>
      <c r="V2" s="184"/>
      <c r="AT2" s="13" t="s">
        <v>114</v>
      </c>
    </row>
    <row r="3" spans="2:46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75</v>
      </c>
    </row>
    <row r="4" spans="2:46" ht="24.95" customHeight="1">
      <c r="B4" s="16"/>
      <c r="D4" s="17" t="s">
        <v>115</v>
      </c>
      <c r="L4" s="16"/>
      <c r="M4" s="92" t="s">
        <v>9</v>
      </c>
      <c r="AT4" s="13" t="s">
        <v>3</v>
      </c>
    </row>
    <row r="5" spans="2:46" ht="6.95" customHeight="1">
      <c r="B5" s="16"/>
      <c r="L5" s="16"/>
    </row>
    <row r="6" spans="2:46" ht="12" customHeight="1">
      <c r="B6" s="16"/>
      <c r="D6" s="23" t="s">
        <v>15</v>
      </c>
      <c r="L6" s="16"/>
    </row>
    <row r="7" spans="2:46" ht="26.25" customHeight="1">
      <c r="B7" s="16"/>
      <c r="E7" s="219" t="str">
        <f>'Rekapitulácia stavby'!K6</f>
        <v>Domov dôchodcov a domov sociálnych služieb Kremnica - zníženie energetickej náročnosti objektu</v>
      </c>
      <c r="F7" s="220"/>
      <c r="G7" s="220"/>
      <c r="H7" s="220"/>
      <c r="L7" s="16"/>
    </row>
    <row r="8" spans="2:46" ht="12" customHeight="1">
      <c r="B8" s="16"/>
      <c r="D8" s="23" t="s">
        <v>116</v>
      </c>
      <c r="L8" s="16"/>
    </row>
    <row r="9" spans="2:46" s="1" customFormat="1" ht="16.5" customHeight="1">
      <c r="B9" s="28"/>
      <c r="E9" s="219" t="s">
        <v>1943</v>
      </c>
      <c r="F9" s="221"/>
      <c r="G9" s="221"/>
      <c r="H9" s="221"/>
      <c r="L9" s="28"/>
    </row>
    <row r="10" spans="2:46" s="1" customFormat="1" ht="12" customHeight="1">
      <c r="B10" s="28"/>
      <c r="D10" s="23" t="s">
        <v>118</v>
      </c>
      <c r="L10" s="28"/>
    </row>
    <row r="11" spans="2:46" s="1" customFormat="1" ht="16.5" customHeight="1">
      <c r="B11" s="28"/>
      <c r="E11" s="178" t="s">
        <v>2127</v>
      </c>
      <c r="F11" s="221"/>
      <c r="G11" s="221"/>
      <c r="H11" s="221"/>
      <c r="L11" s="28"/>
    </row>
    <row r="12" spans="2:46" s="1" customFormat="1" ht="11.25">
      <c r="B12" s="28"/>
      <c r="L12" s="28"/>
    </row>
    <row r="13" spans="2:46" s="1" customFormat="1" ht="12" customHeight="1">
      <c r="B13" s="28"/>
      <c r="D13" s="23" t="s">
        <v>17</v>
      </c>
      <c r="F13" s="21" t="s">
        <v>1</v>
      </c>
      <c r="I13" s="23" t="s">
        <v>18</v>
      </c>
      <c r="J13" s="21" t="s">
        <v>1</v>
      </c>
      <c r="L13" s="28"/>
    </row>
    <row r="14" spans="2:46" s="1" customFormat="1" ht="12" customHeight="1">
      <c r="B14" s="28"/>
      <c r="D14" s="23" t="s">
        <v>19</v>
      </c>
      <c r="F14" s="21" t="s">
        <v>1011</v>
      </c>
      <c r="I14" s="23" t="s">
        <v>21</v>
      </c>
      <c r="J14" s="51" t="str">
        <f>'Rekapitulácia stavby'!AN8</f>
        <v>30. 3. 2023</v>
      </c>
      <c r="L14" s="28"/>
    </row>
    <row r="15" spans="2:46" s="1" customFormat="1" ht="10.9" customHeight="1">
      <c r="B15" s="28"/>
      <c r="L15" s="28"/>
    </row>
    <row r="16" spans="2:46" s="1" customFormat="1" ht="12" customHeight="1">
      <c r="B16" s="28"/>
      <c r="D16" s="23" t="s">
        <v>23</v>
      </c>
      <c r="I16" s="23" t="s">
        <v>24</v>
      </c>
      <c r="J16" s="21" t="s">
        <v>1</v>
      </c>
      <c r="L16" s="28"/>
    </row>
    <row r="17" spans="2:12" s="1" customFormat="1" ht="18" customHeight="1">
      <c r="B17" s="28"/>
      <c r="E17" s="21" t="s">
        <v>25</v>
      </c>
      <c r="I17" s="23" t="s">
        <v>26</v>
      </c>
      <c r="J17" s="21" t="s">
        <v>1</v>
      </c>
      <c r="L17" s="28"/>
    </row>
    <row r="18" spans="2:12" s="1" customFormat="1" ht="6.95" customHeight="1">
      <c r="B18" s="28"/>
      <c r="L18" s="28"/>
    </row>
    <row r="19" spans="2:12" s="1" customFormat="1" ht="12" customHeight="1">
      <c r="B19" s="28"/>
      <c r="D19" s="23" t="s">
        <v>27</v>
      </c>
      <c r="I19" s="23" t="s">
        <v>24</v>
      </c>
      <c r="J19" s="24" t="str">
        <f>'Rekapitulácia stavby'!AN13</f>
        <v>Vyplň údaj</v>
      </c>
      <c r="L19" s="28"/>
    </row>
    <row r="20" spans="2:12" s="1" customFormat="1" ht="18" customHeight="1">
      <c r="B20" s="28"/>
      <c r="E20" s="222" t="str">
        <f>'Rekapitulácia stavby'!E14</f>
        <v>Vyplň údaj</v>
      </c>
      <c r="F20" s="183"/>
      <c r="G20" s="183"/>
      <c r="H20" s="183"/>
      <c r="I20" s="23" t="s">
        <v>26</v>
      </c>
      <c r="J20" s="24" t="str">
        <f>'Rekapitulácia stavby'!AN14</f>
        <v>Vyplň údaj</v>
      </c>
      <c r="L20" s="28"/>
    </row>
    <row r="21" spans="2:12" s="1" customFormat="1" ht="6.95" customHeight="1">
      <c r="B21" s="28"/>
      <c r="L21" s="28"/>
    </row>
    <row r="22" spans="2:12" s="1" customFormat="1" ht="12" customHeight="1">
      <c r="B22" s="28"/>
      <c r="D22" s="23" t="s">
        <v>29</v>
      </c>
      <c r="I22" s="23" t="s">
        <v>24</v>
      </c>
      <c r="J22" s="21" t="s">
        <v>1</v>
      </c>
      <c r="L22" s="28"/>
    </row>
    <row r="23" spans="2:12" s="1" customFormat="1" ht="18" customHeight="1">
      <c r="B23" s="28"/>
      <c r="E23" s="21" t="s">
        <v>30</v>
      </c>
      <c r="I23" s="23" t="s">
        <v>26</v>
      </c>
      <c r="J23" s="21" t="s">
        <v>1</v>
      </c>
      <c r="L23" s="28"/>
    </row>
    <row r="24" spans="2:12" s="1" customFormat="1" ht="6.95" customHeight="1">
      <c r="B24" s="28"/>
      <c r="L24" s="28"/>
    </row>
    <row r="25" spans="2:12" s="1" customFormat="1" ht="12" customHeight="1">
      <c r="B25" s="28"/>
      <c r="D25" s="23" t="s">
        <v>32</v>
      </c>
      <c r="I25" s="23" t="s">
        <v>24</v>
      </c>
      <c r="J25" s="21" t="s">
        <v>1</v>
      </c>
      <c r="L25" s="28"/>
    </row>
    <row r="26" spans="2:12" s="1" customFormat="1" ht="18" customHeight="1">
      <c r="B26" s="28"/>
      <c r="E26" s="21" t="s">
        <v>33</v>
      </c>
      <c r="I26" s="23" t="s">
        <v>26</v>
      </c>
      <c r="J26" s="21" t="s">
        <v>1</v>
      </c>
      <c r="L26" s="28"/>
    </row>
    <row r="27" spans="2:12" s="1" customFormat="1" ht="6.95" customHeight="1">
      <c r="B27" s="28"/>
      <c r="L27" s="28"/>
    </row>
    <row r="28" spans="2:12" s="1" customFormat="1" ht="12" customHeight="1">
      <c r="B28" s="28"/>
      <c r="D28" s="23" t="s">
        <v>34</v>
      </c>
      <c r="L28" s="28"/>
    </row>
    <row r="29" spans="2:12" s="7" customFormat="1" ht="16.5" customHeight="1">
      <c r="B29" s="93"/>
      <c r="E29" s="188" t="s">
        <v>1</v>
      </c>
      <c r="F29" s="188"/>
      <c r="G29" s="188"/>
      <c r="H29" s="188"/>
      <c r="L29" s="93"/>
    </row>
    <row r="30" spans="2:12" s="1" customFormat="1" ht="6.95" customHeight="1">
      <c r="B30" s="28"/>
      <c r="L30" s="28"/>
    </row>
    <row r="31" spans="2:12" s="1" customFormat="1" ht="6.95" customHeight="1">
      <c r="B31" s="28"/>
      <c r="D31" s="52"/>
      <c r="E31" s="52"/>
      <c r="F31" s="52"/>
      <c r="G31" s="52"/>
      <c r="H31" s="52"/>
      <c r="I31" s="52"/>
      <c r="J31" s="52"/>
      <c r="K31" s="52"/>
      <c r="L31" s="28"/>
    </row>
    <row r="32" spans="2:12" s="1" customFormat="1" ht="25.35" customHeight="1">
      <c r="B32" s="28"/>
      <c r="D32" s="94" t="s">
        <v>35</v>
      </c>
      <c r="J32" s="65">
        <f>ROUND(J126, 2)</f>
        <v>0</v>
      </c>
      <c r="L32" s="28"/>
    </row>
    <row r="33" spans="2:12" s="1" customFormat="1" ht="6.95" customHeight="1">
      <c r="B33" s="28"/>
      <c r="D33" s="52"/>
      <c r="E33" s="52"/>
      <c r="F33" s="52"/>
      <c r="G33" s="52"/>
      <c r="H33" s="52"/>
      <c r="I33" s="52"/>
      <c r="J33" s="52"/>
      <c r="K33" s="52"/>
      <c r="L33" s="28"/>
    </row>
    <row r="34" spans="2:12" s="1" customFormat="1" ht="14.45" customHeight="1">
      <c r="B34" s="28"/>
      <c r="F34" s="31" t="s">
        <v>37</v>
      </c>
      <c r="I34" s="31" t="s">
        <v>36</v>
      </c>
      <c r="J34" s="31" t="s">
        <v>38</v>
      </c>
      <c r="L34" s="28"/>
    </row>
    <row r="35" spans="2:12" s="1" customFormat="1" ht="14.45" customHeight="1">
      <c r="B35" s="28"/>
      <c r="D35" s="54" t="s">
        <v>39</v>
      </c>
      <c r="E35" s="33" t="s">
        <v>40</v>
      </c>
      <c r="F35" s="95">
        <f>ROUND((SUM(BE126:BE174)),  2)</f>
        <v>0</v>
      </c>
      <c r="G35" s="96"/>
      <c r="H35" s="96"/>
      <c r="I35" s="97">
        <v>0.2</v>
      </c>
      <c r="J35" s="95">
        <f>ROUND(((SUM(BE126:BE174))*I35),  2)</f>
        <v>0</v>
      </c>
      <c r="L35" s="28"/>
    </row>
    <row r="36" spans="2:12" s="1" customFormat="1" ht="14.45" customHeight="1">
      <c r="B36" s="28"/>
      <c r="E36" s="33" t="s">
        <v>41</v>
      </c>
      <c r="F36" s="95">
        <f>ROUND((SUM(BF126:BF174)),  2)</f>
        <v>0</v>
      </c>
      <c r="G36" s="96"/>
      <c r="H36" s="96"/>
      <c r="I36" s="97">
        <v>0.2</v>
      </c>
      <c r="J36" s="95">
        <f>ROUND(((SUM(BF126:BF174))*I36),  2)</f>
        <v>0</v>
      </c>
      <c r="L36" s="28"/>
    </row>
    <row r="37" spans="2:12" s="1" customFormat="1" ht="14.45" hidden="1" customHeight="1">
      <c r="B37" s="28"/>
      <c r="E37" s="23" t="s">
        <v>42</v>
      </c>
      <c r="F37" s="85">
        <f>ROUND((SUM(BG126:BG174)),  2)</f>
        <v>0</v>
      </c>
      <c r="I37" s="98">
        <v>0.2</v>
      </c>
      <c r="J37" s="85">
        <f>0</f>
        <v>0</v>
      </c>
      <c r="L37" s="28"/>
    </row>
    <row r="38" spans="2:12" s="1" customFormat="1" ht="14.45" hidden="1" customHeight="1">
      <c r="B38" s="28"/>
      <c r="E38" s="23" t="s">
        <v>43</v>
      </c>
      <c r="F38" s="85">
        <f>ROUND((SUM(BH126:BH174)),  2)</f>
        <v>0</v>
      </c>
      <c r="I38" s="98">
        <v>0.2</v>
      </c>
      <c r="J38" s="85">
        <f>0</f>
        <v>0</v>
      </c>
      <c r="L38" s="28"/>
    </row>
    <row r="39" spans="2:12" s="1" customFormat="1" ht="14.45" hidden="1" customHeight="1">
      <c r="B39" s="28"/>
      <c r="E39" s="33" t="s">
        <v>44</v>
      </c>
      <c r="F39" s="95">
        <f>ROUND((SUM(BI126:BI174)),  2)</f>
        <v>0</v>
      </c>
      <c r="G39" s="96"/>
      <c r="H39" s="96"/>
      <c r="I39" s="97">
        <v>0</v>
      </c>
      <c r="J39" s="95">
        <f>0</f>
        <v>0</v>
      </c>
      <c r="L39" s="28"/>
    </row>
    <row r="40" spans="2:12" s="1" customFormat="1" ht="6.95" customHeight="1">
      <c r="B40" s="28"/>
      <c r="L40" s="28"/>
    </row>
    <row r="41" spans="2:12" s="1" customFormat="1" ht="25.35" customHeight="1">
      <c r="B41" s="28"/>
      <c r="C41" s="99"/>
      <c r="D41" s="100" t="s">
        <v>45</v>
      </c>
      <c r="E41" s="56"/>
      <c r="F41" s="56"/>
      <c r="G41" s="101" t="s">
        <v>46</v>
      </c>
      <c r="H41" s="102" t="s">
        <v>47</v>
      </c>
      <c r="I41" s="56"/>
      <c r="J41" s="103">
        <f>SUM(J32:J39)</f>
        <v>0</v>
      </c>
      <c r="K41" s="104"/>
      <c r="L41" s="28"/>
    </row>
    <row r="42" spans="2:12" s="1" customFormat="1" ht="14.45" customHeight="1">
      <c r="B42" s="28"/>
      <c r="L42" s="28"/>
    </row>
    <row r="43" spans="2:12" ht="14.45" customHeight="1">
      <c r="B43" s="16"/>
      <c r="L43" s="16"/>
    </row>
    <row r="44" spans="2:12" ht="14.45" customHeight="1">
      <c r="B44" s="16"/>
      <c r="L44" s="16"/>
    </row>
    <row r="45" spans="2:12" ht="14.45" customHeight="1">
      <c r="B45" s="16"/>
      <c r="L45" s="16"/>
    </row>
    <row r="46" spans="2:12" ht="14.45" customHeight="1">
      <c r="B46" s="16"/>
      <c r="L46" s="16"/>
    </row>
    <row r="47" spans="2:12" ht="14.45" customHeight="1">
      <c r="B47" s="16"/>
      <c r="L47" s="16"/>
    </row>
    <row r="48" spans="2:12" ht="14.45" customHeight="1">
      <c r="B48" s="16"/>
      <c r="L48" s="16"/>
    </row>
    <row r="49" spans="2:12" ht="14.45" customHeight="1">
      <c r="B49" s="16"/>
      <c r="L49" s="16"/>
    </row>
    <row r="50" spans="2:12" s="1" customFormat="1" ht="14.45" customHeight="1">
      <c r="B50" s="28"/>
      <c r="D50" s="40" t="s">
        <v>48</v>
      </c>
      <c r="E50" s="41"/>
      <c r="F50" s="41"/>
      <c r="G50" s="40" t="s">
        <v>49</v>
      </c>
      <c r="H50" s="41"/>
      <c r="I50" s="41"/>
      <c r="J50" s="41"/>
      <c r="K50" s="41"/>
      <c r="L50" s="28"/>
    </row>
    <row r="51" spans="2:12" ht="11.25">
      <c r="B51" s="16"/>
      <c r="L51" s="16"/>
    </row>
    <row r="52" spans="2:12" ht="11.25">
      <c r="B52" s="16"/>
      <c r="L52" s="16"/>
    </row>
    <row r="53" spans="2:12" ht="11.25">
      <c r="B53" s="16"/>
      <c r="L53" s="16"/>
    </row>
    <row r="54" spans="2:12" ht="11.25">
      <c r="B54" s="16"/>
      <c r="L54" s="16"/>
    </row>
    <row r="55" spans="2:12" ht="11.25">
      <c r="B55" s="16"/>
      <c r="L55" s="16"/>
    </row>
    <row r="56" spans="2:12" ht="11.25">
      <c r="B56" s="16"/>
      <c r="L56" s="16"/>
    </row>
    <row r="57" spans="2:12" ht="11.25">
      <c r="B57" s="16"/>
      <c r="L57" s="16"/>
    </row>
    <row r="58" spans="2:12" ht="11.25">
      <c r="B58" s="16"/>
      <c r="L58" s="16"/>
    </row>
    <row r="59" spans="2:12" ht="11.25">
      <c r="B59" s="16"/>
      <c r="L59" s="16"/>
    </row>
    <row r="60" spans="2:12" ht="11.25">
      <c r="B60" s="16"/>
      <c r="L60" s="16"/>
    </row>
    <row r="61" spans="2:12" s="1" customFormat="1" ht="12.75">
      <c r="B61" s="28"/>
      <c r="D61" s="42" t="s">
        <v>50</v>
      </c>
      <c r="E61" s="30"/>
      <c r="F61" s="105" t="s">
        <v>51</v>
      </c>
      <c r="G61" s="42" t="s">
        <v>50</v>
      </c>
      <c r="H61" s="30"/>
      <c r="I61" s="30"/>
      <c r="J61" s="106" t="s">
        <v>51</v>
      </c>
      <c r="K61" s="30"/>
      <c r="L61" s="28"/>
    </row>
    <row r="62" spans="2:12" ht="11.25">
      <c r="B62" s="16"/>
      <c r="L62" s="16"/>
    </row>
    <row r="63" spans="2:12" ht="11.25">
      <c r="B63" s="16"/>
      <c r="L63" s="16"/>
    </row>
    <row r="64" spans="2:12" ht="11.25">
      <c r="B64" s="16"/>
      <c r="L64" s="16"/>
    </row>
    <row r="65" spans="2:12" s="1" customFormat="1" ht="12.75">
      <c r="B65" s="28"/>
      <c r="D65" s="40" t="s">
        <v>52</v>
      </c>
      <c r="E65" s="41"/>
      <c r="F65" s="41"/>
      <c r="G65" s="40" t="s">
        <v>53</v>
      </c>
      <c r="H65" s="41"/>
      <c r="I65" s="41"/>
      <c r="J65" s="41"/>
      <c r="K65" s="41"/>
      <c r="L65" s="28"/>
    </row>
    <row r="66" spans="2:12" ht="11.25">
      <c r="B66" s="16"/>
      <c r="L66" s="16"/>
    </row>
    <row r="67" spans="2:12" ht="11.25">
      <c r="B67" s="16"/>
      <c r="L67" s="16"/>
    </row>
    <row r="68" spans="2:12" ht="11.25">
      <c r="B68" s="16"/>
      <c r="L68" s="16"/>
    </row>
    <row r="69" spans="2:12" ht="11.25">
      <c r="B69" s="16"/>
      <c r="L69" s="16"/>
    </row>
    <row r="70" spans="2:12" ht="11.25">
      <c r="B70" s="16"/>
      <c r="L70" s="16"/>
    </row>
    <row r="71" spans="2:12" ht="11.25">
      <c r="B71" s="16"/>
      <c r="L71" s="16"/>
    </row>
    <row r="72" spans="2:12" ht="11.25">
      <c r="B72" s="16"/>
      <c r="L72" s="16"/>
    </row>
    <row r="73" spans="2:12" ht="11.25">
      <c r="B73" s="16"/>
      <c r="L73" s="16"/>
    </row>
    <row r="74" spans="2:12" ht="11.25">
      <c r="B74" s="16"/>
      <c r="L74" s="16"/>
    </row>
    <row r="75" spans="2:12" ht="11.25">
      <c r="B75" s="16"/>
      <c r="L75" s="16"/>
    </row>
    <row r="76" spans="2:12" s="1" customFormat="1" ht="12.75">
      <c r="B76" s="28"/>
      <c r="D76" s="42" t="s">
        <v>50</v>
      </c>
      <c r="E76" s="30"/>
      <c r="F76" s="105" t="s">
        <v>51</v>
      </c>
      <c r="G76" s="42" t="s">
        <v>50</v>
      </c>
      <c r="H76" s="30"/>
      <c r="I76" s="30"/>
      <c r="J76" s="106" t="s">
        <v>51</v>
      </c>
      <c r="K76" s="30"/>
      <c r="L76" s="28"/>
    </row>
    <row r="77" spans="2:12" s="1" customFormat="1" ht="14.4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28"/>
    </row>
    <row r="81" spans="2:12" s="1" customFormat="1" ht="6.95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28"/>
    </row>
    <row r="82" spans="2:12" s="1" customFormat="1" ht="24.95" customHeight="1">
      <c r="B82" s="28"/>
      <c r="C82" s="17" t="s">
        <v>120</v>
      </c>
      <c r="L82" s="28"/>
    </row>
    <row r="83" spans="2:12" s="1" customFormat="1" ht="6.95" customHeight="1">
      <c r="B83" s="28"/>
      <c r="L83" s="28"/>
    </row>
    <row r="84" spans="2:12" s="1" customFormat="1" ht="12" customHeight="1">
      <c r="B84" s="28"/>
      <c r="C84" s="23" t="s">
        <v>15</v>
      </c>
      <c r="L84" s="28"/>
    </row>
    <row r="85" spans="2:12" s="1" customFormat="1" ht="26.25" customHeight="1">
      <c r="B85" s="28"/>
      <c r="E85" s="219" t="str">
        <f>E7</f>
        <v>Domov dôchodcov a domov sociálnych služieb Kremnica - zníženie energetickej náročnosti objektu</v>
      </c>
      <c r="F85" s="220"/>
      <c r="G85" s="220"/>
      <c r="H85" s="220"/>
      <c r="L85" s="28"/>
    </row>
    <row r="86" spans="2:12" ht="12" customHeight="1">
      <c r="B86" s="16"/>
      <c r="C86" s="23" t="s">
        <v>116</v>
      </c>
      <c r="L86" s="16"/>
    </row>
    <row r="87" spans="2:12" s="1" customFormat="1" ht="16.5" customHeight="1">
      <c r="B87" s="28"/>
      <c r="E87" s="219" t="s">
        <v>1943</v>
      </c>
      <c r="F87" s="221"/>
      <c r="G87" s="221"/>
      <c r="H87" s="221"/>
      <c r="L87" s="28"/>
    </row>
    <row r="88" spans="2:12" s="1" customFormat="1" ht="12" customHeight="1">
      <c r="B88" s="28"/>
      <c r="C88" s="23" t="s">
        <v>118</v>
      </c>
      <c r="L88" s="28"/>
    </row>
    <row r="89" spans="2:12" s="1" customFormat="1" ht="16.5" customHeight="1">
      <c r="B89" s="28"/>
      <c r="E89" s="178" t="str">
        <f>E11</f>
        <v>9 - Podtlakové vetranie hygienických priestorov</v>
      </c>
      <c r="F89" s="221"/>
      <c r="G89" s="221"/>
      <c r="H89" s="221"/>
      <c r="L89" s="28"/>
    </row>
    <row r="90" spans="2:12" s="1" customFormat="1" ht="6.95" customHeight="1">
      <c r="B90" s="28"/>
      <c r="L90" s="28"/>
    </row>
    <row r="91" spans="2:12" s="1" customFormat="1" ht="12" customHeight="1">
      <c r="B91" s="28"/>
      <c r="C91" s="23" t="s">
        <v>19</v>
      </c>
      <c r="F91" s="21" t="str">
        <f>F14</f>
        <v>k.ú. Kremnica, parc.č. 627/1</v>
      </c>
      <c r="I91" s="23" t="s">
        <v>21</v>
      </c>
      <c r="J91" s="51" t="str">
        <f>IF(J14="","",J14)</f>
        <v>30. 3. 2023</v>
      </c>
      <c r="L91" s="28"/>
    </row>
    <row r="92" spans="2:12" s="1" customFormat="1" ht="6.95" customHeight="1">
      <c r="B92" s="28"/>
      <c r="L92" s="28"/>
    </row>
    <row r="93" spans="2:12" s="1" customFormat="1" ht="25.7" customHeight="1">
      <c r="B93" s="28"/>
      <c r="C93" s="23" t="s">
        <v>23</v>
      </c>
      <c r="F93" s="21" t="str">
        <f>E17</f>
        <v>DD a DSS Kremnica, Bystrická 447/25, Kremnica</v>
      </c>
      <c r="I93" s="23" t="s">
        <v>29</v>
      </c>
      <c r="J93" s="26" t="str">
        <f>E23</f>
        <v>Ing. Viliam Michálek, Strečno</v>
      </c>
      <c r="L93" s="28"/>
    </row>
    <row r="94" spans="2:12" s="1" customFormat="1" ht="15.2" customHeight="1">
      <c r="B94" s="28"/>
      <c r="C94" s="23" t="s">
        <v>27</v>
      </c>
      <c r="F94" s="21" t="str">
        <f>IF(E20="","",E20)</f>
        <v>Vyplň údaj</v>
      </c>
      <c r="I94" s="23" t="s">
        <v>32</v>
      </c>
      <c r="J94" s="26" t="str">
        <f>E26</f>
        <v>Ing. Michal Dzugas</v>
      </c>
      <c r="L94" s="28"/>
    </row>
    <row r="95" spans="2:12" s="1" customFormat="1" ht="10.35" customHeight="1">
      <c r="B95" s="28"/>
      <c r="L95" s="28"/>
    </row>
    <row r="96" spans="2:12" s="1" customFormat="1" ht="29.25" customHeight="1">
      <c r="B96" s="28"/>
      <c r="C96" s="107" t="s">
        <v>121</v>
      </c>
      <c r="D96" s="99"/>
      <c r="E96" s="99"/>
      <c r="F96" s="99"/>
      <c r="G96" s="99"/>
      <c r="H96" s="99"/>
      <c r="I96" s="99"/>
      <c r="J96" s="108" t="s">
        <v>122</v>
      </c>
      <c r="K96" s="99"/>
      <c r="L96" s="28"/>
    </row>
    <row r="97" spans="2:47" s="1" customFormat="1" ht="10.35" customHeight="1">
      <c r="B97" s="28"/>
      <c r="L97" s="28"/>
    </row>
    <row r="98" spans="2:47" s="1" customFormat="1" ht="22.9" customHeight="1">
      <c r="B98" s="28"/>
      <c r="C98" s="109" t="s">
        <v>123</v>
      </c>
      <c r="J98" s="65">
        <f>J126</f>
        <v>0</v>
      </c>
      <c r="L98" s="28"/>
      <c r="AU98" s="13" t="s">
        <v>124</v>
      </c>
    </row>
    <row r="99" spans="2:47" s="8" customFormat="1" ht="24.95" customHeight="1">
      <c r="B99" s="110"/>
      <c r="D99" s="111" t="s">
        <v>125</v>
      </c>
      <c r="E99" s="112"/>
      <c r="F99" s="112"/>
      <c r="G99" s="112"/>
      <c r="H99" s="112"/>
      <c r="I99" s="112"/>
      <c r="J99" s="113">
        <f>J127</f>
        <v>0</v>
      </c>
      <c r="L99" s="110"/>
    </row>
    <row r="100" spans="2:47" s="9" customFormat="1" ht="19.899999999999999" customHeight="1">
      <c r="B100" s="114"/>
      <c r="D100" s="115" t="s">
        <v>128</v>
      </c>
      <c r="E100" s="116"/>
      <c r="F100" s="116"/>
      <c r="G100" s="116"/>
      <c r="H100" s="116"/>
      <c r="I100" s="116"/>
      <c r="J100" s="117">
        <f>J128</f>
        <v>0</v>
      </c>
      <c r="L100" s="114"/>
    </row>
    <row r="101" spans="2:47" s="8" customFormat="1" ht="24.95" customHeight="1">
      <c r="B101" s="110"/>
      <c r="D101" s="111" t="s">
        <v>130</v>
      </c>
      <c r="E101" s="112"/>
      <c r="F101" s="112"/>
      <c r="G101" s="112"/>
      <c r="H101" s="112"/>
      <c r="I101" s="112"/>
      <c r="J101" s="113">
        <f>J134</f>
        <v>0</v>
      </c>
      <c r="L101" s="110"/>
    </row>
    <row r="102" spans="2:47" s="9" customFormat="1" ht="19.899999999999999" customHeight="1">
      <c r="B102" s="114"/>
      <c r="D102" s="115" t="s">
        <v>591</v>
      </c>
      <c r="E102" s="116"/>
      <c r="F102" s="116"/>
      <c r="G102" s="116"/>
      <c r="H102" s="116"/>
      <c r="I102" s="116"/>
      <c r="J102" s="117">
        <f>J135</f>
        <v>0</v>
      </c>
      <c r="L102" s="114"/>
    </row>
    <row r="103" spans="2:47" s="9" customFormat="1" ht="19.899999999999999" customHeight="1">
      <c r="B103" s="114"/>
      <c r="D103" s="115" t="s">
        <v>594</v>
      </c>
      <c r="E103" s="116"/>
      <c r="F103" s="116"/>
      <c r="G103" s="116"/>
      <c r="H103" s="116"/>
      <c r="I103" s="116"/>
      <c r="J103" s="117">
        <f>J138</f>
        <v>0</v>
      </c>
      <c r="L103" s="114"/>
    </row>
    <row r="104" spans="2:47" s="8" customFormat="1" ht="24.95" customHeight="1">
      <c r="B104" s="110"/>
      <c r="D104" s="111" t="s">
        <v>595</v>
      </c>
      <c r="E104" s="112"/>
      <c r="F104" s="112"/>
      <c r="G104" s="112"/>
      <c r="H104" s="112"/>
      <c r="I104" s="112"/>
      <c r="J104" s="113">
        <f>J170</f>
        <v>0</v>
      </c>
      <c r="L104" s="110"/>
    </row>
    <row r="105" spans="2:47" s="1" customFormat="1" ht="21.75" customHeight="1">
      <c r="B105" s="28"/>
      <c r="L105" s="28"/>
    </row>
    <row r="106" spans="2:47" s="1" customFormat="1" ht="6.95" customHeight="1">
      <c r="B106" s="43"/>
      <c r="C106" s="44"/>
      <c r="D106" s="44"/>
      <c r="E106" s="44"/>
      <c r="F106" s="44"/>
      <c r="G106" s="44"/>
      <c r="H106" s="44"/>
      <c r="I106" s="44"/>
      <c r="J106" s="44"/>
      <c r="K106" s="44"/>
      <c r="L106" s="28"/>
    </row>
    <row r="110" spans="2:47" s="1" customFormat="1" ht="6.95" customHeight="1">
      <c r="B110" s="45"/>
      <c r="C110" s="46"/>
      <c r="D110" s="46"/>
      <c r="E110" s="46"/>
      <c r="F110" s="46"/>
      <c r="G110" s="46"/>
      <c r="H110" s="46"/>
      <c r="I110" s="46"/>
      <c r="J110" s="46"/>
      <c r="K110" s="46"/>
      <c r="L110" s="28"/>
    </row>
    <row r="111" spans="2:47" s="1" customFormat="1" ht="24.95" customHeight="1">
      <c r="B111" s="28"/>
      <c r="C111" s="17" t="s">
        <v>136</v>
      </c>
      <c r="L111" s="28"/>
    </row>
    <row r="112" spans="2:47" s="1" customFormat="1" ht="6.95" customHeight="1">
      <c r="B112" s="28"/>
      <c r="L112" s="28"/>
    </row>
    <row r="113" spans="2:63" s="1" customFormat="1" ht="12" customHeight="1">
      <c r="B113" s="28"/>
      <c r="C113" s="23" t="s">
        <v>15</v>
      </c>
      <c r="L113" s="28"/>
    </row>
    <row r="114" spans="2:63" s="1" customFormat="1" ht="26.25" customHeight="1">
      <c r="B114" s="28"/>
      <c r="E114" s="219" t="str">
        <f>E7</f>
        <v>Domov dôchodcov a domov sociálnych služieb Kremnica - zníženie energetickej náročnosti objektu</v>
      </c>
      <c r="F114" s="220"/>
      <c r="G114" s="220"/>
      <c r="H114" s="220"/>
      <c r="L114" s="28"/>
    </row>
    <row r="115" spans="2:63" ht="12" customHeight="1">
      <c r="B115" s="16"/>
      <c r="C115" s="23" t="s">
        <v>116</v>
      </c>
      <c r="L115" s="16"/>
    </row>
    <row r="116" spans="2:63" s="1" customFormat="1" ht="16.5" customHeight="1">
      <c r="B116" s="28"/>
      <c r="E116" s="219" t="s">
        <v>1943</v>
      </c>
      <c r="F116" s="221"/>
      <c r="G116" s="221"/>
      <c r="H116" s="221"/>
      <c r="L116" s="28"/>
    </row>
    <row r="117" spans="2:63" s="1" customFormat="1" ht="12" customHeight="1">
      <c r="B117" s="28"/>
      <c r="C117" s="23" t="s">
        <v>118</v>
      </c>
      <c r="L117" s="28"/>
    </row>
    <row r="118" spans="2:63" s="1" customFormat="1" ht="16.5" customHeight="1">
      <c r="B118" s="28"/>
      <c r="E118" s="178" t="str">
        <f>E11</f>
        <v>9 - Podtlakové vetranie hygienických priestorov</v>
      </c>
      <c r="F118" s="221"/>
      <c r="G118" s="221"/>
      <c r="H118" s="221"/>
      <c r="L118" s="28"/>
    </row>
    <row r="119" spans="2:63" s="1" customFormat="1" ht="6.95" customHeight="1">
      <c r="B119" s="28"/>
      <c r="L119" s="28"/>
    </row>
    <row r="120" spans="2:63" s="1" customFormat="1" ht="12" customHeight="1">
      <c r="B120" s="28"/>
      <c r="C120" s="23" t="s">
        <v>19</v>
      </c>
      <c r="F120" s="21" t="str">
        <f>F14</f>
        <v>k.ú. Kremnica, parc.č. 627/1</v>
      </c>
      <c r="I120" s="23" t="s">
        <v>21</v>
      </c>
      <c r="J120" s="51" t="str">
        <f>IF(J14="","",J14)</f>
        <v>30. 3. 2023</v>
      </c>
      <c r="L120" s="28"/>
    </row>
    <row r="121" spans="2:63" s="1" customFormat="1" ht="6.95" customHeight="1">
      <c r="B121" s="28"/>
      <c r="L121" s="28"/>
    </row>
    <row r="122" spans="2:63" s="1" customFormat="1" ht="25.7" customHeight="1">
      <c r="B122" s="28"/>
      <c r="C122" s="23" t="s">
        <v>23</v>
      </c>
      <c r="F122" s="21" t="str">
        <f>E17</f>
        <v>DD a DSS Kremnica, Bystrická 447/25, Kremnica</v>
      </c>
      <c r="I122" s="23" t="s">
        <v>29</v>
      </c>
      <c r="J122" s="26" t="str">
        <f>E23</f>
        <v>Ing. Viliam Michálek, Strečno</v>
      </c>
      <c r="L122" s="28"/>
    </row>
    <row r="123" spans="2:63" s="1" customFormat="1" ht="15.2" customHeight="1">
      <c r="B123" s="28"/>
      <c r="C123" s="23" t="s">
        <v>27</v>
      </c>
      <c r="F123" s="21" t="str">
        <f>IF(E20="","",E20)</f>
        <v>Vyplň údaj</v>
      </c>
      <c r="I123" s="23" t="s">
        <v>32</v>
      </c>
      <c r="J123" s="26" t="str">
        <f>E26</f>
        <v>Ing. Michal Dzugas</v>
      </c>
      <c r="L123" s="28"/>
    </row>
    <row r="124" spans="2:63" s="1" customFormat="1" ht="10.35" customHeight="1">
      <c r="B124" s="28"/>
      <c r="L124" s="28"/>
    </row>
    <row r="125" spans="2:63" s="10" customFormat="1" ht="29.25" customHeight="1">
      <c r="B125" s="118"/>
      <c r="C125" s="119" t="s">
        <v>137</v>
      </c>
      <c r="D125" s="120" t="s">
        <v>60</v>
      </c>
      <c r="E125" s="120" t="s">
        <v>56</v>
      </c>
      <c r="F125" s="120" t="s">
        <v>57</v>
      </c>
      <c r="G125" s="120" t="s">
        <v>138</v>
      </c>
      <c r="H125" s="120" t="s">
        <v>139</v>
      </c>
      <c r="I125" s="120" t="s">
        <v>140</v>
      </c>
      <c r="J125" s="121" t="s">
        <v>122</v>
      </c>
      <c r="K125" s="122" t="s">
        <v>141</v>
      </c>
      <c r="L125" s="118"/>
      <c r="M125" s="58" t="s">
        <v>1</v>
      </c>
      <c r="N125" s="59" t="s">
        <v>39</v>
      </c>
      <c r="O125" s="59" t="s">
        <v>142</v>
      </c>
      <c r="P125" s="59" t="s">
        <v>143</v>
      </c>
      <c r="Q125" s="59" t="s">
        <v>144</v>
      </c>
      <c r="R125" s="59" t="s">
        <v>145</v>
      </c>
      <c r="S125" s="59" t="s">
        <v>146</v>
      </c>
      <c r="T125" s="60" t="s">
        <v>147</v>
      </c>
    </row>
    <row r="126" spans="2:63" s="1" customFormat="1" ht="22.9" customHeight="1">
      <c r="B126" s="28"/>
      <c r="C126" s="63" t="s">
        <v>123</v>
      </c>
      <c r="J126" s="123">
        <f>BK126</f>
        <v>0</v>
      </c>
      <c r="L126" s="28"/>
      <c r="M126" s="61"/>
      <c r="N126" s="52"/>
      <c r="O126" s="52"/>
      <c r="P126" s="124">
        <f>P127+P134+P170</f>
        <v>0</v>
      </c>
      <c r="Q126" s="52"/>
      <c r="R126" s="124">
        <f>R127+R134+R170</f>
        <v>0.11723</v>
      </c>
      <c r="S126" s="52"/>
      <c r="T126" s="125">
        <f>T127+T134+T170</f>
        <v>0.69689999999999996</v>
      </c>
      <c r="AT126" s="13" t="s">
        <v>74</v>
      </c>
      <c r="AU126" s="13" t="s">
        <v>124</v>
      </c>
      <c r="BK126" s="126">
        <f>BK127+BK134+BK170</f>
        <v>0</v>
      </c>
    </row>
    <row r="127" spans="2:63" s="11" customFormat="1" ht="25.9" customHeight="1">
      <c r="B127" s="127"/>
      <c r="D127" s="128" t="s">
        <v>74</v>
      </c>
      <c r="E127" s="129" t="s">
        <v>148</v>
      </c>
      <c r="F127" s="129" t="s">
        <v>149</v>
      </c>
      <c r="I127" s="130"/>
      <c r="J127" s="131">
        <f>BK127</f>
        <v>0</v>
      </c>
      <c r="L127" s="127"/>
      <c r="M127" s="132"/>
      <c r="P127" s="133">
        <f>P128</f>
        <v>0</v>
      </c>
      <c r="R127" s="133">
        <f>R128</f>
        <v>1.5200000000000002E-2</v>
      </c>
      <c r="T127" s="134">
        <f>T128</f>
        <v>0.28260000000000002</v>
      </c>
      <c r="AR127" s="128" t="s">
        <v>82</v>
      </c>
      <c r="AT127" s="135" t="s">
        <v>74</v>
      </c>
      <c r="AU127" s="135" t="s">
        <v>75</v>
      </c>
      <c r="AY127" s="128" t="s">
        <v>150</v>
      </c>
      <c r="BK127" s="136">
        <f>BK128</f>
        <v>0</v>
      </c>
    </row>
    <row r="128" spans="2:63" s="11" customFormat="1" ht="22.9" customHeight="1">
      <c r="B128" s="127"/>
      <c r="D128" s="128" t="s">
        <v>74</v>
      </c>
      <c r="E128" s="137" t="s">
        <v>112</v>
      </c>
      <c r="F128" s="137" t="s">
        <v>182</v>
      </c>
      <c r="I128" s="130"/>
      <c r="J128" s="138">
        <f>BK128</f>
        <v>0</v>
      </c>
      <c r="L128" s="127"/>
      <c r="M128" s="132"/>
      <c r="P128" s="133">
        <f>SUM(P129:P133)</f>
        <v>0</v>
      </c>
      <c r="R128" s="133">
        <f>SUM(R129:R133)</f>
        <v>1.5200000000000002E-2</v>
      </c>
      <c r="T128" s="134">
        <f>SUM(T129:T133)</f>
        <v>0.28260000000000002</v>
      </c>
      <c r="AR128" s="128" t="s">
        <v>82</v>
      </c>
      <c r="AT128" s="135" t="s">
        <v>74</v>
      </c>
      <c r="AU128" s="135" t="s">
        <v>82</v>
      </c>
      <c r="AY128" s="128" t="s">
        <v>150</v>
      </c>
      <c r="BK128" s="136">
        <f>SUM(BK129:BK133)</f>
        <v>0</v>
      </c>
    </row>
    <row r="129" spans="2:65" s="1" customFormat="1" ht="24.2" customHeight="1">
      <c r="B129" s="139"/>
      <c r="C129" s="140" t="s">
        <v>343</v>
      </c>
      <c r="D129" s="140" t="s">
        <v>152</v>
      </c>
      <c r="E129" s="141" t="s">
        <v>2128</v>
      </c>
      <c r="F129" s="142" t="s">
        <v>2129</v>
      </c>
      <c r="G129" s="143" t="s">
        <v>1015</v>
      </c>
      <c r="H129" s="144">
        <v>260</v>
      </c>
      <c r="I129" s="145"/>
      <c r="J129" s="146">
        <f>ROUND(I129*H129,2)</f>
        <v>0</v>
      </c>
      <c r="K129" s="147"/>
      <c r="L129" s="28"/>
      <c r="M129" s="148" t="s">
        <v>1</v>
      </c>
      <c r="N129" s="149" t="s">
        <v>41</v>
      </c>
      <c r="P129" s="150">
        <f>O129*H129</f>
        <v>0</v>
      </c>
      <c r="Q129" s="150">
        <v>1.0000000000000001E-5</v>
      </c>
      <c r="R129" s="150">
        <f>Q129*H129</f>
        <v>2.6000000000000003E-3</v>
      </c>
      <c r="S129" s="150">
        <v>1.4999999999999999E-4</v>
      </c>
      <c r="T129" s="151">
        <f>S129*H129</f>
        <v>3.9E-2</v>
      </c>
      <c r="AR129" s="152" t="s">
        <v>94</v>
      </c>
      <c r="AT129" s="152" t="s">
        <v>152</v>
      </c>
      <c r="AU129" s="152" t="s">
        <v>87</v>
      </c>
      <c r="AY129" s="13" t="s">
        <v>150</v>
      </c>
      <c r="BE129" s="153">
        <f>IF(N129="základná",J129,0)</f>
        <v>0</v>
      </c>
      <c r="BF129" s="153">
        <f>IF(N129="znížená",J129,0)</f>
        <v>0</v>
      </c>
      <c r="BG129" s="153">
        <f>IF(N129="zákl. prenesená",J129,0)</f>
        <v>0</v>
      </c>
      <c r="BH129" s="153">
        <f>IF(N129="zníž. prenesená",J129,0)</f>
        <v>0</v>
      </c>
      <c r="BI129" s="153">
        <f>IF(N129="nulová",J129,0)</f>
        <v>0</v>
      </c>
      <c r="BJ129" s="13" t="s">
        <v>87</v>
      </c>
      <c r="BK129" s="153">
        <f>ROUND(I129*H129,2)</f>
        <v>0</v>
      </c>
      <c r="BL129" s="13" t="s">
        <v>94</v>
      </c>
      <c r="BM129" s="152" t="s">
        <v>2130</v>
      </c>
    </row>
    <row r="130" spans="2:65" s="1" customFormat="1" ht="24.2" customHeight="1">
      <c r="B130" s="139"/>
      <c r="C130" s="140" t="s">
        <v>339</v>
      </c>
      <c r="D130" s="140" t="s">
        <v>152</v>
      </c>
      <c r="E130" s="141" t="s">
        <v>2131</v>
      </c>
      <c r="F130" s="142" t="s">
        <v>2132</v>
      </c>
      <c r="G130" s="143" t="s">
        <v>1015</v>
      </c>
      <c r="H130" s="144">
        <v>300</v>
      </c>
      <c r="I130" s="145"/>
      <c r="J130" s="146">
        <f>ROUND(I130*H130,2)</f>
        <v>0</v>
      </c>
      <c r="K130" s="147"/>
      <c r="L130" s="28"/>
      <c r="M130" s="148" t="s">
        <v>1</v>
      </c>
      <c r="N130" s="149" t="s">
        <v>41</v>
      </c>
      <c r="P130" s="150">
        <f>O130*H130</f>
        <v>0</v>
      </c>
      <c r="Q130" s="150">
        <v>3.0000000000000001E-5</v>
      </c>
      <c r="R130" s="150">
        <f>Q130*H130</f>
        <v>9.0000000000000011E-3</v>
      </c>
      <c r="S130" s="150">
        <v>3.6000000000000002E-4</v>
      </c>
      <c r="T130" s="151">
        <f>S130*H130</f>
        <v>0.10800000000000001</v>
      </c>
      <c r="AR130" s="152" t="s">
        <v>94</v>
      </c>
      <c r="AT130" s="152" t="s">
        <v>152</v>
      </c>
      <c r="AU130" s="152" t="s">
        <v>87</v>
      </c>
      <c r="AY130" s="13" t="s">
        <v>150</v>
      </c>
      <c r="BE130" s="153">
        <f>IF(N130="základná",J130,0)</f>
        <v>0</v>
      </c>
      <c r="BF130" s="153">
        <f>IF(N130="znížená",J130,0)</f>
        <v>0</v>
      </c>
      <c r="BG130" s="153">
        <f>IF(N130="zákl. prenesená",J130,0)</f>
        <v>0</v>
      </c>
      <c r="BH130" s="153">
        <f>IF(N130="zníž. prenesená",J130,0)</f>
        <v>0</v>
      </c>
      <c r="BI130" s="153">
        <f>IF(N130="nulová",J130,0)</f>
        <v>0</v>
      </c>
      <c r="BJ130" s="13" t="s">
        <v>87</v>
      </c>
      <c r="BK130" s="153">
        <f>ROUND(I130*H130,2)</f>
        <v>0</v>
      </c>
      <c r="BL130" s="13" t="s">
        <v>94</v>
      </c>
      <c r="BM130" s="152" t="s">
        <v>2133</v>
      </c>
    </row>
    <row r="131" spans="2:65" s="1" customFormat="1" ht="24.2" customHeight="1">
      <c r="B131" s="139"/>
      <c r="C131" s="140" t="s">
        <v>335</v>
      </c>
      <c r="D131" s="140" t="s">
        <v>152</v>
      </c>
      <c r="E131" s="141" t="s">
        <v>2134</v>
      </c>
      <c r="F131" s="142" t="s">
        <v>2135</v>
      </c>
      <c r="G131" s="143" t="s">
        <v>1015</v>
      </c>
      <c r="H131" s="144">
        <v>120</v>
      </c>
      <c r="I131" s="145"/>
      <c r="J131" s="146">
        <f>ROUND(I131*H131,2)</f>
        <v>0</v>
      </c>
      <c r="K131" s="147"/>
      <c r="L131" s="28"/>
      <c r="M131" s="148" t="s">
        <v>1</v>
      </c>
      <c r="N131" s="149" t="s">
        <v>41</v>
      </c>
      <c r="P131" s="150">
        <f>O131*H131</f>
        <v>0</v>
      </c>
      <c r="Q131" s="150">
        <v>3.0000000000000001E-5</v>
      </c>
      <c r="R131" s="150">
        <f>Q131*H131</f>
        <v>3.5999999999999999E-3</v>
      </c>
      <c r="S131" s="150">
        <v>1.1299999999999999E-3</v>
      </c>
      <c r="T131" s="151">
        <f>S131*H131</f>
        <v>0.1356</v>
      </c>
      <c r="AR131" s="152" t="s">
        <v>94</v>
      </c>
      <c r="AT131" s="152" t="s">
        <v>152</v>
      </c>
      <c r="AU131" s="152" t="s">
        <v>87</v>
      </c>
      <c r="AY131" s="13" t="s">
        <v>150</v>
      </c>
      <c r="BE131" s="153">
        <f>IF(N131="základná",J131,0)</f>
        <v>0</v>
      </c>
      <c r="BF131" s="153">
        <f>IF(N131="znížená",J131,0)</f>
        <v>0</v>
      </c>
      <c r="BG131" s="153">
        <f>IF(N131="zákl. prenesená",J131,0)</f>
        <v>0</v>
      </c>
      <c r="BH131" s="153">
        <f>IF(N131="zníž. prenesená",J131,0)</f>
        <v>0</v>
      </c>
      <c r="BI131" s="153">
        <f>IF(N131="nulová",J131,0)</f>
        <v>0</v>
      </c>
      <c r="BJ131" s="13" t="s">
        <v>87</v>
      </c>
      <c r="BK131" s="153">
        <f>ROUND(I131*H131,2)</f>
        <v>0</v>
      </c>
      <c r="BL131" s="13" t="s">
        <v>94</v>
      </c>
      <c r="BM131" s="152" t="s">
        <v>2136</v>
      </c>
    </row>
    <row r="132" spans="2:65" s="1" customFormat="1" ht="24.2" customHeight="1">
      <c r="B132" s="139"/>
      <c r="C132" s="140" t="s">
        <v>91</v>
      </c>
      <c r="D132" s="140" t="s">
        <v>152</v>
      </c>
      <c r="E132" s="141" t="s">
        <v>2137</v>
      </c>
      <c r="F132" s="142" t="s">
        <v>2138</v>
      </c>
      <c r="G132" s="143" t="s">
        <v>221</v>
      </c>
      <c r="H132" s="144">
        <v>0.374</v>
      </c>
      <c r="I132" s="145"/>
      <c r="J132" s="146">
        <f>ROUND(I132*H132,2)</f>
        <v>0</v>
      </c>
      <c r="K132" s="147"/>
      <c r="L132" s="28"/>
      <c r="M132" s="148" t="s">
        <v>1</v>
      </c>
      <c r="N132" s="149" t="s">
        <v>41</v>
      </c>
      <c r="P132" s="150">
        <f>O132*H132</f>
        <v>0</v>
      </c>
      <c r="Q132" s="150">
        <v>0</v>
      </c>
      <c r="R132" s="150">
        <f>Q132*H132</f>
        <v>0</v>
      </c>
      <c r="S132" s="150">
        <v>0</v>
      </c>
      <c r="T132" s="151">
        <f>S132*H132</f>
        <v>0</v>
      </c>
      <c r="AR132" s="152" t="s">
        <v>94</v>
      </c>
      <c r="AT132" s="152" t="s">
        <v>152</v>
      </c>
      <c r="AU132" s="152" t="s">
        <v>87</v>
      </c>
      <c r="AY132" s="13" t="s">
        <v>150</v>
      </c>
      <c r="BE132" s="153">
        <f>IF(N132="základná",J132,0)</f>
        <v>0</v>
      </c>
      <c r="BF132" s="153">
        <f>IF(N132="znížená",J132,0)</f>
        <v>0</v>
      </c>
      <c r="BG132" s="153">
        <f>IF(N132="zákl. prenesená",J132,0)</f>
        <v>0</v>
      </c>
      <c r="BH132" s="153">
        <f>IF(N132="zníž. prenesená",J132,0)</f>
        <v>0</v>
      </c>
      <c r="BI132" s="153">
        <f>IF(N132="nulová",J132,0)</f>
        <v>0</v>
      </c>
      <c r="BJ132" s="13" t="s">
        <v>87</v>
      </c>
      <c r="BK132" s="153">
        <f>ROUND(I132*H132,2)</f>
        <v>0</v>
      </c>
      <c r="BL132" s="13" t="s">
        <v>94</v>
      </c>
      <c r="BM132" s="152" t="s">
        <v>2139</v>
      </c>
    </row>
    <row r="133" spans="2:65" s="1" customFormat="1" ht="24.2" customHeight="1">
      <c r="B133" s="139"/>
      <c r="C133" s="140" t="s">
        <v>94</v>
      </c>
      <c r="D133" s="140" t="s">
        <v>152</v>
      </c>
      <c r="E133" s="141" t="s">
        <v>2140</v>
      </c>
      <c r="F133" s="142" t="s">
        <v>2141</v>
      </c>
      <c r="G133" s="143" t="s">
        <v>221</v>
      </c>
      <c r="H133" s="144">
        <v>2.2200000000000002</v>
      </c>
      <c r="I133" s="145"/>
      <c r="J133" s="146">
        <f>ROUND(I133*H133,2)</f>
        <v>0</v>
      </c>
      <c r="K133" s="147"/>
      <c r="L133" s="28"/>
      <c r="M133" s="148" t="s">
        <v>1</v>
      </c>
      <c r="N133" s="149" t="s">
        <v>41</v>
      </c>
      <c r="P133" s="150">
        <f>O133*H133</f>
        <v>0</v>
      </c>
      <c r="Q133" s="150">
        <v>0</v>
      </c>
      <c r="R133" s="150">
        <f>Q133*H133</f>
        <v>0</v>
      </c>
      <c r="S133" s="150">
        <v>0</v>
      </c>
      <c r="T133" s="151">
        <f>S133*H133</f>
        <v>0</v>
      </c>
      <c r="AR133" s="152" t="s">
        <v>210</v>
      </c>
      <c r="AT133" s="152" t="s">
        <v>152</v>
      </c>
      <c r="AU133" s="152" t="s">
        <v>87</v>
      </c>
      <c r="AY133" s="13" t="s">
        <v>150</v>
      </c>
      <c r="BE133" s="153">
        <f>IF(N133="základná",J133,0)</f>
        <v>0</v>
      </c>
      <c r="BF133" s="153">
        <f>IF(N133="znížená",J133,0)</f>
        <v>0</v>
      </c>
      <c r="BG133" s="153">
        <f>IF(N133="zákl. prenesená",J133,0)</f>
        <v>0</v>
      </c>
      <c r="BH133" s="153">
        <f>IF(N133="zníž. prenesená",J133,0)</f>
        <v>0</v>
      </c>
      <c r="BI133" s="153">
        <f>IF(N133="nulová",J133,0)</f>
        <v>0</v>
      </c>
      <c r="BJ133" s="13" t="s">
        <v>87</v>
      </c>
      <c r="BK133" s="153">
        <f>ROUND(I133*H133,2)</f>
        <v>0</v>
      </c>
      <c r="BL133" s="13" t="s">
        <v>210</v>
      </c>
      <c r="BM133" s="152" t="s">
        <v>2142</v>
      </c>
    </row>
    <row r="134" spans="2:65" s="11" customFormat="1" ht="25.9" customHeight="1">
      <c r="B134" s="127"/>
      <c r="D134" s="128" t="s">
        <v>74</v>
      </c>
      <c r="E134" s="129" t="s">
        <v>252</v>
      </c>
      <c r="F134" s="129" t="s">
        <v>253</v>
      </c>
      <c r="I134" s="130"/>
      <c r="J134" s="131">
        <f>BK134</f>
        <v>0</v>
      </c>
      <c r="L134" s="127"/>
      <c r="M134" s="132"/>
      <c r="P134" s="133">
        <f>P135+P138</f>
        <v>0</v>
      </c>
      <c r="R134" s="133">
        <f>R135+R138</f>
        <v>0.10203</v>
      </c>
      <c r="T134" s="134">
        <f>T135+T138</f>
        <v>0.41429999999999995</v>
      </c>
      <c r="AR134" s="128" t="s">
        <v>87</v>
      </c>
      <c r="AT134" s="135" t="s">
        <v>74</v>
      </c>
      <c r="AU134" s="135" t="s">
        <v>75</v>
      </c>
      <c r="AY134" s="128" t="s">
        <v>150</v>
      </c>
      <c r="BK134" s="136">
        <f>BK135+BK138</f>
        <v>0</v>
      </c>
    </row>
    <row r="135" spans="2:65" s="11" customFormat="1" ht="22.9" customHeight="1">
      <c r="B135" s="127"/>
      <c r="D135" s="128" t="s">
        <v>74</v>
      </c>
      <c r="E135" s="137" t="s">
        <v>694</v>
      </c>
      <c r="F135" s="137" t="s">
        <v>695</v>
      </c>
      <c r="I135" s="130"/>
      <c r="J135" s="138">
        <f>BK135</f>
        <v>0</v>
      </c>
      <c r="L135" s="127"/>
      <c r="M135" s="132"/>
      <c r="P135" s="133">
        <f>SUM(P136:P137)</f>
        <v>0</v>
      </c>
      <c r="R135" s="133">
        <f>SUM(R136:R137)</f>
        <v>3.65E-3</v>
      </c>
      <c r="T135" s="134">
        <f>SUM(T136:T137)</f>
        <v>0</v>
      </c>
      <c r="AR135" s="128" t="s">
        <v>87</v>
      </c>
      <c r="AT135" s="135" t="s">
        <v>74</v>
      </c>
      <c r="AU135" s="135" t="s">
        <v>82</v>
      </c>
      <c r="AY135" s="128" t="s">
        <v>150</v>
      </c>
      <c r="BK135" s="136">
        <f>SUM(BK136:BK137)</f>
        <v>0</v>
      </c>
    </row>
    <row r="136" spans="2:65" s="1" customFormat="1" ht="37.9" customHeight="1">
      <c r="B136" s="139"/>
      <c r="C136" s="140" t="s">
        <v>97</v>
      </c>
      <c r="D136" s="140" t="s">
        <v>152</v>
      </c>
      <c r="E136" s="141" t="s">
        <v>2143</v>
      </c>
      <c r="F136" s="142" t="s">
        <v>2144</v>
      </c>
      <c r="G136" s="143" t="s">
        <v>174</v>
      </c>
      <c r="H136" s="144">
        <v>10</v>
      </c>
      <c r="I136" s="145"/>
      <c r="J136" s="146">
        <f>ROUND(I136*H136,2)</f>
        <v>0</v>
      </c>
      <c r="K136" s="147"/>
      <c r="L136" s="28"/>
      <c r="M136" s="148" t="s">
        <v>1</v>
      </c>
      <c r="N136" s="149" t="s">
        <v>41</v>
      </c>
      <c r="P136" s="150">
        <f>O136*H136</f>
        <v>0</v>
      </c>
      <c r="Q136" s="150">
        <v>1E-4</v>
      </c>
      <c r="R136" s="150">
        <f>Q136*H136</f>
        <v>1E-3</v>
      </c>
      <c r="S136" s="150">
        <v>0</v>
      </c>
      <c r="T136" s="151">
        <f>S136*H136</f>
        <v>0</v>
      </c>
      <c r="AR136" s="152" t="s">
        <v>210</v>
      </c>
      <c r="AT136" s="152" t="s">
        <v>152</v>
      </c>
      <c r="AU136" s="152" t="s">
        <v>87</v>
      </c>
      <c r="AY136" s="13" t="s">
        <v>150</v>
      </c>
      <c r="BE136" s="153">
        <f>IF(N136="základná",J136,0)</f>
        <v>0</v>
      </c>
      <c r="BF136" s="153">
        <f>IF(N136="znížená",J136,0)</f>
        <v>0</v>
      </c>
      <c r="BG136" s="153">
        <f>IF(N136="zákl. prenesená",J136,0)</f>
        <v>0</v>
      </c>
      <c r="BH136" s="153">
        <f>IF(N136="zníž. prenesená",J136,0)</f>
        <v>0</v>
      </c>
      <c r="BI136" s="153">
        <f>IF(N136="nulová",J136,0)</f>
        <v>0</v>
      </c>
      <c r="BJ136" s="13" t="s">
        <v>87</v>
      </c>
      <c r="BK136" s="153">
        <f>ROUND(I136*H136,2)</f>
        <v>0</v>
      </c>
      <c r="BL136" s="13" t="s">
        <v>210</v>
      </c>
      <c r="BM136" s="152" t="s">
        <v>2145</v>
      </c>
    </row>
    <row r="137" spans="2:65" s="1" customFormat="1" ht="37.9" customHeight="1">
      <c r="B137" s="139"/>
      <c r="C137" s="154" t="s">
        <v>100</v>
      </c>
      <c r="D137" s="154" t="s">
        <v>168</v>
      </c>
      <c r="E137" s="155" t="s">
        <v>2146</v>
      </c>
      <c r="F137" s="156" t="s">
        <v>2147</v>
      </c>
      <c r="G137" s="157" t="s">
        <v>166</v>
      </c>
      <c r="H137" s="158">
        <v>5</v>
      </c>
      <c r="I137" s="159"/>
      <c r="J137" s="160">
        <f>ROUND(I137*H137,2)</f>
        <v>0</v>
      </c>
      <c r="K137" s="161"/>
      <c r="L137" s="162"/>
      <c r="M137" s="163" t="s">
        <v>1</v>
      </c>
      <c r="N137" s="164" t="s">
        <v>41</v>
      </c>
      <c r="P137" s="150">
        <f>O137*H137</f>
        <v>0</v>
      </c>
      <c r="Q137" s="150">
        <v>5.2999999999999998E-4</v>
      </c>
      <c r="R137" s="150">
        <f>Q137*H137</f>
        <v>2.65E-3</v>
      </c>
      <c r="S137" s="150">
        <v>0</v>
      </c>
      <c r="T137" s="151">
        <f>S137*H137</f>
        <v>0</v>
      </c>
      <c r="AR137" s="152" t="s">
        <v>283</v>
      </c>
      <c r="AT137" s="152" t="s">
        <v>168</v>
      </c>
      <c r="AU137" s="152" t="s">
        <v>87</v>
      </c>
      <c r="AY137" s="13" t="s">
        <v>150</v>
      </c>
      <c r="BE137" s="153">
        <f>IF(N137="základná",J137,0)</f>
        <v>0</v>
      </c>
      <c r="BF137" s="153">
        <f>IF(N137="znížená",J137,0)</f>
        <v>0</v>
      </c>
      <c r="BG137" s="153">
        <f>IF(N137="zákl. prenesená",J137,0)</f>
        <v>0</v>
      </c>
      <c r="BH137" s="153">
        <f>IF(N137="zníž. prenesená",J137,0)</f>
        <v>0</v>
      </c>
      <c r="BI137" s="153">
        <f>IF(N137="nulová",J137,0)</f>
        <v>0</v>
      </c>
      <c r="BJ137" s="13" t="s">
        <v>87</v>
      </c>
      <c r="BK137" s="153">
        <f>ROUND(I137*H137,2)</f>
        <v>0</v>
      </c>
      <c r="BL137" s="13" t="s">
        <v>210</v>
      </c>
      <c r="BM137" s="152" t="s">
        <v>2148</v>
      </c>
    </row>
    <row r="138" spans="2:65" s="11" customFormat="1" ht="22.9" customHeight="1">
      <c r="B138" s="127"/>
      <c r="D138" s="128" t="s">
        <v>74</v>
      </c>
      <c r="E138" s="137" t="s">
        <v>753</v>
      </c>
      <c r="F138" s="137" t="s">
        <v>754</v>
      </c>
      <c r="I138" s="130"/>
      <c r="J138" s="138">
        <f>BK138</f>
        <v>0</v>
      </c>
      <c r="L138" s="127"/>
      <c r="M138" s="132"/>
      <c r="P138" s="133">
        <f>SUM(P139:P169)</f>
        <v>0</v>
      </c>
      <c r="R138" s="133">
        <f>SUM(R139:R169)</f>
        <v>9.8379999999999995E-2</v>
      </c>
      <c r="T138" s="134">
        <f>SUM(T139:T169)</f>
        <v>0.41429999999999995</v>
      </c>
      <c r="AR138" s="128" t="s">
        <v>87</v>
      </c>
      <c r="AT138" s="135" t="s">
        <v>74</v>
      </c>
      <c r="AU138" s="135" t="s">
        <v>82</v>
      </c>
      <c r="AY138" s="128" t="s">
        <v>150</v>
      </c>
      <c r="BK138" s="136">
        <f>SUM(BK139:BK169)</f>
        <v>0</v>
      </c>
    </row>
    <row r="139" spans="2:65" s="1" customFormat="1" ht="24.2" customHeight="1">
      <c r="B139" s="139"/>
      <c r="C139" s="140" t="s">
        <v>106</v>
      </c>
      <c r="D139" s="140" t="s">
        <v>152</v>
      </c>
      <c r="E139" s="141" t="s">
        <v>2149</v>
      </c>
      <c r="F139" s="142" t="s">
        <v>2150</v>
      </c>
      <c r="G139" s="143" t="s">
        <v>166</v>
      </c>
      <c r="H139" s="144">
        <v>16</v>
      </c>
      <c r="I139" s="145"/>
      <c r="J139" s="146">
        <f t="shared" ref="J139:J169" si="0">ROUND(I139*H139,2)</f>
        <v>0</v>
      </c>
      <c r="K139" s="147"/>
      <c r="L139" s="28"/>
      <c r="M139" s="148" t="s">
        <v>1</v>
      </c>
      <c r="N139" s="149" t="s">
        <v>41</v>
      </c>
      <c r="P139" s="150">
        <f t="shared" ref="P139:P169" si="1">O139*H139</f>
        <v>0</v>
      </c>
      <c r="Q139" s="150">
        <v>0</v>
      </c>
      <c r="R139" s="150">
        <f t="shared" ref="R139:R169" si="2">Q139*H139</f>
        <v>0</v>
      </c>
      <c r="S139" s="150">
        <v>0</v>
      </c>
      <c r="T139" s="151">
        <f t="shared" ref="T139:T169" si="3">S139*H139</f>
        <v>0</v>
      </c>
      <c r="AR139" s="152" t="s">
        <v>210</v>
      </c>
      <c r="AT139" s="152" t="s">
        <v>152</v>
      </c>
      <c r="AU139" s="152" t="s">
        <v>87</v>
      </c>
      <c r="AY139" s="13" t="s">
        <v>150</v>
      </c>
      <c r="BE139" s="153">
        <f t="shared" ref="BE139:BE169" si="4">IF(N139="základná",J139,0)</f>
        <v>0</v>
      </c>
      <c r="BF139" s="153">
        <f t="shared" ref="BF139:BF169" si="5">IF(N139="znížená",J139,0)</f>
        <v>0</v>
      </c>
      <c r="BG139" s="153">
        <f t="shared" ref="BG139:BG169" si="6">IF(N139="zákl. prenesená",J139,0)</f>
        <v>0</v>
      </c>
      <c r="BH139" s="153">
        <f t="shared" ref="BH139:BH169" si="7">IF(N139="zníž. prenesená",J139,0)</f>
        <v>0</v>
      </c>
      <c r="BI139" s="153">
        <f t="shared" ref="BI139:BI169" si="8">IF(N139="nulová",J139,0)</f>
        <v>0</v>
      </c>
      <c r="BJ139" s="13" t="s">
        <v>87</v>
      </c>
      <c r="BK139" s="153">
        <f t="shared" ref="BK139:BK169" si="9">ROUND(I139*H139,2)</f>
        <v>0</v>
      </c>
      <c r="BL139" s="13" t="s">
        <v>210</v>
      </c>
      <c r="BM139" s="152" t="s">
        <v>2151</v>
      </c>
    </row>
    <row r="140" spans="2:65" s="1" customFormat="1" ht="24.2" customHeight="1">
      <c r="B140" s="139"/>
      <c r="C140" s="154" t="s">
        <v>109</v>
      </c>
      <c r="D140" s="154" t="s">
        <v>168</v>
      </c>
      <c r="E140" s="155" t="s">
        <v>2152</v>
      </c>
      <c r="F140" s="156" t="s">
        <v>2153</v>
      </c>
      <c r="G140" s="157" t="s">
        <v>166</v>
      </c>
      <c r="H140" s="158">
        <v>16</v>
      </c>
      <c r="I140" s="159"/>
      <c r="J140" s="160">
        <f t="shared" si="0"/>
        <v>0</v>
      </c>
      <c r="K140" s="161"/>
      <c r="L140" s="162"/>
      <c r="M140" s="163" t="s">
        <v>1</v>
      </c>
      <c r="N140" s="164" t="s">
        <v>41</v>
      </c>
      <c r="P140" s="150">
        <f t="shared" si="1"/>
        <v>0</v>
      </c>
      <c r="Q140" s="150">
        <v>0</v>
      </c>
      <c r="R140" s="150">
        <f t="shared" si="2"/>
        <v>0</v>
      </c>
      <c r="S140" s="150">
        <v>0</v>
      </c>
      <c r="T140" s="151">
        <f t="shared" si="3"/>
        <v>0</v>
      </c>
      <c r="AR140" s="152" t="s">
        <v>283</v>
      </c>
      <c r="AT140" s="152" t="s">
        <v>168</v>
      </c>
      <c r="AU140" s="152" t="s">
        <v>87</v>
      </c>
      <c r="AY140" s="13" t="s">
        <v>150</v>
      </c>
      <c r="BE140" s="153">
        <f t="shared" si="4"/>
        <v>0</v>
      </c>
      <c r="BF140" s="153">
        <f t="shared" si="5"/>
        <v>0</v>
      </c>
      <c r="BG140" s="153">
        <f t="shared" si="6"/>
        <v>0</v>
      </c>
      <c r="BH140" s="153">
        <f t="shared" si="7"/>
        <v>0</v>
      </c>
      <c r="BI140" s="153">
        <f t="shared" si="8"/>
        <v>0</v>
      </c>
      <c r="BJ140" s="13" t="s">
        <v>87</v>
      </c>
      <c r="BK140" s="153">
        <f t="shared" si="9"/>
        <v>0</v>
      </c>
      <c r="BL140" s="13" t="s">
        <v>210</v>
      </c>
      <c r="BM140" s="152" t="s">
        <v>2154</v>
      </c>
    </row>
    <row r="141" spans="2:65" s="1" customFormat="1" ht="16.5" customHeight="1">
      <c r="B141" s="139"/>
      <c r="C141" s="140" t="s">
        <v>112</v>
      </c>
      <c r="D141" s="140" t="s">
        <v>152</v>
      </c>
      <c r="E141" s="141" t="s">
        <v>2155</v>
      </c>
      <c r="F141" s="142" t="s">
        <v>2156</v>
      </c>
      <c r="G141" s="143" t="s">
        <v>174</v>
      </c>
      <c r="H141" s="144">
        <v>6</v>
      </c>
      <c r="I141" s="145"/>
      <c r="J141" s="146">
        <f t="shared" si="0"/>
        <v>0</v>
      </c>
      <c r="K141" s="147"/>
      <c r="L141" s="28"/>
      <c r="M141" s="148" t="s">
        <v>1</v>
      </c>
      <c r="N141" s="149" t="s">
        <v>41</v>
      </c>
      <c r="P141" s="150">
        <f t="shared" si="1"/>
        <v>0</v>
      </c>
      <c r="Q141" s="150">
        <v>0</v>
      </c>
      <c r="R141" s="150">
        <f t="shared" si="2"/>
        <v>0</v>
      </c>
      <c r="S141" s="150">
        <v>0</v>
      </c>
      <c r="T141" s="151">
        <f t="shared" si="3"/>
        <v>0</v>
      </c>
      <c r="AR141" s="152" t="s">
        <v>210</v>
      </c>
      <c r="AT141" s="152" t="s">
        <v>152</v>
      </c>
      <c r="AU141" s="152" t="s">
        <v>87</v>
      </c>
      <c r="AY141" s="13" t="s">
        <v>150</v>
      </c>
      <c r="BE141" s="153">
        <f t="shared" si="4"/>
        <v>0</v>
      </c>
      <c r="BF141" s="153">
        <f t="shared" si="5"/>
        <v>0</v>
      </c>
      <c r="BG141" s="153">
        <f t="shared" si="6"/>
        <v>0</v>
      </c>
      <c r="BH141" s="153">
        <f t="shared" si="7"/>
        <v>0</v>
      </c>
      <c r="BI141" s="153">
        <f t="shared" si="8"/>
        <v>0</v>
      </c>
      <c r="BJ141" s="13" t="s">
        <v>87</v>
      </c>
      <c r="BK141" s="153">
        <f t="shared" si="9"/>
        <v>0</v>
      </c>
      <c r="BL141" s="13" t="s">
        <v>210</v>
      </c>
      <c r="BM141" s="152" t="s">
        <v>2157</v>
      </c>
    </row>
    <row r="142" spans="2:65" s="1" customFormat="1" ht="16.5" customHeight="1">
      <c r="B142" s="139"/>
      <c r="C142" s="154" t="s">
        <v>186</v>
      </c>
      <c r="D142" s="154" t="s">
        <v>168</v>
      </c>
      <c r="E142" s="155" t="s">
        <v>2158</v>
      </c>
      <c r="F142" s="156" t="s">
        <v>2159</v>
      </c>
      <c r="G142" s="157" t="s">
        <v>174</v>
      </c>
      <c r="H142" s="158">
        <v>6</v>
      </c>
      <c r="I142" s="159"/>
      <c r="J142" s="160">
        <f t="shared" si="0"/>
        <v>0</v>
      </c>
      <c r="K142" s="161"/>
      <c r="L142" s="162"/>
      <c r="M142" s="163" t="s">
        <v>1</v>
      </c>
      <c r="N142" s="164" t="s">
        <v>41</v>
      </c>
      <c r="P142" s="150">
        <f t="shared" si="1"/>
        <v>0</v>
      </c>
      <c r="Q142" s="150">
        <v>5.2999999999999998E-4</v>
      </c>
      <c r="R142" s="150">
        <f t="shared" si="2"/>
        <v>3.1799999999999997E-3</v>
      </c>
      <c r="S142" s="150">
        <v>0</v>
      </c>
      <c r="T142" s="151">
        <f t="shared" si="3"/>
        <v>0</v>
      </c>
      <c r="AR142" s="152" t="s">
        <v>283</v>
      </c>
      <c r="AT142" s="152" t="s">
        <v>168</v>
      </c>
      <c r="AU142" s="152" t="s">
        <v>87</v>
      </c>
      <c r="AY142" s="13" t="s">
        <v>150</v>
      </c>
      <c r="BE142" s="153">
        <f t="shared" si="4"/>
        <v>0</v>
      </c>
      <c r="BF142" s="153">
        <f t="shared" si="5"/>
        <v>0</v>
      </c>
      <c r="BG142" s="153">
        <f t="shared" si="6"/>
        <v>0</v>
      </c>
      <c r="BH142" s="153">
        <f t="shared" si="7"/>
        <v>0</v>
      </c>
      <c r="BI142" s="153">
        <f t="shared" si="8"/>
        <v>0</v>
      </c>
      <c r="BJ142" s="13" t="s">
        <v>87</v>
      </c>
      <c r="BK142" s="153">
        <f t="shared" si="9"/>
        <v>0</v>
      </c>
      <c r="BL142" s="13" t="s">
        <v>210</v>
      </c>
      <c r="BM142" s="152" t="s">
        <v>2160</v>
      </c>
    </row>
    <row r="143" spans="2:65" s="1" customFormat="1" ht="16.5" customHeight="1">
      <c r="B143" s="139"/>
      <c r="C143" s="140" t="s">
        <v>190</v>
      </c>
      <c r="D143" s="140" t="s">
        <v>152</v>
      </c>
      <c r="E143" s="141" t="s">
        <v>2161</v>
      </c>
      <c r="F143" s="142" t="s">
        <v>2162</v>
      </c>
      <c r="G143" s="143" t="s">
        <v>174</v>
      </c>
      <c r="H143" s="144">
        <v>12</v>
      </c>
      <c r="I143" s="145"/>
      <c r="J143" s="146">
        <f t="shared" si="0"/>
        <v>0</v>
      </c>
      <c r="K143" s="147"/>
      <c r="L143" s="28"/>
      <c r="M143" s="148" t="s">
        <v>1</v>
      </c>
      <c r="N143" s="149" t="s">
        <v>41</v>
      </c>
      <c r="P143" s="150">
        <f t="shared" si="1"/>
        <v>0</v>
      </c>
      <c r="Q143" s="150">
        <v>0</v>
      </c>
      <c r="R143" s="150">
        <f t="shared" si="2"/>
        <v>0</v>
      </c>
      <c r="S143" s="150">
        <v>0</v>
      </c>
      <c r="T143" s="151">
        <f t="shared" si="3"/>
        <v>0</v>
      </c>
      <c r="AR143" s="152" t="s">
        <v>210</v>
      </c>
      <c r="AT143" s="152" t="s">
        <v>152</v>
      </c>
      <c r="AU143" s="152" t="s">
        <v>87</v>
      </c>
      <c r="AY143" s="13" t="s">
        <v>150</v>
      </c>
      <c r="BE143" s="153">
        <f t="shared" si="4"/>
        <v>0</v>
      </c>
      <c r="BF143" s="153">
        <f t="shared" si="5"/>
        <v>0</v>
      </c>
      <c r="BG143" s="153">
        <f t="shared" si="6"/>
        <v>0</v>
      </c>
      <c r="BH143" s="153">
        <f t="shared" si="7"/>
        <v>0</v>
      </c>
      <c r="BI143" s="153">
        <f t="shared" si="8"/>
        <v>0</v>
      </c>
      <c r="BJ143" s="13" t="s">
        <v>87</v>
      </c>
      <c r="BK143" s="153">
        <f t="shared" si="9"/>
        <v>0</v>
      </c>
      <c r="BL143" s="13" t="s">
        <v>210</v>
      </c>
      <c r="BM143" s="152" t="s">
        <v>2163</v>
      </c>
    </row>
    <row r="144" spans="2:65" s="1" customFormat="1" ht="16.5" customHeight="1">
      <c r="B144" s="139"/>
      <c r="C144" s="154" t="s">
        <v>194</v>
      </c>
      <c r="D144" s="154" t="s">
        <v>168</v>
      </c>
      <c r="E144" s="155" t="s">
        <v>2164</v>
      </c>
      <c r="F144" s="156" t="s">
        <v>2165</v>
      </c>
      <c r="G144" s="157" t="s">
        <v>174</v>
      </c>
      <c r="H144" s="158">
        <v>12</v>
      </c>
      <c r="I144" s="159"/>
      <c r="J144" s="160">
        <f t="shared" si="0"/>
        <v>0</v>
      </c>
      <c r="K144" s="161"/>
      <c r="L144" s="162"/>
      <c r="M144" s="163" t="s">
        <v>1</v>
      </c>
      <c r="N144" s="164" t="s">
        <v>41</v>
      </c>
      <c r="P144" s="150">
        <f t="shared" si="1"/>
        <v>0</v>
      </c>
      <c r="Q144" s="150">
        <v>8.9999999999999998E-4</v>
      </c>
      <c r="R144" s="150">
        <f t="shared" si="2"/>
        <v>1.0800000000000001E-2</v>
      </c>
      <c r="S144" s="150">
        <v>0</v>
      </c>
      <c r="T144" s="151">
        <f t="shared" si="3"/>
        <v>0</v>
      </c>
      <c r="AR144" s="152" t="s">
        <v>283</v>
      </c>
      <c r="AT144" s="152" t="s">
        <v>168</v>
      </c>
      <c r="AU144" s="152" t="s">
        <v>87</v>
      </c>
      <c r="AY144" s="13" t="s">
        <v>150</v>
      </c>
      <c r="BE144" s="153">
        <f t="shared" si="4"/>
        <v>0</v>
      </c>
      <c r="BF144" s="153">
        <f t="shared" si="5"/>
        <v>0</v>
      </c>
      <c r="BG144" s="153">
        <f t="shared" si="6"/>
        <v>0</v>
      </c>
      <c r="BH144" s="153">
        <f t="shared" si="7"/>
        <v>0</v>
      </c>
      <c r="BI144" s="153">
        <f t="shared" si="8"/>
        <v>0</v>
      </c>
      <c r="BJ144" s="13" t="s">
        <v>87</v>
      </c>
      <c r="BK144" s="153">
        <f t="shared" si="9"/>
        <v>0</v>
      </c>
      <c r="BL144" s="13" t="s">
        <v>210</v>
      </c>
      <c r="BM144" s="152" t="s">
        <v>2166</v>
      </c>
    </row>
    <row r="145" spans="2:65" s="1" customFormat="1" ht="16.5" customHeight="1">
      <c r="B145" s="139"/>
      <c r="C145" s="140" t="s">
        <v>299</v>
      </c>
      <c r="D145" s="140" t="s">
        <v>152</v>
      </c>
      <c r="E145" s="141" t="s">
        <v>2167</v>
      </c>
      <c r="F145" s="142" t="s">
        <v>2168</v>
      </c>
      <c r="G145" s="143" t="s">
        <v>174</v>
      </c>
      <c r="H145" s="144">
        <v>42</v>
      </c>
      <c r="I145" s="145"/>
      <c r="J145" s="146">
        <f t="shared" si="0"/>
        <v>0</v>
      </c>
      <c r="K145" s="147"/>
      <c r="L145" s="28"/>
      <c r="M145" s="148" t="s">
        <v>1</v>
      </c>
      <c r="N145" s="149" t="s">
        <v>41</v>
      </c>
      <c r="P145" s="150">
        <f t="shared" si="1"/>
        <v>0</v>
      </c>
      <c r="Q145" s="150">
        <v>0</v>
      </c>
      <c r="R145" s="150">
        <f t="shared" si="2"/>
        <v>0</v>
      </c>
      <c r="S145" s="150">
        <v>0</v>
      </c>
      <c r="T145" s="151">
        <f t="shared" si="3"/>
        <v>0</v>
      </c>
      <c r="AR145" s="152" t="s">
        <v>210</v>
      </c>
      <c r="AT145" s="152" t="s">
        <v>152</v>
      </c>
      <c r="AU145" s="152" t="s">
        <v>87</v>
      </c>
      <c r="AY145" s="13" t="s">
        <v>150</v>
      </c>
      <c r="BE145" s="153">
        <f t="shared" si="4"/>
        <v>0</v>
      </c>
      <c r="BF145" s="153">
        <f t="shared" si="5"/>
        <v>0</v>
      </c>
      <c r="BG145" s="153">
        <f t="shared" si="6"/>
        <v>0</v>
      </c>
      <c r="BH145" s="153">
        <f t="shared" si="7"/>
        <v>0</v>
      </c>
      <c r="BI145" s="153">
        <f t="shared" si="8"/>
        <v>0</v>
      </c>
      <c r="BJ145" s="13" t="s">
        <v>87</v>
      </c>
      <c r="BK145" s="153">
        <f t="shared" si="9"/>
        <v>0</v>
      </c>
      <c r="BL145" s="13" t="s">
        <v>210</v>
      </c>
      <c r="BM145" s="152" t="s">
        <v>2169</v>
      </c>
    </row>
    <row r="146" spans="2:65" s="1" customFormat="1" ht="16.5" customHeight="1">
      <c r="B146" s="139"/>
      <c r="C146" s="154" t="s">
        <v>303</v>
      </c>
      <c r="D146" s="154" t="s">
        <v>168</v>
      </c>
      <c r="E146" s="155" t="s">
        <v>2170</v>
      </c>
      <c r="F146" s="156" t="s">
        <v>2171</v>
      </c>
      <c r="G146" s="157" t="s">
        <v>174</v>
      </c>
      <c r="H146" s="158">
        <v>42</v>
      </c>
      <c r="I146" s="159"/>
      <c r="J146" s="160">
        <f t="shared" si="0"/>
        <v>0</v>
      </c>
      <c r="K146" s="161"/>
      <c r="L146" s="162"/>
      <c r="M146" s="163" t="s">
        <v>1</v>
      </c>
      <c r="N146" s="164" t="s">
        <v>41</v>
      </c>
      <c r="P146" s="150">
        <f t="shared" si="1"/>
        <v>0</v>
      </c>
      <c r="Q146" s="150">
        <v>1.4E-3</v>
      </c>
      <c r="R146" s="150">
        <f t="shared" si="2"/>
        <v>5.8799999999999998E-2</v>
      </c>
      <c r="S146" s="150">
        <v>0</v>
      </c>
      <c r="T146" s="151">
        <f t="shared" si="3"/>
        <v>0</v>
      </c>
      <c r="AR146" s="152" t="s">
        <v>283</v>
      </c>
      <c r="AT146" s="152" t="s">
        <v>168</v>
      </c>
      <c r="AU146" s="152" t="s">
        <v>87</v>
      </c>
      <c r="AY146" s="13" t="s">
        <v>150</v>
      </c>
      <c r="BE146" s="153">
        <f t="shared" si="4"/>
        <v>0</v>
      </c>
      <c r="BF146" s="153">
        <f t="shared" si="5"/>
        <v>0</v>
      </c>
      <c r="BG146" s="153">
        <f t="shared" si="6"/>
        <v>0</v>
      </c>
      <c r="BH146" s="153">
        <f t="shared" si="7"/>
        <v>0</v>
      </c>
      <c r="BI146" s="153">
        <f t="shared" si="8"/>
        <v>0</v>
      </c>
      <c r="BJ146" s="13" t="s">
        <v>87</v>
      </c>
      <c r="BK146" s="153">
        <f t="shared" si="9"/>
        <v>0</v>
      </c>
      <c r="BL146" s="13" t="s">
        <v>210</v>
      </c>
      <c r="BM146" s="152" t="s">
        <v>2172</v>
      </c>
    </row>
    <row r="147" spans="2:65" s="1" customFormat="1" ht="21.75" customHeight="1">
      <c r="B147" s="139"/>
      <c r="C147" s="140" t="s">
        <v>198</v>
      </c>
      <c r="D147" s="140" t="s">
        <v>152</v>
      </c>
      <c r="E147" s="141" t="s">
        <v>2173</v>
      </c>
      <c r="F147" s="142" t="s">
        <v>2174</v>
      </c>
      <c r="G147" s="143" t="s">
        <v>174</v>
      </c>
      <c r="H147" s="144">
        <v>12</v>
      </c>
      <c r="I147" s="145"/>
      <c r="J147" s="146">
        <f t="shared" si="0"/>
        <v>0</v>
      </c>
      <c r="K147" s="147"/>
      <c r="L147" s="28"/>
      <c r="M147" s="148" t="s">
        <v>1</v>
      </c>
      <c r="N147" s="149" t="s">
        <v>41</v>
      </c>
      <c r="P147" s="150">
        <f t="shared" si="1"/>
        <v>0</v>
      </c>
      <c r="Q147" s="150">
        <v>0</v>
      </c>
      <c r="R147" s="150">
        <f t="shared" si="2"/>
        <v>0</v>
      </c>
      <c r="S147" s="150">
        <v>0</v>
      </c>
      <c r="T147" s="151">
        <f t="shared" si="3"/>
        <v>0</v>
      </c>
      <c r="AR147" s="152" t="s">
        <v>210</v>
      </c>
      <c r="AT147" s="152" t="s">
        <v>152</v>
      </c>
      <c r="AU147" s="152" t="s">
        <v>87</v>
      </c>
      <c r="AY147" s="13" t="s">
        <v>150</v>
      </c>
      <c r="BE147" s="153">
        <f t="shared" si="4"/>
        <v>0</v>
      </c>
      <c r="BF147" s="153">
        <f t="shared" si="5"/>
        <v>0</v>
      </c>
      <c r="BG147" s="153">
        <f t="shared" si="6"/>
        <v>0</v>
      </c>
      <c r="BH147" s="153">
        <f t="shared" si="7"/>
        <v>0</v>
      </c>
      <c r="BI147" s="153">
        <f t="shared" si="8"/>
        <v>0</v>
      </c>
      <c r="BJ147" s="13" t="s">
        <v>87</v>
      </c>
      <c r="BK147" s="153">
        <f t="shared" si="9"/>
        <v>0</v>
      </c>
      <c r="BL147" s="13" t="s">
        <v>210</v>
      </c>
      <c r="BM147" s="152" t="s">
        <v>2175</v>
      </c>
    </row>
    <row r="148" spans="2:65" s="1" customFormat="1" ht="24.2" customHeight="1">
      <c r="B148" s="139"/>
      <c r="C148" s="154" t="s">
        <v>202</v>
      </c>
      <c r="D148" s="154" t="s">
        <v>168</v>
      </c>
      <c r="E148" s="155" t="s">
        <v>2176</v>
      </c>
      <c r="F148" s="156" t="s">
        <v>2177</v>
      </c>
      <c r="G148" s="157" t="s">
        <v>174</v>
      </c>
      <c r="H148" s="158">
        <v>12</v>
      </c>
      <c r="I148" s="159"/>
      <c r="J148" s="160">
        <f t="shared" si="0"/>
        <v>0</v>
      </c>
      <c r="K148" s="161"/>
      <c r="L148" s="162"/>
      <c r="M148" s="163" t="s">
        <v>1</v>
      </c>
      <c r="N148" s="164" t="s">
        <v>41</v>
      </c>
      <c r="P148" s="150">
        <f t="shared" si="1"/>
        <v>0</v>
      </c>
      <c r="Q148" s="150">
        <v>6.0000000000000002E-5</v>
      </c>
      <c r="R148" s="150">
        <f t="shared" si="2"/>
        <v>7.2000000000000005E-4</v>
      </c>
      <c r="S148" s="150">
        <v>0</v>
      </c>
      <c r="T148" s="151">
        <f t="shared" si="3"/>
        <v>0</v>
      </c>
      <c r="AR148" s="152" t="s">
        <v>283</v>
      </c>
      <c r="AT148" s="152" t="s">
        <v>168</v>
      </c>
      <c r="AU148" s="152" t="s">
        <v>87</v>
      </c>
      <c r="AY148" s="13" t="s">
        <v>150</v>
      </c>
      <c r="BE148" s="153">
        <f t="shared" si="4"/>
        <v>0</v>
      </c>
      <c r="BF148" s="153">
        <f t="shared" si="5"/>
        <v>0</v>
      </c>
      <c r="BG148" s="153">
        <f t="shared" si="6"/>
        <v>0</v>
      </c>
      <c r="BH148" s="153">
        <f t="shared" si="7"/>
        <v>0</v>
      </c>
      <c r="BI148" s="153">
        <f t="shared" si="8"/>
        <v>0</v>
      </c>
      <c r="BJ148" s="13" t="s">
        <v>87</v>
      </c>
      <c r="BK148" s="153">
        <f t="shared" si="9"/>
        <v>0</v>
      </c>
      <c r="BL148" s="13" t="s">
        <v>210</v>
      </c>
      <c r="BM148" s="152" t="s">
        <v>2178</v>
      </c>
    </row>
    <row r="149" spans="2:65" s="1" customFormat="1" ht="21.75" customHeight="1">
      <c r="B149" s="139"/>
      <c r="C149" s="140" t="s">
        <v>347</v>
      </c>
      <c r="D149" s="140" t="s">
        <v>152</v>
      </c>
      <c r="E149" s="141" t="s">
        <v>2179</v>
      </c>
      <c r="F149" s="142" t="s">
        <v>2180</v>
      </c>
      <c r="G149" s="143" t="s">
        <v>166</v>
      </c>
      <c r="H149" s="144">
        <v>4</v>
      </c>
      <c r="I149" s="145"/>
      <c r="J149" s="146">
        <f t="shared" si="0"/>
        <v>0</v>
      </c>
      <c r="K149" s="147"/>
      <c r="L149" s="28"/>
      <c r="M149" s="148" t="s">
        <v>1</v>
      </c>
      <c r="N149" s="149" t="s">
        <v>41</v>
      </c>
      <c r="P149" s="150">
        <f t="shared" si="1"/>
        <v>0</v>
      </c>
      <c r="Q149" s="150">
        <v>0</v>
      </c>
      <c r="R149" s="150">
        <f t="shared" si="2"/>
        <v>0</v>
      </c>
      <c r="S149" s="150">
        <v>0</v>
      </c>
      <c r="T149" s="151">
        <f t="shared" si="3"/>
        <v>0</v>
      </c>
      <c r="AR149" s="152" t="s">
        <v>210</v>
      </c>
      <c r="AT149" s="152" t="s">
        <v>152</v>
      </c>
      <c r="AU149" s="152" t="s">
        <v>87</v>
      </c>
      <c r="AY149" s="13" t="s">
        <v>150</v>
      </c>
      <c r="BE149" s="153">
        <f t="shared" si="4"/>
        <v>0</v>
      </c>
      <c r="BF149" s="153">
        <f t="shared" si="5"/>
        <v>0</v>
      </c>
      <c r="BG149" s="153">
        <f t="shared" si="6"/>
        <v>0</v>
      </c>
      <c r="BH149" s="153">
        <f t="shared" si="7"/>
        <v>0</v>
      </c>
      <c r="BI149" s="153">
        <f t="shared" si="8"/>
        <v>0</v>
      </c>
      <c r="BJ149" s="13" t="s">
        <v>87</v>
      </c>
      <c r="BK149" s="153">
        <f t="shared" si="9"/>
        <v>0</v>
      </c>
      <c r="BL149" s="13" t="s">
        <v>210</v>
      </c>
      <c r="BM149" s="152" t="s">
        <v>2181</v>
      </c>
    </row>
    <row r="150" spans="2:65" s="1" customFormat="1" ht="16.5" customHeight="1">
      <c r="B150" s="139"/>
      <c r="C150" s="154" t="s">
        <v>351</v>
      </c>
      <c r="D150" s="154" t="s">
        <v>168</v>
      </c>
      <c r="E150" s="155" t="s">
        <v>2182</v>
      </c>
      <c r="F150" s="156" t="s">
        <v>2183</v>
      </c>
      <c r="G150" s="157" t="s">
        <v>166</v>
      </c>
      <c r="H150" s="158">
        <v>4</v>
      </c>
      <c r="I150" s="159"/>
      <c r="J150" s="160">
        <f t="shared" si="0"/>
        <v>0</v>
      </c>
      <c r="K150" s="161"/>
      <c r="L150" s="162"/>
      <c r="M150" s="163" t="s">
        <v>1</v>
      </c>
      <c r="N150" s="164" t="s">
        <v>41</v>
      </c>
      <c r="P150" s="150">
        <f t="shared" si="1"/>
        <v>0</v>
      </c>
      <c r="Q150" s="150">
        <v>6.9999999999999999E-4</v>
      </c>
      <c r="R150" s="150">
        <f t="shared" si="2"/>
        <v>2.8E-3</v>
      </c>
      <c r="S150" s="150">
        <v>0</v>
      </c>
      <c r="T150" s="151">
        <f t="shared" si="3"/>
        <v>0</v>
      </c>
      <c r="AR150" s="152" t="s">
        <v>283</v>
      </c>
      <c r="AT150" s="152" t="s">
        <v>168</v>
      </c>
      <c r="AU150" s="152" t="s">
        <v>87</v>
      </c>
      <c r="AY150" s="13" t="s">
        <v>150</v>
      </c>
      <c r="BE150" s="153">
        <f t="shared" si="4"/>
        <v>0</v>
      </c>
      <c r="BF150" s="153">
        <f t="shared" si="5"/>
        <v>0</v>
      </c>
      <c r="BG150" s="153">
        <f t="shared" si="6"/>
        <v>0</v>
      </c>
      <c r="BH150" s="153">
        <f t="shared" si="7"/>
        <v>0</v>
      </c>
      <c r="BI150" s="153">
        <f t="shared" si="8"/>
        <v>0</v>
      </c>
      <c r="BJ150" s="13" t="s">
        <v>87</v>
      </c>
      <c r="BK150" s="153">
        <f t="shared" si="9"/>
        <v>0</v>
      </c>
      <c r="BL150" s="13" t="s">
        <v>210</v>
      </c>
      <c r="BM150" s="152" t="s">
        <v>2184</v>
      </c>
    </row>
    <row r="151" spans="2:65" s="1" customFormat="1" ht="21.75" customHeight="1">
      <c r="B151" s="139"/>
      <c r="C151" s="140" t="s">
        <v>355</v>
      </c>
      <c r="D151" s="140" t="s">
        <v>152</v>
      </c>
      <c r="E151" s="141" t="s">
        <v>2185</v>
      </c>
      <c r="F151" s="142" t="s">
        <v>2186</v>
      </c>
      <c r="G151" s="143" t="s">
        <v>166</v>
      </c>
      <c r="H151" s="144">
        <v>6</v>
      </c>
      <c r="I151" s="145"/>
      <c r="J151" s="146">
        <f t="shared" si="0"/>
        <v>0</v>
      </c>
      <c r="K151" s="147"/>
      <c r="L151" s="28"/>
      <c r="M151" s="148" t="s">
        <v>1</v>
      </c>
      <c r="N151" s="149" t="s">
        <v>41</v>
      </c>
      <c r="P151" s="150">
        <f t="shared" si="1"/>
        <v>0</v>
      </c>
      <c r="Q151" s="150">
        <v>0</v>
      </c>
      <c r="R151" s="150">
        <f t="shared" si="2"/>
        <v>0</v>
      </c>
      <c r="S151" s="150">
        <v>0</v>
      </c>
      <c r="T151" s="151">
        <f t="shared" si="3"/>
        <v>0</v>
      </c>
      <c r="AR151" s="152" t="s">
        <v>210</v>
      </c>
      <c r="AT151" s="152" t="s">
        <v>152</v>
      </c>
      <c r="AU151" s="152" t="s">
        <v>87</v>
      </c>
      <c r="AY151" s="13" t="s">
        <v>150</v>
      </c>
      <c r="BE151" s="153">
        <f t="shared" si="4"/>
        <v>0</v>
      </c>
      <c r="BF151" s="153">
        <f t="shared" si="5"/>
        <v>0</v>
      </c>
      <c r="BG151" s="153">
        <f t="shared" si="6"/>
        <v>0</v>
      </c>
      <c r="BH151" s="153">
        <f t="shared" si="7"/>
        <v>0</v>
      </c>
      <c r="BI151" s="153">
        <f t="shared" si="8"/>
        <v>0</v>
      </c>
      <c r="BJ151" s="13" t="s">
        <v>87</v>
      </c>
      <c r="BK151" s="153">
        <f t="shared" si="9"/>
        <v>0</v>
      </c>
      <c r="BL151" s="13" t="s">
        <v>210</v>
      </c>
      <c r="BM151" s="152" t="s">
        <v>2187</v>
      </c>
    </row>
    <row r="152" spans="2:65" s="1" customFormat="1" ht="16.5" customHeight="1">
      <c r="B152" s="139"/>
      <c r="C152" s="154" t="s">
        <v>359</v>
      </c>
      <c r="D152" s="154" t="s">
        <v>168</v>
      </c>
      <c r="E152" s="155" t="s">
        <v>2188</v>
      </c>
      <c r="F152" s="156" t="s">
        <v>2189</v>
      </c>
      <c r="G152" s="157" t="s">
        <v>166</v>
      </c>
      <c r="H152" s="158">
        <v>6</v>
      </c>
      <c r="I152" s="159"/>
      <c r="J152" s="160">
        <f t="shared" si="0"/>
        <v>0</v>
      </c>
      <c r="K152" s="161"/>
      <c r="L152" s="162"/>
      <c r="M152" s="163" t="s">
        <v>1</v>
      </c>
      <c r="N152" s="164" t="s">
        <v>41</v>
      </c>
      <c r="P152" s="150">
        <f t="shared" si="1"/>
        <v>0</v>
      </c>
      <c r="Q152" s="150">
        <v>1.1999999999999999E-3</v>
      </c>
      <c r="R152" s="150">
        <f t="shared" si="2"/>
        <v>7.1999999999999998E-3</v>
      </c>
      <c r="S152" s="150">
        <v>0</v>
      </c>
      <c r="T152" s="151">
        <f t="shared" si="3"/>
        <v>0</v>
      </c>
      <c r="AR152" s="152" t="s">
        <v>283</v>
      </c>
      <c r="AT152" s="152" t="s">
        <v>168</v>
      </c>
      <c r="AU152" s="152" t="s">
        <v>87</v>
      </c>
      <c r="AY152" s="13" t="s">
        <v>150</v>
      </c>
      <c r="BE152" s="153">
        <f t="shared" si="4"/>
        <v>0</v>
      </c>
      <c r="BF152" s="153">
        <f t="shared" si="5"/>
        <v>0</v>
      </c>
      <c r="BG152" s="153">
        <f t="shared" si="6"/>
        <v>0</v>
      </c>
      <c r="BH152" s="153">
        <f t="shared" si="7"/>
        <v>0</v>
      </c>
      <c r="BI152" s="153">
        <f t="shared" si="8"/>
        <v>0</v>
      </c>
      <c r="BJ152" s="13" t="s">
        <v>87</v>
      </c>
      <c r="BK152" s="153">
        <f t="shared" si="9"/>
        <v>0</v>
      </c>
      <c r="BL152" s="13" t="s">
        <v>210</v>
      </c>
      <c r="BM152" s="152" t="s">
        <v>2190</v>
      </c>
    </row>
    <row r="153" spans="2:65" s="1" customFormat="1" ht="16.5" customHeight="1">
      <c r="B153" s="139"/>
      <c r="C153" s="140" t="s">
        <v>206</v>
      </c>
      <c r="D153" s="140" t="s">
        <v>152</v>
      </c>
      <c r="E153" s="141" t="s">
        <v>2191</v>
      </c>
      <c r="F153" s="142" t="s">
        <v>2192</v>
      </c>
      <c r="G153" s="143" t="s">
        <v>166</v>
      </c>
      <c r="H153" s="144">
        <v>2</v>
      </c>
      <c r="I153" s="145"/>
      <c r="J153" s="146">
        <f t="shared" si="0"/>
        <v>0</v>
      </c>
      <c r="K153" s="147"/>
      <c r="L153" s="28"/>
      <c r="M153" s="148" t="s">
        <v>1</v>
      </c>
      <c r="N153" s="149" t="s">
        <v>41</v>
      </c>
      <c r="P153" s="150">
        <f t="shared" si="1"/>
        <v>0</v>
      </c>
      <c r="Q153" s="150">
        <v>0</v>
      </c>
      <c r="R153" s="150">
        <f t="shared" si="2"/>
        <v>0</v>
      </c>
      <c r="S153" s="150">
        <v>0</v>
      </c>
      <c r="T153" s="151">
        <f t="shared" si="3"/>
        <v>0</v>
      </c>
      <c r="AR153" s="152" t="s">
        <v>210</v>
      </c>
      <c r="AT153" s="152" t="s">
        <v>152</v>
      </c>
      <c r="AU153" s="152" t="s">
        <v>87</v>
      </c>
      <c r="AY153" s="13" t="s">
        <v>150</v>
      </c>
      <c r="BE153" s="153">
        <f t="shared" si="4"/>
        <v>0</v>
      </c>
      <c r="BF153" s="153">
        <f t="shared" si="5"/>
        <v>0</v>
      </c>
      <c r="BG153" s="153">
        <f t="shared" si="6"/>
        <v>0</v>
      </c>
      <c r="BH153" s="153">
        <f t="shared" si="7"/>
        <v>0</v>
      </c>
      <c r="BI153" s="153">
        <f t="shared" si="8"/>
        <v>0</v>
      </c>
      <c r="BJ153" s="13" t="s">
        <v>87</v>
      </c>
      <c r="BK153" s="153">
        <f t="shared" si="9"/>
        <v>0</v>
      </c>
      <c r="BL153" s="13" t="s">
        <v>210</v>
      </c>
      <c r="BM153" s="152" t="s">
        <v>2193</v>
      </c>
    </row>
    <row r="154" spans="2:65" s="1" customFormat="1" ht="16.5" customHeight="1">
      <c r="B154" s="139"/>
      <c r="C154" s="154" t="s">
        <v>331</v>
      </c>
      <c r="D154" s="154" t="s">
        <v>168</v>
      </c>
      <c r="E154" s="155" t="s">
        <v>2194</v>
      </c>
      <c r="F154" s="156" t="s">
        <v>2195</v>
      </c>
      <c r="G154" s="157" t="s">
        <v>166</v>
      </c>
      <c r="H154" s="158">
        <v>2</v>
      </c>
      <c r="I154" s="159"/>
      <c r="J154" s="160">
        <f t="shared" si="0"/>
        <v>0</v>
      </c>
      <c r="K154" s="161"/>
      <c r="L154" s="162"/>
      <c r="M154" s="163" t="s">
        <v>1</v>
      </c>
      <c r="N154" s="164" t="s">
        <v>41</v>
      </c>
      <c r="P154" s="150">
        <f t="shared" si="1"/>
        <v>0</v>
      </c>
      <c r="Q154" s="150">
        <v>5.9999999999999995E-4</v>
      </c>
      <c r="R154" s="150">
        <f t="shared" si="2"/>
        <v>1.1999999999999999E-3</v>
      </c>
      <c r="S154" s="150">
        <v>0</v>
      </c>
      <c r="T154" s="151">
        <f t="shared" si="3"/>
        <v>0</v>
      </c>
      <c r="AR154" s="152" t="s">
        <v>283</v>
      </c>
      <c r="AT154" s="152" t="s">
        <v>168</v>
      </c>
      <c r="AU154" s="152" t="s">
        <v>87</v>
      </c>
      <c r="AY154" s="13" t="s">
        <v>150</v>
      </c>
      <c r="BE154" s="153">
        <f t="shared" si="4"/>
        <v>0</v>
      </c>
      <c r="BF154" s="153">
        <f t="shared" si="5"/>
        <v>0</v>
      </c>
      <c r="BG154" s="153">
        <f t="shared" si="6"/>
        <v>0</v>
      </c>
      <c r="BH154" s="153">
        <f t="shared" si="7"/>
        <v>0</v>
      </c>
      <c r="BI154" s="153">
        <f t="shared" si="8"/>
        <v>0</v>
      </c>
      <c r="BJ154" s="13" t="s">
        <v>87</v>
      </c>
      <c r="BK154" s="153">
        <f t="shared" si="9"/>
        <v>0</v>
      </c>
      <c r="BL154" s="13" t="s">
        <v>210</v>
      </c>
      <c r="BM154" s="152" t="s">
        <v>2196</v>
      </c>
    </row>
    <row r="155" spans="2:65" s="1" customFormat="1" ht="24.2" customHeight="1">
      <c r="B155" s="139"/>
      <c r="C155" s="140" t="s">
        <v>214</v>
      </c>
      <c r="D155" s="140" t="s">
        <v>152</v>
      </c>
      <c r="E155" s="141" t="s">
        <v>2197</v>
      </c>
      <c r="F155" s="142" t="s">
        <v>2198</v>
      </c>
      <c r="G155" s="143" t="s">
        <v>166</v>
      </c>
      <c r="H155" s="144">
        <v>6</v>
      </c>
      <c r="I155" s="145"/>
      <c r="J155" s="146">
        <f t="shared" si="0"/>
        <v>0</v>
      </c>
      <c r="K155" s="147"/>
      <c r="L155" s="28"/>
      <c r="M155" s="148" t="s">
        <v>1</v>
      </c>
      <c r="N155" s="149" t="s">
        <v>41</v>
      </c>
      <c r="P155" s="150">
        <f t="shared" si="1"/>
        <v>0</v>
      </c>
      <c r="Q155" s="150">
        <v>0</v>
      </c>
      <c r="R155" s="150">
        <f t="shared" si="2"/>
        <v>0</v>
      </c>
      <c r="S155" s="150">
        <v>0</v>
      </c>
      <c r="T155" s="151">
        <f t="shared" si="3"/>
        <v>0</v>
      </c>
      <c r="AR155" s="152" t="s">
        <v>210</v>
      </c>
      <c r="AT155" s="152" t="s">
        <v>152</v>
      </c>
      <c r="AU155" s="152" t="s">
        <v>87</v>
      </c>
      <c r="AY155" s="13" t="s">
        <v>150</v>
      </c>
      <c r="BE155" s="153">
        <f t="shared" si="4"/>
        <v>0</v>
      </c>
      <c r="BF155" s="153">
        <f t="shared" si="5"/>
        <v>0</v>
      </c>
      <c r="BG155" s="153">
        <f t="shared" si="6"/>
        <v>0</v>
      </c>
      <c r="BH155" s="153">
        <f t="shared" si="7"/>
        <v>0</v>
      </c>
      <c r="BI155" s="153">
        <f t="shared" si="8"/>
        <v>0</v>
      </c>
      <c r="BJ155" s="13" t="s">
        <v>87</v>
      </c>
      <c r="BK155" s="153">
        <f t="shared" si="9"/>
        <v>0</v>
      </c>
      <c r="BL155" s="13" t="s">
        <v>210</v>
      </c>
      <c r="BM155" s="152" t="s">
        <v>2199</v>
      </c>
    </row>
    <row r="156" spans="2:65" s="1" customFormat="1" ht="24.2" customHeight="1">
      <c r="B156" s="139"/>
      <c r="C156" s="154" t="s">
        <v>218</v>
      </c>
      <c r="D156" s="154" t="s">
        <v>168</v>
      </c>
      <c r="E156" s="155" t="s">
        <v>2200</v>
      </c>
      <c r="F156" s="156" t="s">
        <v>2201</v>
      </c>
      <c r="G156" s="157" t="s">
        <v>166</v>
      </c>
      <c r="H156" s="158">
        <v>6</v>
      </c>
      <c r="I156" s="159"/>
      <c r="J156" s="160">
        <f t="shared" si="0"/>
        <v>0</v>
      </c>
      <c r="K156" s="161"/>
      <c r="L156" s="162"/>
      <c r="M156" s="163" t="s">
        <v>1</v>
      </c>
      <c r="N156" s="164" t="s">
        <v>41</v>
      </c>
      <c r="P156" s="150">
        <f t="shared" si="1"/>
        <v>0</v>
      </c>
      <c r="Q156" s="150">
        <v>1.1999999999999999E-3</v>
      </c>
      <c r="R156" s="150">
        <f t="shared" si="2"/>
        <v>7.1999999999999998E-3</v>
      </c>
      <c r="S156" s="150">
        <v>0</v>
      </c>
      <c r="T156" s="151">
        <f t="shared" si="3"/>
        <v>0</v>
      </c>
      <c r="AR156" s="152" t="s">
        <v>283</v>
      </c>
      <c r="AT156" s="152" t="s">
        <v>168</v>
      </c>
      <c r="AU156" s="152" t="s">
        <v>87</v>
      </c>
      <c r="AY156" s="13" t="s">
        <v>150</v>
      </c>
      <c r="BE156" s="153">
        <f t="shared" si="4"/>
        <v>0</v>
      </c>
      <c r="BF156" s="153">
        <f t="shared" si="5"/>
        <v>0</v>
      </c>
      <c r="BG156" s="153">
        <f t="shared" si="6"/>
        <v>0</v>
      </c>
      <c r="BH156" s="153">
        <f t="shared" si="7"/>
        <v>0</v>
      </c>
      <c r="BI156" s="153">
        <f t="shared" si="8"/>
        <v>0</v>
      </c>
      <c r="BJ156" s="13" t="s">
        <v>87</v>
      </c>
      <c r="BK156" s="153">
        <f t="shared" si="9"/>
        <v>0</v>
      </c>
      <c r="BL156" s="13" t="s">
        <v>210</v>
      </c>
      <c r="BM156" s="152" t="s">
        <v>2202</v>
      </c>
    </row>
    <row r="157" spans="2:65" s="1" customFormat="1" ht="24.2" customHeight="1">
      <c r="B157" s="139"/>
      <c r="C157" s="140" t="s">
        <v>223</v>
      </c>
      <c r="D157" s="140" t="s">
        <v>152</v>
      </c>
      <c r="E157" s="141" t="s">
        <v>2203</v>
      </c>
      <c r="F157" s="142" t="s">
        <v>2204</v>
      </c>
      <c r="G157" s="143" t="s">
        <v>166</v>
      </c>
      <c r="H157" s="144">
        <v>6</v>
      </c>
      <c r="I157" s="145"/>
      <c r="J157" s="146">
        <f t="shared" si="0"/>
        <v>0</v>
      </c>
      <c r="K157" s="147"/>
      <c r="L157" s="28"/>
      <c r="M157" s="148" t="s">
        <v>1</v>
      </c>
      <c r="N157" s="149" t="s">
        <v>41</v>
      </c>
      <c r="P157" s="150">
        <f t="shared" si="1"/>
        <v>0</v>
      </c>
      <c r="Q157" s="150">
        <v>0</v>
      </c>
      <c r="R157" s="150">
        <f t="shared" si="2"/>
        <v>0</v>
      </c>
      <c r="S157" s="150">
        <v>0</v>
      </c>
      <c r="T157" s="151">
        <f t="shared" si="3"/>
        <v>0</v>
      </c>
      <c r="AR157" s="152" t="s">
        <v>210</v>
      </c>
      <c r="AT157" s="152" t="s">
        <v>152</v>
      </c>
      <c r="AU157" s="152" t="s">
        <v>87</v>
      </c>
      <c r="AY157" s="13" t="s">
        <v>150</v>
      </c>
      <c r="BE157" s="153">
        <f t="shared" si="4"/>
        <v>0</v>
      </c>
      <c r="BF157" s="153">
        <f t="shared" si="5"/>
        <v>0</v>
      </c>
      <c r="BG157" s="153">
        <f t="shared" si="6"/>
        <v>0</v>
      </c>
      <c r="BH157" s="153">
        <f t="shared" si="7"/>
        <v>0</v>
      </c>
      <c r="BI157" s="153">
        <f t="shared" si="8"/>
        <v>0</v>
      </c>
      <c r="BJ157" s="13" t="s">
        <v>87</v>
      </c>
      <c r="BK157" s="153">
        <f t="shared" si="9"/>
        <v>0</v>
      </c>
      <c r="BL157" s="13" t="s">
        <v>210</v>
      </c>
      <c r="BM157" s="152" t="s">
        <v>2205</v>
      </c>
    </row>
    <row r="158" spans="2:65" s="1" customFormat="1" ht="24.2" customHeight="1">
      <c r="B158" s="139"/>
      <c r="C158" s="154" t="s">
        <v>327</v>
      </c>
      <c r="D158" s="154" t="s">
        <v>168</v>
      </c>
      <c r="E158" s="155" t="s">
        <v>2206</v>
      </c>
      <c r="F158" s="156" t="s">
        <v>2207</v>
      </c>
      <c r="G158" s="157" t="s">
        <v>166</v>
      </c>
      <c r="H158" s="158">
        <v>6</v>
      </c>
      <c r="I158" s="159"/>
      <c r="J158" s="160">
        <f t="shared" si="0"/>
        <v>0</v>
      </c>
      <c r="K158" s="161"/>
      <c r="L158" s="162"/>
      <c r="M158" s="163" t="s">
        <v>1</v>
      </c>
      <c r="N158" s="164" t="s">
        <v>41</v>
      </c>
      <c r="P158" s="150">
        <f t="shared" si="1"/>
        <v>0</v>
      </c>
      <c r="Q158" s="150">
        <v>1E-4</v>
      </c>
      <c r="R158" s="150">
        <f t="shared" si="2"/>
        <v>6.0000000000000006E-4</v>
      </c>
      <c r="S158" s="150">
        <v>0</v>
      </c>
      <c r="T158" s="151">
        <f t="shared" si="3"/>
        <v>0</v>
      </c>
      <c r="AR158" s="152" t="s">
        <v>283</v>
      </c>
      <c r="AT158" s="152" t="s">
        <v>168</v>
      </c>
      <c r="AU158" s="152" t="s">
        <v>87</v>
      </c>
      <c r="AY158" s="13" t="s">
        <v>150</v>
      </c>
      <c r="BE158" s="153">
        <f t="shared" si="4"/>
        <v>0</v>
      </c>
      <c r="BF158" s="153">
        <f t="shared" si="5"/>
        <v>0</v>
      </c>
      <c r="BG158" s="153">
        <f t="shared" si="6"/>
        <v>0</v>
      </c>
      <c r="BH158" s="153">
        <f t="shared" si="7"/>
        <v>0</v>
      </c>
      <c r="BI158" s="153">
        <f t="shared" si="8"/>
        <v>0</v>
      </c>
      <c r="BJ158" s="13" t="s">
        <v>87</v>
      </c>
      <c r="BK158" s="153">
        <f t="shared" si="9"/>
        <v>0</v>
      </c>
      <c r="BL158" s="13" t="s">
        <v>210</v>
      </c>
      <c r="BM158" s="152" t="s">
        <v>2208</v>
      </c>
    </row>
    <row r="159" spans="2:65" s="1" customFormat="1" ht="24.2" customHeight="1">
      <c r="B159" s="139"/>
      <c r="C159" s="140" t="s">
        <v>307</v>
      </c>
      <c r="D159" s="140" t="s">
        <v>152</v>
      </c>
      <c r="E159" s="141" t="s">
        <v>2209</v>
      </c>
      <c r="F159" s="142" t="s">
        <v>2210</v>
      </c>
      <c r="G159" s="143" t="s">
        <v>166</v>
      </c>
      <c r="H159" s="144">
        <v>10</v>
      </c>
      <c r="I159" s="145"/>
      <c r="J159" s="146">
        <f t="shared" si="0"/>
        <v>0</v>
      </c>
      <c r="K159" s="147"/>
      <c r="L159" s="28"/>
      <c r="M159" s="148" t="s">
        <v>1</v>
      </c>
      <c r="N159" s="149" t="s">
        <v>41</v>
      </c>
      <c r="P159" s="150">
        <f t="shared" si="1"/>
        <v>0</v>
      </c>
      <c r="Q159" s="150">
        <v>0</v>
      </c>
      <c r="R159" s="150">
        <f t="shared" si="2"/>
        <v>0</v>
      </c>
      <c r="S159" s="150">
        <v>0</v>
      </c>
      <c r="T159" s="151">
        <f t="shared" si="3"/>
        <v>0</v>
      </c>
      <c r="AR159" s="152" t="s">
        <v>210</v>
      </c>
      <c r="AT159" s="152" t="s">
        <v>152</v>
      </c>
      <c r="AU159" s="152" t="s">
        <v>87</v>
      </c>
      <c r="AY159" s="13" t="s">
        <v>150</v>
      </c>
      <c r="BE159" s="153">
        <f t="shared" si="4"/>
        <v>0</v>
      </c>
      <c r="BF159" s="153">
        <f t="shared" si="5"/>
        <v>0</v>
      </c>
      <c r="BG159" s="153">
        <f t="shared" si="6"/>
        <v>0</v>
      </c>
      <c r="BH159" s="153">
        <f t="shared" si="7"/>
        <v>0</v>
      </c>
      <c r="BI159" s="153">
        <f t="shared" si="8"/>
        <v>0</v>
      </c>
      <c r="BJ159" s="13" t="s">
        <v>87</v>
      </c>
      <c r="BK159" s="153">
        <f t="shared" si="9"/>
        <v>0</v>
      </c>
      <c r="BL159" s="13" t="s">
        <v>210</v>
      </c>
      <c r="BM159" s="152" t="s">
        <v>2211</v>
      </c>
    </row>
    <row r="160" spans="2:65" s="1" customFormat="1" ht="24.2" customHeight="1">
      <c r="B160" s="139"/>
      <c r="C160" s="154" t="s">
        <v>319</v>
      </c>
      <c r="D160" s="154" t="s">
        <v>168</v>
      </c>
      <c r="E160" s="155" t="s">
        <v>2212</v>
      </c>
      <c r="F160" s="156" t="s">
        <v>2213</v>
      </c>
      <c r="G160" s="157" t="s">
        <v>166</v>
      </c>
      <c r="H160" s="158">
        <v>6</v>
      </c>
      <c r="I160" s="159"/>
      <c r="J160" s="160">
        <f t="shared" si="0"/>
        <v>0</v>
      </c>
      <c r="K160" s="161"/>
      <c r="L160" s="162"/>
      <c r="M160" s="163" t="s">
        <v>1</v>
      </c>
      <c r="N160" s="164" t="s">
        <v>41</v>
      </c>
      <c r="P160" s="150">
        <f t="shared" si="1"/>
        <v>0</v>
      </c>
      <c r="Q160" s="150">
        <v>4.0000000000000002E-4</v>
      </c>
      <c r="R160" s="150">
        <f t="shared" si="2"/>
        <v>2.4000000000000002E-3</v>
      </c>
      <c r="S160" s="150">
        <v>0</v>
      </c>
      <c r="T160" s="151">
        <f t="shared" si="3"/>
        <v>0</v>
      </c>
      <c r="AR160" s="152" t="s">
        <v>283</v>
      </c>
      <c r="AT160" s="152" t="s">
        <v>168</v>
      </c>
      <c r="AU160" s="152" t="s">
        <v>87</v>
      </c>
      <c r="AY160" s="13" t="s">
        <v>150</v>
      </c>
      <c r="BE160" s="153">
        <f t="shared" si="4"/>
        <v>0</v>
      </c>
      <c r="BF160" s="153">
        <f t="shared" si="5"/>
        <v>0</v>
      </c>
      <c r="BG160" s="153">
        <f t="shared" si="6"/>
        <v>0</v>
      </c>
      <c r="BH160" s="153">
        <f t="shared" si="7"/>
        <v>0</v>
      </c>
      <c r="BI160" s="153">
        <f t="shared" si="8"/>
        <v>0</v>
      </c>
      <c r="BJ160" s="13" t="s">
        <v>87</v>
      </c>
      <c r="BK160" s="153">
        <f t="shared" si="9"/>
        <v>0</v>
      </c>
      <c r="BL160" s="13" t="s">
        <v>210</v>
      </c>
      <c r="BM160" s="152" t="s">
        <v>2214</v>
      </c>
    </row>
    <row r="161" spans="2:65" s="1" customFormat="1" ht="24.2" customHeight="1">
      <c r="B161" s="139"/>
      <c r="C161" s="154" t="s">
        <v>323</v>
      </c>
      <c r="D161" s="154" t="s">
        <v>168</v>
      </c>
      <c r="E161" s="155" t="s">
        <v>2215</v>
      </c>
      <c r="F161" s="156" t="s">
        <v>2216</v>
      </c>
      <c r="G161" s="157" t="s">
        <v>166</v>
      </c>
      <c r="H161" s="158">
        <v>4</v>
      </c>
      <c r="I161" s="159"/>
      <c r="J161" s="160">
        <f t="shared" si="0"/>
        <v>0</v>
      </c>
      <c r="K161" s="161"/>
      <c r="L161" s="162"/>
      <c r="M161" s="163" t="s">
        <v>1</v>
      </c>
      <c r="N161" s="164" t="s">
        <v>41</v>
      </c>
      <c r="P161" s="150">
        <f t="shared" si="1"/>
        <v>0</v>
      </c>
      <c r="Q161" s="150">
        <v>2.9999999999999997E-4</v>
      </c>
      <c r="R161" s="150">
        <f t="shared" si="2"/>
        <v>1.1999999999999999E-3</v>
      </c>
      <c r="S161" s="150">
        <v>0</v>
      </c>
      <c r="T161" s="151">
        <f t="shared" si="3"/>
        <v>0</v>
      </c>
      <c r="AR161" s="152" t="s">
        <v>283</v>
      </c>
      <c r="AT161" s="152" t="s">
        <v>168</v>
      </c>
      <c r="AU161" s="152" t="s">
        <v>87</v>
      </c>
      <c r="AY161" s="13" t="s">
        <v>150</v>
      </c>
      <c r="BE161" s="153">
        <f t="shared" si="4"/>
        <v>0</v>
      </c>
      <c r="BF161" s="153">
        <f t="shared" si="5"/>
        <v>0</v>
      </c>
      <c r="BG161" s="153">
        <f t="shared" si="6"/>
        <v>0</v>
      </c>
      <c r="BH161" s="153">
        <f t="shared" si="7"/>
        <v>0</v>
      </c>
      <c r="BI161" s="153">
        <f t="shared" si="8"/>
        <v>0</v>
      </c>
      <c r="BJ161" s="13" t="s">
        <v>87</v>
      </c>
      <c r="BK161" s="153">
        <f t="shared" si="9"/>
        <v>0</v>
      </c>
      <c r="BL161" s="13" t="s">
        <v>210</v>
      </c>
      <c r="BM161" s="152" t="s">
        <v>2217</v>
      </c>
    </row>
    <row r="162" spans="2:65" s="1" customFormat="1" ht="16.5" customHeight="1">
      <c r="B162" s="139"/>
      <c r="C162" s="140" t="s">
        <v>234</v>
      </c>
      <c r="D162" s="140" t="s">
        <v>152</v>
      </c>
      <c r="E162" s="141" t="s">
        <v>2218</v>
      </c>
      <c r="F162" s="142" t="s">
        <v>2219</v>
      </c>
      <c r="G162" s="143" t="s">
        <v>166</v>
      </c>
      <c r="H162" s="144">
        <v>2</v>
      </c>
      <c r="I162" s="145"/>
      <c r="J162" s="146">
        <f t="shared" si="0"/>
        <v>0</v>
      </c>
      <c r="K162" s="147"/>
      <c r="L162" s="28"/>
      <c r="M162" s="148" t="s">
        <v>1</v>
      </c>
      <c r="N162" s="149" t="s">
        <v>41</v>
      </c>
      <c r="P162" s="150">
        <f t="shared" si="1"/>
        <v>0</v>
      </c>
      <c r="Q162" s="150">
        <v>0</v>
      </c>
      <c r="R162" s="150">
        <f t="shared" si="2"/>
        <v>0</v>
      </c>
      <c r="S162" s="150">
        <v>0</v>
      </c>
      <c r="T162" s="151">
        <f t="shared" si="3"/>
        <v>0</v>
      </c>
      <c r="AR162" s="152" t="s">
        <v>210</v>
      </c>
      <c r="AT162" s="152" t="s">
        <v>152</v>
      </c>
      <c r="AU162" s="152" t="s">
        <v>87</v>
      </c>
      <c r="AY162" s="13" t="s">
        <v>150</v>
      </c>
      <c r="BE162" s="153">
        <f t="shared" si="4"/>
        <v>0</v>
      </c>
      <c r="BF162" s="153">
        <f t="shared" si="5"/>
        <v>0</v>
      </c>
      <c r="BG162" s="153">
        <f t="shared" si="6"/>
        <v>0</v>
      </c>
      <c r="BH162" s="153">
        <f t="shared" si="7"/>
        <v>0</v>
      </c>
      <c r="BI162" s="153">
        <f t="shared" si="8"/>
        <v>0</v>
      </c>
      <c r="BJ162" s="13" t="s">
        <v>87</v>
      </c>
      <c r="BK162" s="153">
        <f t="shared" si="9"/>
        <v>0</v>
      </c>
      <c r="BL162" s="13" t="s">
        <v>210</v>
      </c>
      <c r="BM162" s="152" t="s">
        <v>2220</v>
      </c>
    </row>
    <row r="163" spans="2:65" s="1" customFormat="1" ht="16.5" customHeight="1">
      <c r="B163" s="139"/>
      <c r="C163" s="154" t="s">
        <v>238</v>
      </c>
      <c r="D163" s="154" t="s">
        <v>168</v>
      </c>
      <c r="E163" s="155" t="s">
        <v>2221</v>
      </c>
      <c r="F163" s="156" t="s">
        <v>2222</v>
      </c>
      <c r="G163" s="157" t="s">
        <v>166</v>
      </c>
      <c r="H163" s="158">
        <v>2</v>
      </c>
      <c r="I163" s="159"/>
      <c r="J163" s="160">
        <f t="shared" si="0"/>
        <v>0</v>
      </c>
      <c r="K163" s="161"/>
      <c r="L163" s="162"/>
      <c r="M163" s="163" t="s">
        <v>1</v>
      </c>
      <c r="N163" s="164" t="s">
        <v>41</v>
      </c>
      <c r="P163" s="150">
        <f t="shared" si="1"/>
        <v>0</v>
      </c>
      <c r="Q163" s="150">
        <v>4.0000000000000003E-5</v>
      </c>
      <c r="R163" s="150">
        <f t="shared" si="2"/>
        <v>8.0000000000000007E-5</v>
      </c>
      <c r="S163" s="150">
        <v>0</v>
      </c>
      <c r="T163" s="151">
        <f t="shared" si="3"/>
        <v>0</v>
      </c>
      <c r="AR163" s="152" t="s">
        <v>283</v>
      </c>
      <c r="AT163" s="152" t="s">
        <v>168</v>
      </c>
      <c r="AU163" s="152" t="s">
        <v>87</v>
      </c>
      <c r="AY163" s="13" t="s">
        <v>150</v>
      </c>
      <c r="BE163" s="153">
        <f t="shared" si="4"/>
        <v>0</v>
      </c>
      <c r="BF163" s="153">
        <f t="shared" si="5"/>
        <v>0</v>
      </c>
      <c r="BG163" s="153">
        <f t="shared" si="6"/>
        <v>0</v>
      </c>
      <c r="BH163" s="153">
        <f t="shared" si="7"/>
        <v>0</v>
      </c>
      <c r="BI163" s="153">
        <f t="shared" si="8"/>
        <v>0</v>
      </c>
      <c r="BJ163" s="13" t="s">
        <v>87</v>
      </c>
      <c r="BK163" s="153">
        <f t="shared" si="9"/>
        <v>0</v>
      </c>
      <c r="BL163" s="13" t="s">
        <v>210</v>
      </c>
      <c r="BM163" s="152" t="s">
        <v>2223</v>
      </c>
    </row>
    <row r="164" spans="2:65" s="1" customFormat="1" ht="24.2" customHeight="1">
      <c r="B164" s="139"/>
      <c r="C164" s="140" t="s">
        <v>242</v>
      </c>
      <c r="D164" s="140" t="s">
        <v>152</v>
      </c>
      <c r="E164" s="141" t="s">
        <v>2224</v>
      </c>
      <c r="F164" s="142" t="s">
        <v>2225</v>
      </c>
      <c r="G164" s="143" t="s">
        <v>2096</v>
      </c>
      <c r="H164" s="144">
        <v>100</v>
      </c>
      <c r="I164" s="145"/>
      <c r="J164" s="146">
        <f t="shared" si="0"/>
        <v>0</v>
      </c>
      <c r="K164" s="147"/>
      <c r="L164" s="28"/>
      <c r="M164" s="148" t="s">
        <v>1</v>
      </c>
      <c r="N164" s="149" t="s">
        <v>41</v>
      </c>
      <c r="P164" s="150">
        <f t="shared" si="1"/>
        <v>0</v>
      </c>
      <c r="Q164" s="150">
        <v>0</v>
      </c>
      <c r="R164" s="150">
        <f t="shared" si="2"/>
        <v>0</v>
      </c>
      <c r="S164" s="150">
        <v>0</v>
      </c>
      <c r="T164" s="151">
        <f t="shared" si="3"/>
        <v>0</v>
      </c>
      <c r="AR164" s="152" t="s">
        <v>210</v>
      </c>
      <c r="AT164" s="152" t="s">
        <v>152</v>
      </c>
      <c r="AU164" s="152" t="s">
        <v>87</v>
      </c>
      <c r="AY164" s="13" t="s">
        <v>150</v>
      </c>
      <c r="BE164" s="153">
        <f t="shared" si="4"/>
        <v>0</v>
      </c>
      <c r="BF164" s="153">
        <f t="shared" si="5"/>
        <v>0</v>
      </c>
      <c r="BG164" s="153">
        <f t="shared" si="6"/>
        <v>0</v>
      </c>
      <c r="BH164" s="153">
        <f t="shared" si="7"/>
        <v>0</v>
      </c>
      <c r="BI164" s="153">
        <f t="shared" si="8"/>
        <v>0</v>
      </c>
      <c r="BJ164" s="13" t="s">
        <v>87</v>
      </c>
      <c r="BK164" s="153">
        <f t="shared" si="9"/>
        <v>0</v>
      </c>
      <c r="BL164" s="13" t="s">
        <v>210</v>
      </c>
      <c r="BM164" s="152" t="s">
        <v>2226</v>
      </c>
    </row>
    <row r="165" spans="2:65" s="1" customFormat="1" ht="16.5" customHeight="1">
      <c r="B165" s="139"/>
      <c r="C165" s="154" t="s">
        <v>248</v>
      </c>
      <c r="D165" s="154" t="s">
        <v>168</v>
      </c>
      <c r="E165" s="155" t="s">
        <v>2227</v>
      </c>
      <c r="F165" s="156" t="s">
        <v>2228</v>
      </c>
      <c r="G165" s="157" t="s">
        <v>166</v>
      </c>
      <c r="H165" s="158">
        <v>20</v>
      </c>
      <c r="I165" s="159"/>
      <c r="J165" s="160">
        <f t="shared" si="0"/>
        <v>0</v>
      </c>
      <c r="K165" s="161"/>
      <c r="L165" s="162"/>
      <c r="M165" s="163" t="s">
        <v>1</v>
      </c>
      <c r="N165" s="164" t="s">
        <v>41</v>
      </c>
      <c r="P165" s="150">
        <f t="shared" si="1"/>
        <v>0</v>
      </c>
      <c r="Q165" s="150">
        <v>1.1E-4</v>
      </c>
      <c r="R165" s="150">
        <f t="shared" si="2"/>
        <v>2.2000000000000001E-3</v>
      </c>
      <c r="S165" s="150">
        <v>0</v>
      </c>
      <c r="T165" s="151">
        <f t="shared" si="3"/>
        <v>0</v>
      </c>
      <c r="AR165" s="152" t="s">
        <v>283</v>
      </c>
      <c r="AT165" s="152" t="s">
        <v>168</v>
      </c>
      <c r="AU165" s="152" t="s">
        <v>87</v>
      </c>
      <c r="AY165" s="13" t="s">
        <v>150</v>
      </c>
      <c r="BE165" s="153">
        <f t="shared" si="4"/>
        <v>0</v>
      </c>
      <c r="BF165" s="153">
        <f t="shared" si="5"/>
        <v>0</v>
      </c>
      <c r="BG165" s="153">
        <f t="shared" si="6"/>
        <v>0</v>
      </c>
      <c r="BH165" s="153">
        <f t="shared" si="7"/>
        <v>0</v>
      </c>
      <c r="BI165" s="153">
        <f t="shared" si="8"/>
        <v>0</v>
      </c>
      <c r="BJ165" s="13" t="s">
        <v>87</v>
      </c>
      <c r="BK165" s="153">
        <f t="shared" si="9"/>
        <v>0</v>
      </c>
      <c r="BL165" s="13" t="s">
        <v>210</v>
      </c>
      <c r="BM165" s="152" t="s">
        <v>2229</v>
      </c>
    </row>
    <row r="166" spans="2:65" s="1" customFormat="1" ht="21.75" customHeight="1">
      <c r="B166" s="139"/>
      <c r="C166" s="140" t="s">
        <v>363</v>
      </c>
      <c r="D166" s="140" t="s">
        <v>152</v>
      </c>
      <c r="E166" s="141" t="s">
        <v>2230</v>
      </c>
      <c r="F166" s="142" t="s">
        <v>2231</v>
      </c>
      <c r="G166" s="143" t="s">
        <v>174</v>
      </c>
      <c r="H166" s="144">
        <v>10</v>
      </c>
      <c r="I166" s="145"/>
      <c r="J166" s="146">
        <f t="shared" si="0"/>
        <v>0</v>
      </c>
      <c r="K166" s="147"/>
      <c r="L166" s="28"/>
      <c r="M166" s="148" t="s">
        <v>1</v>
      </c>
      <c r="N166" s="149" t="s">
        <v>41</v>
      </c>
      <c r="P166" s="150">
        <f t="shared" si="1"/>
        <v>0</v>
      </c>
      <c r="Q166" s="150">
        <v>0</v>
      </c>
      <c r="R166" s="150">
        <f t="shared" si="2"/>
        <v>0</v>
      </c>
      <c r="S166" s="150">
        <v>1.0300000000000001E-3</v>
      </c>
      <c r="T166" s="151">
        <f t="shared" si="3"/>
        <v>1.03E-2</v>
      </c>
      <c r="AR166" s="152" t="s">
        <v>210</v>
      </c>
      <c r="AT166" s="152" t="s">
        <v>152</v>
      </c>
      <c r="AU166" s="152" t="s">
        <v>87</v>
      </c>
      <c r="AY166" s="13" t="s">
        <v>150</v>
      </c>
      <c r="BE166" s="153">
        <f t="shared" si="4"/>
        <v>0</v>
      </c>
      <c r="BF166" s="153">
        <f t="shared" si="5"/>
        <v>0</v>
      </c>
      <c r="BG166" s="153">
        <f t="shared" si="6"/>
        <v>0</v>
      </c>
      <c r="BH166" s="153">
        <f t="shared" si="7"/>
        <v>0</v>
      </c>
      <c r="BI166" s="153">
        <f t="shared" si="8"/>
        <v>0</v>
      </c>
      <c r="BJ166" s="13" t="s">
        <v>87</v>
      </c>
      <c r="BK166" s="153">
        <f t="shared" si="9"/>
        <v>0</v>
      </c>
      <c r="BL166" s="13" t="s">
        <v>210</v>
      </c>
      <c r="BM166" s="152" t="s">
        <v>2232</v>
      </c>
    </row>
    <row r="167" spans="2:65" s="1" customFormat="1" ht="24.2" customHeight="1">
      <c r="B167" s="139"/>
      <c r="C167" s="140" t="s">
        <v>256</v>
      </c>
      <c r="D167" s="140" t="s">
        <v>152</v>
      </c>
      <c r="E167" s="141" t="s">
        <v>2233</v>
      </c>
      <c r="F167" s="142" t="s">
        <v>2234</v>
      </c>
      <c r="G167" s="143" t="s">
        <v>155</v>
      </c>
      <c r="H167" s="144">
        <v>40</v>
      </c>
      <c r="I167" s="145"/>
      <c r="J167" s="146">
        <f t="shared" si="0"/>
        <v>0</v>
      </c>
      <c r="K167" s="147"/>
      <c r="L167" s="28"/>
      <c r="M167" s="148" t="s">
        <v>1</v>
      </c>
      <c r="N167" s="149" t="s">
        <v>41</v>
      </c>
      <c r="P167" s="150">
        <f t="shared" si="1"/>
        <v>0</v>
      </c>
      <c r="Q167" s="150">
        <v>0</v>
      </c>
      <c r="R167" s="150">
        <f t="shared" si="2"/>
        <v>0</v>
      </c>
      <c r="S167" s="150">
        <v>1.01E-2</v>
      </c>
      <c r="T167" s="151">
        <f t="shared" si="3"/>
        <v>0.40399999999999997</v>
      </c>
      <c r="AR167" s="152" t="s">
        <v>210</v>
      </c>
      <c r="AT167" s="152" t="s">
        <v>152</v>
      </c>
      <c r="AU167" s="152" t="s">
        <v>87</v>
      </c>
      <c r="AY167" s="13" t="s">
        <v>150</v>
      </c>
      <c r="BE167" s="153">
        <f t="shared" si="4"/>
        <v>0</v>
      </c>
      <c r="BF167" s="153">
        <f t="shared" si="5"/>
        <v>0</v>
      </c>
      <c r="BG167" s="153">
        <f t="shared" si="6"/>
        <v>0</v>
      </c>
      <c r="BH167" s="153">
        <f t="shared" si="7"/>
        <v>0</v>
      </c>
      <c r="BI167" s="153">
        <f t="shared" si="8"/>
        <v>0</v>
      </c>
      <c r="BJ167" s="13" t="s">
        <v>87</v>
      </c>
      <c r="BK167" s="153">
        <f t="shared" si="9"/>
        <v>0</v>
      </c>
      <c r="BL167" s="13" t="s">
        <v>210</v>
      </c>
      <c r="BM167" s="152" t="s">
        <v>2235</v>
      </c>
    </row>
    <row r="168" spans="2:65" s="1" customFormat="1" ht="33" customHeight="1">
      <c r="B168" s="139"/>
      <c r="C168" s="140" t="s">
        <v>260</v>
      </c>
      <c r="D168" s="140" t="s">
        <v>152</v>
      </c>
      <c r="E168" s="141" t="s">
        <v>2236</v>
      </c>
      <c r="F168" s="142" t="s">
        <v>2237</v>
      </c>
      <c r="G168" s="143" t="s">
        <v>271</v>
      </c>
      <c r="H168" s="165"/>
      <c r="I168" s="145"/>
      <c r="J168" s="146">
        <f t="shared" si="0"/>
        <v>0</v>
      </c>
      <c r="K168" s="147"/>
      <c r="L168" s="28"/>
      <c r="M168" s="148" t="s">
        <v>1</v>
      </c>
      <c r="N168" s="149" t="s">
        <v>41</v>
      </c>
      <c r="P168" s="150">
        <f t="shared" si="1"/>
        <v>0</v>
      </c>
      <c r="Q168" s="150">
        <v>0</v>
      </c>
      <c r="R168" s="150">
        <f t="shared" si="2"/>
        <v>0</v>
      </c>
      <c r="S168" s="150">
        <v>0</v>
      </c>
      <c r="T168" s="151">
        <f t="shared" si="3"/>
        <v>0</v>
      </c>
      <c r="AR168" s="152" t="s">
        <v>210</v>
      </c>
      <c r="AT168" s="152" t="s">
        <v>152</v>
      </c>
      <c r="AU168" s="152" t="s">
        <v>87</v>
      </c>
      <c r="AY168" s="13" t="s">
        <v>150</v>
      </c>
      <c r="BE168" s="153">
        <f t="shared" si="4"/>
        <v>0</v>
      </c>
      <c r="BF168" s="153">
        <f t="shared" si="5"/>
        <v>0</v>
      </c>
      <c r="BG168" s="153">
        <f t="shared" si="6"/>
        <v>0</v>
      </c>
      <c r="BH168" s="153">
        <f t="shared" si="7"/>
        <v>0</v>
      </c>
      <c r="BI168" s="153">
        <f t="shared" si="8"/>
        <v>0</v>
      </c>
      <c r="BJ168" s="13" t="s">
        <v>87</v>
      </c>
      <c r="BK168" s="153">
        <f t="shared" si="9"/>
        <v>0</v>
      </c>
      <c r="BL168" s="13" t="s">
        <v>210</v>
      </c>
      <c r="BM168" s="152" t="s">
        <v>2238</v>
      </c>
    </row>
    <row r="169" spans="2:65" s="1" customFormat="1" ht="37.9" customHeight="1">
      <c r="B169" s="139"/>
      <c r="C169" s="140" t="s">
        <v>264</v>
      </c>
      <c r="D169" s="140" t="s">
        <v>152</v>
      </c>
      <c r="E169" s="141" t="s">
        <v>2239</v>
      </c>
      <c r="F169" s="142" t="s">
        <v>2240</v>
      </c>
      <c r="G169" s="143" t="s">
        <v>271</v>
      </c>
      <c r="H169" s="165"/>
      <c r="I169" s="145"/>
      <c r="J169" s="146">
        <f t="shared" si="0"/>
        <v>0</v>
      </c>
      <c r="K169" s="147"/>
      <c r="L169" s="28"/>
      <c r="M169" s="148" t="s">
        <v>1</v>
      </c>
      <c r="N169" s="149" t="s">
        <v>41</v>
      </c>
      <c r="P169" s="150">
        <f t="shared" si="1"/>
        <v>0</v>
      </c>
      <c r="Q169" s="150">
        <v>0</v>
      </c>
      <c r="R169" s="150">
        <f t="shared" si="2"/>
        <v>0</v>
      </c>
      <c r="S169" s="150">
        <v>0</v>
      </c>
      <c r="T169" s="151">
        <f t="shared" si="3"/>
        <v>0</v>
      </c>
      <c r="AR169" s="152" t="s">
        <v>210</v>
      </c>
      <c r="AT169" s="152" t="s">
        <v>152</v>
      </c>
      <c r="AU169" s="152" t="s">
        <v>87</v>
      </c>
      <c r="AY169" s="13" t="s">
        <v>150</v>
      </c>
      <c r="BE169" s="153">
        <f t="shared" si="4"/>
        <v>0</v>
      </c>
      <c r="BF169" s="153">
        <f t="shared" si="5"/>
        <v>0</v>
      </c>
      <c r="BG169" s="153">
        <f t="shared" si="6"/>
        <v>0</v>
      </c>
      <c r="BH169" s="153">
        <f t="shared" si="7"/>
        <v>0</v>
      </c>
      <c r="BI169" s="153">
        <f t="shared" si="8"/>
        <v>0</v>
      </c>
      <c r="BJ169" s="13" t="s">
        <v>87</v>
      </c>
      <c r="BK169" s="153">
        <f t="shared" si="9"/>
        <v>0</v>
      </c>
      <c r="BL169" s="13" t="s">
        <v>210</v>
      </c>
      <c r="BM169" s="152" t="s">
        <v>2241</v>
      </c>
    </row>
    <row r="170" spans="2:65" s="11" customFormat="1" ht="25.9" customHeight="1">
      <c r="B170" s="127"/>
      <c r="D170" s="128" t="s">
        <v>74</v>
      </c>
      <c r="E170" s="129" t="s">
        <v>770</v>
      </c>
      <c r="F170" s="129" t="s">
        <v>771</v>
      </c>
      <c r="I170" s="130"/>
      <c r="J170" s="131">
        <f>BK170</f>
        <v>0</v>
      </c>
      <c r="L170" s="127"/>
      <c r="M170" s="132"/>
      <c r="P170" s="133">
        <f>SUM(P171:P174)</f>
        <v>0</v>
      </c>
      <c r="R170" s="133">
        <f>SUM(R171:R174)</f>
        <v>0</v>
      </c>
      <c r="T170" s="134">
        <f>SUM(T171:T174)</f>
        <v>0</v>
      </c>
      <c r="AR170" s="128" t="s">
        <v>94</v>
      </c>
      <c r="AT170" s="135" t="s">
        <v>74</v>
      </c>
      <c r="AU170" s="135" t="s">
        <v>75</v>
      </c>
      <c r="AY170" s="128" t="s">
        <v>150</v>
      </c>
      <c r="BK170" s="136">
        <f>SUM(BK171:BK174)</f>
        <v>0</v>
      </c>
    </row>
    <row r="171" spans="2:65" s="1" customFormat="1" ht="33" customHeight="1">
      <c r="B171" s="139"/>
      <c r="C171" s="140" t="s">
        <v>268</v>
      </c>
      <c r="D171" s="140" t="s">
        <v>152</v>
      </c>
      <c r="E171" s="141" t="s">
        <v>1033</v>
      </c>
      <c r="F171" s="142" t="s">
        <v>1034</v>
      </c>
      <c r="G171" s="143" t="s">
        <v>774</v>
      </c>
      <c r="H171" s="144">
        <v>12</v>
      </c>
      <c r="I171" s="145"/>
      <c r="J171" s="146">
        <f>ROUND(I171*H171,2)</f>
        <v>0</v>
      </c>
      <c r="K171" s="147"/>
      <c r="L171" s="28"/>
      <c r="M171" s="148" t="s">
        <v>1</v>
      </c>
      <c r="N171" s="149" t="s">
        <v>41</v>
      </c>
      <c r="P171" s="150">
        <f>O171*H171</f>
        <v>0</v>
      </c>
      <c r="Q171" s="150">
        <v>0</v>
      </c>
      <c r="R171" s="150">
        <f>Q171*H171</f>
        <v>0</v>
      </c>
      <c r="S171" s="150">
        <v>0</v>
      </c>
      <c r="T171" s="151">
        <f>S171*H171</f>
        <v>0</v>
      </c>
      <c r="AR171" s="152" t="s">
        <v>775</v>
      </c>
      <c r="AT171" s="152" t="s">
        <v>152</v>
      </c>
      <c r="AU171" s="152" t="s">
        <v>82</v>
      </c>
      <c r="AY171" s="13" t="s">
        <v>150</v>
      </c>
      <c r="BE171" s="153">
        <f>IF(N171="základná",J171,0)</f>
        <v>0</v>
      </c>
      <c r="BF171" s="153">
        <f>IF(N171="znížená",J171,0)</f>
        <v>0</v>
      </c>
      <c r="BG171" s="153">
        <f>IF(N171="zákl. prenesená",J171,0)</f>
        <v>0</v>
      </c>
      <c r="BH171" s="153">
        <f>IF(N171="zníž. prenesená",J171,0)</f>
        <v>0</v>
      </c>
      <c r="BI171" s="153">
        <f>IF(N171="nulová",J171,0)</f>
        <v>0</v>
      </c>
      <c r="BJ171" s="13" t="s">
        <v>87</v>
      </c>
      <c r="BK171" s="153">
        <f>ROUND(I171*H171,2)</f>
        <v>0</v>
      </c>
      <c r="BL171" s="13" t="s">
        <v>775</v>
      </c>
      <c r="BM171" s="152" t="s">
        <v>2242</v>
      </c>
    </row>
    <row r="172" spans="2:65" s="1" customFormat="1" ht="24.2" customHeight="1">
      <c r="B172" s="139"/>
      <c r="C172" s="140" t="s">
        <v>275</v>
      </c>
      <c r="D172" s="140" t="s">
        <v>152</v>
      </c>
      <c r="E172" s="141" t="s">
        <v>1036</v>
      </c>
      <c r="F172" s="142" t="s">
        <v>1037</v>
      </c>
      <c r="G172" s="143" t="s">
        <v>166</v>
      </c>
      <c r="H172" s="144">
        <v>1</v>
      </c>
      <c r="I172" s="145"/>
      <c r="J172" s="146">
        <f>ROUND(I172*H172,2)</f>
        <v>0</v>
      </c>
      <c r="K172" s="147"/>
      <c r="L172" s="28"/>
      <c r="M172" s="148" t="s">
        <v>1</v>
      </c>
      <c r="N172" s="149" t="s">
        <v>41</v>
      </c>
      <c r="P172" s="150">
        <f>O172*H172</f>
        <v>0</v>
      </c>
      <c r="Q172" s="150">
        <v>0</v>
      </c>
      <c r="R172" s="150">
        <f>Q172*H172</f>
        <v>0</v>
      </c>
      <c r="S172" s="150">
        <v>0</v>
      </c>
      <c r="T172" s="151">
        <f>S172*H172</f>
        <v>0</v>
      </c>
      <c r="AR172" s="152" t="s">
        <v>775</v>
      </c>
      <c r="AT172" s="152" t="s">
        <v>152</v>
      </c>
      <c r="AU172" s="152" t="s">
        <v>82</v>
      </c>
      <c r="AY172" s="13" t="s">
        <v>150</v>
      </c>
      <c r="BE172" s="153">
        <f>IF(N172="základná",J172,0)</f>
        <v>0</v>
      </c>
      <c r="BF172" s="153">
        <f>IF(N172="znížená",J172,0)</f>
        <v>0</v>
      </c>
      <c r="BG172" s="153">
        <f>IF(N172="zákl. prenesená",J172,0)</f>
        <v>0</v>
      </c>
      <c r="BH172" s="153">
        <f>IF(N172="zníž. prenesená",J172,0)</f>
        <v>0</v>
      </c>
      <c r="BI172" s="153">
        <f>IF(N172="nulová",J172,0)</f>
        <v>0</v>
      </c>
      <c r="BJ172" s="13" t="s">
        <v>87</v>
      </c>
      <c r="BK172" s="153">
        <f>ROUND(I172*H172,2)</f>
        <v>0</v>
      </c>
      <c r="BL172" s="13" t="s">
        <v>775</v>
      </c>
      <c r="BM172" s="152" t="s">
        <v>2243</v>
      </c>
    </row>
    <row r="173" spans="2:65" s="1" customFormat="1" ht="16.5" customHeight="1">
      <c r="B173" s="139"/>
      <c r="C173" s="140" t="s">
        <v>279</v>
      </c>
      <c r="D173" s="140" t="s">
        <v>152</v>
      </c>
      <c r="E173" s="141" t="s">
        <v>1039</v>
      </c>
      <c r="F173" s="142" t="s">
        <v>1040</v>
      </c>
      <c r="G173" s="143" t="s">
        <v>166</v>
      </c>
      <c r="H173" s="144">
        <v>1</v>
      </c>
      <c r="I173" s="145"/>
      <c r="J173" s="146">
        <f>ROUND(I173*H173,2)</f>
        <v>0</v>
      </c>
      <c r="K173" s="147"/>
      <c r="L173" s="28"/>
      <c r="M173" s="148" t="s">
        <v>1</v>
      </c>
      <c r="N173" s="149" t="s">
        <v>41</v>
      </c>
      <c r="P173" s="150">
        <f>O173*H173</f>
        <v>0</v>
      </c>
      <c r="Q173" s="150">
        <v>0</v>
      </c>
      <c r="R173" s="150">
        <f>Q173*H173</f>
        <v>0</v>
      </c>
      <c r="S173" s="150">
        <v>0</v>
      </c>
      <c r="T173" s="151">
        <f>S173*H173</f>
        <v>0</v>
      </c>
      <c r="AR173" s="152" t="s">
        <v>775</v>
      </c>
      <c r="AT173" s="152" t="s">
        <v>152</v>
      </c>
      <c r="AU173" s="152" t="s">
        <v>82</v>
      </c>
      <c r="AY173" s="13" t="s">
        <v>150</v>
      </c>
      <c r="BE173" s="153">
        <f>IF(N173="základná",J173,0)</f>
        <v>0</v>
      </c>
      <c r="BF173" s="153">
        <f>IF(N173="znížená",J173,0)</f>
        <v>0</v>
      </c>
      <c r="BG173" s="153">
        <f>IF(N173="zákl. prenesená",J173,0)</f>
        <v>0</v>
      </c>
      <c r="BH173" s="153">
        <f>IF(N173="zníž. prenesená",J173,0)</f>
        <v>0</v>
      </c>
      <c r="BI173" s="153">
        <f>IF(N173="nulová",J173,0)</f>
        <v>0</v>
      </c>
      <c r="BJ173" s="13" t="s">
        <v>87</v>
      </c>
      <c r="BK173" s="153">
        <f>ROUND(I173*H173,2)</f>
        <v>0</v>
      </c>
      <c r="BL173" s="13" t="s">
        <v>775</v>
      </c>
      <c r="BM173" s="152" t="s">
        <v>2244</v>
      </c>
    </row>
    <row r="174" spans="2:65" s="1" customFormat="1" ht="16.5" customHeight="1">
      <c r="B174" s="139"/>
      <c r="C174" s="140" t="s">
        <v>283</v>
      </c>
      <c r="D174" s="140" t="s">
        <v>152</v>
      </c>
      <c r="E174" s="141" t="s">
        <v>1042</v>
      </c>
      <c r="F174" s="142" t="s">
        <v>1043</v>
      </c>
      <c r="G174" s="143" t="s">
        <v>774</v>
      </c>
      <c r="H174" s="144">
        <v>4</v>
      </c>
      <c r="I174" s="145"/>
      <c r="J174" s="146">
        <f>ROUND(I174*H174,2)</f>
        <v>0</v>
      </c>
      <c r="K174" s="147"/>
      <c r="L174" s="28"/>
      <c r="M174" s="166" t="s">
        <v>1</v>
      </c>
      <c r="N174" s="167" t="s">
        <v>41</v>
      </c>
      <c r="O174" s="168"/>
      <c r="P174" s="169">
        <f>O174*H174</f>
        <v>0</v>
      </c>
      <c r="Q174" s="169">
        <v>0</v>
      </c>
      <c r="R174" s="169">
        <f>Q174*H174</f>
        <v>0</v>
      </c>
      <c r="S174" s="169">
        <v>0</v>
      </c>
      <c r="T174" s="170">
        <f>S174*H174</f>
        <v>0</v>
      </c>
      <c r="AR174" s="152" t="s">
        <v>775</v>
      </c>
      <c r="AT174" s="152" t="s">
        <v>152</v>
      </c>
      <c r="AU174" s="152" t="s">
        <v>82</v>
      </c>
      <c r="AY174" s="13" t="s">
        <v>150</v>
      </c>
      <c r="BE174" s="153">
        <f>IF(N174="základná",J174,0)</f>
        <v>0</v>
      </c>
      <c r="BF174" s="153">
        <f>IF(N174="znížená",J174,0)</f>
        <v>0</v>
      </c>
      <c r="BG174" s="153">
        <f>IF(N174="zákl. prenesená",J174,0)</f>
        <v>0</v>
      </c>
      <c r="BH174" s="153">
        <f>IF(N174="zníž. prenesená",J174,0)</f>
        <v>0</v>
      </c>
      <c r="BI174" s="153">
        <f>IF(N174="nulová",J174,0)</f>
        <v>0</v>
      </c>
      <c r="BJ174" s="13" t="s">
        <v>87</v>
      </c>
      <c r="BK174" s="153">
        <f>ROUND(I174*H174,2)</f>
        <v>0</v>
      </c>
      <c r="BL174" s="13" t="s">
        <v>775</v>
      </c>
      <c r="BM174" s="152" t="s">
        <v>2245</v>
      </c>
    </row>
    <row r="175" spans="2:65" s="1" customFormat="1" ht="6.95" customHeight="1">
      <c r="B175" s="43"/>
      <c r="C175" s="44"/>
      <c r="D175" s="44"/>
      <c r="E175" s="44"/>
      <c r="F175" s="44"/>
      <c r="G175" s="44"/>
      <c r="H175" s="44"/>
      <c r="I175" s="44"/>
      <c r="J175" s="44"/>
      <c r="K175" s="44"/>
      <c r="L175" s="28"/>
    </row>
  </sheetData>
  <autoFilter ref="C125:K174" xr:uid="{00000000-0009-0000-0000-000009000000}"/>
  <mergeCells count="12">
    <mergeCell ref="E118:H118"/>
    <mergeCell ref="L2:V2"/>
    <mergeCell ref="E85:H85"/>
    <mergeCell ref="E87:H87"/>
    <mergeCell ref="E89:H89"/>
    <mergeCell ref="E114:H114"/>
    <mergeCell ref="E116:H116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250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02" t="s">
        <v>5</v>
      </c>
      <c r="M2" s="184"/>
      <c r="N2" s="184"/>
      <c r="O2" s="184"/>
      <c r="P2" s="184"/>
      <c r="Q2" s="184"/>
      <c r="R2" s="184"/>
      <c r="S2" s="184"/>
      <c r="T2" s="184"/>
      <c r="U2" s="184"/>
      <c r="V2" s="184"/>
      <c r="AT2" s="13" t="s">
        <v>88</v>
      </c>
    </row>
    <row r="3" spans="2:46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75</v>
      </c>
    </row>
    <row r="4" spans="2:46" ht="24.95" customHeight="1">
      <c r="B4" s="16"/>
      <c r="D4" s="17" t="s">
        <v>115</v>
      </c>
      <c r="L4" s="16"/>
      <c r="M4" s="92" t="s">
        <v>9</v>
      </c>
      <c r="AT4" s="13" t="s">
        <v>3</v>
      </c>
    </row>
    <row r="5" spans="2:46" ht="6.95" customHeight="1">
      <c r="B5" s="16"/>
      <c r="L5" s="16"/>
    </row>
    <row r="6" spans="2:46" ht="12" customHeight="1">
      <c r="B6" s="16"/>
      <c r="D6" s="23" t="s">
        <v>15</v>
      </c>
      <c r="L6" s="16"/>
    </row>
    <row r="7" spans="2:46" ht="26.25" customHeight="1">
      <c r="B7" s="16"/>
      <c r="E7" s="219" t="str">
        <f>'Rekapitulácia stavby'!K6</f>
        <v>Domov dôchodcov a domov sociálnych služieb Kremnica - zníženie energetickej náročnosti objektu</v>
      </c>
      <c r="F7" s="220"/>
      <c r="G7" s="220"/>
      <c r="H7" s="220"/>
      <c r="L7" s="16"/>
    </row>
    <row r="8" spans="2:46" ht="12" customHeight="1">
      <c r="B8" s="16"/>
      <c r="D8" s="23" t="s">
        <v>116</v>
      </c>
      <c r="L8" s="16"/>
    </row>
    <row r="9" spans="2:46" s="1" customFormat="1" ht="16.5" customHeight="1">
      <c r="B9" s="28"/>
      <c r="E9" s="219" t="s">
        <v>117</v>
      </c>
      <c r="F9" s="221"/>
      <c r="G9" s="221"/>
      <c r="H9" s="221"/>
      <c r="L9" s="28"/>
    </row>
    <row r="10" spans="2:46" s="1" customFormat="1" ht="12" customHeight="1">
      <c r="B10" s="28"/>
      <c r="D10" s="23" t="s">
        <v>118</v>
      </c>
      <c r="L10" s="28"/>
    </row>
    <row r="11" spans="2:46" s="1" customFormat="1" ht="16.5" customHeight="1">
      <c r="B11" s="28"/>
      <c r="E11" s="178" t="s">
        <v>119</v>
      </c>
      <c r="F11" s="221"/>
      <c r="G11" s="221"/>
      <c r="H11" s="221"/>
      <c r="L11" s="28"/>
    </row>
    <row r="12" spans="2:46" s="1" customFormat="1" ht="11.25">
      <c r="B12" s="28"/>
      <c r="L12" s="28"/>
    </row>
    <row r="13" spans="2:46" s="1" customFormat="1" ht="12" customHeight="1">
      <c r="B13" s="28"/>
      <c r="D13" s="23" t="s">
        <v>17</v>
      </c>
      <c r="F13" s="21" t="s">
        <v>1</v>
      </c>
      <c r="I13" s="23" t="s">
        <v>18</v>
      </c>
      <c r="J13" s="21" t="s">
        <v>1</v>
      </c>
      <c r="L13" s="28"/>
    </row>
    <row r="14" spans="2:46" s="1" customFormat="1" ht="12" customHeight="1">
      <c r="B14" s="28"/>
      <c r="D14" s="23" t="s">
        <v>19</v>
      </c>
      <c r="F14" s="21" t="s">
        <v>20</v>
      </c>
      <c r="I14" s="23" t="s">
        <v>21</v>
      </c>
      <c r="J14" s="51" t="str">
        <f>'Rekapitulácia stavby'!AN8</f>
        <v>30. 3. 2023</v>
      </c>
      <c r="L14" s="28"/>
    </row>
    <row r="15" spans="2:46" s="1" customFormat="1" ht="10.9" customHeight="1">
      <c r="B15" s="28"/>
      <c r="L15" s="28"/>
    </row>
    <row r="16" spans="2:46" s="1" customFormat="1" ht="12" customHeight="1">
      <c r="B16" s="28"/>
      <c r="D16" s="23" t="s">
        <v>23</v>
      </c>
      <c r="I16" s="23" t="s">
        <v>24</v>
      </c>
      <c r="J16" s="21" t="s">
        <v>1</v>
      </c>
      <c r="L16" s="28"/>
    </row>
    <row r="17" spans="2:12" s="1" customFormat="1" ht="18" customHeight="1">
      <c r="B17" s="28"/>
      <c r="E17" s="21" t="s">
        <v>25</v>
      </c>
      <c r="I17" s="23" t="s">
        <v>26</v>
      </c>
      <c r="J17" s="21" t="s">
        <v>1</v>
      </c>
      <c r="L17" s="28"/>
    </row>
    <row r="18" spans="2:12" s="1" customFormat="1" ht="6.95" customHeight="1">
      <c r="B18" s="28"/>
      <c r="L18" s="28"/>
    </row>
    <row r="19" spans="2:12" s="1" customFormat="1" ht="12" customHeight="1">
      <c r="B19" s="28"/>
      <c r="D19" s="23" t="s">
        <v>27</v>
      </c>
      <c r="I19" s="23" t="s">
        <v>24</v>
      </c>
      <c r="J19" s="24" t="str">
        <f>'Rekapitulácia stavby'!AN13</f>
        <v>Vyplň údaj</v>
      </c>
      <c r="L19" s="28"/>
    </row>
    <row r="20" spans="2:12" s="1" customFormat="1" ht="18" customHeight="1">
      <c r="B20" s="28"/>
      <c r="E20" s="222" t="str">
        <f>'Rekapitulácia stavby'!E14</f>
        <v>Vyplň údaj</v>
      </c>
      <c r="F20" s="183"/>
      <c r="G20" s="183"/>
      <c r="H20" s="183"/>
      <c r="I20" s="23" t="s">
        <v>26</v>
      </c>
      <c r="J20" s="24" t="str">
        <f>'Rekapitulácia stavby'!AN14</f>
        <v>Vyplň údaj</v>
      </c>
      <c r="L20" s="28"/>
    </row>
    <row r="21" spans="2:12" s="1" customFormat="1" ht="6.95" customHeight="1">
      <c r="B21" s="28"/>
      <c r="L21" s="28"/>
    </row>
    <row r="22" spans="2:12" s="1" customFormat="1" ht="12" customHeight="1">
      <c r="B22" s="28"/>
      <c r="D22" s="23" t="s">
        <v>29</v>
      </c>
      <c r="I22" s="23" t="s">
        <v>24</v>
      </c>
      <c r="J22" s="21" t="s">
        <v>1</v>
      </c>
      <c r="L22" s="28"/>
    </row>
    <row r="23" spans="2:12" s="1" customFormat="1" ht="18" customHeight="1">
      <c r="B23" s="28"/>
      <c r="E23" s="21" t="s">
        <v>30</v>
      </c>
      <c r="I23" s="23" t="s">
        <v>26</v>
      </c>
      <c r="J23" s="21" t="s">
        <v>1</v>
      </c>
      <c r="L23" s="28"/>
    </row>
    <row r="24" spans="2:12" s="1" customFormat="1" ht="6.95" customHeight="1">
      <c r="B24" s="28"/>
      <c r="L24" s="28"/>
    </row>
    <row r="25" spans="2:12" s="1" customFormat="1" ht="12" customHeight="1">
      <c r="B25" s="28"/>
      <c r="D25" s="23" t="s">
        <v>32</v>
      </c>
      <c r="I25" s="23" t="s">
        <v>24</v>
      </c>
      <c r="J25" s="21" t="s">
        <v>1</v>
      </c>
      <c r="L25" s="28"/>
    </row>
    <row r="26" spans="2:12" s="1" customFormat="1" ht="18" customHeight="1">
      <c r="B26" s="28"/>
      <c r="E26" s="21" t="s">
        <v>33</v>
      </c>
      <c r="I26" s="23" t="s">
        <v>26</v>
      </c>
      <c r="J26" s="21" t="s">
        <v>1</v>
      </c>
      <c r="L26" s="28"/>
    </row>
    <row r="27" spans="2:12" s="1" customFormat="1" ht="6.95" customHeight="1">
      <c r="B27" s="28"/>
      <c r="L27" s="28"/>
    </row>
    <row r="28" spans="2:12" s="1" customFormat="1" ht="12" customHeight="1">
      <c r="B28" s="28"/>
      <c r="D28" s="23" t="s">
        <v>34</v>
      </c>
      <c r="L28" s="28"/>
    </row>
    <row r="29" spans="2:12" s="7" customFormat="1" ht="16.5" customHeight="1">
      <c r="B29" s="93"/>
      <c r="E29" s="188" t="s">
        <v>1</v>
      </c>
      <c r="F29" s="188"/>
      <c r="G29" s="188"/>
      <c r="H29" s="188"/>
      <c r="L29" s="93"/>
    </row>
    <row r="30" spans="2:12" s="1" customFormat="1" ht="6.95" customHeight="1">
      <c r="B30" s="28"/>
      <c r="L30" s="28"/>
    </row>
    <row r="31" spans="2:12" s="1" customFormat="1" ht="6.95" customHeight="1">
      <c r="B31" s="28"/>
      <c r="D31" s="52"/>
      <c r="E31" s="52"/>
      <c r="F31" s="52"/>
      <c r="G31" s="52"/>
      <c r="H31" s="52"/>
      <c r="I31" s="52"/>
      <c r="J31" s="52"/>
      <c r="K31" s="52"/>
      <c r="L31" s="28"/>
    </row>
    <row r="32" spans="2:12" s="1" customFormat="1" ht="25.35" customHeight="1">
      <c r="B32" s="28"/>
      <c r="D32" s="94" t="s">
        <v>35</v>
      </c>
      <c r="J32" s="65">
        <f>ROUND(J131, 2)</f>
        <v>0</v>
      </c>
      <c r="L32" s="28"/>
    </row>
    <row r="33" spans="2:12" s="1" customFormat="1" ht="6.95" customHeight="1">
      <c r="B33" s="28"/>
      <c r="D33" s="52"/>
      <c r="E33" s="52"/>
      <c r="F33" s="52"/>
      <c r="G33" s="52"/>
      <c r="H33" s="52"/>
      <c r="I33" s="52"/>
      <c r="J33" s="52"/>
      <c r="K33" s="52"/>
      <c r="L33" s="28"/>
    </row>
    <row r="34" spans="2:12" s="1" customFormat="1" ht="14.45" customHeight="1">
      <c r="B34" s="28"/>
      <c r="F34" s="31" t="s">
        <v>37</v>
      </c>
      <c r="I34" s="31" t="s">
        <v>36</v>
      </c>
      <c r="J34" s="31" t="s">
        <v>38</v>
      </c>
      <c r="L34" s="28"/>
    </row>
    <row r="35" spans="2:12" s="1" customFormat="1" ht="14.45" customHeight="1">
      <c r="B35" s="28"/>
      <c r="D35" s="54" t="s">
        <v>39</v>
      </c>
      <c r="E35" s="33" t="s">
        <v>40</v>
      </c>
      <c r="F35" s="95">
        <f>ROUND((SUM(BE131:BE249)),  2)</f>
        <v>0</v>
      </c>
      <c r="G35" s="96"/>
      <c r="H35" s="96"/>
      <c r="I35" s="97">
        <v>0.2</v>
      </c>
      <c r="J35" s="95">
        <f>ROUND(((SUM(BE131:BE249))*I35),  2)</f>
        <v>0</v>
      </c>
      <c r="L35" s="28"/>
    </row>
    <row r="36" spans="2:12" s="1" customFormat="1" ht="14.45" customHeight="1">
      <c r="B36" s="28"/>
      <c r="E36" s="33" t="s">
        <v>41</v>
      </c>
      <c r="F36" s="95">
        <f>ROUND((SUM(BF131:BF249)),  2)</f>
        <v>0</v>
      </c>
      <c r="G36" s="96"/>
      <c r="H36" s="96"/>
      <c r="I36" s="97">
        <v>0.2</v>
      </c>
      <c r="J36" s="95">
        <f>ROUND(((SUM(BF131:BF249))*I36),  2)</f>
        <v>0</v>
      </c>
      <c r="L36" s="28"/>
    </row>
    <row r="37" spans="2:12" s="1" customFormat="1" ht="14.45" hidden="1" customHeight="1">
      <c r="B37" s="28"/>
      <c r="E37" s="23" t="s">
        <v>42</v>
      </c>
      <c r="F37" s="85">
        <f>ROUND((SUM(BG131:BG249)),  2)</f>
        <v>0</v>
      </c>
      <c r="I37" s="98">
        <v>0.2</v>
      </c>
      <c r="J37" s="85">
        <f>0</f>
        <v>0</v>
      </c>
      <c r="L37" s="28"/>
    </row>
    <row r="38" spans="2:12" s="1" customFormat="1" ht="14.45" hidden="1" customHeight="1">
      <c r="B38" s="28"/>
      <c r="E38" s="23" t="s">
        <v>43</v>
      </c>
      <c r="F38" s="85">
        <f>ROUND((SUM(BH131:BH249)),  2)</f>
        <v>0</v>
      </c>
      <c r="I38" s="98">
        <v>0.2</v>
      </c>
      <c r="J38" s="85">
        <f>0</f>
        <v>0</v>
      </c>
      <c r="L38" s="28"/>
    </row>
    <row r="39" spans="2:12" s="1" customFormat="1" ht="14.45" hidden="1" customHeight="1">
      <c r="B39" s="28"/>
      <c r="E39" s="33" t="s">
        <v>44</v>
      </c>
      <c r="F39" s="95">
        <f>ROUND((SUM(BI131:BI249)),  2)</f>
        <v>0</v>
      </c>
      <c r="G39" s="96"/>
      <c r="H39" s="96"/>
      <c r="I39" s="97">
        <v>0</v>
      </c>
      <c r="J39" s="95">
        <f>0</f>
        <v>0</v>
      </c>
      <c r="L39" s="28"/>
    </row>
    <row r="40" spans="2:12" s="1" customFormat="1" ht="6.95" customHeight="1">
      <c r="B40" s="28"/>
      <c r="L40" s="28"/>
    </row>
    <row r="41" spans="2:12" s="1" customFormat="1" ht="25.35" customHeight="1">
      <c r="B41" s="28"/>
      <c r="C41" s="99"/>
      <c r="D41" s="100" t="s">
        <v>45</v>
      </c>
      <c r="E41" s="56"/>
      <c r="F41" s="56"/>
      <c r="G41" s="101" t="s">
        <v>46</v>
      </c>
      <c r="H41" s="102" t="s">
        <v>47</v>
      </c>
      <c r="I41" s="56"/>
      <c r="J41" s="103">
        <f>SUM(J32:J39)</f>
        <v>0</v>
      </c>
      <c r="K41" s="104"/>
      <c r="L41" s="28"/>
    </row>
    <row r="42" spans="2:12" s="1" customFormat="1" ht="14.45" customHeight="1">
      <c r="B42" s="28"/>
      <c r="L42" s="28"/>
    </row>
    <row r="43" spans="2:12" ht="14.45" customHeight="1">
      <c r="B43" s="16"/>
      <c r="L43" s="16"/>
    </row>
    <row r="44" spans="2:12" ht="14.45" customHeight="1">
      <c r="B44" s="16"/>
      <c r="L44" s="16"/>
    </row>
    <row r="45" spans="2:12" ht="14.45" customHeight="1">
      <c r="B45" s="16"/>
      <c r="L45" s="16"/>
    </row>
    <row r="46" spans="2:12" ht="14.45" customHeight="1">
      <c r="B46" s="16"/>
      <c r="L46" s="16"/>
    </row>
    <row r="47" spans="2:12" ht="14.45" customHeight="1">
      <c r="B47" s="16"/>
      <c r="L47" s="16"/>
    </row>
    <row r="48" spans="2:12" ht="14.45" customHeight="1">
      <c r="B48" s="16"/>
      <c r="L48" s="16"/>
    </row>
    <row r="49" spans="2:12" ht="14.45" customHeight="1">
      <c r="B49" s="16"/>
      <c r="L49" s="16"/>
    </row>
    <row r="50" spans="2:12" s="1" customFormat="1" ht="14.45" customHeight="1">
      <c r="B50" s="28"/>
      <c r="D50" s="40" t="s">
        <v>48</v>
      </c>
      <c r="E50" s="41"/>
      <c r="F50" s="41"/>
      <c r="G50" s="40" t="s">
        <v>49</v>
      </c>
      <c r="H50" s="41"/>
      <c r="I50" s="41"/>
      <c r="J50" s="41"/>
      <c r="K50" s="41"/>
      <c r="L50" s="28"/>
    </row>
    <row r="51" spans="2:12" ht="11.25">
      <c r="B51" s="16"/>
      <c r="L51" s="16"/>
    </row>
    <row r="52" spans="2:12" ht="11.25">
      <c r="B52" s="16"/>
      <c r="L52" s="16"/>
    </row>
    <row r="53" spans="2:12" ht="11.25">
      <c r="B53" s="16"/>
      <c r="L53" s="16"/>
    </row>
    <row r="54" spans="2:12" ht="11.25">
      <c r="B54" s="16"/>
      <c r="L54" s="16"/>
    </row>
    <row r="55" spans="2:12" ht="11.25">
      <c r="B55" s="16"/>
      <c r="L55" s="16"/>
    </row>
    <row r="56" spans="2:12" ht="11.25">
      <c r="B56" s="16"/>
      <c r="L56" s="16"/>
    </row>
    <row r="57" spans="2:12" ht="11.25">
      <c r="B57" s="16"/>
      <c r="L57" s="16"/>
    </row>
    <row r="58" spans="2:12" ht="11.25">
      <c r="B58" s="16"/>
      <c r="L58" s="16"/>
    </row>
    <row r="59" spans="2:12" ht="11.25">
      <c r="B59" s="16"/>
      <c r="L59" s="16"/>
    </row>
    <row r="60" spans="2:12" ht="11.25">
      <c r="B60" s="16"/>
      <c r="L60" s="16"/>
    </row>
    <row r="61" spans="2:12" s="1" customFormat="1" ht="12.75">
      <c r="B61" s="28"/>
      <c r="D61" s="42" t="s">
        <v>50</v>
      </c>
      <c r="E61" s="30"/>
      <c r="F61" s="105" t="s">
        <v>51</v>
      </c>
      <c r="G61" s="42" t="s">
        <v>50</v>
      </c>
      <c r="H61" s="30"/>
      <c r="I61" s="30"/>
      <c r="J61" s="106" t="s">
        <v>51</v>
      </c>
      <c r="K61" s="30"/>
      <c r="L61" s="28"/>
    </row>
    <row r="62" spans="2:12" ht="11.25">
      <c r="B62" s="16"/>
      <c r="L62" s="16"/>
    </row>
    <row r="63" spans="2:12" ht="11.25">
      <c r="B63" s="16"/>
      <c r="L63" s="16"/>
    </row>
    <row r="64" spans="2:12" ht="11.25">
      <c r="B64" s="16"/>
      <c r="L64" s="16"/>
    </row>
    <row r="65" spans="2:12" s="1" customFormat="1" ht="12.75">
      <c r="B65" s="28"/>
      <c r="D65" s="40" t="s">
        <v>52</v>
      </c>
      <c r="E65" s="41"/>
      <c r="F65" s="41"/>
      <c r="G65" s="40" t="s">
        <v>53</v>
      </c>
      <c r="H65" s="41"/>
      <c r="I65" s="41"/>
      <c r="J65" s="41"/>
      <c r="K65" s="41"/>
      <c r="L65" s="28"/>
    </row>
    <row r="66" spans="2:12" ht="11.25">
      <c r="B66" s="16"/>
      <c r="L66" s="16"/>
    </row>
    <row r="67" spans="2:12" ht="11.25">
      <c r="B67" s="16"/>
      <c r="L67" s="16"/>
    </row>
    <row r="68" spans="2:12" ht="11.25">
      <c r="B68" s="16"/>
      <c r="L68" s="16"/>
    </row>
    <row r="69" spans="2:12" ht="11.25">
      <c r="B69" s="16"/>
      <c r="L69" s="16"/>
    </row>
    <row r="70" spans="2:12" ht="11.25">
      <c r="B70" s="16"/>
      <c r="L70" s="16"/>
    </row>
    <row r="71" spans="2:12" ht="11.25">
      <c r="B71" s="16"/>
      <c r="L71" s="16"/>
    </row>
    <row r="72" spans="2:12" ht="11.25">
      <c r="B72" s="16"/>
      <c r="L72" s="16"/>
    </row>
    <row r="73" spans="2:12" ht="11.25">
      <c r="B73" s="16"/>
      <c r="L73" s="16"/>
    </row>
    <row r="74" spans="2:12" ht="11.25">
      <c r="B74" s="16"/>
      <c r="L74" s="16"/>
    </row>
    <row r="75" spans="2:12" ht="11.25">
      <c r="B75" s="16"/>
      <c r="L75" s="16"/>
    </row>
    <row r="76" spans="2:12" s="1" customFormat="1" ht="12.75">
      <c r="B76" s="28"/>
      <c r="D76" s="42" t="s">
        <v>50</v>
      </c>
      <c r="E76" s="30"/>
      <c r="F76" s="105" t="s">
        <v>51</v>
      </c>
      <c r="G76" s="42" t="s">
        <v>50</v>
      </c>
      <c r="H76" s="30"/>
      <c r="I76" s="30"/>
      <c r="J76" s="106" t="s">
        <v>51</v>
      </c>
      <c r="K76" s="30"/>
      <c r="L76" s="28"/>
    </row>
    <row r="77" spans="2:12" s="1" customFormat="1" ht="14.4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28"/>
    </row>
    <row r="81" spans="2:12" s="1" customFormat="1" ht="6.95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28"/>
    </row>
    <row r="82" spans="2:12" s="1" customFormat="1" ht="24.95" customHeight="1">
      <c r="B82" s="28"/>
      <c r="C82" s="17" t="s">
        <v>120</v>
      </c>
      <c r="L82" s="28"/>
    </row>
    <row r="83" spans="2:12" s="1" customFormat="1" ht="6.95" customHeight="1">
      <c r="B83" s="28"/>
      <c r="L83" s="28"/>
    </row>
    <row r="84" spans="2:12" s="1" customFormat="1" ht="12" customHeight="1">
      <c r="B84" s="28"/>
      <c r="C84" s="23" t="s">
        <v>15</v>
      </c>
      <c r="L84" s="28"/>
    </row>
    <row r="85" spans="2:12" s="1" customFormat="1" ht="26.25" customHeight="1">
      <c r="B85" s="28"/>
      <c r="E85" s="219" t="str">
        <f>E7</f>
        <v>Domov dôchodcov a domov sociálnych služieb Kremnica - zníženie energetickej náročnosti objektu</v>
      </c>
      <c r="F85" s="220"/>
      <c r="G85" s="220"/>
      <c r="H85" s="220"/>
      <c r="L85" s="28"/>
    </row>
    <row r="86" spans="2:12" ht="12" customHeight="1">
      <c r="B86" s="16"/>
      <c r="C86" s="23" t="s">
        <v>116</v>
      </c>
      <c r="L86" s="16"/>
    </row>
    <row r="87" spans="2:12" s="1" customFormat="1" ht="16.5" customHeight="1">
      <c r="B87" s="28"/>
      <c r="E87" s="219" t="s">
        <v>117</v>
      </c>
      <c r="F87" s="221"/>
      <c r="G87" s="221"/>
      <c r="H87" s="221"/>
      <c r="L87" s="28"/>
    </row>
    <row r="88" spans="2:12" s="1" customFormat="1" ht="12" customHeight="1">
      <c r="B88" s="28"/>
      <c r="C88" s="23" t="s">
        <v>118</v>
      </c>
      <c r="L88" s="28"/>
    </row>
    <row r="89" spans="2:12" s="1" customFormat="1" ht="16.5" customHeight="1">
      <c r="B89" s="28"/>
      <c r="E89" s="178" t="str">
        <f>E11</f>
        <v>1 - Zlepšenie tepelnej ochrany otvorových konštrukcií</v>
      </c>
      <c r="F89" s="221"/>
      <c r="G89" s="221"/>
      <c r="H89" s="221"/>
      <c r="L89" s="28"/>
    </row>
    <row r="90" spans="2:12" s="1" customFormat="1" ht="6.95" customHeight="1">
      <c r="B90" s="28"/>
      <c r="L90" s="28"/>
    </row>
    <row r="91" spans="2:12" s="1" customFormat="1" ht="12" customHeight="1">
      <c r="B91" s="28"/>
      <c r="C91" s="23" t="s">
        <v>19</v>
      </c>
      <c r="F91" s="21" t="str">
        <f>F14</f>
        <v xml:space="preserve"> </v>
      </c>
      <c r="I91" s="23" t="s">
        <v>21</v>
      </c>
      <c r="J91" s="51" t="str">
        <f>IF(J14="","",J14)</f>
        <v>30. 3. 2023</v>
      </c>
      <c r="L91" s="28"/>
    </row>
    <row r="92" spans="2:12" s="1" customFormat="1" ht="6.95" customHeight="1">
      <c r="B92" s="28"/>
      <c r="L92" s="28"/>
    </row>
    <row r="93" spans="2:12" s="1" customFormat="1" ht="25.7" customHeight="1">
      <c r="B93" s="28"/>
      <c r="C93" s="23" t="s">
        <v>23</v>
      </c>
      <c r="F93" s="21" t="str">
        <f>E17</f>
        <v>DD a DSS Kremnica, Bystrická 447/25, Kremnica</v>
      </c>
      <c r="I93" s="23" t="s">
        <v>29</v>
      </c>
      <c r="J93" s="26" t="str">
        <f>E23</f>
        <v>Ing. Viliam Michálek, Strečno</v>
      </c>
      <c r="L93" s="28"/>
    </row>
    <row r="94" spans="2:12" s="1" customFormat="1" ht="15.2" customHeight="1">
      <c r="B94" s="28"/>
      <c r="C94" s="23" t="s">
        <v>27</v>
      </c>
      <c r="F94" s="21" t="str">
        <f>IF(E20="","",E20)</f>
        <v>Vyplň údaj</v>
      </c>
      <c r="I94" s="23" t="s">
        <v>32</v>
      </c>
      <c r="J94" s="26" t="str">
        <f>E26</f>
        <v>Ing. Michal Dzugas</v>
      </c>
      <c r="L94" s="28"/>
    </row>
    <row r="95" spans="2:12" s="1" customFormat="1" ht="10.35" customHeight="1">
      <c r="B95" s="28"/>
      <c r="L95" s="28"/>
    </row>
    <row r="96" spans="2:12" s="1" customFormat="1" ht="29.25" customHeight="1">
      <c r="B96" s="28"/>
      <c r="C96" s="107" t="s">
        <v>121</v>
      </c>
      <c r="D96" s="99"/>
      <c r="E96" s="99"/>
      <c r="F96" s="99"/>
      <c r="G96" s="99"/>
      <c r="H96" s="99"/>
      <c r="I96" s="99"/>
      <c r="J96" s="108" t="s">
        <v>122</v>
      </c>
      <c r="K96" s="99"/>
      <c r="L96" s="28"/>
    </row>
    <row r="97" spans="2:47" s="1" customFormat="1" ht="10.35" customHeight="1">
      <c r="B97" s="28"/>
      <c r="L97" s="28"/>
    </row>
    <row r="98" spans="2:47" s="1" customFormat="1" ht="22.9" customHeight="1">
      <c r="B98" s="28"/>
      <c r="C98" s="109" t="s">
        <v>123</v>
      </c>
      <c r="J98" s="65">
        <f>J131</f>
        <v>0</v>
      </c>
      <c r="L98" s="28"/>
      <c r="AU98" s="13" t="s">
        <v>124</v>
      </c>
    </row>
    <row r="99" spans="2:47" s="8" customFormat="1" ht="24.95" customHeight="1">
      <c r="B99" s="110"/>
      <c r="D99" s="111" t="s">
        <v>125</v>
      </c>
      <c r="E99" s="112"/>
      <c r="F99" s="112"/>
      <c r="G99" s="112"/>
      <c r="H99" s="112"/>
      <c r="I99" s="112"/>
      <c r="J99" s="113">
        <f>J132</f>
        <v>0</v>
      </c>
      <c r="L99" s="110"/>
    </row>
    <row r="100" spans="2:47" s="9" customFormat="1" ht="19.899999999999999" customHeight="1">
      <c r="B100" s="114"/>
      <c r="D100" s="115" t="s">
        <v>126</v>
      </c>
      <c r="E100" s="116"/>
      <c r="F100" s="116"/>
      <c r="G100" s="116"/>
      <c r="H100" s="116"/>
      <c r="I100" s="116"/>
      <c r="J100" s="117">
        <f>J133</f>
        <v>0</v>
      </c>
      <c r="L100" s="114"/>
    </row>
    <row r="101" spans="2:47" s="9" customFormat="1" ht="19.899999999999999" customHeight="1">
      <c r="B101" s="114"/>
      <c r="D101" s="115" t="s">
        <v>127</v>
      </c>
      <c r="E101" s="116"/>
      <c r="F101" s="116"/>
      <c r="G101" s="116"/>
      <c r="H101" s="116"/>
      <c r="I101" s="116"/>
      <c r="J101" s="117">
        <f>J135</f>
        <v>0</v>
      </c>
      <c r="L101" s="114"/>
    </row>
    <row r="102" spans="2:47" s="9" customFormat="1" ht="19.899999999999999" customHeight="1">
      <c r="B102" s="114"/>
      <c r="D102" s="115" t="s">
        <v>128</v>
      </c>
      <c r="E102" s="116"/>
      <c r="F102" s="116"/>
      <c r="G102" s="116"/>
      <c r="H102" s="116"/>
      <c r="I102" s="116"/>
      <c r="J102" s="117">
        <f>J143</f>
        <v>0</v>
      </c>
      <c r="L102" s="114"/>
    </row>
    <row r="103" spans="2:47" s="9" customFormat="1" ht="19.899999999999999" customHeight="1">
      <c r="B103" s="114"/>
      <c r="D103" s="115" t="s">
        <v>129</v>
      </c>
      <c r="E103" s="116"/>
      <c r="F103" s="116"/>
      <c r="G103" s="116"/>
      <c r="H103" s="116"/>
      <c r="I103" s="116"/>
      <c r="J103" s="117">
        <f>J160</f>
        <v>0</v>
      </c>
      <c r="L103" s="114"/>
    </row>
    <row r="104" spans="2:47" s="8" customFormat="1" ht="24.95" customHeight="1">
      <c r="B104" s="110"/>
      <c r="D104" s="111" t="s">
        <v>130</v>
      </c>
      <c r="E104" s="112"/>
      <c r="F104" s="112"/>
      <c r="G104" s="112"/>
      <c r="H104" s="112"/>
      <c r="I104" s="112"/>
      <c r="J104" s="113">
        <f>J162</f>
        <v>0</v>
      </c>
      <c r="L104" s="110"/>
    </row>
    <row r="105" spans="2:47" s="9" customFormat="1" ht="19.899999999999999" customHeight="1">
      <c r="B105" s="114"/>
      <c r="D105" s="115" t="s">
        <v>131</v>
      </c>
      <c r="E105" s="116"/>
      <c r="F105" s="116"/>
      <c r="G105" s="116"/>
      <c r="H105" s="116"/>
      <c r="I105" s="116"/>
      <c r="J105" s="117">
        <f>J163</f>
        <v>0</v>
      </c>
      <c r="L105" s="114"/>
    </row>
    <row r="106" spans="2:47" s="9" customFormat="1" ht="19.899999999999999" customHeight="1">
      <c r="B106" s="114"/>
      <c r="D106" s="115" t="s">
        <v>132</v>
      </c>
      <c r="E106" s="116"/>
      <c r="F106" s="116"/>
      <c r="G106" s="116"/>
      <c r="H106" s="116"/>
      <c r="I106" s="116"/>
      <c r="J106" s="117">
        <f>J168</f>
        <v>0</v>
      </c>
      <c r="L106" s="114"/>
    </row>
    <row r="107" spans="2:47" s="9" customFormat="1" ht="19.899999999999999" customHeight="1">
      <c r="B107" s="114"/>
      <c r="D107" s="115" t="s">
        <v>133</v>
      </c>
      <c r="E107" s="116"/>
      <c r="F107" s="116"/>
      <c r="G107" s="116"/>
      <c r="H107" s="116"/>
      <c r="I107" s="116"/>
      <c r="J107" s="117">
        <f>J235</f>
        <v>0</v>
      </c>
      <c r="L107" s="114"/>
    </row>
    <row r="108" spans="2:47" s="9" customFormat="1" ht="19.899999999999999" customHeight="1">
      <c r="B108" s="114"/>
      <c r="D108" s="115" t="s">
        <v>134</v>
      </c>
      <c r="E108" s="116"/>
      <c r="F108" s="116"/>
      <c r="G108" s="116"/>
      <c r="H108" s="116"/>
      <c r="I108" s="116"/>
      <c r="J108" s="117">
        <f>J242</f>
        <v>0</v>
      </c>
      <c r="L108" s="114"/>
    </row>
    <row r="109" spans="2:47" s="9" customFormat="1" ht="19.899999999999999" customHeight="1">
      <c r="B109" s="114"/>
      <c r="D109" s="115" t="s">
        <v>135</v>
      </c>
      <c r="E109" s="116"/>
      <c r="F109" s="116"/>
      <c r="G109" s="116"/>
      <c r="H109" s="116"/>
      <c r="I109" s="116"/>
      <c r="J109" s="117">
        <f>J247</f>
        <v>0</v>
      </c>
      <c r="L109" s="114"/>
    </row>
    <row r="110" spans="2:47" s="1" customFormat="1" ht="21.75" customHeight="1">
      <c r="B110" s="28"/>
      <c r="L110" s="28"/>
    </row>
    <row r="111" spans="2:47" s="1" customFormat="1" ht="6.95" customHeight="1">
      <c r="B111" s="43"/>
      <c r="C111" s="44"/>
      <c r="D111" s="44"/>
      <c r="E111" s="44"/>
      <c r="F111" s="44"/>
      <c r="G111" s="44"/>
      <c r="H111" s="44"/>
      <c r="I111" s="44"/>
      <c r="J111" s="44"/>
      <c r="K111" s="44"/>
      <c r="L111" s="28"/>
    </row>
    <row r="115" spans="2:12" s="1" customFormat="1" ht="6.95" customHeight="1">
      <c r="B115" s="45"/>
      <c r="C115" s="46"/>
      <c r="D115" s="46"/>
      <c r="E115" s="46"/>
      <c r="F115" s="46"/>
      <c r="G115" s="46"/>
      <c r="H115" s="46"/>
      <c r="I115" s="46"/>
      <c r="J115" s="46"/>
      <c r="K115" s="46"/>
      <c r="L115" s="28"/>
    </row>
    <row r="116" spans="2:12" s="1" customFormat="1" ht="24.95" customHeight="1">
      <c r="B116" s="28"/>
      <c r="C116" s="17" t="s">
        <v>136</v>
      </c>
      <c r="L116" s="28"/>
    </row>
    <row r="117" spans="2:12" s="1" customFormat="1" ht="6.95" customHeight="1">
      <c r="B117" s="28"/>
      <c r="L117" s="28"/>
    </row>
    <row r="118" spans="2:12" s="1" customFormat="1" ht="12" customHeight="1">
      <c r="B118" s="28"/>
      <c r="C118" s="23" t="s">
        <v>15</v>
      </c>
      <c r="L118" s="28"/>
    </row>
    <row r="119" spans="2:12" s="1" customFormat="1" ht="26.25" customHeight="1">
      <c r="B119" s="28"/>
      <c r="E119" s="219" t="str">
        <f>E7</f>
        <v>Domov dôchodcov a domov sociálnych služieb Kremnica - zníženie energetickej náročnosti objektu</v>
      </c>
      <c r="F119" s="220"/>
      <c r="G119" s="220"/>
      <c r="H119" s="220"/>
      <c r="L119" s="28"/>
    </row>
    <row r="120" spans="2:12" ht="12" customHeight="1">
      <c r="B120" s="16"/>
      <c r="C120" s="23" t="s">
        <v>116</v>
      </c>
      <c r="L120" s="16"/>
    </row>
    <row r="121" spans="2:12" s="1" customFormat="1" ht="16.5" customHeight="1">
      <c r="B121" s="28"/>
      <c r="E121" s="219" t="s">
        <v>117</v>
      </c>
      <c r="F121" s="221"/>
      <c r="G121" s="221"/>
      <c r="H121" s="221"/>
      <c r="L121" s="28"/>
    </row>
    <row r="122" spans="2:12" s="1" customFormat="1" ht="12" customHeight="1">
      <c r="B122" s="28"/>
      <c r="C122" s="23" t="s">
        <v>118</v>
      </c>
      <c r="L122" s="28"/>
    </row>
    <row r="123" spans="2:12" s="1" customFormat="1" ht="16.5" customHeight="1">
      <c r="B123" s="28"/>
      <c r="E123" s="178" t="str">
        <f>E11</f>
        <v>1 - Zlepšenie tepelnej ochrany otvorových konštrukcií</v>
      </c>
      <c r="F123" s="221"/>
      <c r="G123" s="221"/>
      <c r="H123" s="221"/>
      <c r="L123" s="28"/>
    </row>
    <row r="124" spans="2:12" s="1" customFormat="1" ht="6.95" customHeight="1">
      <c r="B124" s="28"/>
      <c r="L124" s="28"/>
    </row>
    <row r="125" spans="2:12" s="1" customFormat="1" ht="12" customHeight="1">
      <c r="B125" s="28"/>
      <c r="C125" s="23" t="s">
        <v>19</v>
      </c>
      <c r="F125" s="21" t="str">
        <f>F14</f>
        <v xml:space="preserve"> </v>
      </c>
      <c r="I125" s="23" t="s">
        <v>21</v>
      </c>
      <c r="J125" s="51" t="str">
        <f>IF(J14="","",J14)</f>
        <v>30. 3. 2023</v>
      </c>
      <c r="L125" s="28"/>
    </row>
    <row r="126" spans="2:12" s="1" customFormat="1" ht="6.95" customHeight="1">
      <c r="B126" s="28"/>
      <c r="L126" s="28"/>
    </row>
    <row r="127" spans="2:12" s="1" customFormat="1" ht="25.7" customHeight="1">
      <c r="B127" s="28"/>
      <c r="C127" s="23" t="s">
        <v>23</v>
      </c>
      <c r="F127" s="21" t="str">
        <f>E17</f>
        <v>DD a DSS Kremnica, Bystrická 447/25, Kremnica</v>
      </c>
      <c r="I127" s="23" t="s">
        <v>29</v>
      </c>
      <c r="J127" s="26" t="str">
        <f>E23</f>
        <v>Ing. Viliam Michálek, Strečno</v>
      </c>
      <c r="L127" s="28"/>
    </row>
    <row r="128" spans="2:12" s="1" customFormat="1" ht="15.2" customHeight="1">
      <c r="B128" s="28"/>
      <c r="C128" s="23" t="s">
        <v>27</v>
      </c>
      <c r="F128" s="21" t="str">
        <f>IF(E20="","",E20)</f>
        <v>Vyplň údaj</v>
      </c>
      <c r="I128" s="23" t="s">
        <v>32</v>
      </c>
      <c r="J128" s="26" t="str">
        <f>E26</f>
        <v>Ing. Michal Dzugas</v>
      </c>
      <c r="L128" s="28"/>
    </row>
    <row r="129" spans="2:65" s="1" customFormat="1" ht="10.35" customHeight="1">
      <c r="B129" s="28"/>
      <c r="L129" s="28"/>
    </row>
    <row r="130" spans="2:65" s="10" customFormat="1" ht="29.25" customHeight="1">
      <c r="B130" s="118"/>
      <c r="C130" s="119" t="s">
        <v>137</v>
      </c>
      <c r="D130" s="120" t="s">
        <v>60</v>
      </c>
      <c r="E130" s="120" t="s">
        <v>56</v>
      </c>
      <c r="F130" s="120" t="s">
        <v>57</v>
      </c>
      <c r="G130" s="120" t="s">
        <v>138</v>
      </c>
      <c r="H130" s="120" t="s">
        <v>139</v>
      </c>
      <c r="I130" s="120" t="s">
        <v>140</v>
      </c>
      <c r="J130" s="121" t="s">
        <v>122</v>
      </c>
      <c r="K130" s="122" t="s">
        <v>141</v>
      </c>
      <c r="L130" s="118"/>
      <c r="M130" s="58" t="s">
        <v>1</v>
      </c>
      <c r="N130" s="59" t="s">
        <v>39</v>
      </c>
      <c r="O130" s="59" t="s">
        <v>142</v>
      </c>
      <c r="P130" s="59" t="s">
        <v>143</v>
      </c>
      <c r="Q130" s="59" t="s">
        <v>144</v>
      </c>
      <c r="R130" s="59" t="s">
        <v>145</v>
      </c>
      <c r="S130" s="59" t="s">
        <v>146</v>
      </c>
      <c r="T130" s="60" t="s">
        <v>147</v>
      </c>
    </row>
    <row r="131" spans="2:65" s="1" customFormat="1" ht="22.9" customHeight="1">
      <c r="B131" s="28"/>
      <c r="C131" s="63" t="s">
        <v>123</v>
      </c>
      <c r="J131" s="123">
        <f>BK131</f>
        <v>0</v>
      </c>
      <c r="L131" s="28"/>
      <c r="M131" s="61"/>
      <c r="N131" s="52"/>
      <c r="O131" s="52"/>
      <c r="P131" s="124">
        <f>P132+P162</f>
        <v>0</v>
      </c>
      <c r="Q131" s="52"/>
      <c r="R131" s="124">
        <f>R132+R162</f>
        <v>10.447370380000001</v>
      </c>
      <c r="S131" s="52"/>
      <c r="T131" s="125">
        <f>T132+T162</f>
        <v>8.5203273399999997</v>
      </c>
      <c r="AT131" s="13" t="s">
        <v>74</v>
      </c>
      <c r="AU131" s="13" t="s">
        <v>124</v>
      </c>
      <c r="BK131" s="126">
        <f>BK132+BK162</f>
        <v>0</v>
      </c>
    </row>
    <row r="132" spans="2:65" s="11" customFormat="1" ht="25.9" customHeight="1">
      <c r="B132" s="127"/>
      <c r="D132" s="128" t="s">
        <v>74</v>
      </c>
      <c r="E132" s="129" t="s">
        <v>148</v>
      </c>
      <c r="F132" s="129" t="s">
        <v>149</v>
      </c>
      <c r="I132" s="130"/>
      <c r="J132" s="131">
        <f>BK132</f>
        <v>0</v>
      </c>
      <c r="L132" s="127"/>
      <c r="M132" s="132"/>
      <c r="P132" s="133">
        <f>P133+P135+P143+P160</f>
        <v>0</v>
      </c>
      <c r="R132" s="133">
        <f>R133+R135+R143+R160</f>
        <v>9.279331860000001</v>
      </c>
      <c r="T132" s="134">
        <f>T133+T135+T143+T160</f>
        <v>7.7666170000000001</v>
      </c>
      <c r="AR132" s="128" t="s">
        <v>82</v>
      </c>
      <c r="AT132" s="135" t="s">
        <v>74</v>
      </c>
      <c r="AU132" s="135" t="s">
        <v>75</v>
      </c>
      <c r="AY132" s="128" t="s">
        <v>150</v>
      </c>
      <c r="BK132" s="136">
        <f>BK133+BK135+BK143+BK160</f>
        <v>0</v>
      </c>
    </row>
    <row r="133" spans="2:65" s="11" customFormat="1" ht="22.9" customHeight="1">
      <c r="B133" s="127"/>
      <c r="D133" s="128" t="s">
        <v>74</v>
      </c>
      <c r="E133" s="137" t="s">
        <v>91</v>
      </c>
      <c r="F133" s="137" t="s">
        <v>151</v>
      </c>
      <c r="I133" s="130"/>
      <c r="J133" s="138">
        <f>BK133</f>
        <v>0</v>
      </c>
      <c r="L133" s="127"/>
      <c r="M133" s="132"/>
      <c r="P133" s="133">
        <f>P134</f>
        <v>0</v>
      </c>
      <c r="R133" s="133">
        <f>R134</f>
        <v>1.20543786</v>
      </c>
      <c r="T133" s="134">
        <f>T134</f>
        <v>0</v>
      </c>
      <c r="AR133" s="128" t="s">
        <v>82</v>
      </c>
      <c r="AT133" s="135" t="s">
        <v>74</v>
      </c>
      <c r="AU133" s="135" t="s">
        <v>82</v>
      </c>
      <c r="AY133" s="128" t="s">
        <v>150</v>
      </c>
      <c r="BK133" s="136">
        <f>BK134</f>
        <v>0</v>
      </c>
    </row>
    <row r="134" spans="2:65" s="1" customFormat="1" ht="24.2" customHeight="1">
      <c r="B134" s="139"/>
      <c r="C134" s="140" t="s">
        <v>82</v>
      </c>
      <c r="D134" s="140" t="s">
        <v>152</v>
      </c>
      <c r="E134" s="141" t="s">
        <v>153</v>
      </c>
      <c r="F134" s="142" t="s">
        <v>154</v>
      </c>
      <c r="G134" s="143" t="s">
        <v>155</v>
      </c>
      <c r="H134" s="144">
        <v>41.481000000000002</v>
      </c>
      <c r="I134" s="145"/>
      <c r="J134" s="146">
        <f>ROUND(I134*H134,2)</f>
        <v>0</v>
      </c>
      <c r="K134" s="147"/>
      <c r="L134" s="28"/>
      <c r="M134" s="148" t="s">
        <v>1</v>
      </c>
      <c r="N134" s="149" t="s">
        <v>41</v>
      </c>
      <c r="P134" s="150">
        <f>O134*H134</f>
        <v>0</v>
      </c>
      <c r="Q134" s="150">
        <v>2.9059999999999999E-2</v>
      </c>
      <c r="R134" s="150">
        <f>Q134*H134</f>
        <v>1.20543786</v>
      </c>
      <c r="S134" s="150">
        <v>0</v>
      </c>
      <c r="T134" s="151">
        <f>S134*H134</f>
        <v>0</v>
      </c>
      <c r="AR134" s="152" t="s">
        <v>94</v>
      </c>
      <c r="AT134" s="152" t="s">
        <v>152</v>
      </c>
      <c r="AU134" s="152" t="s">
        <v>87</v>
      </c>
      <c r="AY134" s="13" t="s">
        <v>150</v>
      </c>
      <c r="BE134" s="153">
        <f>IF(N134="základná",J134,0)</f>
        <v>0</v>
      </c>
      <c r="BF134" s="153">
        <f>IF(N134="znížená",J134,0)</f>
        <v>0</v>
      </c>
      <c r="BG134" s="153">
        <f>IF(N134="zákl. prenesená",J134,0)</f>
        <v>0</v>
      </c>
      <c r="BH134" s="153">
        <f>IF(N134="zníž. prenesená",J134,0)</f>
        <v>0</v>
      </c>
      <c r="BI134" s="153">
        <f>IF(N134="nulová",J134,0)</f>
        <v>0</v>
      </c>
      <c r="BJ134" s="13" t="s">
        <v>87</v>
      </c>
      <c r="BK134" s="153">
        <f>ROUND(I134*H134,2)</f>
        <v>0</v>
      </c>
      <c r="BL134" s="13" t="s">
        <v>94</v>
      </c>
      <c r="BM134" s="152" t="s">
        <v>156</v>
      </c>
    </row>
    <row r="135" spans="2:65" s="11" customFormat="1" ht="22.9" customHeight="1">
      <c r="B135" s="127"/>
      <c r="D135" s="128" t="s">
        <v>74</v>
      </c>
      <c r="E135" s="137" t="s">
        <v>100</v>
      </c>
      <c r="F135" s="137" t="s">
        <v>157</v>
      </c>
      <c r="I135" s="130"/>
      <c r="J135" s="138">
        <f>BK135</f>
        <v>0</v>
      </c>
      <c r="L135" s="127"/>
      <c r="M135" s="132"/>
      <c r="P135" s="133">
        <f>SUM(P136:P142)</f>
        <v>0</v>
      </c>
      <c r="R135" s="133">
        <f>SUM(R136:R142)</f>
        <v>8.0415537000000015</v>
      </c>
      <c r="T135" s="134">
        <f>SUM(T136:T142)</f>
        <v>0</v>
      </c>
      <c r="AR135" s="128" t="s">
        <v>82</v>
      </c>
      <c r="AT135" s="135" t="s">
        <v>74</v>
      </c>
      <c r="AU135" s="135" t="s">
        <v>82</v>
      </c>
      <c r="AY135" s="128" t="s">
        <v>150</v>
      </c>
      <c r="BK135" s="136">
        <f>SUM(BK136:BK142)</f>
        <v>0</v>
      </c>
    </row>
    <row r="136" spans="2:65" s="1" customFormat="1" ht="24.2" customHeight="1">
      <c r="B136" s="139"/>
      <c r="C136" s="140" t="s">
        <v>87</v>
      </c>
      <c r="D136" s="140" t="s">
        <v>152</v>
      </c>
      <c r="E136" s="141" t="s">
        <v>158</v>
      </c>
      <c r="F136" s="142" t="s">
        <v>159</v>
      </c>
      <c r="G136" s="143" t="s">
        <v>155</v>
      </c>
      <c r="H136" s="144">
        <v>177.87200000000001</v>
      </c>
      <c r="I136" s="145"/>
      <c r="J136" s="146">
        <f t="shared" ref="J136:J142" si="0">ROUND(I136*H136,2)</f>
        <v>0</v>
      </c>
      <c r="K136" s="147"/>
      <c r="L136" s="28"/>
      <c r="M136" s="148" t="s">
        <v>1</v>
      </c>
      <c r="N136" s="149" t="s">
        <v>41</v>
      </c>
      <c r="P136" s="150">
        <f t="shared" ref="P136:P142" si="1">O136*H136</f>
        <v>0</v>
      </c>
      <c r="Q136" s="150">
        <v>3.7560000000000003E-2</v>
      </c>
      <c r="R136" s="150">
        <f t="shared" ref="R136:R142" si="2">Q136*H136</f>
        <v>6.6808723200000006</v>
      </c>
      <c r="S136" s="150">
        <v>0</v>
      </c>
      <c r="T136" s="151">
        <f t="shared" ref="T136:T142" si="3">S136*H136</f>
        <v>0</v>
      </c>
      <c r="AR136" s="152" t="s">
        <v>94</v>
      </c>
      <c r="AT136" s="152" t="s">
        <v>152</v>
      </c>
      <c r="AU136" s="152" t="s">
        <v>87</v>
      </c>
      <c r="AY136" s="13" t="s">
        <v>150</v>
      </c>
      <c r="BE136" s="153">
        <f t="shared" ref="BE136:BE142" si="4">IF(N136="základná",J136,0)</f>
        <v>0</v>
      </c>
      <c r="BF136" s="153">
        <f t="shared" ref="BF136:BF142" si="5">IF(N136="znížená",J136,0)</f>
        <v>0</v>
      </c>
      <c r="BG136" s="153">
        <f t="shared" ref="BG136:BG142" si="6">IF(N136="zákl. prenesená",J136,0)</f>
        <v>0</v>
      </c>
      <c r="BH136" s="153">
        <f t="shared" ref="BH136:BH142" si="7">IF(N136="zníž. prenesená",J136,0)</f>
        <v>0</v>
      </c>
      <c r="BI136" s="153">
        <f t="shared" ref="BI136:BI142" si="8">IF(N136="nulová",J136,0)</f>
        <v>0</v>
      </c>
      <c r="BJ136" s="13" t="s">
        <v>87</v>
      </c>
      <c r="BK136" s="153">
        <f t="shared" ref="BK136:BK142" si="9">ROUND(I136*H136,2)</f>
        <v>0</v>
      </c>
      <c r="BL136" s="13" t="s">
        <v>94</v>
      </c>
      <c r="BM136" s="152" t="s">
        <v>160</v>
      </c>
    </row>
    <row r="137" spans="2:65" s="1" customFormat="1" ht="24.2" customHeight="1">
      <c r="B137" s="139"/>
      <c r="C137" s="140" t="s">
        <v>91</v>
      </c>
      <c r="D137" s="140" t="s">
        <v>152</v>
      </c>
      <c r="E137" s="141" t="s">
        <v>161</v>
      </c>
      <c r="F137" s="142" t="s">
        <v>162</v>
      </c>
      <c r="G137" s="143" t="s">
        <v>155</v>
      </c>
      <c r="H137" s="144">
        <v>177.87200000000001</v>
      </c>
      <c r="I137" s="145"/>
      <c r="J137" s="146">
        <f t="shared" si="0"/>
        <v>0</v>
      </c>
      <c r="K137" s="147"/>
      <c r="L137" s="28"/>
      <c r="M137" s="148" t="s">
        <v>1</v>
      </c>
      <c r="N137" s="149" t="s">
        <v>41</v>
      </c>
      <c r="P137" s="150">
        <f t="shared" si="1"/>
        <v>0</v>
      </c>
      <c r="Q137" s="150">
        <v>2.3000000000000001E-4</v>
      </c>
      <c r="R137" s="150">
        <f t="shared" si="2"/>
        <v>4.0910560000000006E-2</v>
      </c>
      <c r="S137" s="150">
        <v>0</v>
      </c>
      <c r="T137" s="151">
        <f t="shared" si="3"/>
        <v>0</v>
      </c>
      <c r="AR137" s="152" t="s">
        <v>94</v>
      </c>
      <c r="AT137" s="152" t="s">
        <v>152</v>
      </c>
      <c r="AU137" s="152" t="s">
        <v>87</v>
      </c>
      <c r="AY137" s="13" t="s">
        <v>150</v>
      </c>
      <c r="BE137" s="153">
        <f t="shared" si="4"/>
        <v>0</v>
      </c>
      <c r="BF137" s="153">
        <f t="shared" si="5"/>
        <v>0</v>
      </c>
      <c r="BG137" s="153">
        <f t="shared" si="6"/>
        <v>0</v>
      </c>
      <c r="BH137" s="153">
        <f t="shared" si="7"/>
        <v>0</v>
      </c>
      <c r="BI137" s="153">
        <f t="shared" si="8"/>
        <v>0</v>
      </c>
      <c r="BJ137" s="13" t="s">
        <v>87</v>
      </c>
      <c r="BK137" s="153">
        <f t="shared" si="9"/>
        <v>0</v>
      </c>
      <c r="BL137" s="13" t="s">
        <v>94</v>
      </c>
      <c r="BM137" s="152" t="s">
        <v>163</v>
      </c>
    </row>
    <row r="138" spans="2:65" s="1" customFormat="1" ht="24.2" customHeight="1">
      <c r="B138" s="139"/>
      <c r="C138" s="140" t="s">
        <v>94</v>
      </c>
      <c r="D138" s="140" t="s">
        <v>152</v>
      </c>
      <c r="E138" s="141" t="s">
        <v>164</v>
      </c>
      <c r="F138" s="142" t="s">
        <v>165</v>
      </c>
      <c r="G138" s="143" t="s">
        <v>166</v>
      </c>
      <c r="H138" s="144">
        <v>1</v>
      </c>
      <c r="I138" s="145"/>
      <c r="J138" s="146">
        <f t="shared" si="0"/>
        <v>0</v>
      </c>
      <c r="K138" s="147"/>
      <c r="L138" s="28"/>
      <c r="M138" s="148" t="s">
        <v>1</v>
      </c>
      <c r="N138" s="149" t="s">
        <v>41</v>
      </c>
      <c r="P138" s="150">
        <f t="shared" si="1"/>
        <v>0</v>
      </c>
      <c r="Q138" s="150">
        <v>0.43752999999999997</v>
      </c>
      <c r="R138" s="150">
        <f t="shared" si="2"/>
        <v>0.43752999999999997</v>
      </c>
      <c r="S138" s="150">
        <v>0</v>
      </c>
      <c r="T138" s="151">
        <f t="shared" si="3"/>
        <v>0</v>
      </c>
      <c r="AR138" s="152" t="s">
        <v>94</v>
      </c>
      <c r="AT138" s="152" t="s">
        <v>152</v>
      </c>
      <c r="AU138" s="152" t="s">
        <v>87</v>
      </c>
      <c r="AY138" s="13" t="s">
        <v>150</v>
      </c>
      <c r="BE138" s="153">
        <f t="shared" si="4"/>
        <v>0</v>
      </c>
      <c r="BF138" s="153">
        <f t="shared" si="5"/>
        <v>0</v>
      </c>
      <c r="BG138" s="153">
        <f t="shared" si="6"/>
        <v>0</v>
      </c>
      <c r="BH138" s="153">
        <f t="shared" si="7"/>
        <v>0</v>
      </c>
      <c r="BI138" s="153">
        <f t="shared" si="8"/>
        <v>0</v>
      </c>
      <c r="BJ138" s="13" t="s">
        <v>87</v>
      </c>
      <c r="BK138" s="153">
        <f t="shared" si="9"/>
        <v>0</v>
      </c>
      <c r="BL138" s="13" t="s">
        <v>94</v>
      </c>
      <c r="BM138" s="152" t="s">
        <v>167</v>
      </c>
    </row>
    <row r="139" spans="2:65" s="1" customFormat="1" ht="16.5" customHeight="1">
      <c r="B139" s="139"/>
      <c r="C139" s="154" t="s">
        <v>97</v>
      </c>
      <c r="D139" s="154" t="s">
        <v>168</v>
      </c>
      <c r="E139" s="155" t="s">
        <v>169</v>
      </c>
      <c r="F139" s="156" t="s">
        <v>170</v>
      </c>
      <c r="G139" s="157" t="s">
        <v>166</v>
      </c>
      <c r="H139" s="158">
        <v>1</v>
      </c>
      <c r="I139" s="159"/>
      <c r="J139" s="160">
        <f t="shared" si="0"/>
        <v>0</v>
      </c>
      <c r="K139" s="161"/>
      <c r="L139" s="162"/>
      <c r="M139" s="163" t="s">
        <v>1</v>
      </c>
      <c r="N139" s="164" t="s">
        <v>41</v>
      </c>
      <c r="P139" s="150">
        <f t="shared" si="1"/>
        <v>0</v>
      </c>
      <c r="Q139" s="150">
        <v>1.0999999999999999E-2</v>
      </c>
      <c r="R139" s="150">
        <f t="shared" si="2"/>
        <v>1.0999999999999999E-2</v>
      </c>
      <c r="S139" s="150">
        <v>0</v>
      </c>
      <c r="T139" s="151">
        <f t="shared" si="3"/>
        <v>0</v>
      </c>
      <c r="AR139" s="152" t="s">
        <v>109</v>
      </c>
      <c r="AT139" s="152" t="s">
        <v>168</v>
      </c>
      <c r="AU139" s="152" t="s">
        <v>87</v>
      </c>
      <c r="AY139" s="13" t="s">
        <v>150</v>
      </c>
      <c r="BE139" s="153">
        <f t="shared" si="4"/>
        <v>0</v>
      </c>
      <c r="BF139" s="153">
        <f t="shared" si="5"/>
        <v>0</v>
      </c>
      <c r="BG139" s="153">
        <f t="shared" si="6"/>
        <v>0</v>
      </c>
      <c r="BH139" s="153">
        <f t="shared" si="7"/>
        <v>0</v>
      </c>
      <c r="BI139" s="153">
        <f t="shared" si="8"/>
        <v>0</v>
      </c>
      <c r="BJ139" s="13" t="s">
        <v>87</v>
      </c>
      <c r="BK139" s="153">
        <f t="shared" si="9"/>
        <v>0</v>
      </c>
      <c r="BL139" s="13" t="s">
        <v>94</v>
      </c>
      <c r="BM139" s="152" t="s">
        <v>171</v>
      </c>
    </row>
    <row r="140" spans="2:65" s="1" customFormat="1" ht="24.2" customHeight="1">
      <c r="B140" s="139"/>
      <c r="C140" s="140" t="s">
        <v>100</v>
      </c>
      <c r="D140" s="140" t="s">
        <v>152</v>
      </c>
      <c r="E140" s="141" t="s">
        <v>172</v>
      </c>
      <c r="F140" s="142" t="s">
        <v>173</v>
      </c>
      <c r="G140" s="143" t="s">
        <v>174</v>
      </c>
      <c r="H140" s="144">
        <v>90.177000000000007</v>
      </c>
      <c r="I140" s="145"/>
      <c r="J140" s="146">
        <f t="shared" si="0"/>
        <v>0</v>
      </c>
      <c r="K140" s="147"/>
      <c r="L140" s="28"/>
      <c r="M140" s="148" t="s">
        <v>1</v>
      </c>
      <c r="N140" s="149" t="s">
        <v>41</v>
      </c>
      <c r="P140" s="150">
        <f t="shared" si="1"/>
        <v>0</v>
      </c>
      <c r="Q140" s="150">
        <v>7.9399999999999991E-3</v>
      </c>
      <c r="R140" s="150">
        <f t="shared" si="2"/>
        <v>0.71600538000000002</v>
      </c>
      <c r="S140" s="150">
        <v>0</v>
      </c>
      <c r="T140" s="151">
        <f t="shared" si="3"/>
        <v>0</v>
      </c>
      <c r="AR140" s="152" t="s">
        <v>94</v>
      </c>
      <c r="AT140" s="152" t="s">
        <v>152</v>
      </c>
      <c r="AU140" s="152" t="s">
        <v>87</v>
      </c>
      <c r="AY140" s="13" t="s">
        <v>150</v>
      </c>
      <c r="BE140" s="153">
        <f t="shared" si="4"/>
        <v>0</v>
      </c>
      <c r="BF140" s="153">
        <f t="shared" si="5"/>
        <v>0</v>
      </c>
      <c r="BG140" s="153">
        <f t="shared" si="6"/>
        <v>0</v>
      </c>
      <c r="BH140" s="153">
        <f t="shared" si="7"/>
        <v>0</v>
      </c>
      <c r="BI140" s="153">
        <f t="shared" si="8"/>
        <v>0</v>
      </c>
      <c r="BJ140" s="13" t="s">
        <v>87</v>
      </c>
      <c r="BK140" s="153">
        <f t="shared" si="9"/>
        <v>0</v>
      </c>
      <c r="BL140" s="13" t="s">
        <v>94</v>
      </c>
      <c r="BM140" s="152" t="s">
        <v>175</v>
      </c>
    </row>
    <row r="141" spans="2:65" s="1" customFormat="1" ht="37.9" customHeight="1">
      <c r="B141" s="139"/>
      <c r="C141" s="154" t="s">
        <v>106</v>
      </c>
      <c r="D141" s="154" t="s">
        <v>168</v>
      </c>
      <c r="E141" s="155" t="s">
        <v>176</v>
      </c>
      <c r="F141" s="156" t="s">
        <v>177</v>
      </c>
      <c r="G141" s="157" t="s">
        <v>174</v>
      </c>
      <c r="H141" s="158">
        <v>39.484000000000002</v>
      </c>
      <c r="I141" s="159"/>
      <c r="J141" s="160">
        <f t="shared" si="0"/>
        <v>0</v>
      </c>
      <c r="K141" s="161"/>
      <c r="L141" s="162"/>
      <c r="M141" s="163" t="s">
        <v>1</v>
      </c>
      <c r="N141" s="164" t="s">
        <v>41</v>
      </c>
      <c r="P141" s="150">
        <f t="shared" si="1"/>
        <v>0</v>
      </c>
      <c r="Q141" s="150">
        <v>9.7999999999999997E-4</v>
      </c>
      <c r="R141" s="150">
        <f t="shared" si="2"/>
        <v>3.8694319999999997E-2</v>
      </c>
      <c r="S141" s="150">
        <v>0</v>
      </c>
      <c r="T141" s="151">
        <f t="shared" si="3"/>
        <v>0</v>
      </c>
      <c r="AR141" s="152" t="s">
        <v>109</v>
      </c>
      <c r="AT141" s="152" t="s">
        <v>168</v>
      </c>
      <c r="AU141" s="152" t="s">
        <v>87</v>
      </c>
      <c r="AY141" s="13" t="s">
        <v>150</v>
      </c>
      <c r="BE141" s="153">
        <f t="shared" si="4"/>
        <v>0</v>
      </c>
      <c r="BF141" s="153">
        <f t="shared" si="5"/>
        <v>0</v>
      </c>
      <c r="BG141" s="153">
        <f t="shared" si="6"/>
        <v>0</v>
      </c>
      <c r="BH141" s="153">
        <f t="shared" si="7"/>
        <v>0</v>
      </c>
      <c r="BI141" s="153">
        <f t="shared" si="8"/>
        <v>0</v>
      </c>
      <c r="BJ141" s="13" t="s">
        <v>87</v>
      </c>
      <c r="BK141" s="153">
        <f t="shared" si="9"/>
        <v>0</v>
      </c>
      <c r="BL141" s="13" t="s">
        <v>94</v>
      </c>
      <c r="BM141" s="152" t="s">
        <v>178</v>
      </c>
    </row>
    <row r="142" spans="2:65" s="1" customFormat="1" ht="37.9" customHeight="1">
      <c r="B142" s="139"/>
      <c r="C142" s="154" t="s">
        <v>109</v>
      </c>
      <c r="D142" s="154" t="s">
        <v>168</v>
      </c>
      <c r="E142" s="155" t="s">
        <v>179</v>
      </c>
      <c r="F142" s="156" t="s">
        <v>180</v>
      </c>
      <c r="G142" s="157" t="s">
        <v>174</v>
      </c>
      <c r="H142" s="158">
        <v>52.496000000000002</v>
      </c>
      <c r="I142" s="159"/>
      <c r="J142" s="160">
        <f t="shared" si="0"/>
        <v>0</v>
      </c>
      <c r="K142" s="161"/>
      <c r="L142" s="162"/>
      <c r="M142" s="163" t="s">
        <v>1</v>
      </c>
      <c r="N142" s="164" t="s">
        <v>41</v>
      </c>
      <c r="P142" s="150">
        <f t="shared" si="1"/>
        <v>0</v>
      </c>
      <c r="Q142" s="150">
        <v>2.2200000000000002E-3</v>
      </c>
      <c r="R142" s="150">
        <f t="shared" si="2"/>
        <v>0.11654112000000001</v>
      </c>
      <c r="S142" s="150">
        <v>0</v>
      </c>
      <c r="T142" s="151">
        <f t="shared" si="3"/>
        <v>0</v>
      </c>
      <c r="AR142" s="152" t="s">
        <v>109</v>
      </c>
      <c r="AT142" s="152" t="s">
        <v>168</v>
      </c>
      <c r="AU142" s="152" t="s">
        <v>87</v>
      </c>
      <c r="AY142" s="13" t="s">
        <v>150</v>
      </c>
      <c r="BE142" s="153">
        <f t="shared" si="4"/>
        <v>0</v>
      </c>
      <c r="BF142" s="153">
        <f t="shared" si="5"/>
        <v>0</v>
      </c>
      <c r="BG142" s="153">
        <f t="shared" si="6"/>
        <v>0</v>
      </c>
      <c r="BH142" s="153">
        <f t="shared" si="7"/>
        <v>0</v>
      </c>
      <c r="BI142" s="153">
        <f t="shared" si="8"/>
        <v>0</v>
      </c>
      <c r="BJ142" s="13" t="s">
        <v>87</v>
      </c>
      <c r="BK142" s="153">
        <f t="shared" si="9"/>
        <v>0</v>
      </c>
      <c r="BL142" s="13" t="s">
        <v>94</v>
      </c>
      <c r="BM142" s="152" t="s">
        <v>181</v>
      </c>
    </row>
    <row r="143" spans="2:65" s="11" customFormat="1" ht="22.9" customHeight="1">
      <c r="B143" s="127"/>
      <c r="D143" s="128" t="s">
        <v>74</v>
      </c>
      <c r="E143" s="137" t="s">
        <v>112</v>
      </c>
      <c r="F143" s="137" t="s">
        <v>182</v>
      </c>
      <c r="I143" s="130"/>
      <c r="J143" s="138">
        <f>BK143</f>
        <v>0</v>
      </c>
      <c r="L143" s="127"/>
      <c r="M143" s="132"/>
      <c r="P143" s="133">
        <f>SUM(P144:P159)</f>
        <v>0</v>
      </c>
      <c r="R143" s="133">
        <f>SUM(R144:R159)</f>
        <v>3.2340300000000002E-2</v>
      </c>
      <c r="T143" s="134">
        <f>SUM(T144:T159)</f>
        <v>7.7666170000000001</v>
      </c>
      <c r="AR143" s="128" t="s">
        <v>82</v>
      </c>
      <c r="AT143" s="135" t="s">
        <v>74</v>
      </c>
      <c r="AU143" s="135" t="s">
        <v>82</v>
      </c>
      <c r="AY143" s="128" t="s">
        <v>150</v>
      </c>
      <c r="BK143" s="136">
        <f>SUM(BK144:BK159)</f>
        <v>0</v>
      </c>
    </row>
    <row r="144" spans="2:65" s="1" customFormat="1" ht="24.2" customHeight="1">
      <c r="B144" s="139"/>
      <c r="C144" s="140" t="s">
        <v>112</v>
      </c>
      <c r="D144" s="140" t="s">
        <v>152</v>
      </c>
      <c r="E144" s="141" t="s">
        <v>183</v>
      </c>
      <c r="F144" s="142" t="s">
        <v>184</v>
      </c>
      <c r="G144" s="143" t="s">
        <v>174</v>
      </c>
      <c r="H144" s="144">
        <v>323.40300000000002</v>
      </c>
      <c r="I144" s="145"/>
      <c r="J144" s="146">
        <f t="shared" ref="J144:J159" si="10">ROUND(I144*H144,2)</f>
        <v>0</v>
      </c>
      <c r="K144" s="147"/>
      <c r="L144" s="28"/>
      <c r="M144" s="148" t="s">
        <v>1</v>
      </c>
      <c r="N144" s="149" t="s">
        <v>41</v>
      </c>
      <c r="P144" s="150">
        <f t="shared" ref="P144:P159" si="11">O144*H144</f>
        <v>0</v>
      </c>
      <c r="Q144" s="150">
        <v>3.0000000000000001E-5</v>
      </c>
      <c r="R144" s="150">
        <f t="shared" ref="R144:R159" si="12">Q144*H144</f>
        <v>9.70209E-3</v>
      </c>
      <c r="S144" s="150">
        <v>0</v>
      </c>
      <c r="T144" s="151">
        <f t="shared" ref="T144:T159" si="13">S144*H144</f>
        <v>0</v>
      </c>
      <c r="AR144" s="152" t="s">
        <v>94</v>
      </c>
      <c r="AT144" s="152" t="s">
        <v>152</v>
      </c>
      <c r="AU144" s="152" t="s">
        <v>87</v>
      </c>
      <c r="AY144" s="13" t="s">
        <v>150</v>
      </c>
      <c r="BE144" s="153">
        <f t="shared" ref="BE144:BE159" si="14">IF(N144="základná",J144,0)</f>
        <v>0</v>
      </c>
      <c r="BF144" s="153">
        <f t="shared" ref="BF144:BF159" si="15">IF(N144="znížená",J144,0)</f>
        <v>0</v>
      </c>
      <c r="BG144" s="153">
        <f t="shared" ref="BG144:BG159" si="16">IF(N144="zákl. prenesená",J144,0)</f>
        <v>0</v>
      </c>
      <c r="BH144" s="153">
        <f t="shared" ref="BH144:BH159" si="17">IF(N144="zníž. prenesená",J144,0)</f>
        <v>0</v>
      </c>
      <c r="BI144" s="153">
        <f t="shared" ref="BI144:BI159" si="18">IF(N144="nulová",J144,0)</f>
        <v>0</v>
      </c>
      <c r="BJ144" s="13" t="s">
        <v>87</v>
      </c>
      <c r="BK144" s="153">
        <f t="shared" ref="BK144:BK159" si="19">ROUND(I144*H144,2)</f>
        <v>0</v>
      </c>
      <c r="BL144" s="13" t="s">
        <v>94</v>
      </c>
      <c r="BM144" s="152" t="s">
        <v>185</v>
      </c>
    </row>
    <row r="145" spans="2:65" s="1" customFormat="1" ht="16.5" customHeight="1">
      <c r="B145" s="139"/>
      <c r="C145" s="140" t="s">
        <v>186</v>
      </c>
      <c r="D145" s="140" t="s">
        <v>152</v>
      </c>
      <c r="E145" s="141" t="s">
        <v>187</v>
      </c>
      <c r="F145" s="142" t="s">
        <v>188</v>
      </c>
      <c r="G145" s="143" t="s">
        <v>174</v>
      </c>
      <c r="H145" s="144">
        <v>323.40300000000002</v>
      </c>
      <c r="I145" s="145"/>
      <c r="J145" s="146">
        <f t="shared" si="10"/>
        <v>0</v>
      </c>
      <c r="K145" s="147"/>
      <c r="L145" s="28"/>
      <c r="M145" s="148" t="s">
        <v>1</v>
      </c>
      <c r="N145" s="149" t="s">
        <v>41</v>
      </c>
      <c r="P145" s="150">
        <f t="shared" si="11"/>
        <v>0</v>
      </c>
      <c r="Q145" s="150">
        <v>6.9999999999999994E-5</v>
      </c>
      <c r="R145" s="150">
        <f t="shared" si="12"/>
        <v>2.2638209999999999E-2</v>
      </c>
      <c r="S145" s="150">
        <v>0</v>
      </c>
      <c r="T145" s="151">
        <f t="shared" si="13"/>
        <v>0</v>
      </c>
      <c r="AR145" s="152" t="s">
        <v>94</v>
      </c>
      <c r="AT145" s="152" t="s">
        <v>152</v>
      </c>
      <c r="AU145" s="152" t="s">
        <v>87</v>
      </c>
      <c r="AY145" s="13" t="s">
        <v>150</v>
      </c>
      <c r="BE145" s="153">
        <f t="shared" si="14"/>
        <v>0</v>
      </c>
      <c r="BF145" s="153">
        <f t="shared" si="15"/>
        <v>0</v>
      </c>
      <c r="BG145" s="153">
        <f t="shared" si="16"/>
        <v>0</v>
      </c>
      <c r="BH145" s="153">
        <f t="shared" si="17"/>
        <v>0</v>
      </c>
      <c r="BI145" s="153">
        <f t="shared" si="18"/>
        <v>0</v>
      </c>
      <c r="BJ145" s="13" t="s">
        <v>87</v>
      </c>
      <c r="BK145" s="153">
        <f t="shared" si="19"/>
        <v>0</v>
      </c>
      <c r="BL145" s="13" t="s">
        <v>94</v>
      </c>
      <c r="BM145" s="152" t="s">
        <v>189</v>
      </c>
    </row>
    <row r="146" spans="2:65" s="1" customFormat="1" ht="33" customHeight="1">
      <c r="B146" s="139"/>
      <c r="C146" s="140" t="s">
        <v>190</v>
      </c>
      <c r="D146" s="140" t="s">
        <v>152</v>
      </c>
      <c r="E146" s="141" t="s">
        <v>191</v>
      </c>
      <c r="F146" s="142" t="s">
        <v>192</v>
      </c>
      <c r="G146" s="143" t="s">
        <v>155</v>
      </c>
      <c r="H146" s="144">
        <v>0.86699999999999999</v>
      </c>
      <c r="I146" s="145"/>
      <c r="J146" s="146">
        <f t="shared" si="10"/>
        <v>0</v>
      </c>
      <c r="K146" s="147"/>
      <c r="L146" s="28"/>
      <c r="M146" s="148" t="s">
        <v>1</v>
      </c>
      <c r="N146" s="149" t="s">
        <v>41</v>
      </c>
      <c r="P146" s="150">
        <f t="shared" si="11"/>
        <v>0</v>
      </c>
      <c r="Q146" s="150">
        <v>0</v>
      </c>
      <c r="R146" s="150">
        <f t="shared" si="12"/>
        <v>0</v>
      </c>
      <c r="S146" s="150">
        <v>5.6000000000000001E-2</v>
      </c>
      <c r="T146" s="151">
        <f t="shared" si="13"/>
        <v>4.8551999999999998E-2</v>
      </c>
      <c r="AR146" s="152" t="s">
        <v>94</v>
      </c>
      <c r="AT146" s="152" t="s">
        <v>152</v>
      </c>
      <c r="AU146" s="152" t="s">
        <v>87</v>
      </c>
      <c r="AY146" s="13" t="s">
        <v>150</v>
      </c>
      <c r="BE146" s="153">
        <f t="shared" si="14"/>
        <v>0</v>
      </c>
      <c r="BF146" s="153">
        <f t="shared" si="15"/>
        <v>0</v>
      </c>
      <c r="BG146" s="153">
        <f t="shared" si="16"/>
        <v>0</v>
      </c>
      <c r="BH146" s="153">
        <f t="shared" si="17"/>
        <v>0</v>
      </c>
      <c r="BI146" s="153">
        <f t="shared" si="18"/>
        <v>0</v>
      </c>
      <c r="BJ146" s="13" t="s">
        <v>87</v>
      </c>
      <c r="BK146" s="153">
        <f t="shared" si="19"/>
        <v>0</v>
      </c>
      <c r="BL146" s="13" t="s">
        <v>94</v>
      </c>
      <c r="BM146" s="152" t="s">
        <v>193</v>
      </c>
    </row>
    <row r="147" spans="2:65" s="1" customFormat="1" ht="24.2" customHeight="1">
      <c r="B147" s="139"/>
      <c r="C147" s="140" t="s">
        <v>194</v>
      </c>
      <c r="D147" s="140" t="s">
        <v>152</v>
      </c>
      <c r="E147" s="141" t="s">
        <v>195</v>
      </c>
      <c r="F147" s="142" t="s">
        <v>196</v>
      </c>
      <c r="G147" s="143" t="s">
        <v>166</v>
      </c>
      <c r="H147" s="144">
        <v>1</v>
      </c>
      <c r="I147" s="145"/>
      <c r="J147" s="146">
        <f t="shared" si="10"/>
        <v>0</v>
      </c>
      <c r="K147" s="147"/>
      <c r="L147" s="28"/>
      <c r="M147" s="148" t="s">
        <v>1</v>
      </c>
      <c r="N147" s="149" t="s">
        <v>41</v>
      </c>
      <c r="P147" s="150">
        <f t="shared" si="11"/>
        <v>0</v>
      </c>
      <c r="Q147" s="150">
        <v>0</v>
      </c>
      <c r="R147" s="150">
        <f t="shared" si="12"/>
        <v>0</v>
      </c>
      <c r="S147" s="150">
        <v>2.4E-2</v>
      </c>
      <c r="T147" s="151">
        <f t="shared" si="13"/>
        <v>2.4E-2</v>
      </c>
      <c r="AR147" s="152" t="s">
        <v>94</v>
      </c>
      <c r="AT147" s="152" t="s">
        <v>152</v>
      </c>
      <c r="AU147" s="152" t="s">
        <v>87</v>
      </c>
      <c r="AY147" s="13" t="s">
        <v>150</v>
      </c>
      <c r="BE147" s="153">
        <f t="shared" si="14"/>
        <v>0</v>
      </c>
      <c r="BF147" s="153">
        <f t="shared" si="15"/>
        <v>0</v>
      </c>
      <c r="BG147" s="153">
        <f t="shared" si="16"/>
        <v>0</v>
      </c>
      <c r="BH147" s="153">
        <f t="shared" si="17"/>
        <v>0</v>
      </c>
      <c r="BI147" s="153">
        <f t="shared" si="18"/>
        <v>0</v>
      </c>
      <c r="BJ147" s="13" t="s">
        <v>87</v>
      </c>
      <c r="BK147" s="153">
        <f t="shared" si="19"/>
        <v>0</v>
      </c>
      <c r="BL147" s="13" t="s">
        <v>94</v>
      </c>
      <c r="BM147" s="152" t="s">
        <v>197</v>
      </c>
    </row>
    <row r="148" spans="2:65" s="1" customFormat="1" ht="24.2" customHeight="1">
      <c r="B148" s="139"/>
      <c r="C148" s="140" t="s">
        <v>198</v>
      </c>
      <c r="D148" s="140" t="s">
        <v>152</v>
      </c>
      <c r="E148" s="141" t="s">
        <v>199</v>
      </c>
      <c r="F148" s="142" t="s">
        <v>200</v>
      </c>
      <c r="G148" s="143" t="s">
        <v>155</v>
      </c>
      <c r="H148" s="144">
        <v>5.8010000000000002</v>
      </c>
      <c r="I148" s="145"/>
      <c r="J148" s="146">
        <f t="shared" si="10"/>
        <v>0</v>
      </c>
      <c r="K148" s="147"/>
      <c r="L148" s="28"/>
      <c r="M148" s="148" t="s">
        <v>1</v>
      </c>
      <c r="N148" s="149" t="s">
        <v>41</v>
      </c>
      <c r="P148" s="150">
        <f t="shared" si="11"/>
        <v>0</v>
      </c>
      <c r="Q148" s="150">
        <v>0</v>
      </c>
      <c r="R148" s="150">
        <f t="shared" si="12"/>
        <v>0</v>
      </c>
      <c r="S148" s="150">
        <v>7.4999999999999997E-2</v>
      </c>
      <c r="T148" s="151">
        <f t="shared" si="13"/>
        <v>0.43507499999999999</v>
      </c>
      <c r="AR148" s="152" t="s">
        <v>94</v>
      </c>
      <c r="AT148" s="152" t="s">
        <v>152</v>
      </c>
      <c r="AU148" s="152" t="s">
        <v>87</v>
      </c>
      <c r="AY148" s="13" t="s">
        <v>150</v>
      </c>
      <c r="BE148" s="153">
        <f t="shared" si="14"/>
        <v>0</v>
      </c>
      <c r="BF148" s="153">
        <f t="shared" si="15"/>
        <v>0</v>
      </c>
      <c r="BG148" s="153">
        <f t="shared" si="16"/>
        <v>0</v>
      </c>
      <c r="BH148" s="153">
        <f t="shared" si="17"/>
        <v>0</v>
      </c>
      <c r="BI148" s="153">
        <f t="shared" si="18"/>
        <v>0</v>
      </c>
      <c r="BJ148" s="13" t="s">
        <v>87</v>
      </c>
      <c r="BK148" s="153">
        <f t="shared" si="19"/>
        <v>0</v>
      </c>
      <c r="BL148" s="13" t="s">
        <v>94</v>
      </c>
      <c r="BM148" s="152" t="s">
        <v>201</v>
      </c>
    </row>
    <row r="149" spans="2:65" s="1" customFormat="1" ht="24.2" customHeight="1">
      <c r="B149" s="139"/>
      <c r="C149" s="140" t="s">
        <v>202</v>
      </c>
      <c r="D149" s="140" t="s">
        <v>152</v>
      </c>
      <c r="E149" s="141" t="s">
        <v>203</v>
      </c>
      <c r="F149" s="142" t="s">
        <v>204</v>
      </c>
      <c r="G149" s="143" t="s">
        <v>155</v>
      </c>
      <c r="H149" s="144">
        <v>62.802</v>
      </c>
      <c r="I149" s="145"/>
      <c r="J149" s="146">
        <f t="shared" si="10"/>
        <v>0</v>
      </c>
      <c r="K149" s="147"/>
      <c r="L149" s="28"/>
      <c r="M149" s="148" t="s">
        <v>1</v>
      </c>
      <c r="N149" s="149" t="s">
        <v>41</v>
      </c>
      <c r="P149" s="150">
        <f t="shared" si="11"/>
        <v>0</v>
      </c>
      <c r="Q149" s="150">
        <v>0</v>
      </c>
      <c r="R149" s="150">
        <f t="shared" si="12"/>
        <v>0</v>
      </c>
      <c r="S149" s="150">
        <v>6.2E-2</v>
      </c>
      <c r="T149" s="151">
        <f t="shared" si="13"/>
        <v>3.8937239999999997</v>
      </c>
      <c r="AR149" s="152" t="s">
        <v>94</v>
      </c>
      <c r="AT149" s="152" t="s">
        <v>152</v>
      </c>
      <c r="AU149" s="152" t="s">
        <v>87</v>
      </c>
      <c r="AY149" s="13" t="s">
        <v>150</v>
      </c>
      <c r="BE149" s="153">
        <f t="shared" si="14"/>
        <v>0</v>
      </c>
      <c r="BF149" s="153">
        <f t="shared" si="15"/>
        <v>0</v>
      </c>
      <c r="BG149" s="153">
        <f t="shared" si="16"/>
        <v>0</v>
      </c>
      <c r="BH149" s="153">
        <f t="shared" si="17"/>
        <v>0</v>
      </c>
      <c r="BI149" s="153">
        <f t="shared" si="18"/>
        <v>0</v>
      </c>
      <c r="BJ149" s="13" t="s">
        <v>87</v>
      </c>
      <c r="BK149" s="153">
        <f t="shared" si="19"/>
        <v>0</v>
      </c>
      <c r="BL149" s="13" t="s">
        <v>94</v>
      </c>
      <c r="BM149" s="152" t="s">
        <v>205</v>
      </c>
    </row>
    <row r="150" spans="2:65" s="1" customFormat="1" ht="24.2" customHeight="1">
      <c r="B150" s="139"/>
      <c r="C150" s="140" t="s">
        <v>206</v>
      </c>
      <c r="D150" s="140" t="s">
        <v>152</v>
      </c>
      <c r="E150" s="141" t="s">
        <v>207</v>
      </c>
      <c r="F150" s="142" t="s">
        <v>208</v>
      </c>
      <c r="G150" s="143" t="s">
        <v>155</v>
      </c>
      <c r="H150" s="144">
        <v>57.683999999999997</v>
      </c>
      <c r="I150" s="145"/>
      <c r="J150" s="146">
        <f t="shared" si="10"/>
        <v>0</v>
      </c>
      <c r="K150" s="147"/>
      <c r="L150" s="28"/>
      <c r="M150" s="148" t="s">
        <v>1</v>
      </c>
      <c r="N150" s="149" t="s">
        <v>41</v>
      </c>
      <c r="P150" s="150">
        <f t="shared" si="11"/>
        <v>0</v>
      </c>
      <c r="Q150" s="150">
        <v>0</v>
      </c>
      <c r="R150" s="150">
        <f t="shared" si="12"/>
        <v>0</v>
      </c>
      <c r="S150" s="150">
        <v>5.3999999999999999E-2</v>
      </c>
      <c r="T150" s="151">
        <f t="shared" si="13"/>
        <v>3.1149359999999997</v>
      </c>
      <c r="AR150" s="152" t="s">
        <v>94</v>
      </c>
      <c r="AT150" s="152" t="s">
        <v>152</v>
      </c>
      <c r="AU150" s="152" t="s">
        <v>87</v>
      </c>
      <c r="AY150" s="13" t="s">
        <v>150</v>
      </c>
      <c r="BE150" s="153">
        <f t="shared" si="14"/>
        <v>0</v>
      </c>
      <c r="BF150" s="153">
        <f t="shared" si="15"/>
        <v>0</v>
      </c>
      <c r="BG150" s="153">
        <f t="shared" si="16"/>
        <v>0</v>
      </c>
      <c r="BH150" s="153">
        <f t="shared" si="17"/>
        <v>0</v>
      </c>
      <c r="BI150" s="153">
        <f t="shared" si="18"/>
        <v>0</v>
      </c>
      <c r="BJ150" s="13" t="s">
        <v>87</v>
      </c>
      <c r="BK150" s="153">
        <f t="shared" si="19"/>
        <v>0</v>
      </c>
      <c r="BL150" s="13" t="s">
        <v>94</v>
      </c>
      <c r="BM150" s="152" t="s">
        <v>209</v>
      </c>
    </row>
    <row r="151" spans="2:65" s="1" customFormat="1" ht="24.2" customHeight="1">
      <c r="B151" s="139"/>
      <c r="C151" s="140" t="s">
        <v>210</v>
      </c>
      <c r="D151" s="140" t="s">
        <v>152</v>
      </c>
      <c r="E151" s="141" t="s">
        <v>211</v>
      </c>
      <c r="F151" s="142" t="s">
        <v>212</v>
      </c>
      <c r="G151" s="143" t="s">
        <v>155</v>
      </c>
      <c r="H151" s="144">
        <v>2.0499999999999998</v>
      </c>
      <c r="I151" s="145"/>
      <c r="J151" s="146">
        <f t="shared" si="10"/>
        <v>0</v>
      </c>
      <c r="K151" s="147"/>
      <c r="L151" s="28"/>
      <c r="M151" s="148" t="s">
        <v>1</v>
      </c>
      <c r="N151" s="149" t="s">
        <v>41</v>
      </c>
      <c r="P151" s="150">
        <f t="shared" si="11"/>
        <v>0</v>
      </c>
      <c r="Q151" s="150">
        <v>0</v>
      </c>
      <c r="R151" s="150">
        <f t="shared" si="12"/>
        <v>0</v>
      </c>
      <c r="S151" s="150">
        <v>7.5999999999999998E-2</v>
      </c>
      <c r="T151" s="151">
        <f t="shared" si="13"/>
        <v>0.15579999999999999</v>
      </c>
      <c r="AR151" s="152" t="s">
        <v>94</v>
      </c>
      <c r="AT151" s="152" t="s">
        <v>152</v>
      </c>
      <c r="AU151" s="152" t="s">
        <v>87</v>
      </c>
      <c r="AY151" s="13" t="s">
        <v>150</v>
      </c>
      <c r="BE151" s="153">
        <f t="shared" si="14"/>
        <v>0</v>
      </c>
      <c r="BF151" s="153">
        <f t="shared" si="15"/>
        <v>0</v>
      </c>
      <c r="BG151" s="153">
        <f t="shared" si="16"/>
        <v>0</v>
      </c>
      <c r="BH151" s="153">
        <f t="shared" si="17"/>
        <v>0</v>
      </c>
      <c r="BI151" s="153">
        <f t="shared" si="18"/>
        <v>0</v>
      </c>
      <c r="BJ151" s="13" t="s">
        <v>87</v>
      </c>
      <c r="BK151" s="153">
        <f t="shared" si="19"/>
        <v>0</v>
      </c>
      <c r="BL151" s="13" t="s">
        <v>94</v>
      </c>
      <c r="BM151" s="152" t="s">
        <v>213</v>
      </c>
    </row>
    <row r="152" spans="2:65" s="1" customFormat="1" ht="16.5" customHeight="1">
      <c r="B152" s="139"/>
      <c r="C152" s="140" t="s">
        <v>214</v>
      </c>
      <c r="D152" s="140" t="s">
        <v>152</v>
      </c>
      <c r="E152" s="141" t="s">
        <v>215</v>
      </c>
      <c r="F152" s="142" t="s">
        <v>216</v>
      </c>
      <c r="G152" s="143" t="s">
        <v>155</v>
      </c>
      <c r="H152" s="144">
        <v>15.755000000000001</v>
      </c>
      <c r="I152" s="145"/>
      <c r="J152" s="146">
        <f t="shared" si="10"/>
        <v>0</v>
      </c>
      <c r="K152" s="147"/>
      <c r="L152" s="28"/>
      <c r="M152" s="148" t="s">
        <v>1</v>
      </c>
      <c r="N152" s="149" t="s">
        <v>41</v>
      </c>
      <c r="P152" s="150">
        <f t="shared" si="11"/>
        <v>0</v>
      </c>
      <c r="Q152" s="150">
        <v>0</v>
      </c>
      <c r="R152" s="150">
        <f t="shared" si="12"/>
        <v>0</v>
      </c>
      <c r="S152" s="150">
        <v>6.0000000000000001E-3</v>
      </c>
      <c r="T152" s="151">
        <f t="shared" si="13"/>
        <v>9.4530000000000003E-2</v>
      </c>
      <c r="AR152" s="152" t="s">
        <v>94</v>
      </c>
      <c r="AT152" s="152" t="s">
        <v>152</v>
      </c>
      <c r="AU152" s="152" t="s">
        <v>87</v>
      </c>
      <c r="AY152" s="13" t="s">
        <v>150</v>
      </c>
      <c r="BE152" s="153">
        <f t="shared" si="14"/>
        <v>0</v>
      </c>
      <c r="BF152" s="153">
        <f t="shared" si="15"/>
        <v>0</v>
      </c>
      <c r="BG152" s="153">
        <f t="shared" si="16"/>
        <v>0</v>
      </c>
      <c r="BH152" s="153">
        <f t="shared" si="17"/>
        <v>0</v>
      </c>
      <c r="BI152" s="153">
        <f t="shared" si="18"/>
        <v>0</v>
      </c>
      <c r="BJ152" s="13" t="s">
        <v>87</v>
      </c>
      <c r="BK152" s="153">
        <f t="shared" si="19"/>
        <v>0</v>
      </c>
      <c r="BL152" s="13" t="s">
        <v>94</v>
      </c>
      <c r="BM152" s="152" t="s">
        <v>217</v>
      </c>
    </row>
    <row r="153" spans="2:65" s="1" customFormat="1" ht="21.75" customHeight="1">
      <c r="B153" s="139"/>
      <c r="C153" s="140" t="s">
        <v>218</v>
      </c>
      <c r="D153" s="140" t="s">
        <v>152</v>
      </c>
      <c r="E153" s="141" t="s">
        <v>219</v>
      </c>
      <c r="F153" s="142" t="s">
        <v>220</v>
      </c>
      <c r="G153" s="143" t="s">
        <v>221</v>
      </c>
      <c r="H153" s="144">
        <v>8.52</v>
      </c>
      <c r="I153" s="145"/>
      <c r="J153" s="146">
        <f t="shared" si="10"/>
        <v>0</v>
      </c>
      <c r="K153" s="147"/>
      <c r="L153" s="28"/>
      <c r="M153" s="148" t="s">
        <v>1</v>
      </c>
      <c r="N153" s="149" t="s">
        <v>41</v>
      </c>
      <c r="P153" s="150">
        <f t="shared" si="11"/>
        <v>0</v>
      </c>
      <c r="Q153" s="150">
        <v>0</v>
      </c>
      <c r="R153" s="150">
        <f t="shared" si="12"/>
        <v>0</v>
      </c>
      <c r="S153" s="150">
        <v>0</v>
      </c>
      <c r="T153" s="151">
        <f t="shared" si="13"/>
        <v>0</v>
      </c>
      <c r="AR153" s="152" t="s">
        <v>94</v>
      </c>
      <c r="AT153" s="152" t="s">
        <v>152</v>
      </c>
      <c r="AU153" s="152" t="s">
        <v>87</v>
      </c>
      <c r="AY153" s="13" t="s">
        <v>150</v>
      </c>
      <c r="BE153" s="153">
        <f t="shared" si="14"/>
        <v>0</v>
      </c>
      <c r="BF153" s="153">
        <f t="shared" si="15"/>
        <v>0</v>
      </c>
      <c r="BG153" s="153">
        <f t="shared" si="16"/>
        <v>0</v>
      </c>
      <c r="BH153" s="153">
        <f t="shared" si="17"/>
        <v>0</v>
      </c>
      <c r="BI153" s="153">
        <f t="shared" si="18"/>
        <v>0</v>
      </c>
      <c r="BJ153" s="13" t="s">
        <v>87</v>
      </c>
      <c r="BK153" s="153">
        <f t="shared" si="19"/>
        <v>0</v>
      </c>
      <c r="BL153" s="13" t="s">
        <v>94</v>
      </c>
      <c r="BM153" s="152" t="s">
        <v>222</v>
      </c>
    </row>
    <row r="154" spans="2:65" s="1" customFormat="1" ht="24.2" customHeight="1">
      <c r="B154" s="139"/>
      <c r="C154" s="140" t="s">
        <v>223</v>
      </c>
      <c r="D154" s="140" t="s">
        <v>152</v>
      </c>
      <c r="E154" s="141" t="s">
        <v>224</v>
      </c>
      <c r="F154" s="142" t="s">
        <v>225</v>
      </c>
      <c r="G154" s="143" t="s">
        <v>221</v>
      </c>
      <c r="H154" s="144">
        <v>17.04</v>
      </c>
      <c r="I154" s="145"/>
      <c r="J154" s="146">
        <f t="shared" si="10"/>
        <v>0</v>
      </c>
      <c r="K154" s="147"/>
      <c r="L154" s="28"/>
      <c r="M154" s="148" t="s">
        <v>1</v>
      </c>
      <c r="N154" s="149" t="s">
        <v>41</v>
      </c>
      <c r="P154" s="150">
        <f t="shared" si="11"/>
        <v>0</v>
      </c>
      <c r="Q154" s="150">
        <v>0</v>
      </c>
      <c r="R154" s="150">
        <f t="shared" si="12"/>
        <v>0</v>
      </c>
      <c r="S154" s="150">
        <v>0</v>
      </c>
      <c r="T154" s="151">
        <f t="shared" si="13"/>
        <v>0</v>
      </c>
      <c r="AR154" s="152" t="s">
        <v>94</v>
      </c>
      <c r="AT154" s="152" t="s">
        <v>152</v>
      </c>
      <c r="AU154" s="152" t="s">
        <v>87</v>
      </c>
      <c r="AY154" s="13" t="s">
        <v>150</v>
      </c>
      <c r="BE154" s="153">
        <f t="shared" si="14"/>
        <v>0</v>
      </c>
      <c r="BF154" s="153">
        <f t="shared" si="15"/>
        <v>0</v>
      </c>
      <c r="BG154" s="153">
        <f t="shared" si="16"/>
        <v>0</v>
      </c>
      <c r="BH154" s="153">
        <f t="shared" si="17"/>
        <v>0</v>
      </c>
      <c r="BI154" s="153">
        <f t="shared" si="18"/>
        <v>0</v>
      </c>
      <c r="BJ154" s="13" t="s">
        <v>87</v>
      </c>
      <c r="BK154" s="153">
        <f t="shared" si="19"/>
        <v>0</v>
      </c>
      <c r="BL154" s="13" t="s">
        <v>94</v>
      </c>
      <c r="BM154" s="152" t="s">
        <v>226</v>
      </c>
    </row>
    <row r="155" spans="2:65" s="1" customFormat="1" ht="21.75" customHeight="1">
      <c r="B155" s="139"/>
      <c r="C155" s="140" t="s">
        <v>7</v>
      </c>
      <c r="D155" s="140" t="s">
        <v>152</v>
      </c>
      <c r="E155" s="141" t="s">
        <v>227</v>
      </c>
      <c r="F155" s="142" t="s">
        <v>228</v>
      </c>
      <c r="G155" s="143" t="s">
        <v>221</v>
      </c>
      <c r="H155" s="144">
        <v>8.52</v>
      </c>
      <c r="I155" s="145"/>
      <c r="J155" s="146">
        <f t="shared" si="10"/>
        <v>0</v>
      </c>
      <c r="K155" s="147"/>
      <c r="L155" s="28"/>
      <c r="M155" s="148" t="s">
        <v>1</v>
      </c>
      <c r="N155" s="149" t="s">
        <v>41</v>
      </c>
      <c r="P155" s="150">
        <f t="shared" si="11"/>
        <v>0</v>
      </c>
      <c r="Q155" s="150">
        <v>0</v>
      </c>
      <c r="R155" s="150">
        <f t="shared" si="12"/>
        <v>0</v>
      </c>
      <c r="S155" s="150">
        <v>0</v>
      </c>
      <c r="T155" s="151">
        <f t="shared" si="13"/>
        <v>0</v>
      </c>
      <c r="AR155" s="152" t="s">
        <v>94</v>
      </c>
      <c r="AT155" s="152" t="s">
        <v>152</v>
      </c>
      <c r="AU155" s="152" t="s">
        <v>87</v>
      </c>
      <c r="AY155" s="13" t="s">
        <v>150</v>
      </c>
      <c r="BE155" s="153">
        <f t="shared" si="14"/>
        <v>0</v>
      </c>
      <c r="BF155" s="153">
        <f t="shared" si="15"/>
        <v>0</v>
      </c>
      <c r="BG155" s="153">
        <f t="shared" si="16"/>
        <v>0</v>
      </c>
      <c r="BH155" s="153">
        <f t="shared" si="17"/>
        <v>0</v>
      </c>
      <c r="BI155" s="153">
        <f t="shared" si="18"/>
        <v>0</v>
      </c>
      <c r="BJ155" s="13" t="s">
        <v>87</v>
      </c>
      <c r="BK155" s="153">
        <f t="shared" si="19"/>
        <v>0</v>
      </c>
      <c r="BL155" s="13" t="s">
        <v>94</v>
      </c>
      <c r="BM155" s="152" t="s">
        <v>229</v>
      </c>
    </row>
    <row r="156" spans="2:65" s="1" customFormat="1" ht="24.2" customHeight="1">
      <c r="B156" s="139"/>
      <c r="C156" s="140" t="s">
        <v>230</v>
      </c>
      <c r="D156" s="140" t="s">
        <v>152</v>
      </c>
      <c r="E156" s="141" t="s">
        <v>231</v>
      </c>
      <c r="F156" s="142" t="s">
        <v>232</v>
      </c>
      <c r="G156" s="143" t="s">
        <v>221</v>
      </c>
      <c r="H156" s="144">
        <v>255.6</v>
      </c>
      <c r="I156" s="145"/>
      <c r="J156" s="146">
        <f t="shared" si="10"/>
        <v>0</v>
      </c>
      <c r="K156" s="147"/>
      <c r="L156" s="28"/>
      <c r="M156" s="148" t="s">
        <v>1</v>
      </c>
      <c r="N156" s="149" t="s">
        <v>41</v>
      </c>
      <c r="P156" s="150">
        <f t="shared" si="11"/>
        <v>0</v>
      </c>
      <c r="Q156" s="150">
        <v>0</v>
      </c>
      <c r="R156" s="150">
        <f t="shared" si="12"/>
        <v>0</v>
      </c>
      <c r="S156" s="150">
        <v>0</v>
      </c>
      <c r="T156" s="151">
        <f t="shared" si="13"/>
        <v>0</v>
      </c>
      <c r="AR156" s="152" t="s">
        <v>94</v>
      </c>
      <c r="AT156" s="152" t="s">
        <v>152</v>
      </c>
      <c r="AU156" s="152" t="s">
        <v>87</v>
      </c>
      <c r="AY156" s="13" t="s">
        <v>150</v>
      </c>
      <c r="BE156" s="153">
        <f t="shared" si="14"/>
        <v>0</v>
      </c>
      <c r="BF156" s="153">
        <f t="shared" si="15"/>
        <v>0</v>
      </c>
      <c r="BG156" s="153">
        <f t="shared" si="16"/>
        <v>0</v>
      </c>
      <c r="BH156" s="153">
        <f t="shared" si="17"/>
        <v>0</v>
      </c>
      <c r="BI156" s="153">
        <f t="shared" si="18"/>
        <v>0</v>
      </c>
      <c r="BJ156" s="13" t="s">
        <v>87</v>
      </c>
      <c r="BK156" s="153">
        <f t="shared" si="19"/>
        <v>0</v>
      </c>
      <c r="BL156" s="13" t="s">
        <v>94</v>
      </c>
      <c r="BM156" s="152" t="s">
        <v>233</v>
      </c>
    </row>
    <row r="157" spans="2:65" s="1" customFormat="1" ht="24.2" customHeight="1">
      <c r="B157" s="139"/>
      <c r="C157" s="140" t="s">
        <v>234</v>
      </c>
      <c r="D157" s="140" t="s">
        <v>152</v>
      </c>
      <c r="E157" s="141" t="s">
        <v>235</v>
      </c>
      <c r="F157" s="142" t="s">
        <v>236</v>
      </c>
      <c r="G157" s="143" t="s">
        <v>221</v>
      </c>
      <c r="H157" s="144">
        <v>8.52</v>
      </c>
      <c r="I157" s="145"/>
      <c r="J157" s="146">
        <f t="shared" si="10"/>
        <v>0</v>
      </c>
      <c r="K157" s="147"/>
      <c r="L157" s="28"/>
      <c r="M157" s="148" t="s">
        <v>1</v>
      </c>
      <c r="N157" s="149" t="s">
        <v>41</v>
      </c>
      <c r="P157" s="150">
        <f t="shared" si="11"/>
        <v>0</v>
      </c>
      <c r="Q157" s="150">
        <v>0</v>
      </c>
      <c r="R157" s="150">
        <f t="shared" si="12"/>
        <v>0</v>
      </c>
      <c r="S157" s="150">
        <v>0</v>
      </c>
      <c r="T157" s="151">
        <f t="shared" si="13"/>
        <v>0</v>
      </c>
      <c r="AR157" s="152" t="s">
        <v>94</v>
      </c>
      <c r="AT157" s="152" t="s">
        <v>152</v>
      </c>
      <c r="AU157" s="152" t="s">
        <v>87</v>
      </c>
      <c r="AY157" s="13" t="s">
        <v>150</v>
      </c>
      <c r="BE157" s="153">
        <f t="shared" si="14"/>
        <v>0</v>
      </c>
      <c r="BF157" s="153">
        <f t="shared" si="15"/>
        <v>0</v>
      </c>
      <c r="BG157" s="153">
        <f t="shared" si="16"/>
        <v>0</v>
      </c>
      <c r="BH157" s="153">
        <f t="shared" si="17"/>
        <v>0</v>
      </c>
      <c r="BI157" s="153">
        <f t="shared" si="18"/>
        <v>0</v>
      </c>
      <c r="BJ157" s="13" t="s">
        <v>87</v>
      </c>
      <c r="BK157" s="153">
        <f t="shared" si="19"/>
        <v>0</v>
      </c>
      <c r="BL157" s="13" t="s">
        <v>94</v>
      </c>
      <c r="BM157" s="152" t="s">
        <v>237</v>
      </c>
    </row>
    <row r="158" spans="2:65" s="1" customFormat="1" ht="24.2" customHeight="1">
      <c r="B158" s="139"/>
      <c r="C158" s="140" t="s">
        <v>238</v>
      </c>
      <c r="D158" s="140" t="s">
        <v>152</v>
      </c>
      <c r="E158" s="141" t="s">
        <v>239</v>
      </c>
      <c r="F158" s="142" t="s">
        <v>240</v>
      </c>
      <c r="G158" s="143" t="s">
        <v>221</v>
      </c>
      <c r="H158" s="144">
        <v>42.6</v>
      </c>
      <c r="I158" s="145"/>
      <c r="J158" s="146">
        <f t="shared" si="10"/>
        <v>0</v>
      </c>
      <c r="K158" s="147"/>
      <c r="L158" s="28"/>
      <c r="M158" s="148" t="s">
        <v>1</v>
      </c>
      <c r="N158" s="149" t="s">
        <v>41</v>
      </c>
      <c r="P158" s="150">
        <f t="shared" si="11"/>
        <v>0</v>
      </c>
      <c r="Q158" s="150">
        <v>0</v>
      </c>
      <c r="R158" s="150">
        <f t="shared" si="12"/>
        <v>0</v>
      </c>
      <c r="S158" s="150">
        <v>0</v>
      </c>
      <c r="T158" s="151">
        <f t="shared" si="13"/>
        <v>0</v>
      </c>
      <c r="AR158" s="152" t="s">
        <v>94</v>
      </c>
      <c r="AT158" s="152" t="s">
        <v>152</v>
      </c>
      <c r="AU158" s="152" t="s">
        <v>87</v>
      </c>
      <c r="AY158" s="13" t="s">
        <v>150</v>
      </c>
      <c r="BE158" s="153">
        <f t="shared" si="14"/>
        <v>0</v>
      </c>
      <c r="BF158" s="153">
        <f t="shared" si="15"/>
        <v>0</v>
      </c>
      <c r="BG158" s="153">
        <f t="shared" si="16"/>
        <v>0</v>
      </c>
      <c r="BH158" s="153">
        <f t="shared" si="17"/>
        <v>0</v>
      </c>
      <c r="BI158" s="153">
        <f t="shared" si="18"/>
        <v>0</v>
      </c>
      <c r="BJ158" s="13" t="s">
        <v>87</v>
      </c>
      <c r="BK158" s="153">
        <f t="shared" si="19"/>
        <v>0</v>
      </c>
      <c r="BL158" s="13" t="s">
        <v>94</v>
      </c>
      <c r="BM158" s="152" t="s">
        <v>241</v>
      </c>
    </row>
    <row r="159" spans="2:65" s="1" customFormat="1" ht="16.5" customHeight="1">
      <c r="B159" s="139"/>
      <c r="C159" s="140" t="s">
        <v>242</v>
      </c>
      <c r="D159" s="140" t="s">
        <v>152</v>
      </c>
      <c r="E159" s="141" t="s">
        <v>243</v>
      </c>
      <c r="F159" s="142" t="s">
        <v>244</v>
      </c>
      <c r="G159" s="143" t="s">
        <v>221</v>
      </c>
      <c r="H159" s="144">
        <v>8.52</v>
      </c>
      <c r="I159" s="145"/>
      <c r="J159" s="146">
        <f t="shared" si="10"/>
        <v>0</v>
      </c>
      <c r="K159" s="147"/>
      <c r="L159" s="28"/>
      <c r="M159" s="148" t="s">
        <v>1</v>
      </c>
      <c r="N159" s="149" t="s">
        <v>41</v>
      </c>
      <c r="P159" s="150">
        <f t="shared" si="11"/>
        <v>0</v>
      </c>
      <c r="Q159" s="150">
        <v>0</v>
      </c>
      <c r="R159" s="150">
        <f t="shared" si="12"/>
        <v>0</v>
      </c>
      <c r="S159" s="150">
        <v>0</v>
      </c>
      <c r="T159" s="151">
        <f t="shared" si="13"/>
        <v>0</v>
      </c>
      <c r="AR159" s="152" t="s">
        <v>94</v>
      </c>
      <c r="AT159" s="152" t="s">
        <v>152</v>
      </c>
      <c r="AU159" s="152" t="s">
        <v>87</v>
      </c>
      <c r="AY159" s="13" t="s">
        <v>150</v>
      </c>
      <c r="BE159" s="153">
        <f t="shared" si="14"/>
        <v>0</v>
      </c>
      <c r="BF159" s="153">
        <f t="shared" si="15"/>
        <v>0</v>
      </c>
      <c r="BG159" s="153">
        <f t="shared" si="16"/>
        <v>0</v>
      </c>
      <c r="BH159" s="153">
        <f t="shared" si="17"/>
        <v>0</v>
      </c>
      <c r="BI159" s="153">
        <f t="shared" si="18"/>
        <v>0</v>
      </c>
      <c r="BJ159" s="13" t="s">
        <v>87</v>
      </c>
      <c r="BK159" s="153">
        <f t="shared" si="19"/>
        <v>0</v>
      </c>
      <c r="BL159" s="13" t="s">
        <v>94</v>
      </c>
      <c r="BM159" s="152" t="s">
        <v>245</v>
      </c>
    </row>
    <row r="160" spans="2:65" s="11" customFormat="1" ht="22.9" customHeight="1">
      <c r="B160" s="127"/>
      <c r="D160" s="128" t="s">
        <v>74</v>
      </c>
      <c r="E160" s="137" t="s">
        <v>246</v>
      </c>
      <c r="F160" s="137" t="s">
        <v>247</v>
      </c>
      <c r="I160" s="130"/>
      <c r="J160" s="138">
        <f>BK160</f>
        <v>0</v>
      </c>
      <c r="L160" s="127"/>
      <c r="M160" s="132"/>
      <c r="P160" s="133">
        <f>P161</f>
        <v>0</v>
      </c>
      <c r="R160" s="133">
        <f>R161</f>
        <v>0</v>
      </c>
      <c r="T160" s="134">
        <f>T161</f>
        <v>0</v>
      </c>
      <c r="AR160" s="128" t="s">
        <v>82</v>
      </c>
      <c r="AT160" s="135" t="s">
        <v>74</v>
      </c>
      <c r="AU160" s="135" t="s">
        <v>82</v>
      </c>
      <c r="AY160" s="128" t="s">
        <v>150</v>
      </c>
      <c r="BK160" s="136">
        <f>BK161</f>
        <v>0</v>
      </c>
    </row>
    <row r="161" spans="2:65" s="1" customFormat="1" ht="24.2" customHeight="1">
      <c r="B161" s="139"/>
      <c r="C161" s="140" t="s">
        <v>248</v>
      </c>
      <c r="D161" s="140" t="s">
        <v>152</v>
      </c>
      <c r="E161" s="141" t="s">
        <v>249</v>
      </c>
      <c r="F161" s="142" t="s">
        <v>250</v>
      </c>
      <c r="G161" s="143" t="s">
        <v>221</v>
      </c>
      <c r="H161" s="144">
        <v>9.4489999999999998</v>
      </c>
      <c r="I161" s="145"/>
      <c r="J161" s="146">
        <f>ROUND(I161*H161,2)</f>
        <v>0</v>
      </c>
      <c r="K161" s="147"/>
      <c r="L161" s="28"/>
      <c r="M161" s="148" t="s">
        <v>1</v>
      </c>
      <c r="N161" s="149" t="s">
        <v>41</v>
      </c>
      <c r="P161" s="150">
        <f>O161*H161</f>
        <v>0</v>
      </c>
      <c r="Q161" s="150">
        <v>0</v>
      </c>
      <c r="R161" s="150">
        <f>Q161*H161</f>
        <v>0</v>
      </c>
      <c r="S161" s="150">
        <v>0</v>
      </c>
      <c r="T161" s="151">
        <f>S161*H161</f>
        <v>0</v>
      </c>
      <c r="AR161" s="152" t="s">
        <v>94</v>
      </c>
      <c r="AT161" s="152" t="s">
        <v>152</v>
      </c>
      <c r="AU161" s="152" t="s">
        <v>87</v>
      </c>
      <c r="AY161" s="13" t="s">
        <v>150</v>
      </c>
      <c r="BE161" s="153">
        <f>IF(N161="základná",J161,0)</f>
        <v>0</v>
      </c>
      <c r="BF161" s="153">
        <f>IF(N161="znížená",J161,0)</f>
        <v>0</v>
      </c>
      <c r="BG161" s="153">
        <f>IF(N161="zákl. prenesená",J161,0)</f>
        <v>0</v>
      </c>
      <c r="BH161" s="153">
        <f>IF(N161="zníž. prenesená",J161,0)</f>
        <v>0</v>
      </c>
      <c r="BI161" s="153">
        <f>IF(N161="nulová",J161,0)</f>
        <v>0</v>
      </c>
      <c r="BJ161" s="13" t="s">
        <v>87</v>
      </c>
      <c r="BK161" s="153">
        <f>ROUND(I161*H161,2)</f>
        <v>0</v>
      </c>
      <c r="BL161" s="13" t="s">
        <v>94</v>
      </c>
      <c r="BM161" s="152" t="s">
        <v>251</v>
      </c>
    </row>
    <row r="162" spans="2:65" s="11" customFormat="1" ht="25.9" customHeight="1">
      <c r="B162" s="127"/>
      <c r="D162" s="128" t="s">
        <v>74</v>
      </c>
      <c r="E162" s="129" t="s">
        <v>252</v>
      </c>
      <c r="F162" s="129" t="s">
        <v>253</v>
      </c>
      <c r="I162" s="130"/>
      <c r="J162" s="131">
        <f>BK162</f>
        <v>0</v>
      </c>
      <c r="L162" s="127"/>
      <c r="M162" s="132"/>
      <c r="P162" s="133">
        <f>P163+P168+P235+P242+P247</f>
        <v>0</v>
      </c>
      <c r="R162" s="133">
        <f>R163+R168+R235+R242+R247</f>
        <v>1.1680385200000001</v>
      </c>
      <c r="T162" s="134">
        <f>T163+T168+T235+T242+T247</f>
        <v>0.75371034000000003</v>
      </c>
      <c r="AR162" s="128" t="s">
        <v>87</v>
      </c>
      <c r="AT162" s="135" t="s">
        <v>74</v>
      </c>
      <c r="AU162" s="135" t="s">
        <v>75</v>
      </c>
      <c r="AY162" s="128" t="s">
        <v>150</v>
      </c>
      <c r="BK162" s="136">
        <f>BK163+BK168+BK235+BK242+BK247</f>
        <v>0</v>
      </c>
    </row>
    <row r="163" spans="2:65" s="11" customFormat="1" ht="22.9" customHeight="1">
      <c r="B163" s="127"/>
      <c r="D163" s="128" t="s">
        <v>74</v>
      </c>
      <c r="E163" s="137" t="s">
        <v>254</v>
      </c>
      <c r="F163" s="137" t="s">
        <v>255</v>
      </c>
      <c r="I163" s="130"/>
      <c r="J163" s="138">
        <f>BK163</f>
        <v>0</v>
      </c>
      <c r="L163" s="127"/>
      <c r="M163" s="132"/>
      <c r="P163" s="133">
        <f>SUM(P164:P167)</f>
        <v>0</v>
      </c>
      <c r="R163" s="133">
        <f>SUM(R164:R167)</f>
        <v>0.20289825</v>
      </c>
      <c r="T163" s="134">
        <f>SUM(T164:T167)</f>
        <v>0.42571033999999996</v>
      </c>
      <c r="AR163" s="128" t="s">
        <v>87</v>
      </c>
      <c r="AT163" s="135" t="s">
        <v>74</v>
      </c>
      <c r="AU163" s="135" t="s">
        <v>82</v>
      </c>
      <c r="AY163" s="128" t="s">
        <v>150</v>
      </c>
      <c r="BK163" s="136">
        <f>SUM(BK164:BK167)</f>
        <v>0</v>
      </c>
    </row>
    <row r="164" spans="2:65" s="1" customFormat="1" ht="16.5" customHeight="1">
      <c r="B164" s="139"/>
      <c r="C164" s="140" t="s">
        <v>256</v>
      </c>
      <c r="D164" s="140" t="s">
        <v>152</v>
      </c>
      <c r="E164" s="141" t="s">
        <v>257</v>
      </c>
      <c r="F164" s="142" t="s">
        <v>258</v>
      </c>
      <c r="G164" s="143" t="s">
        <v>166</v>
      </c>
      <c r="H164" s="144">
        <v>8</v>
      </c>
      <c r="I164" s="145"/>
      <c r="J164" s="146">
        <f>ROUND(I164*H164,2)</f>
        <v>0</v>
      </c>
      <c r="K164" s="147"/>
      <c r="L164" s="28"/>
      <c r="M164" s="148" t="s">
        <v>1</v>
      </c>
      <c r="N164" s="149" t="s">
        <v>41</v>
      </c>
      <c r="P164" s="150">
        <f>O164*H164</f>
        <v>0</v>
      </c>
      <c r="Q164" s="150">
        <v>0</v>
      </c>
      <c r="R164" s="150">
        <f>Q164*H164</f>
        <v>0</v>
      </c>
      <c r="S164" s="150">
        <v>0.02</v>
      </c>
      <c r="T164" s="151">
        <f>S164*H164</f>
        <v>0.16</v>
      </c>
      <c r="AR164" s="152" t="s">
        <v>210</v>
      </c>
      <c r="AT164" s="152" t="s">
        <v>152</v>
      </c>
      <c r="AU164" s="152" t="s">
        <v>87</v>
      </c>
      <c r="AY164" s="13" t="s">
        <v>150</v>
      </c>
      <c r="BE164" s="153">
        <f>IF(N164="základná",J164,0)</f>
        <v>0</v>
      </c>
      <c r="BF164" s="153">
        <f>IF(N164="znížená",J164,0)</f>
        <v>0</v>
      </c>
      <c r="BG164" s="153">
        <f>IF(N164="zákl. prenesená",J164,0)</f>
        <v>0</v>
      </c>
      <c r="BH164" s="153">
        <f>IF(N164="zníž. prenesená",J164,0)</f>
        <v>0</v>
      </c>
      <c r="BI164" s="153">
        <f>IF(N164="nulová",J164,0)</f>
        <v>0</v>
      </c>
      <c r="BJ164" s="13" t="s">
        <v>87</v>
      </c>
      <c r="BK164" s="153">
        <f>ROUND(I164*H164,2)</f>
        <v>0</v>
      </c>
      <c r="BL164" s="13" t="s">
        <v>210</v>
      </c>
      <c r="BM164" s="152" t="s">
        <v>259</v>
      </c>
    </row>
    <row r="165" spans="2:65" s="1" customFormat="1" ht="33" customHeight="1">
      <c r="B165" s="139"/>
      <c r="C165" s="140" t="s">
        <v>260</v>
      </c>
      <c r="D165" s="140" t="s">
        <v>152</v>
      </c>
      <c r="E165" s="141" t="s">
        <v>261</v>
      </c>
      <c r="F165" s="142" t="s">
        <v>262</v>
      </c>
      <c r="G165" s="143" t="s">
        <v>174</v>
      </c>
      <c r="H165" s="144">
        <v>90.177000000000007</v>
      </c>
      <c r="I165" s="145"/>
      <c r="J165" s="146">
        <f>ROUND(I165*H165,2)</f>
        <v>0</v>
      </c>
      <c r="K165" s="147"/>
      <c r="L165" s="28"/>
      <c r="M165" s="148" t="s">
        <v>1</v>
      </c>
      <c r="N165" s="149" t="s">
        <v>41</v>
      </c>
      <c r="P165" s="150">
        <f>O165*H165</f>
        <v>0</v>
      </c>
      <c r="Q165" s="150">
        <v>2.2499999999999998E-3</v>
      </c>
      <c r="R165" s="150">
        <f>Q165*H165</f>
        <v>0.20289825</v>
      </c>
      <c r="S165" s="150">
        <v>0</v>
      </c>
      <c r="T165" s="151">
        <f>S165*H165</f>
        <v>0</v>
      </c>
      <c r="AR165" s="152" t="s">
        <v>210</v>
      </c>
      <c r="AT165" s="152" t="s">
        <v>152</v>
      </c>
      <c r="AU165" s="152" t="s">
        <v>87</v>
      </c>
      <c r="AY165" s="13" t="s">
        <v>150</v>
      </c>
      <c r="BE165" s="153">
        <f>IF(N165="základná",J165,0)</f>
        <v>0</v>
      </c>
      <c r="BF165" s="153">
        <f>IF(N165="znížená",J165,0)</f>
        <v>0</v>
      </c>
      <c r="BG165" s="153">
        <f>IF(N165="zákl. prenesená",J165,0)</f>
        <v>0</v>
      </c>
      <c r="BH165" s="153">
        <f>IF(N165="zníž. prenesená",J165,0)</f>
        <v>0</v>
      </c>
      <c r="BI165" s="153">
        <f>IF(N165="nulová",J165,0)</f>
        <v>0</v>
      </c>
      <c r="BJ165" s="13" t="s">
        <v>87</v>
      </c>
      <c r="BK165" s="153">
        <f>ROUND(I165*H165,2)</f>
        <v>0</v>
      </c>
      <c r="BL165" s="13" t="s">
        <v>210</v>
      </c>
      <c r="BM165" s="152" t="s">
        <v>263</v>
      </c>
    </row>
    <row r="166" spans="2:65" s="1" customFormat="1" ht="24.2" customHeight="1">
      <c r="B166" s="139"/>
      <c r="C166" s="140" t="s">
        <v>264</v>
      </c>
      <c r="D166" s="140" t="s">
        <v>152</v>
      </c>
      <c r="E166" s="141" t="s">
        <v>265</v>
      </c>
      <c r="F166" s="142" t="s">
        <v>266</v>
      </c>
      <c r="G166" s="143" t="s">
        <v>174</v>
      </c>
      <c r="H166" s="144">
        <v>92.581999999999994</v>
      </c>
      <c r="I166" s="145"/>
      <c r="J166" s="146">
        <f>ROUND(I166*H166,2)</f>
        <v>0</v>
      </c>
      <c r="K166" s="147"/>
      <c r="L166" s="28"/>
      <c r="M166" s="148" t="s">
        <v>1</v>
      </c>
      <c r="N166" s="149" t="s">
        <v>41</v>
      </c>
      <c r="P166" s="150">
        <f>O166*H166</f>
        <v>0</v>
      </c>
      <c r="Q166" s="150">
        <v>0</v>
      </c>
      <c r="R166" s="150">
        <f>Q166*H166</f>
        <v>0</v>
      </c>
      <c r="S166" s="150">
        <v>2.8700000000000002E-3</v>
      </c>
      <c r="T166" s="151">
        <f>S166*H166</f>
        <v>0.26571033999999999</v>
      </c>
      <c r="AR166" s="152" t="s">
        <v>210</v>
      </c>
      <c r="AT166" s="152" t="s">
        <v>152</v>
      </c>
      <c r="AU166" s="152" t="s">
        <v>87</v>
      </c>
      <c r="AY166" s="13" t="s">
        <v>150</v>
      </c>
      <c r="BE166" s="153">
        <f>IF(N166="základná",J166,0)</f>
        <v>0</v>
      </c>
      <c r="BF166" s="153">
        <f>IF(N166="znížená",J166,0)</f>
        <v>0</v>
      </c>
      <c r="BG166" s="153">
        <f>IF(N166="zákl. prenesená",J166,0)</f>
        <v>0</v>
      </c>
      <c r="BH166" s="153">
        <f>IF(N166="zníž. prenesená",J166,0)</f>
        <v>0</v>
      </c>
      <c r="BI166" s="153">
        <f>IF(N166="nulová",J166,0)</f>
        <v>0</v>
      </c>
      <c r="BJ166" s="13" t="s">
        <v>87</v>
      </c>
      <c r="BK166" s="153">
        <f>ROUND(I166*H166,2)</f>
        <v>0</v>
      </c>
      <c r="BL166" s="13" t="s">
        <v>210</v>
      </c>
      <c r="BM166" s="152" t="s">
        <v>267</v>
      </c>
    </row>
    <row r="167" spans="2:65" s="1" customFormat="1" ht="24.2" customHeight="1">
      <c r="B167" s="139"/>
      <c r="C167" s="140" t="s">
        <v>268</v>
      </c>
      <c r="D167" s="140" t="s">
        <v>152</v>
      </c>
      <c r="E167" s="141" t="s">
        <v>269</v>
      </c>
      <c r="F167" s="142" t="s">
        <v>270</v>
      </c>
      <c r="G167" s="143" t="s">
        <v>271</v>
      </c>
      <c r="H167" s="165"/>
      <c r="I167" s="145"/>
      <c r="J167" s="146">
        <f>ROUND(I167*H167,2)</f>
        <v>0</v>
      </c>
      <c r="K167" s="147"/>
      <c r="L167" s="28"/>
      <c r="M167" s="148" t="s">
        <v>1</v>
      </c>
      <c r="N167" s="149" t="s">
        <v>41</v>
      </c>
      <c r="P167" s="150">
        <f>O167*H167</f>
        <v>0</v>
      </c>
      <c r="Q167" s="150">
        <v>0</v>
      </c>
      <c r="R167" s="150">
        <f>Q167*H167</f>
        <v>0</v>
      </c>
      <c r="S167" s="150">
        <v>0</v>
      </c>
      <c r="T167" s="151">
        <f>S167*H167</f>
        <v>0</v>
      </c>
      <c r="AR167" s="152" t="s">
        <v>210</v>
      </c>
      <c r="AT167" s="152" t="s">
        <v>152</v>
      </c>
      <c r="AU167" s="152" t="s">
        <v>87</v>
      </c>
      <c r="AY167" s="13" t="s">
        <v>150</v>
      </c>
      <c r="BE167" s="153">
        <f>IF(N167="základná",J167,0)</f>
        <v>0</v>
      </c>
      <c r="BF167" s="153">
        <f>IF(N167="znížená",J167,0)</f>
        <v>0</v>
      </c>
      <c r="BG167" s="153">
        <f>IF(N167="zákl. prenesená",J167,0)</f>
        <v>0</v>
      </c>
      <c r="BH167" s="153">
        <f>IF(N167="zníž. prenesená",J167,0)</f>
        <v>0</v>
      </c>
      <c r="BI167" s="153">
        <f>IF(N167="nulová",J167,0)</f>
        <v>0</v>
      </c>
      <c r="BJ167" s="13" t="s">
        <v>87</v>
      </c>
      <c r="BK167" s="153">
        <f>ROUND(I167*H167,2)</f>
        <v>0</v>
      </c>
      <c r="BL167" s="13" t="s">
        <v>210</v>
      </c>
      <c r="BM167" s="152" t="s">
        <v>272</v>
      </c>
    </row>
    <row r="168" spans="2:65" s="11" customFormat="1" ht="22.9" customHeight="1">
      <c r="B168" s="127"/>
      <c r="D168" s="128" t="s">
        <v>74</v>
      </c>
      <c r="E168" s="137" t="s">
        <v>273</v>
      </c>
      <c r="F168" s="137" t="s">
        <v>274</v>
      </c>
      <c r="I168" s="130"/>
      <c r="J168" s="138">
        <f>BK168</f>
        <v>0</v>
      </c>
      <c r="L168" s="127"/>
      <c r="M168" s="132"/>
      <c r="P168" s="133">
        <f>SUM(P169:P234)</f>
        <v>0</v>
      </c>
      <c r="R168" s="133">
        <f>SUM(R169:R234)</f>
        <v>0.83450360000000001</v>
      </c>
      <c r="T168" s="134">
        <f>SUM(T169:T234)</f>
        <v>0.32800000000000001</v>
      </c>
      <c r="AR168" s="128" t="s">
        <v>87</v>
      </c>
      <c r="AT168" s="135" t="s">
        <v>74</v>
      </c>
      <c r="AU168" s="135" t="s">
        <v>82</v>
      </c>
      <c r="AY168" s="128" t="s">
        <v>150</v>
      </c>
      <c r="BK168" s="136">
        <f>SUM(BK169:BK234)</f>
        <v>0</v>
      </c>
    </row>
    <row r="169" spans="2:65" s="1" customFormat="1" ht="24.2" customHeight="1">
      <c r="B169" s="139"/>
      <c r="C169" s="140" t="s">
        <v>275</v>
      </c>
      <c r="D169" s="140" t="s">
        <v>152</v>
      </c>
      <c r="E169" s="141" t="s">
        <v>276</v>
      </c>
      <c r="F169" s="142" t="s">
        <v>277</v>
      </c>
      <c r="G169" s="143" t="s">
        <v>174</v>
      </c>
      <c r="H169" s="144">
        <v>403.44</v>
      </c>
      <c r="I169" s="145"/>
      <c r="J169" s="146">
        <f t="shared" ref="J169:J200" si="20">ROUND(I169*H169,2)</f>
        <v>0</v>
      </c>
      <c r="K169" s="147"/>
      <c r="L169" s="28"/>
      <c r="M169" s="148" t="s">
        <v>1</v>
      </c>
      <c r="N169" s="149" t="s">
        <v>41</v>
      </c>
      <c r="P169" s="150">
        <f t="shared" ref="P169:P200" si="21">O169*H169</f>
        <v>0</v>
      </c>
      <c r="Q169" s="150">
        <v>2.1000000000000001E-4</v>
      </c>
      <c r="R169" s="150">
        <f t="shared" ref="R169:R200" si="22">Q169*H169</f>
        <v>8.4722400000000003E-2</v>
      </c>
      <c r="S169" s="150">
        <v>0</v>
      </c>
      <c r="T169" s="151">
        <f t="shared" ref="T169:T200" si="23">S169*H169</f>
        <v>0</v>
      </c>
      <c r="AR169" s="152" t="s">
        <v>94</v>
      </c>
      <c r="AT169" s="152" t="s">
        <v>152</v>
      </c>
      <c r="AU169" s="152" t="s">
        <v>87</v>
      </c>
      <c r="AY169" s="13" t="s">
        <v>150</v>
      </c>
      <c r="BE169" s="153">
        <f t="shared" ref="BE169:BE200" si="24">IF(N169="základná",J169,0)</f>
        <v>0</v>
      </c>
      <c r="BF169" s="153">
        <f t="shared" ref="BF169:BF200" si="25">IF(N169="znížená",J169,0)</f>
        <v>0</v>
      </c>
      <c r="BG169" s="153">
        <f t="shared" ref="BG169:BG200" si="26">IF(N169="zákl. prenesená",J169,0)</f>
        <v>0</v>
      </c>
      <c r="BH169" s="153">
        <f t="shared" ref="BH169:BH200" si="27">IF(N169="zníž. prenesená",J169,0)</f>
        <v>0</v>
      </c>
      <c r="BI169" s="153">
        <f t="shared" ref="BI169:BI200" si="28">IF(N169="nulová",J169,0)</f>
        <v>0</v>
      </c>
      <c r="BJ169" s="13" t="s">
        <v>87</v>
      </c>
      <c r="BK169" s="153">
        <f t="shared" ref="BK169:BK200" si="29">ROUND(I169*H169,2)</f>
        <v>0</v>
      </c>
      <c r="BL169" s="13" t="s">
        <v>94</v>
      </c>
      <c r="BM169" s="152" t="s">
        <v>278</v>
      </c>
    </row>
    <row r="170" spans="2:65" s="1" customFormat="1" ht="37.9" customHeight="1">
      <c r="B170" s="139"/>
      <c r="C170" s="154" t="s">
        <v>279</v>
      </c>
      <c r="D170" s="154" t="s">
        <v>168</v>
      </c>
      <c r="E170" s="155" t="s">
        <v>280</v>
      </c>
      <c r="F170" s="156" t="s">
        <v>281</v>
      </c>
      <c r="G170" s="157" t="s">
        <v>174</v>
      </c>
      <c r="H170" s="158">
        <v>423.61200000000002</v>
      </c>
      <c r="I170" s="159"/>
      <c r="J170" s="160">
        <f t="shared" si="20"/>
        <v>0</v>
      </c>
      <c r="K170" s="161"/>
      <c r="L170" s="162"/>
      <c r="M170" s="163" t="s">
        <v>1</v>
      </c>
      <c r="N170" s="164" t="s">
        <v>41</v>
      </c>
      <c r="P170" s="150">
        <f t="shared" si="21"/>
        <v>0</v>
      </c>
      <c r="Q170" s="150">
        <v>1E-4</v>
      </c>
      <c r="R170" s="150">
        <f t="shared" si="22"/>
        <v>4.2361200000000002E-2</v>
      </c>
      <c r="S170" s="150">
        <v>0</v>
      </c>
      <c r="T170" s="151">
        <f t="shared" si="23"/>
        <v>0</v>
      </c>
      <c r="AR170" s="152" t="s">
        <v>109</v>
      </c>
      <c r="AT170" s="152" t="s">
        <v>168</v>
      </c>
      <c r="AU170" s="152" t="s">
        <v>87</v>
      </c>
      <c r="AY170" s="13" t="s">
        <v>150</v>
      </c>
      <c r="BE170" s="153">
        <f t="shared" si="24"/>
        <v>0</v>
      </c>
      <c r="BF170" s="153">
        <f t="shared" si="25"/>
        <v>0</v>
      </c>
      <c r="BG170" s="153">
        <f t="shared" si="26"/>
        <v>0</v>
      </c>
      <c r="BH170" s="153">
        <f t="shared" si="27"/>
        <v>0</v>
      </c>
      <c r="BI170" s="153">
        <f t="shared" si="28"/>
        <v>0</v>
      </c>
      <c r="BJ170" s="13" t="s">
        <v>87</v>
      </c>
      <c r="BK170" s="153">
        <f t="shared" si="29"/>
        <v>0</v>
      </c>
      <c r="BL170" s="13" t="s">
        <v>94</v>
      </c>
      <c r="BM170" s="152" t="s">
        <v>282</v>
      </c>
    </row>
    <row r="171" spans="2:65" s="1" customFormat="1" ht="37.9" customHeight="1">
      <c r="B171" s="139"/>
      <c r="C171" s="154" t="s">
        <v>283</v>
      </c>
      <c r="D171" s="154" t="s">
        <v>168</v>
      </c>
      <c r="E171" s="155" t="s">
        <v>284</v>
      </c>
      <c r="F171" s="156" t="s">
        <v>285</v>
      </c>
      <c r="G171" s="157" t="s">
        <v>174</v>
      </c>
      <c r="H171" s="158">
        <v>423.61200000000002</v>
      </c>
      <c r="I171" s="159"/>
      <c r="J171" s="160">
        <f t="shared" si="20"/>
        <v>0</v>
      </c>
      <c r="K171" s="161"/>
      <c r="L171" s="162"/>
      <c r="M171" s="163" t="s">
        <v>1</v>
      </c>
      <c r="N171" s="164" t="s">
        <v>41</v>
      </c>
      <c r="P171" s="150">
        <f t="shared" si="21"/>
        <v>0</v>
      </c>
      <c r="Q171" s="150">
        <v>1E-4</v>
      </c>
      <c r="R171" s="150">
        <f t="shared" si="22"/>
        <v>4.2361200000000002E-2</v>
      </c>
      <c r="S171" s="150">
        <v>0</v>
      </c>
      <c r="T171" s="151">
        <f t="shared" si="23"/>
        <v>0</v>
      </c>
      <c r="AR171" s="152" t="s">
        <v>109</v>
      </c>
      <c r="AT171" s="152" t="s">
        <v>168</v>
      </c>
      <c r="AU171" s="152" t="s">
        <v>87</v>
      </c>
      <c r="AY171" s="13" t="s">
        <v>150</v>
      </c>
      <c r="BE171" s="153">
        <f t="shared" si="24"/>
        <v>0</v>
      </c>
      <c r="BF171" s="153">
        <f t="shared" si="25"/>
        <v>0</v>
      </c>
      <c r="BG171" s="153">
        <f t="shared" si="26"/>
        <v>0</v>
      </c>
      <c r="BH171" s="153">
        <f t="shared" si="27"/>
        <v>0</v>
      </c>
      <c r="BI171" s="153">
        <f t="shared" si="28"/>
        <v>0</v>
      </c>
      <c r="BJ171" s="13" t="s">
        <v>87</v>
      </c>
      <c r="BK171" s="153">
        <f t="shared" si="29"/>
        <v>0</v>
      </c>
      <c r="BL171" s="13" t="s">
        <v>94</v>
      </c>
      <c r="BM171" s="152" t="s">
        <v>286</v>
      </c>
    </row>
    <row r="172" spans="2:65" s="1" customFormat="1" ht="16.5" customHeight="1">
      <c r="B172" s="139"/>
      <c r="C172" s="154" t="s">
        <v>287</v>
      </c>
      <c r="D172" s="154" t="s">
        <v>168</v>
      </c>
      <c r="E172" s="155" t="s">
        <v>288</v>
      </c>
      <c r="F172" s="156" t="s">
        <v>289</v>
      </c>
      <c r="G172" s="157" t="s">
        <v>166</v>
      </c>
      <c r="H172" s="158">
        <v>1</v>
      </c>
      <c r="I172" s="159"/>
      <c r="J172" s="160">
        <f t="shared" si="20"/>
        <v>0</v>
      </c>
      <c r="K172" s="161"/>
      <c r="L172" s="162"/>
      <c r="M172" s="163" t="s">
        <v>1</v>
      </c>
      <c r="N172" s="164" t="s">
        <v>41</v>
      </c>
      <c r="P172" s="150">
        <f t="shared" si="21"/>
        <v>0</v>
      </c>
      <c r="Q172" s="150">
        <v>0</v>
      </c>
      <c r="R172" s="150">
        <f t="shared" si="22"/>
        <v>0</v>
      </c>
      <c r="S172" s="150">
        <v>0</v>
      </c>
      <c r="T172" s="151">
        <f t="shared" si="23"/>
        <v>0</v>
      </c>
      <c r="AR172" s="152" t="s">
        <v>109</v>
      </c>
      <c r="AT172" s="152" t="s">
        <v>168</v>
      </c>
      <c r="AU172" s="152" t="s">
        <v>87</v>
      </c>
      <c r="AY172" s="13" t="s">
        <v>150</v>
      </c>
      <c r="BE172" s="153">
        <f t="shared" si="24"/>
        <v>0</v>
      </c>
      <c r="BF172" s="153">
        <f t="shared" si="25"/>
        <v>0</v>
      </c>
      <c r="BG172" s="153">
        <f t="shared" si="26"/>
        <v>0</v>
      </c>
      <c r="BH172" s="153">
        <f t="shared" si="27"/>
        <v>0</v>
      </c>
      <c r="BI172" s="153">
        <f t="shared" si="28"/>
        <v>0</v>
      </c>
      <c r="BJ172" s="13" t="s">
        <v>87</v>
      </c>
      <c r="BK172" s="153">
        <f t="shared" si="29"/>
        <v>0</v>
      </c>
      <c r="BL172" s="13" t="s">
        <v>94</v>
      </c>
      <c r="BM172" s="152" t="s">
        <v>290</v>
      </c>
    </row>
    <row r="173" spans="2:65" s="1" customFormat="1" ht="16.5" customHeight="1">
      <c r="B173" s="139"/>
      <c r="C173" s="154" t="s">
        <v>291</v>
      </c>
      <c r="D173" s="154" t="s">
        <v>168</v>
      </c>
      <c r="E173" s="155" t="s">
        <v>292</v>
      </c>
      <c r="F173" s="156" t="s">
        <v>293</v>
      </c>
      <c r="G173" s="157" t="s">
        <v>166</v>
      </c>
      <c r="H173" s="158">
        <v>1</v>
      </c>
      <c r="I173" s="159"/>
      <c r="J173" s="160">
        <f t="shared" si="20"/>
        <v>0</v>
      </c>
      <c r="K173" s="161"/>
      <c r="L173" s="162"/>
      <c r="M173" s="163" t="s">
        <v>1</v>
      </c>
      <c r="N173" s="164" t="s">
        <v>41</v>
      </c>
      <c r="P173" s="150">
        <f t="shared" si="21"/>
        <v>0</v>
      </c>
      <c r="Q173" s="150">
        <v>0</v>
      </c>
      <c r="R173" s="150">
        <f t="shared" si="22"/>
        <v>0</v>
      </c>
      <c r="S173" s="150">
        <v>0</v>
      </c>
      <c r="T173" s="151">
        <f t="shared" si="23"/>
        <v>0</v>
      </c>
      <c r="AR173" s="152" t="s">
        <v>109</v>
      </c>
      <c r="AT173" s="152" t="s">
        <v>168</v>
      </c>
      <c r="AU173" s="152" t="s">
        <v>87</v>
      </c>
      <c r="AY173" s="13" t="s">
        <v>150</v>
      </c>
      <c r="BE173" s="153">
        <f t="shared" si="24"/>
        <v>0</v>
      </c>
      <c r="BF173" s="153">
        <f t="shared" si="25"/>
        <v>0</v>
      </c>
      <c r="BG173" s="153">
        <f t="shared" si="26"/>
        <v>0</v>
      </c>
      <c r="BH173" s="153">
        <f t="shared" si="27"/>
        <v>0</v>
      </c>
      <c r="BI173" s="153">
        <f t="shared" si="28"/>
        <v>0</v>
      </c>
      <c r="BJ173" s="13" t="s">
        <v>87</v>
      </c>
      <c r="BK173" s="153">
        <f t="shared" si="29"/>
        <v>0</v>
      </c>
      <c r="BL173" s="13" t="s">
        <v>94</v>
      </c>
      <c r="BM173" s="152" t="s">
        <v>294</v>
      </c>
    </row>
    <row r="174" spans="2:65" s="1" customFormat="1" ht="16.5" customHeight="1">
      <c r="B174" s="139"/>
      <c r="C174" s="154" t="s">
        <v>295</v>
      </c>
      <c r="D174" s="154" t="s">
        <v>168</v>
      </c>
      <c r="E174" s="155" t="s">
        <v>296</v>
      </c>
      <c r="F174" s="156" t="s">
        <v>297</v>
      </c>
      <c r="G174" s="157" t="s">
        <v>166</v>
      </c>
      <c r="H174" s="158">
        <v>1</v>
      </c>
      <c r="I174" s="159"/>
      <c r="J174" s="160">
        <f t="shared" si="20"/>
        <v>0</v>
      </c>
      <c r="K174" s="161"/>
      <c r="L174" s="162"/>
      <c r="M174" s="163" t="s">
        <v>1</v>
      </c>
      <c r="N174" s="164" t="s">
        <v>41</v>
      </c>
      <c r="P174" s="150">
        <f t="shared" si="21"/>
        <v>0</v>
      </c>
      <c r="Q174" s="150">
        <v>0</v>
      </c>
      <c r="R174" s="150">
        <f t="shared" si="22"/>
        <v>0</v>
      </c>
      <c r="S174" s="150">
        <v>0</v>
      </c>
      <c r="T174" s="151">
        <f t="shared" si="23"/>
        <v>0</v>
      </c>
      <c r="AR174" s="152" t="s">
        <v>109</v>
      </c>
      <c r="AT174" s="152" t="s">
        <v>168</v>
      </c>
      <c r="AU174" s="152" t="s">
        <v>87</v>
      </c>
      <c r="AY174" s="13" t="s">
        <v>150</v>
      </c>
      <c r="BE174" s="153">
        <f t="shared" si="24"/>
        <v>0</v>
      </c>
      <c r="BF174" s="153">
        <f t="shared" si="25"/>
        <v>0</v>
      </c>
      <c r="BG174" s="153">
        <f t="shared" si="26"/>
        <v>0</v>
      </c>
      <c r="BH174" s="153">
        <f t="shared" si="27"/>
        <v>0</v>
      </c>
      <c r="BI174" s="153">
        <f t="shared" si="28"/>
        <v>0</v>
      </c>
      <c r="BJ174" s="13" t="s">
        <v>87</v>
      </c>
      <c r="BK174" s="153">
        <f t="shared" si="29"/>
        <v>0</v>
      </c>
      <c r="BL174" s="13" t="s">
        <v>94</v>
      </c>
      <c r="BM174" s="152" t="s">
        <v>298</v>
      </c>
    </row>
    <row r="175" spans="2:65" s="1" customFormat="1" ht="16.5" customHeight="1">
      <c r="B175" s="139"/>
      <c r="C175" s="154" t="s">
        <v>299</v>
      </c>
      <c r="D175" s="154" t="s">
        <v>168</v>
      </c>
      <c r="E175" s="155" t="s">
        <v>300</v>
      </c>
      <c r="F175" s="156" t="s">
        <v>301</v>
      </c>
      <c r="G175" s="157" t="s">
        <v>166</v>
      </c>
      <c r="H175" s="158">
        <v>1</v>
      </c>
      <c r="I175" s="159"/>
      <c r="J175" s="160">
        <f t="shared" si="20"/>
        <v>0</v>
      </c>
      <c r="K175" s="161"/>
      <c r="L175" s="162"/>
      <c r="M175" s="163" t="s">
        <v>1</v>
      </c>
      <c r="N175" s="164" t="s">
        <v>41</v>
      </c>
      <c r="P175" s="150">
        <f t="shared" si="21"/>
        <v>0</v>
      </c>
      <c r="Q175" s="150">
        <v>0</v>
      </c>
      <c r="R175" s="150">
        <f t="shared" si="22"/>
        <v>0</v>
      </c>
      <c r="S175" s="150">
        <v>0</v>
      </c>
      <c r="T175" s="151">
        <f t="shared" si="23"/>
        <v>0</v>
      </c>
      <c r="AR175" s="152" t="s">
        <v>109</v>
      </c>
      <c r="AT175" s="152" t="s">
        <v>168</v>
      </c>
      <c r="AU175" s="152" t="s">
        <v>87</v>
      </c>
      <c r="AY175" s="13" t="s">
        <v>150</v>
      </c>
      <c r="BE175" s="153">
        <f t="shared" si="24"/>
        <v>0</v>
      </c>
      <c r="BF175" s="153">
        <f t="shared" si="25"/>
        <v>0</v>
      </c>
      <c r="BG175" s="153">
        <f t="shared" si="26"/>
        <v>0</v>
      </c>
      <c r="BH175" s="153">
        <f t="shared" si="27"/>
        <v>0</v>
      </c>
      <c r="BI175" s="153">
        <f t="shared" si="28"/>
        <v>0</v>
      </c>
      <c r="BJ175" s="13" t="s">
        <v>87</v>
      </c>
      <c r="BK175" s="153">
        <f t="shared" si="29"/>
        <v>0</v>
      </c>
      <c r="BL175" s="13" t="s">
        <v>94</v>
      </c>
      <c r="BM175" s="152" t="s">
        <v>302</v>
      </c>
    </row>
    <row r="176" spans="2:65" s="1" customFormat="1" ht="16.5" customHeight="1">
      <c r="B176" s="139"/>
      <c r="C176" s="154" t="s">
        <v>303</v>
      </c>
      <c r="D176" s="154" t="s">
        <v>168</v>
      </c>
      <c r="E176" s="155" t="s">
        <v>304</v>
      </c>
      <c r="F176" s="156" t="s">
        <v>305</v>
      </c>
      <c r="G176" s="157" t="s">
        <v>166</v>
      </c>
      <c r="H176" s="158">
        <v>2</v>
      </c>
      <c r="I176" s="159"/>
      <c r="J176" s="160">
        <f t="shared" si="20"/>
        <v>0</v>
      </c>
      <c r="K176" s="161"/>
      <c r="L176" s="162"/>
      <c r="M176" s="163" t="s">
        <v>1</v>
      </c>
      <c r="N176" s="164" t="s">
        <v>41</v>
      </c>
      <c r="P176" s="150">
        <f t="shared" si="21"/>
        <v>0</v>
      </c>
      <c r="Q176" s="150">
        <v>0</v>
      </c>
      <c r="R176" s="150">
        <f t="shared" si="22"/>
        <v>0</v>
      </c>
      <c r="S176" s="150">
        <v>0</v>
      </c>
      <c r="T176" s="151">
        <f t="shared" si="23"/>
        <v>0</v>
      </c>
      <c r="AR176" s="152" t="s">
        <v>109</v>
      </c>
      <c r="AT176" s="152" t="s">
        <v>168</v>
      </c>
      <c r="AU176" s="152" t="s">
        <v>87</v>
      </c>
      <c r="AY176" s="13" t="s">
        <v>150</v>
      </c>
      <c r="BE176" s="153">
        <f t="shared" si="24"/>
        <v>0</v>
      </c>
      <c r="BF176" s="153">
        <f t="shared" si="25"/>
        <v>0</v>
      </c>
      <c r="BG176" s="153">
        <f t="shared" si="26"/>
        <v>0</v>
      </c>
      <c r="BH176" s="153">
        <f t="shared" si="27"/>
        <v>0</v>
      </c>
      <c r="BI176" s="153">
        <f t="shared" si="28"/>
        <v>0</v>
      </c>
      <c r="BJ176" s="13" t="s">
        <v>87</v>
      </c>
      <c r="BK176" s="153">
        <f t="shared" si="29"/>
        <v>0</v>
      </c>
      <c r="BL176" s="13" t="s">
        <v>94</v>
      </c>
      <c r="BM176" s="152" t="s">
        <v>306</v>
      </c>
    </row>
    <row r="177" spans="2:65" s="1" customFormat="1" ht="16.5" customHeight="1">
      <c r="B177" s="139"/>
      <c r="C177" s="154" t="s">
        <v>307</v>
      </c>
      <c r="D177" s="154" t="s">
        <v>168</v>
      </c>
      <c r="E177" s="155" t="s">
        <v>308</v>
      </c>
      <c r="F177" s="156" t="s">
        <v>309</v>
      </c>
      <c r="G177" s="157" t="s">
        <v>166</v>
      </c>
      <c r="H177" s="158">
        <v>1</v>
      </c>
      <c r="I177" s="159"/>
      <c r="J177" s="160">
        <f t="shared" si="20"/>
        <v>0</v>
      </c>
      <c r="K177" s="161"/>
      <c r="L177" s="162"/>
      <c r="M177" s="163" t="s">
        <v>1</v>
      </c>
      <c r="N177" s="164" t="s">
        <v>41</v>
      </c>
      <c r="P177" s="150">
        <f t="shared" si="21"/>
        <v>0</v>
      </c>
      <c r="Q177" s="150">
        <v>0</v>
      </c>
      <c r="R177" s="150">
        <f t="shared" si="22"/>
        <v>0</v>
      </c>
      <c r="S177" s="150">
        <v>0</v>
      </c>
      <c r="T177" s="151">
        <f t="shared" si="23"/>
        <v>0</v>
      </c>
      <c r="AR177" s="152" t="s">
        <v>109</v>
      </c>
      <c r="AT177" s="152" t="s">
        <v>168</v>
      </c>
      <c r="AU177" s="152" t="s">
        <v>87</v>
      </c>
      <c r="AY177" s="13" t="s">
        <v>150</v>
      </c>
      <c r="BE177" s="153">
        <f t="shared" si="24"/>
        <v>0</v>
      </c>
      <c r="BF177" s="153">
        <f t="shared" si="25"/>
        <v>0</v>
      </c>
      <c r="BG177" s="153">
        <f t="shared" si="26"/>
        <v>0</v>
      </c>
      <c r="BH177" s="153">
        <f t="shared" si="27"/>
        <v>0</v>
      </c>
      <c r="BI177" s="153">
        <f t="shared" si="28"/>
        <v>0</v>
      </c>
      <c r="BJ177" s="13" t="s">
        <v>87</v>
      </c>
      <c r="BK177" s="153">
        <f t="shared" si="29"/>
        <v>0</v>
      </c>
      <c r="BL177" s="13" t="s">
        <v>94</v>
      </c>
      <c r="BM177" s="152" t="s">
        <v>310</v>
      </c>
    </row>
    <row r="178" spans="2:65" s="1" customFormat="1" ht="16.5" customHeight="1">
      <c r="B178" s="139"/>
      <c r="C178" s="154" t="s">
        <v>311</v>
      </c>
      <c r="D178" s="154" t="s">
        <v>168</v>
      </c>
      <c r="E178" s="155" t="s">
        <v>312</v>
      </c>
      <c r="F178" s="156" t="s">
        <v>313</v>
      </c>
      <c r="G178" s="157" t="s">
        <v>166</v>
      </c>
      <c r="H178" s="158">
        <v>1</v>
      </c>
      <c r="I178" s="159"/>
      <c r="J178" s="160">
        <f t="shared" si="20"/>
        <v>0</v>
      </c>
      <c r="K178" s="161"/>
      <c r="L178" s="162"/>
      <c r="M178" s="163" t="s">
        <v>1</v>
      </c>
      <c r="N178" s="164" t="s">
        <v>41</v>
      </c>
      <c r="P178" s="150">
        <f t="shared" si="21"/>
        <v>0</v>
      </c>
      <c r="Q178" s="150">
        <v>0</v>
      </c>
      <c r="R178" s="150">
        <f t="shared" si="22"/>
        <v>0</v>
      </c>
      <c r="S178" s="150">
        <v>0</v>
      </c>
      <c r="T178" s="151">
        <f t="shared" si="23"/>
        <v>0</v>
      </c>
      <c r="AR178" s="152" t="s">
        <v>109</v>
      </c>
      <c r="AT178" s="152" t="s">
        <v>168</v>
      </c>
      <c r="AU178" s="152" t="s">
        <v>87</v>
      </c>
      <c r="AY178" s="13" t="s">
        <v>150</v>
      </c>
      <c r="BE178" s="153">
        <f t="shared" si="24"/>
        <v>0</v>
      </c>
      <c r="BF178" s="153">
        <f t="shared" si="25"/>
        <v>0</v>
      </c>
      <c r="BG178" s="153">
        <f t="shared" si="26"/>
        <v>0</v>
      </c>
      <c r="BH178" s="153">
        <f t="shared" si="27"/>
        <v>0</v>
      </c>
      <c r="BI178" s="153">
        <f t="shared" si="28"/>
        <v>0</v>
      </c>
      <c r="BJ178" s="13" t="s">
        <v>87</v>
      </c>
      <c r="BK178" s="153">
        <f t="shared" si="29"/>
        <v>0</v>
      </c>
      <c r="BL178" s="13" t="s">
        <v>94</v>
      </c>
      <c r="BM178" s="152" t="s">
        <v>314</v>
      </c>
    </row>
    <row r="179" spans="2:65" s="1" customFormat="1" ht="16.5" customHeight="1">
      <c r="B179" s="139"/>
      <c r="C179" s="154" t="s">
        <v>315</v>
      </c>
      <c r="D179" s="154" t="s">
        <v>168</v>
      </c>
      <c r="E179" s="155" t="s">
        <v>316</v>
      </c>
      <c r="F179" s="156" t="s">
        <v>317</v>
      </c>
      <c r="G179" s="157" t="s">
        <v>166</v>
      </c>
      <c r="H179" s="158">
        <v>1</v>
      </c>
      <c r="I179" s="159"/>
      <c r="J179" s="160">
        <f t="shared" si="20"/>
        <v>0</v>
      </c>
      <c r="K179" s="161"/>
      <c r="L179" s="162"/>
      <c r="M179" s="163" t="s">
        <v>1</v>
      </c>
      <c r="N179" s="164" t="s">
        <v>41</v>
      </c>
      <c r="P179" s="150">
        <f t="shared" si="21"/>
        <v>0</v>
      </c>
      <c r="Q179" s="150">
        <v>0</v>
      </c>
      <c r="R179" s="150">
        <f t="shared" si="22"/>
        <v>0</v>
      </c>
      <c r="S179" s="150">
        <v>0</v>
      </c>
      <c r="T179" s="151">
        <f t="shared" si="23"/>
        <v>0</v>
      </c>
      <c r="AR179" s="152" t="s">
        <v>109</v>
      </c>
      <c r="AT179" s="152" t="s">
        <v>168</v>
      </c>
      <c r="AU179" s="152" t="s">
        <v>87</v>
      </c>
      <c r="AY179" s="13" t="s">
        <v>150</v>
      </c>
      <c r="BE179" s="153">
        <f t="shared" si="24"/>
        <v>0</v>
      </c>
      <c r="BF179" s="153">
        <f t="shared" si="25"/>
        <v>0</v>
      </c>
      <c r="BG179" s="153">
        <f t="shared" si="26"/>
        <v>0</v>
      </c>
      <c r="BH179" s="153">
        <f t="shared" si="27"/>
        <v>0</v>
      </c>
      <c r="BI179" s="153">
        <f t="shared" si="28"/>
        <v>0</v>
      </c>
      <c r="BJ179" s="13" t="s">
        <v>87</v>
      </c>
      <c r="BK179" s="153">
        <f t="shared" si="29"/>
        <v>0</v>
      </c>
      <c r="BL179" s="13" t="s">
        <v>94</v>
      </c>
      <c r="BM179" s="152" t="s">
        <v>318</v>
      </c>
    </row>
    <row r="180" spans="2:65" s="1" customFormat="1" ht="16.5" customHeight="1">
      <c r="B180" s="139"/>
      <c r="C180" s="154" t="s">
        <v>319</v>
      </c>
      <c r="D180" s="154" t="s">
        <v>168</v>
      </c>
      <c r="E180" s="155" t="s">
        <v>320</v>
      </c>
      <c r="F180" s="156" t="s">
        <v>321</v>
      </c>
      <c r="G180" s="157" t="s">
        <v>166</v>
      </c>
      <c r="H180" s="158">
        <v>1</v>
      </c>
      <c r="I180" s="159"/>
      <c r="J180" s="160">
        <f t="shared" si="20"/>
        <v>0</v>
      </c>
      <c r="K180" s="161"/>
      <c r="L180" s="162"/>
      <c r="M180" s="163" t="s">
        <v>1</v>
      </c>
      <c r="N180" s="164" t="s">
        <v>41</v>
      </c>
      <c r="P180" s="150">
        <f t="shared" si="21"/>
        <v>0</v>
      </c>
      <c r="Q180" s="150">
        <v>0</v>
      </c>
      <c r="R180" s="150">
        <f t="shared" si="22"/>
        <v>0</v>
      </c>
      <c r="S180" s="150">
        <v>0</v>
      </c>
      <c r="T180" s="151">
        <f t="shared" si="23"/>
        <v>0</v>
      </c>
      <c r="AR180" s="152" t="s">
        <v>109</v>
      </c>
      <c r="AT180" s="152" t="s">
        <v>168</v>
      </c>
      <c r="AU180" s="152" t="s">
        <v>87</v>
      </c>
      <c r="AY180" s="13" t="s">
        <v>150</v>
      </c>
      <c r="BE180" s="153">
        <f t="shared" si="24"/>
        <v>0</v>
      </c>
      <c r="BF180" s="153">
        <f t="shared" si="25"/>
        <v>0</v>
      </c>
      <c r="BG180" s="153">
        <f t="shared" si="26"/>
        <v>0</v>
      </c>
      <c r="BH180" s="153">
        <f t="shared" si="27"/>
        <v>0</v>
      </c>
      <c r="BI180" s="153">
        <f t="shared" si="28"/>
        <v>0</v>
      </c>
      <c r="BJ180" s="13" t="s">
        <v>87</v>
      </c>
      <c r="BK180" s="153">
        <f t="shared" si="29"/>
        <v>0</v>
      </c>
      <c r="BL180" s="13" t="s">
        <v>94</v>
      </c>
      <c r="BM180" s="152" t="s">
        <v>322</v>
      </c>
    </row>
    <row r="181" spans="2:65" s="1" customFormat="1" ht="16.5" customHeight="1">
      <c r="B181" s="139"/>
      <c r="C181" s="154" t="s">
        <v>323</v>
      </c>
      <c r="D181" s="154" t="s">
        <v>168</v>
      </c>
      <c r="E181" s="155" t="s">
        <v>324</v>
      </c>
      <c r="F181" s="156" t="s">
        <v>325</v>
      </c>
      <c r="G181" s="157" t="s">
        <v>166</v>
      </c>
      <c r="H181" s="158">
        <v>1</v>
      </c>
      <c r="I181" s="159"/>
      <c r="J181" s="160">
        <f t="shared" si="20"/>
        <v>0</v>
      </c>
      <c r="K181" s="161"/>
      <c r="L181" s="162"/>
      <c r="M181" s="163" t="s">
        <v>1</v>
      </c>
      <c r="N181" s="164" t="s">
        <v>41</v>
      </c>
      <c r="P181" s="150">
        <f t="shared" si="21"/>
        <v>0</v>
      </c>
      <c r="Q181" s="150">
        <v>0</v>
      </c>
      <c r="R181" s="150">
        <f t="shared" si="22"/>
        <v>0</v>
      </c>
      <c r="S181" s="150">
        <v>0</v>
      </c>
      <c r="T181" s="151">
        <f t="shared" si="23"/>
        <v>0</v>
      </c>
      <c r="AR181" s="152" t="s">
        <v>109</v>
      </c>
      <c r="AT181" s="152" t="s">
        <v>168</v>
      </c>
      <c r="AU181" s="152" t="s">
        <v>87</v>
      </c>
      <c r="AY181" s="13" t="s">
        <v>150</v>
      </c>
      <c r="BE181" s="153">
        <f t="shared" si="24"/>
        <v>0</v>
      </c>
      <c r="BF181" s="153">
        <f t="shared" si="25"/>
        <v>0</v>
      </c>
      <c r="BG181" s="153">
        <f t="shared" si="26"/>
        <v>0</v>
      </c>
      <c r="BH181" s="153">
        <f t="shared" si="27"/>
        <v>0</v>
      </c>
      <c r="BI181" s="153">
        <f t="shared" si="28"/>
        <v>0</v>
      </c>
      <c r="BJ181" s="13" t="s">
        <v>87</v>
      </c>
      <c r="BK181" s="153">
        <f t="shared" si="29"/>
        <v>0</v>
      </c>
      <c r="BL181" s="13" t="s">
        <v>94</v>
      </c>
      <c r="BM181" s="152" t="s">
        <v>326</v>
      </c>
    </row>
    <row r="182" spans="2:65" s="1" customFormat="1" ht="16.5" customHeight="1">
      <c r="B182" s="139"/>
      <c r="C182" s="154" t="s">
        <v>327</v>
      </c>
      <c r="D182" s="154" t="s">
        <v>168</v>
      </c>
      <c r="E182" s="155" t="s">
        <v>328</v>
      </c>
      <c r="F182" s="156" t="s">
        <v>329</v>
      </c>
      <c r="G182" s="157" t="s">
        <v>166</v>
      </c>
      <c r="H182" s="158">
        <v>1</v>
      </c>
      <c r="I182" s="159"/>
      <c r="J182" s="160">
        <f t="shared" si="20"/>
        <v>0</v>
      </c>
      <c r="K182" s="161"/>
      <c r="L182" s="162"/>
      <c r="M182" s="163" t="s">
        <v>1</v>
      </c>
      <c r="N182" s="164" t="s">
        <v>41</v>
      </c>
      <c r="P182" s="150">
        <f t="shared" si="21"/>
        <v>0</v>
      </c>
      <c r="Q182" s="150">
        <v>0</v>
      </c>
      <c r="R182" s="150">
        <f t="shared" si="22"/>
        <v>0</v>
      </c>
      <c r="S182" s="150">
        <v>0</v>
      </c>
      <c r="T182" s="151">
        <f t="shared" si="23"/>
        <v>0</v>
      </c>
      <c r="AR182" s="152" t="s">
        <v>109</v>
      </c>
      <c r="AT182" s="152" t="s">
        <v>168</v>
      </c>
      <c r="AU182" s="152" t="s">
        <v>87</v>
      </c>
      <c r="AY182" s="13" t="s">
        <v>150</v>
      </c>
      <c r="BE182" s="153">
        <f t="shared" si="24"/>
        <v>0</v>
      </c>
      <c r="BF182" s="153">
        <f t="shared" si="25"/>
        <v>0</v>
      </c>
      <c r="BG182" s="153">
        <f t="shared" si="26"/>
        <v>0</v>
      </c>
      <c r="BH182" s="153">
        <f t="shared" si="27"/>
        <v>0</v>
      </c>
      <c r="BI182" s="153">
        <f t="shared" si="28"/>
        <v>0</v>
      </c>
      <c r="BJ182" s="13" t="s">
        <v>87</v>
      </c>
      <c r="BK182" s="153">
        <f t="shared" si="29"/>
        <v>0</v>
      </c>
      <c r="BL182" s="13" t="s">
        <v>94</v>
      </c>
      <c r="BM182" s="152" t="s">
        <v>330</v>
      </c>
    </row>
    <row r="183" spans="2:65" s="1" customFormat="1" ht="16.5" customHeight="1">
      <c r="B183" s="139"/>
      <c r="C183" s="154" t="s">
        <v>331</v>
      </c>
      <c r="D183" s="154" t="s">
        <v>168</v>
      </c>
      <c r="E183" s="155" t="s">
        <v>332</v>
      </c>
      <c r="F183" s="156" t="s">
        <v>333</v>
      </c>
      <c r="G183" s="157" t="s">
        <v>166</v>
      </c>
      <c r="H183" s="158">
        <v>1</v>
      </c>
      <c r="I183" s="159"/>
      <c r="J183" s="160">
        <f t="shared" si="20"/>
        <v>0</v>
      </c>
      <c r="K183" s="161"/>
      <c r="L183" s="162"/>
      <c r="M183" s="163" t="s">
        <v>1</v>
      </c>
      <c r="N183" s="164" t="s">
        <v>41</v>
      </c>
      <c r="P183" s="150">
        <f t="shared" si="21"/>
        <v>0</v>
      </c>
      <c r="Q183" s="150">
        <v>0</v>
      </c>
      <c r="R183" s="150">
        <f t="shared" si="22"/>
        <v>0</v>
      </c>
      <c r="S183" s="150">
        <v>0</v>
      </c>
      <c r="T183" s="151">
        <f t="shared" si="23"/>
        <v>0</v>
      </c>
      <c r="AR183" s="152" t="s">
        <v>109</v>
      </c>
      <c r="AT183" s="152" t="s">
        <v>168</v>
      </c>
      <c r="AU183" s="152" t="s">
        <v>87</v>
      </c>
      <c r="AY183" s="13" t="s">
        <v>150</v>
      </c>
      <c r="BE183" s="153">
        <f t="shared" si="24"/>
        <v>0</v>
      </c>
      <c r="BF183" s="153">
        <f t="shared" si="25"/>
        <v>0</v>
      </c>
      <c r="BG183" s="153">
        <f t="shared" si="26"/>
        <v>0</v>
      </c>
      <c r="BH183" s="153">
        <f t="shared" si="27"/>
        <v>0</v>
      </c>
      <c r="BI183" s="153">
        <f t="shared" si="28"/>
        <v>0</v>
      </c>
      <c r="BJ183" s="13" t="s">
        <v>87</v>
      </c>
      <c r="BK183" s="153">
        <f t="shared" si="29"/>
        <v>0</v>
      </c>
      <c r="BL183" s="13" t="s">
        <v>94</v>
      </c>
      <c r="BM183" s="152" t="s">
        <v>334</v>
      </c>
    </row>
    <row r="184" spans="2:65" s="1" customFormat="1" ht="16.5" customHeight="1">
      <c r="B184" s="139"/>
      <c r="C184" s="154" t="s">
        <v>335</v>
      </c>
      <c r="D184" s="154" t="s">
        <v>168</v>
      </c>
      <c r="E184" s="155" t="s">
        <v>336</v>
      </c>
      <c r="F184" s="156" t="s">
        <v>337</v>
      </c>
      <c r="G184" s="157" t="s">
        <v>166</v>
      </c>
      <c r="H184" s="158">
        <v>1</v>
      </c>
      <c r="I184" s="159"/>
      <c r="J184" s="160">
        <f t="shared" si="20"/>
        <v>0</v>
      </c>
      <c r="K184" s="161"/>
      <c r="L184" s="162"/>
      <c r="M184" s="163" t="s">
        <v>1</v>
      </c>
      <c r="N184" s="164" t="s">
        <v>41</v>
      </c>
      <c r="P184" s="150">
        <f t="shared" si="21"/>
        <v>0</v>
      </c>
      <c r="Q184" s="150">
        <v>0</v>
      </c>
      <c r="R184" s="150">
        <f t="shared" si="22"/>
        <v>0</v>
      </c>
      <c r="S184" s="150">
        <v>0</v>
      </c>
      <c r="T184" s="151">
        <f t="shared" si="23"/>
        <v>0</v>
      </c>
      <c r="AR184" s="152" t="s">
        <v>109</v>
      </c>
      <c r="AT184" s="152" t="s">
        <v>168</v>
      </c>
      <c r="AU184" s="152" t="s">
        <v>87</v>
      </c>
      <c r="AY184" s="13" t="s">
        <v>150</v>
      </c>
      <c r="BE184" s="153">
        <f t="shared" si="24"/>
        <v>0</v>
      </c>
      <c r="BF184" s="153">
        <f t="shared" si="25"/>
        <v>0</v>
      </c>
      <c r="BG184" s="153">
        <f t="shared" si="26"/>
        <v>0</v>
      </c>
      <c r="BH184" s="153">
        <f t="shared" si="27"/>
        <v>0</v>
      </c>
      <c r="BI184" s="153">
        <f t="shared" si="28"/>
        <v>0</v>
      </c>
      <c r="BJ184" s="13" t="s">
        <v>87</v>
      </c>
      <c r="BK184" s="153">
        <f t="shared" si="29"/>
        <v>0</v>
      </c>
      <c r="BL184" s="13" t="s">
        <v>94</v>
      </c>
      <c r="BM184" s="152" t="s">
        <v>338</v>
      </c>
    </row>
    <row r="185" spans="2:65" s="1" customFormat="1" ht="16.5" customHeight="1">
      <c r="B185" s="139"/>
      <c r="C185" s="154" t="s">
        <v>339</v>
      </c>
      <c r="D185" s="154" t="s">
        <v>168</v>
      </c>
      <c r="E185" s="155" t="s">
        <v>340</v>
      </c>
      <c r="F185" s="156" t="s">
        <v>341</v>
      </c>
      <c r="G185" s="157" t="s">
        <v>166</v>
      </c>
      <c r="H185" s="158">
        <v>1</v>
      </c>
      <c r="I185" s="159"/>
      <c r="J185" s="160">
        <f t="shared" si="20"/>
        <v>0</v>
      </c>
      <c r="K185" s="161"/>
      <c r="L185" s="162"/>
      <c r="M185" s="163" t="s">
        <v>1</v>
      </c>
      <c r="N185" s="164" t="s">
        <v>41</v>
      </c>
      <c r="P185" s="150">
        <f t="shared" si="21"/>
        <v>0</v>
      </c>
      <c r="Q185" s="150">
        <v>0</v>
      </c>
      <c r="R185" s="150">
        <f t="shared" si="22"/>
        <v>0</v>
      </c>
      <c r="S185" s="150">
        <v>0</v>
      </c>
      <c r="T185" s="151">
        <f t="shared" si="23"/>
        <v>0</v>
      </c>
      <c r="AR185" s="152" t="s">
        <v>109</v>
      </c>
      <c r="AT185" s="152" t="s">
        <v>168</v>
      </c>
      <c r="AU185" s="152" t="s">
        <v>87</v>
      </c>
      <c r="AY185" s="13" t="s">
        <v>150</v>
      </c>
      <c r="BE185" s="153">
        <f t="shared" si="24"/>
        <v>0</v>
      </c>
      <c r="BF185" s="153">
        <f t="shared" si="25"/>
        <v>0</v>
      </c>
      <c r="BG185" s="153">
        <f t="shared" si="26"/>
        <v>0</v>
      </c>
      <c r="BH185" s="153">
        <f t="shared" si="27"/>
        <v>0</v>
      </c>
      <c r="BI185" s="153">
        <f t="shared" si="28"/>
        <v>0</v>
      </c>
      <c r="BJ185" s="13" t="s">
        <v>87</v>
      </c>
      <c r="BK185" s="153">
        <f t="shared" si="29"/>
        <v>0</v>
      </c>
      <c r="BL185" s="13" t="s">
        <v>94</v>
      </c>
      <c r="BM185" s="152" t="s">
        <v>342</v>
      </c>
    </row>
    <row r="186" spans="2:65" s="1" customFormat="1" ht="16.5" customHeight="1">
      <c r="B186" s="139"/>
      <c r="C186" s="154" t="s">
        <v>343</v>
      </c>
      <c r="D186" s="154" t="s">
        <v>168</v>
      </c>
      <c r="E186" s="155" t="s">
        <v>344</v>
      </c>
      <c r="F186" s="156" t="s">
        <v>345</v>
      </c>
      <c r="G186" s="157" t="s">
        <v>166</v>
      </c>
      <c r="H186" s="158">
        <v>1</v>
      </c>
      <c r="I186" s="159"/>
      <c r="J186" s="160">
        <f t="shared" si="20"/>
        <v>0</v>
      </c>
      <c r="K186" s="161"/>
      <c r="L186" s="162"/>
      <c r="M186" s="163" t="s">
        <v>1</v>
      </c>
      <c r="N186" s="164" t="s">
        <v>41</v>
      </c>
      <c r="P186" s="150">
        <f t="shared" si="21"/>
        <v>0</v>
      </c>
      <c r="Q186" s="150">
        <v>0</v>
      </c>
      <c r="R186" s="150">
        <f t="shared" si="22"/>
        <v>0</v>
      </c>
      <c r="S186" s="150">
        <v>0</v>
      </c>
      <c r="T186" s="151">
        <f t="shared" si="23"/>
        <v>0</v>
      </c>
      <c r="AR186" s="152" t="s">
        <v>109</v>
      </c>
      <c r="AT186" s="152" t="s">
        <v>168</v>
      </c>
      <c r="AU186" s="152" t="s">
        <v>87</v>
      </c>
      <c r="AY186" s="13" t="s">
        <v>150</v>
      </c>
      <c r="BE186" s="153">
        <f t="shared" si="24"/>
        <v>0</v>
      </c>
      <c r="BF186" s="153">
        <f t="shared" si="25"/>
        <v>0</v>
      </c>
      <c r="BG186" s="153">
        <f t="shared" si="26"/>
        <v>0</v>
      </c>
      <c r="BH186" s="153">
        <f t="shared" si="27"/>
        <v>0</v>
      </c>
      <c r="BI186" s="153">
        <f t="shared" si="28"/>
        <v>0</v>
      </c>
      <c r="BJ186" s="13" t="s">
        <v>87</v>
      </c>
      <c r="BK186" s="153">
        <f t="shared" si="29"/>
        <v>0</v>
      </c>
      <c r="BL186" s="13" t="s">
        <v>94</v>
      </c>
      <c r="BM186" s="152" t="s">
        <v>346</v>
      </c>
    </row>
    <row r="187" spans="2:65" s="1" customFormat="1" ht="16.5" customHeight="1">
      <c r="B187" s="139"/>
      <c r="C187" s="154" t="s">
        <v>347</v>
      </c>
      <c r="D187" s="154" t="s">
        <v>168</v>
      </c>
      <c r="E187" s="155" t="s">
        <v>348</v>
      </c>
      <c r="F187" s="156" t="s">
        <v>349</v>
      </c>
      <c r="G187" s="157" t="s">
        <v>166</v>
      </c>
      <c r="H187" s="158">
        <v>1</v>
      </c>
      <c r="I187" s="159"/>
      <c r="J187" s="160">
        <f t="shared" si="20"/>
        <v>0</v>
      </c>
      <c r="K187" s="161"/>
      <c r="L187" s="162"/>
      <c r="M187" s="163" t="s">
        <v>1</v>
      </c>
      <c r="N187" s="164" t="s">
        <v>41</v>
      </c>
      <c r="P187" s="150">
        <f t="shared" si="21"/>
        <v>0</v>
      </c>
      <c r="Q187" s="150">
        <v>0</v>
      </c>
      <c r="R187" s="150">
        <f t="shared" si="22"/>
        <v>0</v>
      </c>
      <c r="S187" s="150">
        <v>0</v>
      </c>
      <c r="T187" s="151">
        <f t="shared" si="23"/>
        <v>0</v>
      </c>
      <c r="AR187" s="152" t="s">
        <v>109</v>
      </c>
      <c r="AT187" s="152" t="s">
        <v>168</v>
      </c>
      <c r="AU187" s="152" t="s">
        <v>87</v>
      </c>
      <c r="AY187" s="13" t="s">
        <v>150</v>
      </c>
      <c r="BE187" s="153">
        <f t="shared" si="24"/>
        <v>0</v>
      </c>
      <c r="BF187" s="153">
        <f t="shared" si="25"/>
        <v>0</v>
      </c>
      <c r="BG187" s="153">
        <f t="shared" si="26"/>
        <v>0</v>
      </c>
      <c r="BH187" s="153">
        <f t="shared" si="27"/>
        <v>0</v>
      </c>
      <c r="BI187" s="153">
        <f t="shared" si="28"/>
        <v>0</v>
      </c>
      <c r="BJ187" s="13" t="s">
        <v>87</v>
      </c>
      <c r="BK187" s="153">
        <f t="shared" si="29"/>
        <v>0</v>
      </c>
      <c r="BL187" s="13" t="s">
        <v>94</v>
      </c>
      <c r="BM187" s="152" t="s">
        <v>350</v>
      </c>
    </row>
    <row r="188" spans="2:65" s="1" customFormat="1" ht="16.5" customHeight="1">
      <c r="B188" s="139"/>
      <c r="C188" s="154" t="s">
        <v>351</v>
      </c>
      <c r="D188" s="154" t="s">
        <v>168</v>
      </c>
      <c r="E188" s="155" t="s">
        <v>352</v>
      </c>
      <c r="F188" s="156" t="s">
        <v>353</v>
      </c>
      <c r="G188" s="157" t="s">
        <v>166</v>
      </c>
      <c r="H188" s="158">
        <v>1</v>
      </c>
      <c r="I188" s="159"/>
      <c r="J188" s="160">
        <f t="shared" si="20"/>
        <v>0</v>
      </c>
      <c r="K188" s="161"/>
      <c r="L188" s="162"/>
      <c r="M188" s="163" t="s">
        <v>1</v>
      </c>
      <c r="N188" s="164" t="s">
        <v>41</v>
      </c>
      <c r="P188" s="150">
        <f t="shared" si="21"/>
        <v>0</v>
      </c>
      <c r="Q188" s="150">
        <v>0</v>
      </c>
      <c r="R188" s="150">
        <f t="shared" si="22"/>
        <v>0</v>
      </c>
      <c r="S188" s="150">
        <v>0</v>
      </c>
      <c r="T188" s="151">
        <f t="shared" si="23"/>
        <v>0</v>
      </c>
      <c r="AR188" s="152" t="s">
        <v>109</v>
      </c>
      <c r="AT188" s="152" t="s">
        <v>168</v>
      </c>
      <c r="AU188" s="152" t="s">
        <v>87</v>
      </c>
      <c r="AY188" s="13" t="s">
        <v>150</v>
      </c>
      <c r="BE188" s="153">
        <f t="shared" si="24"/>
        <v>0</v>
      </c>
      <c r="BF188" s="153">
        <f t="shared" si="25"/>
        <v>0</v>
      </c>
      <c r="BG188" s="153">
        <f t="shared" si="26"/>
        <v>0</v>
      </c>
      <c r="BH188" s="153">
        <f t="shared" si="27"/>
        <v>0</v>
      </c>
      <c r="BI188" s="153">
        <f t="shared" si="28"/>
        <v>0</v>
      </c>
      <c r="BJ188" s="13" t="s">
        <v>87</v>
      </c>
      <c r="BK188" s="153">
        <f t="shared" si="29"/>
        <v>0</v>
      </c>
      <c r="BL188" s="13" t="s">
        <v>94</v>
      </c>
      <c r="BM188" s="152" t="s">
        <v>354</v>
      </c>
    </row>
    <row r="189" spans="2:65" s="1" customFormat="1" ht="16.5" customHeight="1">
      <c r="B189" s="139"/>
      <c r="C189" s="154" t="s">
        <v>355</v>
      </c>
      <c r="D189" s="154" t="s">
        <v>168</v>
      </c>
      <c r="E189" s="155" t="s">
        <v>356</v>
      </c>
      <c r="F189" s="156" t="s">
        <v>357</v>
      </c>
      <c r="G189" s="157" t="s">
        <v>166</v>
      </c>
      <c r="H189" s="158">
        <v>1</v>
      </c>
      <c r="I189" s="159"/>
      <c r="J189" s="160">
        <f t="shared" si="20"/>
        <v>0</v>
      </c>
      <c r="K189" s="161"/>
      <c r="L189" s="162"/>
      <c r="M189" s="163" t="s">
        <v>1</v>
      </c>
      <c r="N189" s="164" t="s">
        <v>41</v>
      </c>
      <c r="P189" s="150">
        <f t="shared" si="21"/>
        <v>0</v>
      </c>
      <c r="Q189" s="150">
        <v>0</v>
      </c>
      <c r="R189" s="150">
        <f t="shared" si="22"/>
        <v>0</v>
      </c>
      <c r="S189" s="150">
        <v>0</v>
      </c>
      <c r="T189" s="151">
        <f t="shared" si="23"/>
        <v>0</v>
      </c>
      <c r="AR189" s="152" t="s">
        <v>109</v>
      </c>
      <c r="AT189" s="152" t="s">
        <v>168</v>
      </c>
      <c r="AU189" s="152" t="s">
        <v>87</v>
      </c>
      <c r="AY189" s="13" t="s">
        <v>150</v>
      </c>
      <c r="BE189" s="153">
        <f t="shared" si="24"/>
        <v>0</v>
      </c>
      <c r="BF189" s="153">
        <f t="shared" si="25"/>
        <v>0</v>
      </c>
      <c r="BG189" s="153">
        <f t="shared" si="26"/>
        <v>0</v>
      </c>
      <c r="BH189" s="153">
        <f t="shared" si="27"/>
        <v>0</v>
      </c>
      <c r="BI189" s="153">
        <f t="shared" si="28"/>
        <v>0</v>
      </c>
      <c r="BJ189" s="13" t="s">
        <v>87</v>
      </c>
      <c r="BK189" s="153">
        <f t="shared" si="29"/>
        <v>0</v>
      </c>
      <c r="BL189" s="13" t="s">
        <v>94</v>
      </c>
      <c r="BM189" s="152" t="s">
        <v>358</v>
      </c>
    </row>
    <row r="190" spans="2:65" s="1" customFormat="1" ht="16.5" customHeight="1">
      <c r="B190" s="139"/>
      <c r="C190" s="154" t="s">
        <v>359</v>
      </c>
      <c r="D190" s="154" t="s">
        <v>168</v>
      </c>
      <c r="E190" s="155" t="s">
        <v>360</v>
      </c>
      <c r="F190" s="156" t="s">
        <v>361</v>
      </c>
      <c r="G190" s="157" t="s">
        <v>166</v>
      </c>
      <c r="H190" s="158">
        <v>2</v>
      </c>
      <c r="I190" s="159"/>
      <c r="J190" s="160">
        <f t="shared" si="20"/>
        <v>0</v>
      </c>
      <c r="K190" s="161"/>
      <c r="L190" s="162"/>
      <c r="M190" s="163" t="s">
        <v>1</v>
      </c>
      <c r="N190" s="164" t="s">
        <v>41</v>
      </c>
      <c r="P190" s="150">
        <f t="shared" si="21"/>
        <v>0</v>
      </c>
      <c r="Q190" s="150">
        <v>0</v>
      </c>
      <c r="R190" s="150">
        <f t="shared" si="22"/>
        <v>0</v>
      </c>
      <c r="S190" s="150">
        <v>0</v>
      </c>
      <c r="T190" s="151">
        <f t="shared" si="23"/>
        <v>0</v>
      </c>
      <c r="AR190" s="152" t="s">
        <v>109</v>
      </c>
      <c r="AT190" s="152" t="s">
        <v>168</v>
      </c>
      <c r="AU190" s="152" t="s">
        <v>87</v>
      </c>
      <c r="AY190" s="13" t="s">
        <v>150</v>
      </c>
      <c r="BE190" s="153">
        <f t="shared" si="24"/>
        <v>0</v>
      </c>
      <c r="BF190" s="153">
        <f t="shared" si="25"/>
        <v>0</v>
      </c>
      <c r="BG190" s="153">
        <f t="shared" si="26"/>
        <v>0</v>
      </c>
      <c r="BH190" s="153">
        <f t="shared" si="27"/>
        <v>0</v>
      </c>
      <c r="BI190" s="153">
        <f t="shared" si="28"/>
        <v>0</v>
      </c>
      <c r="BJ190" s="13" t="s">
        <v>87</v>
      </c>
      <c r="BK190" s="153">
        <f t="shared" si="29"/>
        <v>0</v>
      </c>
      <c r="BL190" s="13" t="s">
        <v>94</v>
      </c>
      <c r="BM190" s="152" t="s">
        <v>362</v>
      </c>
    </row>
    <row r="191" spans="2:65" s="1" customFormat="1" ht="16.5" customHeight="1">
      <c r="B191" s="139"/>
      <c r="C191" s="154" t="s">
        <v>363</v>
      </c>
      <c r="D191" s="154" t="s">
        <v>168</v>
      </c>
      <c r="E191" s="155" t="s">
        <v>364</v>
      </c>
      <c r="F191" s="156" t="s">
        <v>365</v>
      </c>
      <c r="G191" s="157" t="s">
        <v>166</v>
      </c>
      <c r="H191" s="158">
        <v>1</v>
      </c>
      <c r="I191" s="159"/>
      <c r="J191" s="160">
        <f t="shared" si="20"/>
        <v>0</v>
      </c>
      <c r="K191" s="161"/>
      <c r="L191" s="162"/>
      <c r="M191" s="163" t="s">
        <v>1</v>
      </c>
      <c r="N191" s="164" t="s">
        <v>41</v>
      </c>
      <c r="P191" s="150">
        <f t="shared" si="21"/>
        <v>0</v>
      </c>
      <c r="Q191" s="150">
        <v>0</v>
      </c>
      <c r="R191" s="150">
        <f t="shared" si="22"/>
        <v>0</v>
      </c>
      <c r="S191" s="150">
        <v>0</v>
      </c>
      <c r="T191" s="151">
        <f t="shared" si="23"/>
        <v>0</v>
      </c>
      <c r="AR191" s="152" t="s">
        <v>109</v>
      </c>
      <c r="AT191" s="152" t="s">
        <v>168</v>
      </c>
      <c r="AU191" s="152" t="s">
        <v>87</v>
      </c>
      <c r="AY191" s="13" t="s">
        <v>150</v>
      </c>
      <c r="BE191" s="153">
        <f t="shared" si="24"/>
        <v>0</v>
      </c>
      <c r="BF191" s="153">
        <f t="shared" si="25"/>
        <v>0</v>
      </c>
      <c r="BG191" s="153">
        <f t="shared" si="26"/>
        <v>0</v>
      </c>
      <c r="BH191" s="153">
        <f t="shared" si="27"/>
        <v>0</v>
      </c>
      <c r="BI191" s="153">
        <f t="shared" si="28"/>
        <v>0</v>
      </c>
      <c r="BJ191" s="13" t="s">
        <v>87</v>
      </c>
      <c r="BK191" s="153">
        <f t="shared" si="29"/>
        <v>0</v>
      </c>
      <c r="BL191" s="13" t="s">
        <v>94</v>
      </c>
      <c r="BM191" s="152" t="s">
        <v>366</v>
      </c>
    </row>
    <row r="192" spans="2:65" s="1" customFormat="1" ht="16.5" customHeight="1">
      <c r="B192" s="139"/>
      <c r="C192" s="154" t="s">
        <v>367</v>
      </c>
      <c r="D192" s="154" t="s">
        <v>168</v>
      </c>
      <c r="E192" s="155" t="s">
        <v>368</v>
      </c>
      <c r="F192" s="156" t="s">
        <v>369</v>
      </c>
      <c r="G192" s="157" t="s">
        <v>166</v>
      </c>
      <c r="H192" s="158">
        <v>3</v>
      </c>
      <c r="I192" s="159"/>
      <c r="J192" s="160">
        <f t="shared" si="20"/>
        <v>0</v>
      </c>
      <c r="K192" s="161"/>
      <c r="L192" s="162"/>
      <c r="M192" s="163" t="s">
        <v>1</v>
      </c>
      <c r="N192" s="164" t="s">
        <v>41</v>
      </c>
      <c r="P192" s="150">
        <f t="shared" si="21"/>
        <v>0</v>
      </c>
      <c r="Q192" s="150">
        <v>0</v>
      </c>
      <c r="R192" s="150">
        <f t="shared" si="22"/>
        <v>0</v>
      </c>
      <c r="S192" s="150">
        <v>0</v>
      </c>
      <c r="T192" s="151">
        <f t="shared" si="23"/>
        <v>0</v>
      </c>
      <c r="AR192" s="152" t="s">
        <v>109</v>
      </c>
      <c r="AT192" s="152" t="s">
        <v>168</v>
      </c>
      <c r="AU192" s="152" t="s">
        <v>87</v>
      </c>
      <c r="AY192" s="13" t="s">
        <v>150</v>
      </c>
      <c r="BE192" s="153">
        <f t="shared" si="24"/>
        <v>0</v>
      </c>
      <c r="BF192" s="153">
        <f t="shared" si="25"/>
        <v>0</v>
      </c>
      <c r="BG192" s="153">
        <f t="shared" si="26"/>
        <v>0</v>
      </c>
      <c r="BH192" s="153">
        <f t="shared" si="27"/>
        <v>0</v>
      </c>
      <c r="BI192" s="153">
        <f t="shared" si="28"/>
        <v>0</v>
      </c>
      <c r="BJ192" s="13" t="s">
        <v>87</v>
      </c>
      <c r="BK192" s="153">
        <f t="shared" si="29"/>
        <v>0</v>
      </c>
      <c r="BL192" s="13" t="s">
        <v>94</v>
      </c>
      <c r="BM192" s="152" t="s">
        <v>370</v>
      </c>
    </row>
    <row r="193" spans="2:65" s="1" customFormat="1" ht="16.5" customHeight="1">
      <c r="B193" s="139"/>
      <c r="C193" s="154" t="s">
        <v>371</v>
      </c>
      <c r="D193" s="154" t="s">
        <v>168</v>
      </c>
      <c r="E193" s="155" t="s">
        <v>372</v>
      </c>
      <c r="F193" s="156" t="s">
        <v>373</v>
      </c>
      <c r="G193" s="157" t="s">
        <v>166</v>
      </c>
      <c r="H193" s="158">
        <v>1</v>
      </c>
      <c r="I193" s="159"/>
      <c r="J193" s="160">
        <f t="shared" si="20"/>
        <v>0</v>
      </c>
      <c r="K193" s="161"/>
      <c r="L193" s="162"/>
      <c r="M193" s="163" t="s">
        <v>1</v>
      </c>
      <c r="N193" s="164" t="s">
        <v>41</v>
      </c>
      <c r="P193" s="150">
        <f t="shared" si="21"/>
        <v>0</v>
      </c>
      <c r="Q193" s="150">
        <v>0</v>
      </c>
      <c r="R193" s="150">
        <f t="shared" si="22"/>
        <v>0</v>
      </c>
      <c r="S193" s="150">
        <v>0</v>
      </c>
      <c r="T193" s="151">
        <f t="shared" si="23"/>
        <v>0</v>
      </c>
      <c r="AR193" s="152" t="s">
        <v>109</v>
      </c>
      <c r="AT193" s="152" t="s">
        <v>168</v>
      </c>
      <c r="AU193" s="152" t="s">
        <v>87</v>
      </c>
      <c r="AY193" s="13" t="s">
        <v>150</v>
      </c>
      <c r="BE193" s="153">
        <f t="shared" si="24"/>
        <v>0</v>
      </c>
      <c r="BF193" s="153">
        <f t="shared" si="25"/>
        <v>0</v>
      </c>
      <c r="BG193" s="153">
        <f t="shared" si="26"/>
        <v>0</v>
      </c>
      <c r="BH193" s="153">
        <f t="shared" si="27"/>
        <v>0</v>
      </c>
      <c r="BI193" s="153">
        <f t="shared" si="28"/>
        <v>0</v>
      </c>
      <c r="BJ193" s="13" t="s">
        <v>87</v>
      </c>
      <c r="BK193" s="153">
        <f t="shared" si="29"/>
        <v>0</v>
      </c>
      <c r="BL193" s="13" t="s">
        <v>94</v>
      </c>
      <c r="BM193" s="152" t="s">
        <v>374</v>
      </c>
    </row>
    <row r="194" spans="2:65" s="1" customFormat="1" ht="16.5" customHeight="1">
      <c r="B194" s="139"/>
      <c r="C194" s="154" t="s">
        <v>375</v>
      </c>
      <c r="D194" s="154" t="s">
        <v>168</v>
      </c>
      <c r="E194" s="155" t="s">
        <v>376</v>
      </c>
      <c r="F194" s="156" t="s">
        <v>377</v>
      </c>
      <c r="G194" s="157" t="s">
        <v>166</v>
      </c>
      <c r="H194" s="158">
        <v>13</v>
      </c>
      <c r="I194" s="159"/>
      <c r="J194" s="160">
        <f t="shared" si="20"/>
        <v>0</v>
      </c>
      <c r="K194" s="161"/>
      <c r="L194" s="162"/>
      <c r="M194" s="163" t="s">
        <v>1</v>
      </c>
      <c r="N194" s="164" t="s">
        <v>41</v>
      </c>
      <c r="P194" s="150">
        <f t="shared" si="21"/>
        <v>0</v>
      </c>
      <c r="Q194" s="150">
        <v>0</v>
      </c>
      <c r="R194" s="150">
        <f t="shared" si="22"/>
        <v>0</v>
      </c>
      <c r="S194" s="150">
        <v>0</v>
      </c>
      <c r="T194" s="151">
        <f t="shared" si="23"/>
        <v>0</v>
      </c>
      <c r="AR194" s="152" t="s">
        <v>109</v>
      </c>
      <c r="AT194" s="152" t="s">
        <v>168</v>
      </c>
      <c r="AU194" s="152" t="s">
        <v>87</v>
      </c>
      <c r="AY194" s="13" t="s">
        <v>150</v>
      </c>
      <c r="BE194" s="153">
        <f t="shared" si="24"/>
        <v>0</v>
      </c>
      <c r="BF194" s="153">
        <f t="shared" si="25"/>
        <v>0</v>
      </c>
      <c r="BG194" s="153">
        <f t="shared" si="26"/>
        <v>0</v>
      </c>
      <c r="BH194" s="153">
        <f t="shared" si="27"/>
        <v>0</v>
      </c>
      <c r="BI194" s="153">
        <f t="shared" si="28"/>
        <v>0</v>
      </c>
      <c r="BJ194" s="13" t="s">
        <v>87</v>
      </c>
      <c r="BK194" s="153">
        <f t="shared" si="29"/>
        <v>0</v>
      </c>
      <c r="BL194" s="13" t="s">
        <v>94</v>
      </c>
      <c r="BM194" s="152" t="s">
        <v>378</v>
      </c>
    </row>
    <row r="195" spans="2:65" s="1" customFormat="1" ht="16.5" customHeight="1">
      <c r="B195" s="139"/>
      <c r="C195" s="154" t="s">
        <v>379</v>
      </c>
      <c r="D195" s="154" t="s">
        <v>168</v>
      </c>
      <c r="E195" s="155" t="s">
        <v>380</v>
      </c>
      <c r="F195" s="156" t="s">
        <v>381</v>
      </c>
      <c r="G195" s="157" t="s">
        <v>166</v>
      </c>
      <c r="H195" s="158">
        <v>1</v>
      </c>
      <c r="I195" s="159"/>
      <c r="J195" s="160">
        <f t="shared" si="20"/>
        <v>0</v>
      </c>
      <c r="K195" s="161"/>
      <c r="L195" s="162"/>
      <c r="M195" s="163" t="s">
        <v>1</v>
      </c>
      <c r="N195" s="164" t="s">
        <v>41</v>
      </c>
      <c r="P195" s="150">
        <f t="shared" si="21"/>
        <v>0</v>
      </c>
      <c r="Q195" s="150">
        <v>0</v>
      </c>
      <c r="R195" s="150">
        <f t="shared" si="22"/>
        <v>0</v>
      </c>
      <c r="S195" s="150">
        <v>0</v>
      </c>
      <c r="T195" s="151">
        <f t="shared" si="23"/>
        <v>0</v>
      </c>
      <c r="AR195" s="152" t="s">
        <v>109</v>
      </c>
      <c r="AT195" s="152" t="s">
        <v>168</v>
      </c>
      <c r="AU195" s="152" t="s">
        <v>87</v>
      </c>
      <c r="AY195" s="13" t="s">
        <v>150</v>
      </c>
      <c r="BE195" s="153">
        <f t="shared" si="24"/>
        <v>0</v>
      </c>
      <c r="BF195" s="153">
        <f t="shared" si="25"/>
        <v>0</v>
      </c>
      <c r="BG195" s="153">
        <f t="shared" si="26"/>
        <v>0</v>
      </c>
      <c r="BH195" s="153">
        <f t="shared" si="27"/>
        <v>0</v>
      </c>
      <c r="BI195" s="153">
        <f t="shared" si="28"/>
        <v>0</v>
      </c>
      <c r="BJ195" s="13" t="s">
        <v>87</v>
      </c>
      <c r="BK195" s="153">
        <f t="shared" si="29"/>
        <v>0</v>
      </c>
      <c r="BL195" s="13" t="s">
        <v>94</v>
      </c>
      <c r="BM195" s="152" t="s">
        <v>382</v>
      </c>
    </row>
    <row r="196" spans="2:65" s="1" customFormat="1" ht="16.5" customHeight="1">
      <c r="B196" s="139"/>
      <c r="C196" s="154" t="s">
        <v>383</v>
      </c>
      <c r="D196" s="154" t="s">
        <v>168</v>
      </c>
      <c r="E196" s="155" t="s">
        <v>384</v>
      </c>
      <c r="F196" s="156" t="s">
        <v>385</v>
      </c>
      <c r="G196" s="157" t="s">
        <v>166</v>
      </c>
      <c r="H196" s="158">
        <v>1</v>
      </c>
      <c r="I196" s="159"/>
      <c r="J196" s="160">
        <f t="shared" si="20"/>
        <v>0</v>
      </c>
      <c r="K196" s="161"/>
      <c r="L196" s="162"/>
      <c r="M196" s="163" t="s">
        <v>1</v>
      </c>
      <c r="N196" s="164" t="s">
        <v>41</v>
      </c>
      <c r="P196" s="150">
        <f t="shared" si="21"/>
        <v>0</v>
      </c>
      <c r="Q196" s="150">
        <v>0</v>
      </c>
      <c r="R196" s="150">
        <f t="shared" si="22"/>
        <v>0</v>
      </c>
      <c r="S196" s="150">
        <v>0</v>
      </c>
      <c r="T196" s="151">
        <f t="shared" si="23"/>
        <v>0</v>
      </c>
      <c r="AR196" s="152" t="s">
        <v>109</v>
      </c>
      <c r="AT196" s="152" t="s">
        <v>168</v>
      </c>
      <c r="AU196" s="152" t="s">
        <v>87</v>
      </c>
      <c r="AY196" s="13" t="s">
        <v>150</v>
      </c>
      <c r="BE196" s="153">
        <f t="shared" si="24"/>
        <v>0</v>
      </c>
      <c r="BF196" s="153">
        <f t="shared" si="25"/>
        <v>0</v>
      </c>
      <c r="BG196" s="153">
        <f t="shared" si="26"/>
        <v>0</v>
      </c>
      <c r="BH196" s="153">
        <f t="shared" si="27"/>
        <v>0</v>
      </c>
      <c r="BI196" s="153">
        <f t="shared" si="28"/>
        <v>0</v>
      </c>
      <c r="BJ196" s="13" t="s">
        <v>87</v>
      </c>
      <c r="BK196" s="153">
        <f t="shared" si="29"/>
        <v>0</v>
      </c>
      <c r="BL196" s="13" t="s">
        <v>94</v>
      </c>
      <c r="BM196" s="152" t="s">
        <v>386</v>
      </c>
    </row>
    <row r="197" spans="2:65" s="1" customFormat="1" ht="16.5" customHeight="1">
      <c r="B197" s="139"/>
      <c r="C197" s="154" t="s">
        <v>387</v>
      </c>
      <c r="D197" s="154" t="s">
        <v>168</v>
      </c>
      <c r="E197" s="155" t="s">
        <v>388</v>
      </c>
      <c r="F197" s="156" t="s">
        <v>389</v>
      </c>
      <c r="G197" s="157" t="s">
        <v>166</v>
      </c>
      <c r="H197" s="158">
        <v>1</v>
      </c>
      <c r="I197" s="159"/>
      <c r="J197" s="160">
        <f t="shared" si="20"/>
        <v>0</v>
      </c>
      <c r="K197" s="161"/>
      <c r="L197" s="162"/>
      <c r="M197" s="163" t="s">
        <v>1</v>
      </c>
      <c r="N197" s="164" t="s">
        <v>41</v>
      </c>
      <c r="P197" s="150">
        <f t="shared" si="21"/>
        <v>0</v>
      </c>
      <c r="Q197" s="150">
        <v>0</v>
      </c>
      <c r="R197" s="150">
        <f t="shared" si="22"/>
        <v>0</v>
      </c>
      <c r="S197" s="150">
        <v>0</v>
      </c>
      <c r="T197" s="151">
        <f t="shared" si="23"/>
        <v>0</v>
      </c>
      <c r="AR197" s="152" t="s">
        <v>109</v>
      </c>
      <c r="AT197" s="152" t="s">
        <v>168</v>
      </c>
      <c r="AU197" s="152" t="s">
        <v>87</v>
      </c>
      <c r="AY197" s="13" t="s">
        <v>150</v>
      </c>
      <c r="BE197" s="153">
        <f t="shared" si="24"/>
        <v>0</v>
      </c>
      <c r="BF197" s="153">
        <f t="shared" si="25"/>
        <v>0</v>
      </c>
      <c r="BG197" s="153">
        <f t="shared" si="26"/>
        <v>0</v>
      </c>
      <c r="BH197" s="153">
        <f t="shared" si="27"/>
        <v>0</v>
      </c>
      <c r="BI197" s="153">
        <f t="shared" si="28"/>
        <v>0</v>
      </c>
      <c r="BJ197" s="13" t="s">
        <v>87</v>
      </c>
      <c r="BK197" s="153">
        <f t="shared" si="29"/>
        <v>0</v>
      </c>
      <c r="BL197" s="13" t="s">
        <v>94</v>
      </c>
      <c r="BM197" s="152" t="s">
        <v>390</v>
      </c>
    </row>
    <row r="198" spans="2:65" s="1" customFormat="1" ht="16.5" customHeight="1">
      <c r="B198" s="139"/>
      <c r="C198" s="154" t="s">
        <v>391</v>
      </c>
      <c r="D198" s="154" t="s">
        <v>168</v>
      </c>
      <c r="E198" s="155" t="s">
        <v>392</v>
      </c>
      <c r="F198" s="156" t="s">
        <v>393</v>
      </c>
      <c r="G198" s="157" t="s">
        <v>166</v>
      </c>
      <c r="H198" s="158">
        <v>2</v>
      </c>
      <c r="I198" s="159"/>
      <c r="J198" s="160">
        <f t="shared" si="20"/>
        <v>0</v>
      </c>
      <c r="K198" s="161"/>
      <c r="L198" s="162"/>
      <c r="M198" s="163" t="s">
        <v>1</v>
      </c>
      <c r="N198" s="164" t="s">
        <v>41</v>
      </c>
      <c r="P198" s="150">
        <f t="shared" si="21"/>
        <v>0</v>
      </c>
      <c r="Q198" s="150">
        <v>0</v>
      </c>
      <c r="R198" s="150">
        <f t="shared" si="22"/>
        <v>0</v>
      </c>
      <c r="S198" s="150">
        <v>0</v>
      </c>
      <c r="T198" s="151">
        <f t="shared" si="23"/>
        <v>0</v>
      </c>
      <c r="AR198" s="152" t="s">
        <v>109</v>
      </c>
      <c r="AT198" s="152" t="s">
        <v>168</v>
      </c>
      <c r="AU198" s="152" t="s">
        <v>87</v>
      </c>
      <c r="AY198" s="13" t="s">
        <v>150</v>
      </c>
      <c r="BE198" s="153">
        <f t="shared" si="24"/>
        <v>0</v>
      </c>
      <c r="BF198" s="153">
        <f t="shared" si="25"/>
        <v>0</v>
      </c>
      <c r="BG198" s="153">
        <f t="shared" si="26"/>
        <v>0</v>
      </c>
      <c r="BH198" s="153">
        <f t="shared" si="27"/>
        <v>0</v>
      </c>
      <c r="BI198" s="153">
        <f t="shared" si="28"/>
        <v>0</v>
      </c>
      <c r="BJ198" s="13" t="s">
        <v>87</v>
      </c>
      <c r="BK198" s="153">
        <f t="shared" si="29"/>
        <v>0</v>
      </c>
      <c r="BL198" s="13" t="s">
        <v>94</v>
      </c>
      <c r="BM198" s="152" t="s">
        <v>394</v>
      </c>
    </row>
    <row r="199" spans="2:65" s="1" customFormat="1" ht="16.5" customHeight="1">
      <c r="B199" s="139"/>
      <c r="C199" s="154" t="s">
        <v>395</v>
      </c>
      <c r="D199" s="154" t="s">
        <v>168</v>
      </c>
      <c r="E199" s="155" t="s">
        <v>396</v>
      </c>
      <c r="F199" s="156" t="s">
        <v>397</v>
      </c>
      <c r="G199" s="157" t="s">
        <v>166</v>
      </c>
      <c r="H199" s="158">
        <v>1</v>
      </c>
      <c r="I199" s="159"/>
      <c r="J199" s="160">
        <f t="shared" si="20"/>
        <v>0</v>
      </c>
      <c r="K199" s="161"/>
      <c r="L199" s="162"/>
      <c r="M199" s="163" t="s">
        <v>1</v>
      </c>
      <c r="N199" s="164" t="s">
        <v>41</v>
      </c>
      <c r="P199" s="150">
        <f t="shared" si="21"/>
        <v>0</v>
      </c>
      <c r="Q199" s="150">
        <v>0</v>
      </c>
      <c r="R199" s="150">
        <f t="shared" si="22"/>
        <v>0</v>
      </c>
      <c r="S199" s="150">
        <v>0</v>
      </c>
      <c r="T199" s="151">
        <f t="shared" si="23"/>
        <v>0</v>
      </c>
      <c r="AR199" s="152" t="s">
        <v>109</v>
      </c>
      <c r="AT199" s="152" t="s">
        <v>168</v>
      </c>
      <c r="AU199" s="152" t="s">
        <v>87</v>
      </c>
      <c r="AY199" s="13" t="s">
        <v>150</v>
      </c>
      <c r="BE199" s="153">
        <f t="shared" si="24"/>
        <v>0</v>
      </c>
      <c r="BF199" s="153">
        <f t="shared" si="25"/>
        <v>0</v>
      </c>
      <c r="BG199" s="153">
        <f t="shared" si="26"/>
        <v>0</v>
      </c>
      <c r="BH199" s="153">
        <f t="shared" si="27"/>
        <v>0</v>
      </c>
      <c r="BI199" s="153">
        <f t="shared" si="28"/>
        <v>0</v>
      </c>
      <c r="BJ199" s="13" t="s">
        <v>87</v>
      </c>
      <c r="BK199" s="153">
        <f t="shared" si="29"/>
        <v>0</v>
      </c>
      <c r="BL199" s="13" t="s">
        <v>94</v>
      </c>
      <c r="BM199" s="152" t="s">
        <v>398</v>
      </c>
    </row>
    <row r="200" spans="2:65" s="1" customFormat="1" ht="16.5" customHeight="1">
      <c r="B200" s="139"/>
      <c r="C200" s="154" t="s">
        <v>399</v>
      </c>
      <c r="D200" s="154" t="s">
        <v>168</v>
      </c>
      <c r="E200" s="155" t="s">
        <v>400</v>
      </c>
      <c r="F200" s="156" t="s">
        <v>401</v>
      </c>
      <c r="G200" s="157" t="s">
        <v>166</v>
      </c>
      <c r="H200" s="158">
        <v>1</v>
      </c>
      <c r="I200" s="159"/>
      <c r="J200" s="160">
        <f t="shared" si="20"/>
        <v>0</v>
      </c>
      <c r="K200" s="161"/>
      <c r="L200" s="162"/>
      <c r="M200" s="163" t="s">
        <v>1</v>
      </c>
      <c r="N200" s="164" t="s">
        <v>41</v>
      </c>
      <c r="P200" s="150">
        <f t="shared" si="21"/>
        <v>0</v>
      </c>
      <c r="Q200" s="150">
        <v>0</v>
      </c>
      <c r="R200" s="150">
        <f t="shared" si="22"/>
        <v>0</v>
      </c>
      <c r="S200" s="150">
        <v>0</v>
      </c>
      <c r="T200" s="151">
        <f t="shared" si="23"/>
        <v>0</v>
      </c>
      <c r="AR200" s="152" t="s">
        <v>109</v>
      </c>
      <c r="AT200" s="152" t="s">
        <v>168</v>
      </c>
      <c r="AU200" s="152" t="s">
        <v>87</v>
      </c>
      <c r="AY200" s="13" t="s">
        <v>150</v>
      </c>
      <c r="BE200" s="153">
        <f t="shared" si="24"/>
        <v>0</v>
      </c>
      <c r="BF200" s="153">
        <f t="shared" si="25"/>
        <v>0</v>
      </c>
      <c r="BG200" s="153">
        <f t="shared" si="26"/>
        <v>0</v>
      </c>
      <c r="BH200" s="153">
        <f t="shared" si="27"/>
        <v>0</v>
      </c>
      <c r="BI200" s="153">
        <f t="shared" si="28"/>
        <v>0</v>
      </c>
      <c r="BJ200" s="13" t="s">
        <v>87</v>
      </c>
      <c r="BK200" s="153">
        <f t="shared" si="29"/>
        <v>0</v>
      </c>
      <c r="BL200" s="13" t="s">
        <v>94</v>
      </c>
      <c r="BM200" s="152" t="s">
        <v>402</v>
      </c>
    </row>
    <row r="201" spans="2:65" s="1" customFormat="1" ht="16.5" customHeight="1">
      <c r="B201" s="139"/>
      <c r="C201" s="154" t="s">
        <v>403</v>
      </c>
      <c r="D201" s="154" t="s">
        <v>168</v>
      </c>
      <c r="E201" s="155" t="s">
        <v>404</v>
      </c>
      <c r="F201" s="156" t="s">
        <v>405</v>
      </c>
      <c r="G201" s="157" t="s">
        <v>166</v>
      </c>
      <c r="H201" s="158">
        <v>1</v>
      </c>
      <c r="I201" s="159"/>
      <c r="J201" s="160">
        <f t="shared" ref="J201:J232" si="30">ROUND(I201*H201,2)</f>
        <v>0</v>
      </c>
      <c r="K201" s="161"/>
      <c r="L201" s="162"/>
      <c r="M201" s="163" t="s">
        <v>1</v>
      </c>
      <c r="N201" s="164" t="s">
        <v>41</v>
      </c>
      <c r="P201" s="150">
        <f t="shared" ref="P201:P232" si="31">O201*H201</f>
        <v>0</v>
      </c>
      <c r="Q201" s="150">
        <v>0</v>
      </c>
      <c r="R201" s="150">
        <f t="shared" ref="R201:R232" si="32">Q201*H201</f>
        <v>0</v>
      </c>
      <c r="S201" s="150">
        <v>0</v>
      </c>
      <c r="T201" s="151">
        <f t="shared" ref="T201:T232" si="33">S201*H201</f>
        <v>0</v>
      </c>
      <c r="AR201" s="152" t="s">
        <v>109</v>
      </c>
      <c r="AT201" s="152" t="s">
        <v>168</v>
      </c>
      <c r="AU201" s="152" t="s">
        <v>87</v>
      </c>
      <c r="AY201" s="13" t="s">
        <v>150</v>
      </c>
      <c r="BE201" s="153">
        <f t="shared" ref="BE201:BE234" si="34">IF(N201="základná",J201,0)</f>
        <v>0</v>
      </c>
      <c r="BF201" s="153">
        <f t="shared" ref="BF201:BF234" si="35">IF(N201="znížená",J201,0)</f>
        <v>0</v>
      </c>
      <c r="BG201" s="153">
        <f t="shared" ref="BG201:BG234" si="36">IF(N201="zákl. prenesená",J201,0)</f>
        <v>0</v>
      </c>
      <c r="BH201" s="153">
        <f t="shared" ref="BH201:BH234" si="37">IF(N201="zníž. prenesená",J201,0)</f>
        <v>0</v>
      </c>
      <c r="BI201" s="153">
        <f t="shared" ref="BI201:BI234" si="38">IF(N201="nulová",J201,0)</f>
        <v>0</v>
      </c>
      <c r="BJ201" s="13" t="s">
        <v>87</v>
      </c>
      <c r="BK201" s="153">
        <f t="shared" ref="BK201:BK234" si="39">ROUND(I201*H201,2)</f>
        <v>0</v>
      </c>
      <c r="BL201" s="13" t="s">
        <v>94</v>
      </c>
      <c r="BM201" s="152" t="s">
        <v>406</v>
      </c>
    </row>
    <row r="202" spans="2:65" s="1" customFormat="1" ht="16.5" customHeight="1">
      <c r="B202" s="139"/>
      <c r="C202" s="154" t="s">
        <v>407</v>
      </c>
      <c r="D202" s="154" t="s">
        <v>168</v>
      </c>
      <c r="E202" s="155" t="s">
        <v>408</v>
      </c>
      <c r="F202" s="156" t="s">
        <v>409</v>
      </c>
      <c r="G202" s="157" t="s">
        <v>166</v>
      </c>
      <c r="H202" s="158">
        <v>1</v>
      </c>
      <c r="I202" s="159"/>
      <c r="J202" s="160">
        <f t="shared" si="30"/>
        <v>0</v>
      </c>
      <c r="K202" s="161"/>
      <c r="L202" s="162"/>
      <c r="M202" s="163" t="s">
        <v>1</v>
      </c>
      <c r="N202" s="164" t="s">
        <v>41</v>
      </c>
      <c r="P202" s="150">
        <f t="shared" si="31"/>
        <v>0</v>
      </c>
      <c r="Q202" s="150">
        <v>0</v>
      </c>
      <c r="R202" s="150">
        <f t="shared" si="32"/>
        <v>0</v>
      </c>
      <c r="S202" s="150">
        <v>0</v>
      </c>
      <c r="T202" s="151">
        <f t="shared" si="33"/>
        <v>0</v>
      </c>
      <c r="AR202" s="152" t="s">
        <v>109</v>
      </c>
      <c r="AT202" s="152" t="s">
        <v>168</v>
      </c>
      <c r="AU202" s="152" t="s">
        <v>87</v>
      </c>
      <c r="AY202" s="13" t="s">
        <v>150</v>
      </c>
      <c r="BE202" s="153">
        <f t="shared" si="34"/>
        <v>0</v>
      </c>
      <c r="BF202" s="153">
        <f t="shared" si="35"/>
        <v>0</v>
      </c>
      <c r="BG202" s="153">
        <f t="shared" si="36"/>
        <v>0</v>
      </c>
      <c r="BH202" s="153">
        <f t="shared" si="37"/>
        <v>0</v>
      </c>
      <c r="BI202" s="153">
        <f t="shared" si="38"/>
        <v>0</v>
      </c>
      <c r="BJ202" s="13" t="s">
        <v>87</v>
      </c>
      <c r="BK202" s="153">
        <f t="shared" si="39"/>
        <v>0</v>
      </c>
      <c r="BL202" s="13" t="s">
        <v>94</v>
      </c>
      <c r="BM202" s="152" t="s">
        <v>410</v>
      </c>
    </row>
    <row r="203" spans="2:65" s="1" customFormat="1" ht="16.5" customHeight="1">
      <c r="B203" s="139"/>
      <c r="C203" s="154" t="s">
        <v>411</v>
      </c>
      <c r="D203" s="154" t="s">
        <v>168</v>
      </c>
      <c r="E203" s="155" t="s">
        <v>412</v>
      </c>
      <c r="F203" s="156" t="s">
        <v>413</v>
      </c>
      <c r="G203" s="157" t="s">
        <v>166</v>
      </c>
      <c r="H203" s="158">
        <v>1</v>
      </c>
      <c r="I203" s="159"/>
      <c r="J203" s="160">
        <f t="shared" si="30"/>
        <v>0</v>
      </c>
      <c r="K203" s="161"/>
      <c r="L203" s="162"/>
      <c r="M203" s="163" t="s">
        <v>1</v>
      </c>
      <c r="N203" s="164" t="s">
        <v>41</v>
      </c>
      <c r="P203" s="150">
        <f t="shared" si="31"/>
        <v>0</v>
      </c>
      <c r="Q203" s="150">
        <v>0</v>
      </c>
      <c r="R203" s="150">
        <f t="shared" si="32"/>
        <v>0</v>
      </c>
      <c r="S203" s="150">
        <v>0</v>
      </c>
      <c r="T203" s="151">
        <f t="shared" si="33"/>
        <v>0</v>
      </c>
      <c r="AR203" s="152" t="s">
        <v>109</v>
      </c>
      <c r="AT203" s="152" t="s">
        <v>168</v>
      </c>
      <c r="AU203" s="152" t="s">
        <v>87</v>
      </c>
      <c r="AY203" s="13" t="s">
        <v>150</v>
      </c>
      <c r="BE203" s="153">
        <f t="shared" si="34"/>
        <v>0</v>
      </c>
      <c r="BF203" s="153">
        <f t="shared" si="35"/>
        <v>0</v>
      </c>
      <c r="BG203" s="153">
        <f t="shared" si="36"/>
        <v>0</v>
      </c>
      <c r="BH203" s="153">
        <f t="shared" si="37"/>
        <v>0</v>
      </c>
      <c r="BI203" s="153">
        <f t="shared" si="38"/>
        <v>0</v>
      </c>
      <c r="BJ203" s="13" t="s">
        <v>87</v>
      </c>
      <c r="BK203" s="153">
        <f t="shared" si="39"/>
        <v>0</v>
      </c>
      <c r="BL203" s="13" t="s">
        <v>94</v>
      </c>
      <c r="BM203" s="152" t="s">
        <v>414</v>
      </c>
    </row>
    <row r="204" spans="2:65" s="1" customFormat="1" ht="16.5" customHeight="1">
      <c r="B204" s="139"/>
      <c r="C204" s="154" t="s">
        <v>415</v>
      </c>
      <c r="D204" s="154" t="s">
        <v>168</v>
      </c>
      <c r="E204" s="155" t="s">
        <v>416</v>
      </c>
      <c r="F204" s="156" t="s">
        <v>417</v>
      </c>
      <c r="G204" s="157" t="s">
        <v>166</v>
      </c>
      <c r="H204" s="158">
        <v>1</v>
      </c>
      <c r="I204" s="159"/>
      <c r="J204" s="160">
        <f t="shared" si="30"/>
        <v>0</v>
      </c>
      <c r="K204" s="161"/>
      <c r="L204" s="162"/>
      <c r="M204" s="163" t="s">
        <v>1</v>
      </c>
      <c r="N204" s="164" t="s">
        <v>41</v>
      </c>
      <c r="P204" s="150">
        <f t="shared" si="31"/>
        <v>0</v>
      </c>
      <c r="Q204" s="150">
        <v>0</v>
      </c>
      <c r="R204" s="150">
        <f t="shared" si="32"/>
        <v>0</v>
      </c>
      <c r="S204" s="150">
        <v>0</v>
      </c>
      <c r="T204" s="151">
        <f t="shared" si="33"/>
        <v>0</v>
      </c>
      <c r="AR204" s="152" t="s">
        <v>109</v>
      </c>
      <c r="AT204" s="152" t="s">
        <v>168</v>
      </c>
      <c r="AU204" s="152" t="s">
        <v>87</v>
      </c>
      <c r="AY204" s="13" t="s">
        <v>150</v>
      </c>
      <c r="BE204" s="153">
        <f t="shared" si="34"/>
        <v>0</v>
      </c>
      <c r="BF204" s="153">
        <f t="shared" si="35"/>
        <v>0</v>
      </c>
      <c r="BG204" s="153">
        <f t="shared" si="36"/>
        <v>0</v>
      </c>
      <c r="BH204" s="153">
        <f t="shared" si="37"/>
        <v>0</v>
      </c>
      <c r="BI204" s="153">
        <f t="shared" si="38"/>
        <v>0</v>
      </c>
      <c r="BJ204" s="13" t="s">
        <v>87</v>
      </c>
      <c r="BK204" s="153">
        <f t="shared" si="39"/>
        <v>0</v>
      </c>
      <c r="BL204" s="13" t="s">
        <v>94</v>
      </c>
      <c r="BM204" s="152" t="s">
        <v>418</v>
      </c>
    </row>
    <row r="205" spans="2:65" s="1" customFormat="1" ht="16.5" customHeight="1">
      <c r="B205" s="139"/>
      <c r="C205" s="154" t="s">
        <v>419</v>
      </c>
      <c r="D205" s="154" t="s">
        <v>168</v>
      </c>
      <c r="E205" s="155" t="s">
        <v>420</v>
      </c>
      <c r="F205" s="156" t="s">
        <v>421</v>
      </c>
      <c r="G205" s="157" t="s">
        <v>166</v>
      </c>
      <c r="H205" s="158">
        <v>1</v>
      </c>
      <c r="I205" s="159"/>
      <c r="J205" s="160">
        <f t="shared" si="30"/>
        <v>0</v>
      </c>
      <c r="K205" s="161"/>
      <c r="L205" s="162"/>
      <c r="M205" s="163" t="s">
        <v>1</v>
      </c>
      <c r="N205" s="164" t="s">
        <v>41</v>
      </c>
      <c r="P205" s="150">
        <f t="shared" si="31"/>
        <v>0</v>
      </c>
      <c r="Q205" s="150">
        <v>0</v>
      </c>
      <c r="R205" s="150">
        <f t="shared" si="32"/>
        <v>0</v>
      </c>
      <c r="S205" s="150">
        <v>0</v>
      </c>
      <c r="T205" s="151">
        <f t="shared" si="33"/>
        <v>0</v>
      </c>
      <c r="AR205" s="152" t="s">
        <v>109</v>
      </c>
      <c r="AT205" s="152" t="s">
        <v>168</v>
      </c>
      <c r="AU205" s="152" t="s">
        <v>87</v>
      </c>
      <c r="AY205" s="13" t="s">
        <v>150</v>
      </c>
      <c r="BE205" s="153">
        <f t="shared" si="34"/>
        <v>0</v>
      </c>
      <c r="BF205" s="153">
        <f t="shared" si="35"/>
        <v>0</v>
      </c>
      <c r="BG205" s="153">
        <f t="shared" si="36"/>
        <v>0</v>
      </c>
      <c r="BH205" s="153">
        <f t="shared" si="37"/>
        <v>0</v>
      </c>
      <c r="BI205" s="153">
        <f t="shared" si="38"/>
        <v>0</v>
      </c>
      <c r="BJ205" s="13" t="s">
        <v>87</v>
      </c>
      <c r="BK205" s="153">
        <f t="shared" si="39"/>
        <v>0</v>
      </c>
      <c r="BL205" s="13" t="s">
        <v>94</v>
      </c>
      <c r="BM205" s="152" t="s">
        <v>422</v>
      </c>
    </row>
    <row r="206" spans="2:65" s="1" customFormat="1" ht="16.5" customHeight="1">
      <c r="B206" s="139"/>
      <c r="C206" s="154" t="s">
        <v>423</v>
      </c>
      <c r="D206" s="154" t="s">
        <v>168</v>
      </c>
      <c r="E206" s="155" t="s">
        <v>424</v>
      </c>
      <c r="F206" s="156" t="s">
        <v>425</v>
      </c>
      <c r="G206" s="157" t="s">
        <v>166</v>
      </c>
      <c r="H206" s="158">
        <v>1</v>
      </c>
      <c r="I206" s="159"/>
      <c r="J206" s="160">
        <f t="shared" si="30"/>
        <v>0</v>
      </c>
      <c r="K206" s="161"/>
      <c r="L206" s="162"/>
      <c r="M206" s="163" t="s">
        <v>1</v>
      </c>
      <c r="N206" s="164" t="s">
        <v>41</v>
      </c>
      <c r="P206" s="150">
        <f t="shared" si="31"/>
        <v>0</v>
      </c>
      <c r="Q206" s="150">
        <v>0</v>
      </c>
      <c r="R206" s="150">
        <f t="shared" si="32"/>
        <v>0</v>
      </c>
      <c r="S206" s="150">
        <v>0</v>
      </c>
      <c r="T206" s="151">
        <f t="shared" si="33"/>
        <v>0</v>
      </c>
      <c r="AR206" s="152" t="s">
        <v>109</v>
      </c>
      <c r="AT206" s="152" t="s">
        <v>168</v>
      </c>
      <c r="AU206" s="152" t="s">
        <v>87</v>
      </c>
      <c r="AY206" s="13" t="s">
        <v>150</v>
      </c>
      <c r="BE206" s="153">
        <f t="shared" si="34"/>
        <v>0</v>
      </c>
      <c r="BF206" s="153">
        <f t="shared" si="35"/>
        <v>0</v>
      </c>
      <c r="BG206" s="153">
        <f t="shared" si="36"/>
        <v>0</v>
      </c>
      <c r="BH206" s="153">
        <f t="shared" si="37"/>
        <v>0</v>
      </c>
      <c r="BI206" s="153">
        <f t="shared" si="38"/>
        <v>0</v>
      </c>
      <c r="BJ206" s="13" t="s">
        <v>87</v>
      </c>
      <c r="BK206" s="153">
        <f t="shared" si="39"/>
        <v>0</v>
      </c>
      <c r="BL206" s="13" t="s">
        <v>94</v>
      </c>
      <c r="BM206" s="152" t="s">
        <v>426</v>
      </c>
    </row>
    <row r="207" spans="2:65" s="1" customFormat="1" ht="16.5" customHeight="1">
      <c r="B207" s="139"/>
      <c r="C207" s="154" t="s">
        <v>427</v>
      </c>
      <c r="D207" s="154" t="s">
        <v>168</v>
      </c>
      <c r="E207" s="155" t="s">
        <v>428</v>
      </c>
      <c r="F207" s="156" t="s">
        <v>429</v>
      </c>
      <c r="G207" s="157" t="s">
        <v>166</v>
      </c>
      <c r="H207" s="158">
        <v>1</v>
      </c>
      <c r="I207" s="159"/>
      <c r="J207" s="160">
        <f t="shared" si="30"/>
        <v>0</v>
      </c>
      <c r="K207" s="161"/>
      <c r="L207" s="162"/>
      <c r="M207" s="163" t="s">
        <v>1</v>
      </c>
      <c r="N207" s="164" t="s">
        <v>41</v>
      </c>
      <c r="P207" s="150">
        <f t="shared" si="31"/>
        <v>0</v>
      </c>
      <c r="Q207" s="150">
        <v>0</v>
      </c>
      <c r="R207" s="150">
        <f t="shared" si="32"/>
        <v>0</v>
      </c>
      <c r="S207" s="150">
        <v>0</v>
      </c>
      <c r="T207" s="151">
        <f t="shared" si="33"/>
        <v>0</v>
      </c>
      <c r="AR207" s="152" t="s">
        <v>109</v>
      </c>
      <c r="AT207" s="152" t="s">
        <v>168</v>
      </c>
      <c r="AU207" s="152" t="s">
        <v>87</v>
      </c>
      <c r="AY207" s="13" t="s">
        <v>150</v>
      </c>
      <c r="BE207" s="153">
        <f t="shared" si="34"/>
        <v>0</v>
      </c>
      <c r="BF207" s="153">
        <f t="shared" si="35"/>
        <v>0</v>
      </c>
      <c r="BG207" s="153">
        <f t="shared" si="36"/>
        <v>0</v>
      </c>
      <c r="BH207" s="153">
        <f t="shared" si="37"/>
        <v>0</v>
      </c>
      <c r="BI207" s="153">
        <f t="shared" si="38"/>
        <v>0</v>
      </c>
      <c r="BJ207" s="13" t="s">
        <v>87</v>
      </c>
      <c r="BK207" s="153">
        <f t="shared" si="39"/>
        <v>0</v>
      </c>
      <c r="BL207" s="13" t="s">
        <v>94</v>
      </c>
      <c r="BM207" s="152" t="s">
        <v>430</v>
      </c>
    </row>
    <row r="208" spans="2:65" s="1" customFormat="1" ht="16.5" customHeight="1">
      <c r="B208" s="139"/>
      <c r="C208" s="154" t="s">
        <v>431</v>
      </c>
      <c r="D208" s="154" t="s">
        <v>168</v>
      </c>
      <c r="E208" s="155" t="s">
        <v>432</v>
      </c>
      <c r="F208" s="156" t="s">
        <v>433</v>
      </c>
      <c r="G208" s="157" t="s">
        <v>166</v>
      </c>
      <c r="H208" s="158">
        <v>1</v>
      </c>
      <c r="I208" s="159"/>
      <c r="J208" s="160">
        <f t="shared" si="30"/>
        <v>0</v>
      </c>
      <c r="K208" s="161"/>
      <c r="L208" s="162"/>
      <c r="M208" s="163" t="s">
        <v>1</v>
      </c>
      <c r="N208" s="164" t="s">
        <v>41</v>
      </c>
      <c r="P208" s="150">
        <f t="shared" si="31"/>
        <v>0</v>
      </c>
      <c r="Q208" s="150">
        <v>0</v>
      </c>
      <c r="R208" s="150">
        <f t="shared" si="32"/>
        <v>0</v>
      </c>
      <c r="S208" s="150">
        <v>0</v>
      </c>
      <c r="T208" s="151">
        <f t="shared" si="33"/>
        <v>0</v>
      </c>
      <c r="AR208" s="152" t="s">
        <v>109</v>
      </c>
      <c r="AT208" s="152" t="s">
        <v>168</v>
      </c>
      <c r="AU208" s="152" t="s">
        <v>87</v>
      </c>
      <c r="AY208" s="13" t="s">
        <v>150</v>
      </c>
      <c r="BE208" s="153">
        <f t="shared" si="34"/>
        <v>0</v>
      </c>
      <c r="BF208" s="153">
        <f t="shared" si="35"/>
        <v>0</v>
      </c>
      <c r="BG208" s="153">
        <f t="shared" si="36"/>
        <v>0</v>
      </c>
      <c r="BH208" s="153">
        <f t="shared" si="37"/>
        <v>0</v>
      </c>
      <c r="BI208" s="153">
        <f t="shared" si="38"/>
        <v>0</v>
      </c>
      <c r="BJ208" s="13" t="s">
        <v>87</v>
      </c>
      <c r="BK208" s="153">
        <f t="shared" si="39"/>
        <v>0</v>
      </c>
      <c r="BL208" s="13" t="s">
        <v>94</v>
      </c>
      <c r="BM208" s="152" t="s">
        <v>434</v>
      </c>
    </row>
    <row r="209" spans="2:65" s="1" customFormat="1" ht="16.5" customHeight="1">
      <c r="B209" s="139"/>
      <c r="C209" s="154" t="s">
        <v>435</v>
      </c>
      <c r="D209" s="154" t="s">
        <v>168</v>
      </c>
      <c r="E209" s="155" t="s">
        <v>436</v>
      </c>
      <c r="F209" s="156" t="s">
        <v>437</v>
      </c>
      <c r="G209" s="157" t="s">
        <v>166</v>
      </c>
      <c r="H209" s="158">
        <v>2</v>
      </c>
      <c r="I209" s="159"/>
      <c r="J209" s="160">
        <f t="shared" si="30"/>
        <v>0</v>
      </c>
      <c r="K209" s="161"/>
      <c r="L209" s="162"/>
      <c r="M209" s="163" t="s">
        <v>1</v>
      </c>
      <c r="N209" s="164" t="s">
        <v>41</v>
      </c>
      <c r="P209" s="150">
        <f t="shared" si="31"/>
        <v>0</v>
      </c>
      <c r="Q209" s="150">
        <v>0</v>
      </c>
      <c r="R209" s="150">
        <f t="shared" si="32"/>
        <v>0</v>
      </c>
      <c r="S209" s="150">
        <v>0</v>
      </c>
      <c r="T209" s="151">
        <f t="shared" si="33"/>
        <v>0</v>
      </c>
      <c r="AR209" s="152" t="s">
        <v>109</v>
      </c>
      <c r="AT209" s="152" t="s">
        <v>168</v>
      </c>
      <c r="AU209" s="152" t="s">
        <v>87</v>
      </c>
      <c r="AY209" s="13" t="s">
        <v>150</v>
      </c>
      <c r="BE209" s="153">
        <f t="shared" si="34"/>
        <v>0</v>
      </c>
      <c r="BF209" s="153">
        <f t="shared" si="35"/>
        <v>0</v>
      </c>
      <c r="BG209" s="153">
        <f t="shared" si="36"/>
        <v>0</v>
      </c>
      <c r="BH209" s="153">
        <f t="shared" si="37"/>
        <v>0</v>
      </c>
      <c r="BI209" s="153">
        <f t="shared" si="38"/>
        <v>0</v>
      </c>
      <c r="BJ209" s="13" t="s">
        <v>87</v>
      </c>
      <c r="BK209" s="153">
        <f t="shared" si="39"/>
        <v>0</v>
      </c>
      <c r="BL209" s="13" t="s">
        <v>94</v>
      </c>
      <c r="BM209" s="152" t="s">
        <v>438</v>
      </c>
    </row>
    <row r="210" spans="2:65" s="1" customFormat="1" ht="16.5" customHeight="1">
      <c r="B210" s="139"/>
      <c r="C210" s="154" t="s">
        <v>439</v>
      </c>
      <c r="D210" s="154" t="s">
        <v>168</v>
      </c>
      <c r="E210" s="155" t="s">
        <v>440</v>
      </c>
      <c r="F210" s="156" t="s">
        <v>441</v>
      </c>
      <c r="G210" s="157" t="s">
        <v>166</v>
      </c>
      <c r="H210" s="158">
        <v>1</v>
      </c>
      <c r="I210" s="159"/>
      <c r="J210" s="160">
        <f t="shared" si="30"/>
        <v>0</v>
      </c>
      <c r="K210" s="161"/>
      <c r="L210" s="162"/>
      <c r="M210" s="163" t="s">
        <v>1</v>
      </c>
      <c r="N210" s="164" t="s">
        <v>41</v>
      </c>
      <c r="P210" s="150">
        <f t="shared" si="31"/>
        <v>0</v>
      </c>
      <c r="Q210" s="150">
        <v>0</v>
      </c>
      <c r="R210" s="150">
        <f t="shared" si="32"/>
        <v>0</v>
      </c>
      <c r="S210" s="150">
        <v>0</v>
      </c>
      <c r="T210" s="151">
        <f t="shared" si="33"/>
        <v>0</v>
      </c>
      <c r="AR210" s="152" t="s">
        <v>109</v>
      </c>
      <c r="AT210" s="152" t="s">
        <v>168</v>
      </c>
      <c r="AU210" s="152" t="s">
        <v>87</v>
      </c>
      <c r="AY210" s="13" t="s">
        <v>150</v>
      </c>
      <c r="BE210" s="153">
        <f t="shared" si="34"/>
        <v>0</v>
      </c>
      <c r="BF210" s="153">
        <f t="shared" si="35"/>
        <v>0</v>
      </c>
      <c r="BG210" s="153">
        <f t="shared" si="36"/>
        <v>0</v>
      </c>
      <c r="BH210" s="153">
        <f t="shared" si="37"/>
        <v>0</v>
      </c>
      <c r="BI210" s="153">
        <f t="shared" si="38"/>
        <v>0</v>
      </c>
      <c r="BJ210" s="13" t="s">
        <v>87</v>
      </c>
      <c r="BK210" s="153">
        <f t="shared" si="39"/>
        <v>0</v>
      </c>
      <c r="BL210" s="13" t="s">
        <v>94</v>
      </c>
      <c r="BM210" s="152" t="s">
        <v>442</v>
      </c>
    </row>
    <row r="211" spans="2:65" s="1" customFormat="1" ht="16.5" customHeight="1">
      <c r="B211" s="139"/>
      <c r="C211" s="154" t="s">
        <v>443</v>
      </c>
      <c r="D211" s="154" t="s">
        <v>168</v>
      </c>
      <c r="E211" s="155" t="s">
        <v>444</v>
      </c>
      <c r="F211" s="156" t="s">
        <v>445</v>
      </c>
      <c r="G211" s="157" t="s">
        <v>166</v>
      </c>
      <c r="H211" s="158">
        <v>2</v>
      </c>
      <c r="I211" s="159"/>
      <c r="J211" s="160">
        <f t="shared" si="30"/>
        <v>0</v>
      </c>
      <c r="K211" s="161"/>
      <c r="L211" s="162"/>
      <c r="M211" s="163" t="s">
        <v>1</v>
      </c>
      <c r="N211" s="164" t="s">
        <v>41</v>
      </c>
      <c r="P211" s="150">
        <f t="shared" si="31"/>
        <v>0</v>
      </c>
      <c r="Q211" s="150">
        <v>0</v>
      </c>
      <c r="R211" s="150">
        <f t="shared" si="32"/>
        <v>0</v>
      </c>
      <c r="S211" s="150">
        <v>0</v>
      </c>
      <c r="T211" s="151">
        <f t="shared" si="33"/>
        <v>0</v>
      </c>
      <c r="AR211" s="152" t="s">
        <v>109</v>
      </c>
      <c r="AT211" s="152" t="s">
        <v>168</v>
      </c>
      <c r="AU211" s="152" t="s">
        <v>87</v>
      </c>
      <c r="AY211" s="13" t="s">
        <v>150</v>
      </c>
      <c r="BE211" s="153">
        <f t="shared" si="34"/>
        <v>0</v>
      </c>
      <c r="BF211" s="153">
        <f t="shared" si="35"/>
        <v>0</v>
      </c>
      <c r="BG211" s="153">
        <f t="shared" si="36"/>
        <v>0</v>
      </c>
      <c r="BH211" s="153">
        <f t="shared" si="37"/>
        <v>0</v>
      </c>
      <c r="BI211" s="153">
        <f t="shared" si="38"/>
        <v>0</v>
      </c>
      <c r="BJ211" s="13" t="s">
        <v>87</v>
      </c>
      <c r="BK211" s="153">
        <f t="shared" si="39"/>
        <v>0</v>
      </c>
      <c r="BL211" s="13" t="s">
        <v>94</v>
      </c>
      <c r="BM211" s="152" t="s">
        <v>446</v>
      </c>
    </row>
    <row r="212" spans="2:65" s="1" customFormat="1" ht="16.5" customHeight="1">
      <c r="B212" s="139"/>
      <c r="C212" s="154" t="s">
        <v>447</v>
      </c>
      <c r="D212" s="154" t="s">
        <v>168</v>
      </c>
      <c r="E212" s="155" t="s">
        <v>448</v>
      </c>
      <c r="F212" s="156" t="s">
        <v>449</v>
      </c>
      <c r="G212" s="157" t="s">
        <v>166</v>
      </c>
      <c r="H212" s="158">
        <v>1</v>
      </c>
      <c r="I212" s="159"/>
      <c r="J212" s="160">
        <f t="shared" si="30"/>
        <v>0</v>
      </c>
      <c r="K212" s="161"/>
      <c r="L212" s="162"/>
      <c r="M212" s="163" t="s">
        <v>1</v>
      </c>
      <c r="N212" s="164" t="s">
        <v>41</v>
      </c>
      <c r="P212" s="150">
        <f t="shared" si="31"/>
        <v>0</v>
      </c>
      <c r="Q212" s="150">
        <v>0</v>
      </c>
      <c r="R212" s="150">
        <f t="shared" si="32"/>
        <v>0</v>
      </c>
      <c r="S212" s="150">
        <v>0</v>
      </c>
      <c r="T212" s="151">
        <f t="shared" si="33"/>
        <v>0</v>
      </c>
      <c r="AR212" s="152" t="s">
        <v>109</v>
      </c>
      <c r="AT212" s="152" t="s">
        <v>168</v>
      </c>
      <c r="AU212" s="152" t="s">
        <v>87</v>
      </c>
      <c r="AY212" s="13" t="s">
        <v>150</v>
      </c>
      <c r="BE212" s="153">
        <f t="shared" si="34"/>
        <v>0</v>
      </c>
      <c r="BF212" s="153">
        <f t="shared" si="35"/>
        <v>0</v>
      </c>
      <c r="BG212" s="153">
        <f t="shared" si="36"/>
        <v>0</v>
      </c>
      <c r="BH212" s="153">
        <f t="shared" si="37"/>
        <v>0</v>
      </c>
      <c r="BI212" s="153">
        <f t="shared" si="38"/>
        <v>0</v>
      </c>
      <c r="BJ212" s="13" t="s">
        <v>87</v>
      </c>
      <c r="BK212" s="153">
        <f t="shared" si="39"/>
        <v>0</v>
      </c>
      <c r="BL212" s="13" t="s">
        <v>94</v>
      </c>
      <c r="BM212" s="152" t="s">
        <v>450</v>
      </c>
    </row>
    <row r="213" spans="2:65" s="1" customFormat="1" ht="16.5" customHeight="1">
      <c r="B213" s="139"/>
      <c r="C213" s="154" t="s">
        <v>451</v>
      </c>
      <c r="D213" s="154" t="s">
        <v>168</v>
      </c>
      <c r="E213" s="155" t="s">
        <v>452</v>
      </c>
      <c r="F213" s="156" t="s">
        <v>453</v>
      </c>
      <c r="G213" s="157" t="s">
        <v>166</v>
      </c>
      <c r="H213" s="158">
        <v>1</v>
      </c>
      <c r="I213" s="159"/>
      <c r="J213" s="160">
        <f t="shared" si="30"/>
        <v>0</v>
      </c>
      <c r="K213" s="161"/>
      <c r="L213" s="162"/>
      <c r="M213" s="163" t="s">
        <v>1</v>
      </c>
      <c r="N213" s="164" t="s">
        <v>41</v>
      </c>
      <c r="P213" s="150">
        <f t="shared" si="31"/>
        <v>0</v>
      </c>
      <c r="Q213" s="150">
        <v>0</v>
      </c>
      <c r="R213" s="150">
        <f t="shared" si="32"/>
        <v>0</v>
      </c>
      <c r="S213" s="150">
        <v>0</v>
      </c>
      <c r="T213" s="151">
        <f t="shared" si="33"/>
        <v>0</v>
      </c>
      <c r="AR213" s="152" t="s">
        <v>109</v>
      </c>
      <c r="AT213" s="152" t="s">
        <v>168</v>
      </c>
      <c r="AU213" s="152" t="s">
        <v>87</v>
      </c>
      <c r="AY213" s="13" t="s">
        <v>150</v>
      </c>
      <c r="BE213" s="153">
        <f t="shared" si="34"/>
        <v>0</v>
      </c>
      <c r="BF213" s="153">
        <f t="shared" si="35"/>
        <v>0</v>
      </c>
      <c r="BG213" s="153">
        <f t="shared" si="36"/>
        <v>0</v>
      </c>
      <c r="BH213" s="153">
        <f t="shared" si="37"/>
        <v>0</v>
      </c>
      <c r="BI213" s="153">
        <f t="shared" si="38"/>
        <v>0</v>
      </c>
      <c r="BJ213" s="13" t="s">
        <v>87</v>
      </c>
      <c r="BK213" s="153">
        <f t="shared" si="39"/>
        <v>0</v>
      </c>
      <c r="BL213" s="13" t="s">
        <v>94</v>
      </c>
      <c r="BM213" s="152" t="s">
        <v>454</v>
      </c>
    </row>
    <row r="214" spans="2:65" s="1" customFormat="1" ht="16.5" customHeight="1">
      <c r="B214" s="139"/>
      <c r="C214" s="154" t="s">
        <v>455</v>
      </c>
      <c r="D214" s="154" t="s">
        <v>168</v>
      </c>
      <c r="E214" s="155" t="s">
        <v>456</v>
      </c>
      <c r="F214" s="156" t="s">
        <v>457</v>
      </c>
      <c r="G214" s="157" t="s">
        <v>166</v>
      </c>
      <c r="H214" s="158">
        <v>13</v>
      </c>
      <c r="I214" s="159"/>
      <c r="J214" s="160">
        <f t="shared" si="30"/>
        <v>0</v>
      </c>
      <c r="K214" s="161"/>
      <c r="L214" s="162"/>
      <c r="M214" s="163" t="s">
        <v>1</v>
      </c>
      <c r="N214" s="164" t="s">
        <v>41</v>
      </c>
      <c r="P214" s="150">
        <f t="shared" si="31"/>
        <v>0</v>
      </c>
      <c r="Q214" s="150">
        <v>0</v>
      </c>
      <c r="R214" s="150">
        <f t="shared" si="32"/>
        <v>0</v>
      </c>
      <c r="S214" s="150">
        <v>0</v>
      </c>
      <c r="T214" s="151">
        <f t="shared" si="33"/>
        <v>0</v>
      </c>
      <c r="AR214" s="152" t="s">
        <v>109</v>
      </c>
      <c r="AT214" s="152" t="s">
        <v>168</v>
      </c>
      <c r="AU214" s="152" t="s">
        <v>87</v>
      </c>
      <c r="AY214" s="13" t="s">
        <v>150</v>
      </c>
      <c r="BE214" s="153">
        <f t="shared" si="34"/>
        <v>0</v>
      </c>
      <c r="BF214" s="153">
        <f t="shared" si="35"/>
        <v>0</v>
      </c>
      <c r="BG214" s="153">
        <f t="shared" si="36"/>
        <v>0</v>
      </c>
      <c r="BH214" s="153">
        <f t="shared" si="37"/>
        <v>0</v>
      </c>
      <c r="BI214" s="153">
        <f t="shared" si="38"/>
        <v>0</v>
      </c>
      <c r="BJ214" s="13" t="s">
        <v>87</v>
      </c>
      <c r="BK214" s="153">
        <f t="shared" si="39"/>
        <v>0</v>
      </c>
      <c r="BL214" s="13" t="s">
        <v>94</v>
      </c>
      <c r="BM214" s="152" t="s">
        <v>458</v>
      </c>
    </row>
    <row r="215" spans="2:65" s="1" customFormat="1" ht="16.5" customHeight="1">
      <c r="B215" s="139"/>
      <c r="C215" s="154" t="s">
        <v>459</v>
      </c>
      <c r="D215" s="154" t="s">
        <v>168</v>
      </c>
      <c r="E215" s="155" t="s">
        <v>460</v>
      </c>
      <c r="F215" s="156" t="s">
        <v>461</v>
      </c>
      <c r="G215" s="157" t="s">
        <v>166</v>
      </c>
      <c r="H215" s="158">
        <v>1</v>
      </c>
      <c r="I215" s="159"/>
      <c r="J215" s="160">
        <f t="shared" si="30"/>
        <v>0</v>
      </c>
      <c r="K215" s="161"/>
      <c r="L215" s="162"/>
      <c r="M215" s="163" t="s">
        <v>1</v>
      </c>
      <c r="N215" s="164" t="s">
        <v>41</v>
      </c>
      <c r="P215" s="150">
        <f t="shared" si="31"/>
        <v>0</v>
      </c>
      <c r="Q215" s="150">
        <v>0</v>
      </c>
      <c r="R215" s="150">
        <f t="shared" si="32"/>
        <v>0</v>
      </c>
      <c r="S215" s="150">
        <v>0</v>
      </c>
      <c r="T215" s="151">
        <f t="shared" si="33"/>
        <v>0</v>
      </c>
      <c r="AR215" s="152" t="s">
        <v>109</v>
      </c>
      <c r="AT215" s="152" t="s">
        <v>168</v>
      </c>
      <c r="AU215" s="152" t="s">
        <v>87</v>
      </c>
      <c r="AY215" s="13" t="s">
        <v>150</v>
      </c>
      <c r="BE215" s="153">
        <f t="shared" si="34"/>
        <v>0</v>
      </c>
      <c r="BF215" s="153">
        <f t="shared" si="35"/>
        <v>0</v>
      </c>
      <c r="BG215" s="153">
        <f t="shared" si="36"/>
        <v>0</v>
      </c>
      <c r="BH215" s="153">
        <f t="shared" si="37"/>
        <v>0</v>
      </c>
      <c r="BI215" s="153">
        <f t="shared" si="38"/>
        <v>0</v>
      </c>
      <c r="BJ215" s="13" t="s">
        <v>87</v>
      </c>
      <c r="BK215" s="153">
        <f t="shared" si="39"/>
        <v>0</v>
      </c>
      <c r="BL215" s="13" t="s">
        <v>94</v>
      </c>
      <c r="BM215" s="152" t="s">
        <v>462</v>
      </c>
    </row>
    <row r="216" spans="2:65" s="1" customFormat="1" ht="16.5" customHeight="1">
      <c r="B216" s="139"/>
      <c r="C216" s="154" t="s">
        <v>463</v>
      </c>
      <c r="D216" s="154" t="s">
        <v>168</v>
      </c>
      <c r="E216" s="155" t="s">
        <v>464</v>
      </c>
      <c r="F216" s="156" t="s">
        <v>465</v>
      </c>
      <c r="G216" s="157" t="s">
        <v>166</v>
      </c>
      <c r="H216" s="158">
        <v>1</v>
      </c>
      <c r="I216" s="159"/>
      <c r="J216" s="160">
        <f t="shared" si="30"/>
        <v>0</v>
      </c>
      <c r="K216" s="161"/>
      <c r="L216" s="162"/>
      <c r="M216" s="163" t="s">
        <v>1</v>
      </c>
      <c r="N216" s="164" t="s">
        <v>41</v>
      </c>
      <c r="P216" s="150">
        <f t="shared" si="31"/>
        <v>0</v>
      </c>
      <c r="Q216" s="150">
        <v>0</v>
      </c>
      <c r="R216" s="150">
        <f t="shared" si="32"/>
        <v>0</v>
      </c>
      <c r="S216" s="150">
        <v>0</v>
      </c>
      <c r="T216" s="151">
        <f t="shared" si="33"/>
        <v>0</v>
      </c>
      <c r="AR216" s="152" t="s">
        <v>109</v>
      </c>
      <c r="AT216" s="152" t="s">
        <v>168</v>
      </c>
      <c r="AU216" s="152" t="s">
        <v>87</v>
      </c>
      <c r="AY216" s="13" t="s">
        <v>150</v>
      </c>
      <c r="BE216" s="153">
        <f t="shared" si="34"/>
        <v>0</v>
      </c>
      <c r="BF216" s="153">
        <f t="shared" si="35"/>
        <v>0</v>
      </c>
      <c r="BG216" s="153">
        <f t="shared" si="36"/>
        <v>0</v>
      </c>
      <c r="BH216" s="153">
        <f t="shared" si="37"/>
        <v>0</v>
      </c>
      <c r="BI216" s="153">
        <f t="shared" si="38"/>
        <v>0</v>
      </c>
      <c r="BJ216" s="13" t="s">
        <v>87</v>
      </c>
      <c r="BK216" s="153">
        <f t="shared" si="39"/>
        <v>0</v>
      </c>
      <c r="BL216" s="13" t="s">
        <v>94</v>
      </c>
      <c r="BM216" s="152" t="s">
        <v>466</v>
      </c>
    </row>
    <row r="217" spans="2:65" s="1" customFormat="1" ht="16.5" customHeight="1">
      <c r="B217" s="139"/>
      <c r="C217" s="154" t="s">
        <v>467</v>
      </c>
      <c r="D217" s="154" t="s">
        <v>168</v>
      </c>
      <c r="E217" s="155" t="s">
        <v>468</v>
      </c>
      <c r="F217" s="156" t="s">
        <v>469</v>
      </c>
      <c r="G217" s="157" t="s">
        <v>166</v>
      </c>
      <c r="H217" s="158">
        <v>1</v>
      </c>
      <c r="I217" s="159"/>
      <c r="J217" s="160">
        <f t="shared" si="30"/>
        <v>0</v>
      </c>
      <c r="K217" s="161"/>
      <c r="L217" s="162"/>
      <c r="M217" s="163" t="s">
        <v>1</v>
      </c>
      <c r="N217" s="164" t="s">
        <v>41</v>
      </c>
      <c r="P217" s="150">
        <f t="shared" si="31"/>
        <v>0</v>
      </c>
      <c r="Q217" s="150">
        <v>0</v>
      </c>
      <c r="R217" s="150">
        <f t="shared" si="32"/>
        <v>0</v>
      </c>
      <c r="S217" s="150">
        <v>0</v>
      </c>
      <c r="T217" s="151">
        <f t="shared" si="33"/>
        <v>0</v>
      </c>
      <c r="AR217" s="152" t="s">
        <v>109</v>
      </c>
      <c r="AT217" s="152" t="s">
        <v>168</v>
      </c>
      <c r="AU217" s="152" t="s">
        <v>87</v>
      </c>
      <c r="AY217" s="13" t="s">
        <v>150</v>
      </c>
      <c r="BE217" s="153">
        <f t="shared" si="34"/>
        <v>0</v>
      </c>
      <c r="BF217" s="153">
        <f t="shared" si="35"/>
        <v>0</v>
      </c>
      <c r="BG217" s="153">
        <f t="shared" si="36"/>
        <v>0</v>
      </c>
      <c r="BH217" s="153">
        <f t="shared" si="37"/>
        <v>0</v>
      </c>
      <c r="BI217" s="153">
        <f t="shared" si="38"/>
        <v>0</v>
      </c>
      <c r="BJ217" s="13" t="s">
        <v>87</v>
      </c>
      <c r="BK217" s="153">
        <f t="shared" si="39"/>
        <v>0</v>
      </c>
      <c r="BL217" s="13" t="s">
        <v>94</v>
      </c>
      <c r="BM217" s="152" t="s">
        <v>470</v>
      </c>
    </row>
    <row r="218" spans="2:65" s="1" customFormat="1" ht="16.5" customHeight="1">
      <c r="B218" s="139"/>
      <c r="C218" s="154" t="s">
        <v>471</v>
      </c>
      <c r="D218" s="154" t="s">
        <v>168</v>
      </c>
      <c r="E218" s="155" t="s">
        <v>472</v>
      </c>
      <c r="F218" s="156" t="s">
        <v>473</v>
      </c>
      <c r="G218" s="157" t="s">
        <v>166</v>
      </c>
      <c r="H218" s="158">
        <v>1</v>
      </c>
      <c r="I218" s="159"/>
      <c r="J218" s="160">
        <f t="shared" si="30"/>
        <v>0</v>
      </c>
      <c r="K218" s="161"/>
      <c r="L218" s="162"/>
      <c r="M218" s="163" t="s">
        <v>1</v>
      </c>
      <c r="N218" s="164" t="s">
        <v>41</v>
      </c>
      <c r="P218" s="150">
        <f t="shared" si="31"/>
        <v>0</v>
      </c>
      <c r="Q218" s="150">
        <v>0</v>
      </c>
      <c r="R218" s="150">
        <f t="shared" si="32"/>
        <v>0</v>
      </c>
      <c r="S218" s="150">
        <v>0</v>
      </c>
      <c r="T218" s="151">
        <f t="shared" si="33"/>
        <v>0</v>
      </c>
      <c r="AR218" s="152" t="s">
        <v>109</v>
      </c>
      <c r="AT218" s="152" t="s">
        <v>168</v>
      </c>
      <c r="AU218" s="152" t="s">
        <v>87</v>
      </c>
      <c r="AY218" s="13" t="s">
        <v>150</v>
      </c>
      <c r="BE218" s="153">
        <f t="shared" si="34"/>
        <v>0</v>
      </c>
      <c r="BF218" s="153">
        <f t="shared" si="35"/>
        <v>0</v>
      </c>
      <c r="BG218" s="153">
        <f t="shared" si="36"/>
        <v>0</v>
      </c>
      <c r="BH218" s="153">
        <f t="shared" si="37"/>
        <v>0</v>
      </c>
      <c r="BI218" s="153">
        <f t="shared" si="38"/>
        <v>0</v>
      </c>
      <c r="BJ218" s="13" t="s">
        <v>87</v>
      </c>
      <c r="BK218" s="153">
        <f t="shared" si="39"/>
        <v>0</v>
      </c>
      <c r="BL218" s="13" t="s">
        <v>94</v>
      </c>
      <c r="BM218" s="152" t="s">
        <v>474</v>
      </c>
    </row>
    <row r="219" spans="2:65" s="1" customFormat="1" ht="16.5" customHeight="1">
      <c r="B219" s="139"/>
      <c r="C219" s="154" t="s">
        <v>475</v>
      </c>
      <c r="D219" s="154" t="s">
        <v>168</v>
      </c>
      <c r="E219" s="155" t="s">
        <v>476</v>
      </c>
      <c r="F219" s="156" t="s">
        <v>477</v>
      </c>
      <c r="G219" s="157" t="s">
        <v>166</v>
      </c>
      <c r="H219" s="158">
        <v>2</v>
      </c>
      <c r="I219" s="159"/>
      <c r="J219" s="160">
        <f t="shared" si="30"/>
        <v>0</v>
      </c>
      <c r="K219" s="161"/>
      <c r="L219" s="162"/>
      <c r="M219" s="163" t="s">
        <v>1</v>
      </c>
      <c r="N219" s="164" t="s">
        <v>41</v>
      </c>
      <c r="P219" s="150">
        <f t="shared" si="31"/>
        <v>0</v>
      </c>
      <c r="Q219" s="150">
        <v>0</v>
      </c>
      <c r="R219" s="150">
        <f t="shared" si="32"/>
        <v>0</v>
      </c>
      <c r="S219" s="150">
        <v>0</v>
      </c>
      <c r="T219" s="151">
        <f t="shared" si="33"/>
        <v>0</v>
      </c>
      <c r="AR219" s="152" t="s">
        <v>109</v>
      </c>
      <c r="AT219" s="152" t="s">
        <v>168</v>
      </c>
      <c r="AU219" s="152" t="s">
        <v>87</v>
      </c>
      <c r="AY219" s="13" t="s">
        <v>150</v>
      </c>
      <c r="BE219" s="153">
        <f t="shared" si="34"/>
        <v>0</v>
      </c>
      <c r="BF219" s="153">
        <f t="shared" si="35"/>
        <v>0</v>
      </c>
      <c r="BG219" s="153">
        <f t="shared" si="36"/>
        <v>0</v>
      </c>
      <c r="BH219" s="153">
        <f t="shared" si="37"/>
        <v>0</v>
      </c>
      <c r="BI219" s="153">
        <f t="shared" si="38"/>
        <v>0</v>
      </c>
      <c r="BJ219" s="13" t="s">
        <v>87</v>
      </c>
      <c r="BK219" s="153">
        <f t="shared" si="39"/>
        <v>0</v>
      </c>
      <c r="BL219" s="13" t="s">
        <v>94</v>
      </c>
      <c r="BM219" s="152" t="s">
        <v>478</v>
      </c>
    </row>
    <row r="220" spans="2:65" s="1" customFormat="1" ht="24.2" customHeight="1">
      <c r="B220" s="139"/>
      <c r="C220" s="140" t="s">
        <v>479</v>
      </c>
      <c r="D220" s="140" t="s">
        <v>152</v>
      </c>
      <c r="E220" s="141" t="s">
        <v>480</v>
      </c>
      <c r="F220" s="142" t="s">
        <v>481</v>
      </c>
      <c r="G220" s="143" t="s">
        <v>174</v>
      </c>
      <c r="H220" s="144">
        <v>12.14</v>
      </c>
      <c r="I220" s="145"/>
      <c r="J220" s="146">
        <f t="shared" si="30"/>
        <v>0</v>
      </c>
      <c r="K220" s="147"/>
      <c r="L220" s="28"/>
      <c r="M220" s="148" t="s">
        <v>1</v>
      </c>
      <c r="N220" s="149" t="s">
        <v>41</v>
      </c>
      <c r="P220" s="150">
        <f t="shared" si="31"/>
        <v>0</v>
      </c>
      <c r="Q220" s="150">
        <v>2.1000000000000001E-4</v>
      </c>
      <c r="R220" s="150">
        <f t="shared" si="32"/>
        <v>2.5494000000000003E-3</v>
      </c>
      <c r="S220" s="150">
        <v>0</v>
      </c>
      <c r="T220" s="151">
        <f t="shared" si="33"/>
        <v>0</v>
      </c>
      <c r="AR220" s="152" t="s">
        <v>210</v>
      </c>
      <c r="AT220" s="152" t="s">
        <v>152</v>
      </c>
      <c r="AU220" s="152" t="s">
        <v>87</v>
      </c>
      <c r="AY220" s="13" t="s">
        <v>150</v>
      </c>
      <c r="BE220" s="153">
        <f t="shared" si="34"/>
        <v>0</v>
      </c>
      <c r="BF220" s="153">
        <f t="shared" si="35"/>
        <v>0</v>
      </c>
      <c r="BG220" s="153">
        <f t="shared" si="36"/>
        <v>0</v>
      </c>
      <c r="BH220" s="153">
        <f t="shared" si="37"/>
        <v>0</v>
      </c>
      <c r="BI220" s="153">
        <f t="shared" si="38"/>
        <v>0</v>
      </c>
      <c r="BJ220" s="13" t="s">
        <v>87</v>
      </c>
      <c r="BK220" s="153">
        <f t="shared" si="39"/>
        <v>0</v>
      </c>
      <c r="BL220" s="13" t="s">
        <v>210</v>
      </c>
      <c r="BM220" s="152" t="s">
        <v>482</v>
      </c>
    </row>
    <row r="221" spans="2:65" s="1" customFormat="1" ht="37.9" customHeight="1">
      <c r="B221" s="139"/>
      <c r="C221" s="154" t="s">
        <v>483</v>
      </c>
      <c r="D221" s="154" t="s">
        <v>168</v>
      </c>
      <c r="E221" s="155" t="s">
        <v>280</v>
      </c>
      <c r="F221" s="156" t="s">
        <v>281</v>
      </c>
      <c r="G221" s="157" t="s">
        <v>174</v>
      </c>
      <c r="H221" s="158">
        <v>12.747</v>
      </c>
      <c r="I221" s="159"/>
      <c r="J221" s="160">
        <f t="shared" si="30"/>
        <v>0</v>
      </c>
      <c r="K221" s="161"/>
      <c r="L221" s="162"/>
      <c r="M221" s="163" t="s">
        <v>1</v>
      </c>
      <c r="N221" s="164" t="s">
        <v>41</v>
      </c>
      <c r="P221" s="150">
        <f t="shared" si="31"/>
        <v>0</v>
      </c>
      <c r="Q221" s="150">
        <v>1E-4</v>
      </c>
      <c r="R221" s="150">
        <f t="shared" si="32"/>
        <v>1.2747000000000001E-3</v>
      </c>
      <c r="S221" s="150">
        <v>0</v>
      </c>
      <c r="T221" s="151">
        <f t="shared" si="33"/>
        <v>0</v>
      </c>
      <c r="AR221" s="152" t="s">
        <v>283</v>
      </c>
      <c r="AT221" s="152" t="s">
        <v>168</v>
      </c>
      <c r="AU221" s="152" t="s">
        <v>87</v>
      </c>
      <c r="AY221" s="13" t="s">
        <v>150</v>
      </c>
      <c r="BE221" s="153">
        <f t="shared" si="34"/>
        <v>0</v>
      </c>
      <c r="BF221" s="153">
        <f t="shared" si="35"/>
        <v>0</v>
      </c>
      <c r="BG221" s="153">
        <f t="shared" si="36"/>
        <v>0</v>
      </c>
      <c r="BH221" s="153">
        <f t="shared" si="37"/>
        <v>0</v>
      </c>
      <c r="BI221" s="153">
        <f t="shared" si="38"/>
        <v>0</v>
      </c>
      <c r="BJ221" s="13" t="s">
        <v>87</v>
      </c>
      <c r="BK221" s="153">
        <f t="shared" si="39"/>
        <v>0</v>
      </c>
      <c r="BL221" s="13" t="s">
        <v>210</v>
      </c>
      <c r="BM221" s="152" t="s">
        <v>484</v>
      </c>
    </row>
    <row r="222" spans="2:65" s="1" customFormat="1" ht="37.9" customHeight="1">
      <c r="B222" s="139"/>
      <c r="C222" s="154" t="s">
        <v>485</v>
      </c>
      <c r="D222" s="154" t="s">
        <v>168</v>
      </c>
      <c r="E222" s="155" t="s">
        <v>284</v>
      </c>
      <c r="F222" s="156" t="s">
        <v>285</v>
      </c>
      <c r="G222" s="157" t="s">
        <v>174</v>
      </c>
      <c r="H222" s="158">
        <v>12.747</v>
      </c>
      <c r="I222" s="159"/>
      <c r="J222" s="160">
        <f t="shared" si="30"/>
        <v>0</v>
      </c>
      <c r="K222" s="161"/>
      <c r="L222" s="162"/>
      <c r="M222" s="163" t="s">
        <v>1</v>
      </c>
      <c r="N222" s="164" t="s">
        <v>41</v>
      </c>
      <c r="P222" s="150">
        <f t="shared" si="31"/>
        <v>0</v>
      </c>
      <c r="Q222" s="150">
        <v>1E-4</v>
      </c>
      <c r="R222" s="150">
        <f t="shared" si="32"/>
        <v>1.2747000000000001E-3</v>
      </c>
      <c r="S222" s="150">
        <v>0</v>
      </c>
      <c r="T222" s="151">
        <f t="shared" si="33"/>
        <v>0</v>
      </c>
      <c r="AR222" s="152" t="s">
        <v>283</v>
      </c>
      <c r="AT222" s="152" t="s">
        <v>168</v>
      </c>
      <c r="AU222" s="152" t="s">
        <v>87</v>
      </c>
      <c r="AY222" s="13" t="s">
        <v>150</v>
      </c>
      <c r="BE222" s="153">
        <f t="shared" si="34"/>
        <v>0</v>
      </c>
      <c r="BF222" s="153">
        <f t="shared" si="35"/>
        <v>0</v>
      </c>
      <c r="BG222" s="153">
        <f t="shared" si="36"/>
        <v>0</v>
      </c>
      <c r="BH222" s="153">
        <f t="shared" si="37"/>
        <v>0</v>
      </c>
      <c r="BI222" s="153">
        <f t="shared" si="38"/>
        <v>0</v>
      </c>
      <c r="BJ222" s="13" t="s">
        <v>87</v>
      </c>
      <c r="BK222" s="153">
        <f t="shared" si="39"/>
        <v>0</v>
      </c>
      <c r="BL222" s="13" t="s">
        <v>210</v>
      </c>
      <c r="BM222" s="152" t="s">
        <v>486</v>
      </c>
    </row>
    <row r="223" spans="2:65" s="1" customFormat="1" ht="16.5" customHeight="1">
      <c r="B223" s="139"/>
      <c r="C223" s="154" t="s">
        <v>487</v>
      </c>
      <c r="D223" s="154" t="s">
        <v>168</v>
      </c>
      <c r="E223" s="155" t="s">
        <v>488</v>
      </c>
      <c r="F223" s="156" t="s">
        <v>489</v>
      </c>
      <c r="G223" s="157" t="s">
        <v>166</v>
      </c>
      <c r="H223" s="158">
        <v>1</v>
      </c>
      <c r="I223" s="159"/>
      <c r="J223" s="160">
        <f t="shared" si="30"/>
        <v>0</v>
      </c>
      <c r="K223" s="161"/>
      <c r="L223" s="162"/>
      <c r="M223" s="163" t="s">
        <v>1</v>
      </c>
      <c r="N223" s="164" t="s">
        <v>41</v>
      </c>
      <c r="P223" s="150">
        <f t="shared" si="31"/>
        <v>0</v>
      </c>
      <c r="Q223" s="150">
        <v>0</v>
      </c>
      <c r="R223" s="150">
        <f t="shared" si="32"/>
        <v>0</v>
      </c>
      <c r="S223" s="150">
        <v>0</v>
      </c>
      <c r="T223" s="151">
        <f t="shared" si="33"/>
        <v>0</v>
      </c>
      <c r="AR223" s="152" t="s">
        <v>283</v>
      </c>
      <c r="AT223" s="152" t="s">
        <v>168</v>
      </c>
      <c r="AU223" s="152" t="s">
        <v>87</v>
      </c>
      <c r="AY223" s="13" t="s">
        <v>150</v>
      </c>
      <c r="BE223" s="153">
        <f t="shared" si="34"/>
        <v>0</v>
      </c>
      <c r="BF223" s="153">
        <f t="shared" si="35"/>
        <v>0</v>
      </c>
      <c r="BG223" s="153">
        <f t="shared" si="36"/>
        <v>0</v>
      </c>
      <c r="BH223" s="153">
        <f t="shared" si="37"/>
        <v>0</v>
      </c>
      <c r="BI223" s="153">
        <f t="shared" si="38"/>
        <v>0</v>
      </c>
      <c r="BJ223" s="13" t="s">
        <v>87</v>
      </c>
      <c r="BK223" s="153">
        <f t="shared" si="39"/>
        <v>0</v>
      </c>
      <c r="BL223" s="13" t="s">
        <v>210</v>
      </c>
      <c r="BM223" s="152" t="s">
        <v>490</v>
      </c>
    </row>
    <row r="224" spans="2:65" s="1" customFormat="1" ht="16.5" customHeight="1">
      <c r="B224" s="139"/>
      <c r="C224" s="154" t="s">
        <v>491</v>
      </c>
      <c r="D224" s="154" t="s">
        <v>168</v>
      </c>
      <c r="E224" s="155" t="s">
        <v>492</v>
      </c>
      <c r="F224" s="156" t="s">
        <v>493</v>
      </c>
      <c r="G224" s="157" t="s">
        <v>166</v>
      </c>
      <c r="H224" s="158">
        <v>1</v>
      </c>
      <c r="I224" s="159"/>
      <c r="J224" s="160">
        <f t="shared" si="30"/>
        <v>0</v>
      </c>
      <c r="K224" s="161"/>
      <c r="L224" s="162"/>
      <c r="M224" s="163" t="s">
        <v>1</v>
      </c>
      <c r="N224" s="164" t="s">
        <v>41</v>
      </c>
      <c r="P224" s="150">
        <f t="shared" si="31"/>
        <v>0</v>
      </c>
      <c r="Q224" s="150">
        <v>0</v>
      </c>
      <c r="R224" s="150">
        <f t="shared" si="32"/>
        <v>0</v>
      </c>
      <c r="S224" s="150">
        <v>0</v>
      </c>
      <c r="T224" s="151">
        <f t="shared" si="33"/>
        <v>0</v>
      </c>
      <c r="AR224" s="152" t="s">
        <v>283</v>
      </c>
      <c r="AT224" s="152" t="s">
        <v>168</v>
      </c>
      <c r="AU224" s="152" t="s">
        <v>87</v>
      </c>
      <c r="AY224" s="13" t="s">
        <v>150</v>
      </c>
      <c r="BE224" s="153">
        <f t="shared" si="34"/>
        <v>0</v>
      </c>
      <c r="BF224" s="153">
        <f t="shared" si="35"/>
        <v>0</v>
      </c>
      <c r="BG224" s="153">
        <f t="shared" si="36"/>
        <v>0</v>
      </c>
      <c r="BH224" s="153">
        <f t="shared" si="37"/>
        <v>0</v>
      </c>
      <c r="BI224" s="153">
        <f t="shared" si="38"/>
        <v>0</v>
      </c>
      <c r="BJ224" s="13" t="s">
        <v>87</v>
      </c>
      <c r="BK224" s="153">
        <f t="shared" si="39"/>
        <v>0</v>
      </c>
      <c r="BL224" s="13" t="s">
        <v>210</v>
      </c>
      <c r="BM224" s="152" t="s">
        <v>494</v>
      </c>
    </row>
    <row r="225" spans="2:65" s="1" customFormat="1" ht="24.2" customHeight="1">
      <c r="B225" s="139"/>
      <c r="C225" s="140" t="s">
        <v>495</v>
      </c>
      <c r="D225" s="140" t="s">
        <v>152</v>
      </c>
      <c r="E225" s="141" t="s">
        <v>496</v>
      </c>
      <c r="F225" s="142" t="s">
        <v>497</v>
      </c>
      <c r="G225" s="143" t="s">
        <v>166</v>
      </c>
      <c r="H225" s="144">
        <v>1</v>
      </c>
      <c r="I225" s="145"/>
      <c r="J225" s="146">
        <f t="shared" si="30"/>
        <v>0</v>
      </c>
      <c r="K225" s="147"/>
      <c r="L225" s="28"/>
      <c r="M225" s="148" t="s">
        <v>1</v>
      </c>
      <c r="N225" s="149" t="s">
        <v>41</v>
      </c>
      <c r="P225" s="150">
        <f t="shared" si="31"/>
        <v>0</v>
      </c>
      <c r="Q225" s="150">
        <v>1.1999999999999999E-3</v>
      </c>
      <c r="R225" s="150">
        <f t="shared" si="32"/>
        <v>1.1999999999999999E-3</v>
      </c>
      <c r="S225" s="150">
        <v>0</v>
      </c>
      <c r="T225" s="151">
        <f t="shared" si="33"/>
        <v>0</v>
      </c>
      <c r="AR225" s="152" t="s">
        <v>210</v>
      </c>
      <c r="AT225" s="152" t="s">
        <v>152</v>
      </c>
      <c r="AU225" s="152" t="s">
        <v>87</v>
      </c>
      <c r="AY225" s="13" t="s">
        <v>150</v>
      </c>
      <c r="BE225" s="153">
        <f t="shared" si="34"/>
        <v>0</v>
      </c>
      <c r="BF225" s="153">
        <f t="shared" si="35"/>
        <v>0</v>
      </c>
      <c r="BG225" s="153">
        <f t="shared" si="36"/>
        <v>0</v>
      </c>
      <c r="BH225" s="153">
        <f t="shared" si="37"/>
        <v>0</v>
      </c>
      <c r="BI225" s="153">
        <f t="shared" si="38"/>
        <v>0</v>
      </c>
      <c r="BJ225" s="13" t="s">
        <v>87</v>
      </c>
      <c r="BK225" s="153">
        <f t="shared" si="39"/>
        <v>0</v>
      </c>
      <c r="BL225" s="13" t="s">
        <v>210</v>
      </c>
      <c r="BM225" s="152" t="s">
        <v>498</v>
      </c>
    </row>
    <row r="226" spans="2:65" s="1" customFormat="1" ht="37.9" customHeight="1">
      <c r="B226" s="139"/>
      <c r="C226" s="154" t="s">
        <v>499</v>
      </c>
      <c r="D226" s="154" t="s">
        <v>168</v>
      </c>
      <c r="E226" s="155" t="s">
        <v>500</v>
      </c>
      <c r="F226" s="156" t="s">
        <v>501</v>
      </c>
      <c r="G226" s="157" t="s">
        <v>166</v>
      </c>
      <c r="H226" s="158">
        <v>1</v>
      </c>
      <c r="I226" s="159"/>
      <c r="J226" s="160">
        <f t="shared" si="30"/>
        <v>0</v>
      </c>
      <c r="K226" s="161"/>
      <c r="L226" s="162"/>
      <c r="M226" s="163" t="s">
        <v>1</v>
      </c>
      <c r="N226" s="164" t="s">
        <v>41</v>
      </c>
      <c r="P226" s="150">
        <f t="shared" si="31"/>
        <v>0</v>
      </c>
      <c r="Q226" s="150">
        <v>3.7999999999999999E-2</v>
      </c>
      <c r="R226" s="150">
        <f t="shared" si="32"/>
        <v>3.7999999999999999E-2</v>
      </c>
      <c r="S226" s="150">
        <v>0</v>
      </c>
      <c r="T226" s="151">
        <f t="shared" si="33"/>
        <v>0</v>
      </c>
      <c r="AR226" s="152" t="s">
        <v>283</v>
      </c>
      <c r="AT226" s="152" t="s">
        <v>168</v>
      </c>
      <c r="AU226" s="152" t="s">
        <v>87</v>
      </c>
      <c r="AY226" s="13" t="s">
        <v>150</v>
      </c>
      <c r="BE226" s="153">
        <f t="shared" si="34"/>
        <v>0</v>
      </c>
      <c r="BF226" s="153">
        <f t="shared" si="35"/>
        <v>0</v>
      </c>
      <c r="BG226" s="153">
        <f t="shared" si="36"/>
        <v>0</v>
      </c>
      <c r="BH226" s="153">
        <f t="shared" si="37"/>
        <v>0</v>
      </c>
      <c r="BI226" s="153">
        <f t="shared" si="38"/>
        <v>0</v>
      </c>
      <c r="BJ226" s="13" t="s">
        <v>87</v>
      </c>
      <c r="BK226" s="153">
        <f t="shared" si="39"/>
        <v>0</v>
      </c>
      <c r="BL226" s="13" t="s">
        <v>210</v>
      </c>
      <c r="BM226" s="152" t="s">
        <v>502</v>
      </c>
    </row>
    <row r="227" spans="2:65" s="1" customFormat="1" ht="24.2" customHeight="1">
      <c r="B227" s="139"/>
      <c r="C227" s="140" t="s">
        <v>503</v>
      </c>
      <c r="D227" s="140" t="s">
        <v>152</v>
      </c>
      <c r="E227" s="141" t="s">
        <v>504</v>
      </c>
      <c r="F227" s="142" t="s">
        <v>505</v>
      </c>
      <c r="G227" s="143" t="s">
        <v>166</v>
      </c>
      <c r="H227" s="144">
        <v>14</v>
      </c>
      <c r="I227" s="145"/>
      <c r="J227" s="146">
        <f t="shared" si="30"/>
        <v>0</v>
      </c>
      <c r="K227" s="147"/>
      <c r="L227" s="28"/>
      <c r="M227" s="148" t="s">
        <v>1</v>
      </c>
      <c r="N227" s="149" t="s">
        <v>41</v>
      </c>
      <c r="P227" s="150">
        <f t="shared" si="31"/>
        <v>0</v>
      </c>
      <c r="Q227" s="150">
        <v>6.0000000000000002E-5</v>
      </c>
      <c r="R227" s="150">
        <f t="shared" si="32"/>
        <v>8.4000000000000003E-4</v>
      </c>
      <c r="S227" s="150">
        <v>0</v>
      </c>
      <c r="T227" s="151">
        <f t="shared" si="33"/>
        <v>0</v>
      </c>
      <c r="AR227" s="152" t="s">
        <v>210</v>
      </c>
      <c r="AT227" s="152" t="s">
        <v>152</v>
      </c>
      <c r="AU227" s="152" t="s">
        <v>87</v>
      </c>
      <c r="AY227" s="13" t="s">
        <v>150</v>
      </c>
      <c r="BE227" s="153">
        <f t="shared" si="34"/>
        <v>0</v>
      </c>
      <c r="BF227" s="153">
        <f t="shared" si="35"/>
        <v>0</v>
      </c>
      <c r="BG227" s="153">
        <f t="shared" si="36"/>
        <v>0</v>
      </c>
      <c r="BH227" s="153">
        <f t="shared" si="37"/>
        <v>0</v>
      </c>
      <c r="BI227" s="153">
        <f t="shared" si="38"/>
        <v>0</v>
      </c>
      <c r="BJ227" s="13" t="s">
        <v>87</v>
      </c>
      <c r="BK227" s="153">
        <f t="shared" si="39"/>
        <v>0</v>
      </c>
      <c r="BL227" s="13" t="s">
        <v>210</v>
      </c>
      <c r="BM227" s="152" t="s">
        <v>506</v>
      </c>
    </row>
    <row r="228" spans="2:65" s="1" customFormat="1" ht="24.2" customHeight="1">
      <c r="B228" s="139"/>
      <c r="C228" s="154" t="s">
        <v>507</v>
      </c>
      <c r="D228" s="154" t="s">
        <v>168</v>
      </c>
      <c r="E228" s="155" t="s">
        <v>508</v>
      </c>
      <c r="F228" s="156" t="s">
        <v>509</v>
      </c>
      <c r="G228" s="157" t="s">
        <v>166</v>
      </c>
      <c r="H228" s="158">
        <v>14</v>
      </c>
      <c r="I228" s="159"/>
      <c r="J228" s="160">
        <f t="shared" si="30"/>
        <v>0</v>
      </c>
      <c r="K228" s="161"/>
      <c r="L228" s="162"/>
      <c r="M228" s="163" t="s">
        <v>1</v>
      </c>
      <c r="N228" s="164" t="s">
        <v>41</v>
      </c>
      <c r="P228" s="150">
        <f t="shared" si="31"/>
        <v>0</v>
      </c>
      <c r="Q228" s="150">
        <v>3.78E-2</v>
      </c>
      <c r="R228" s="150">
        <f t="shared" si="32"/>
        <v>0.5292</v>
      </c>
      <c r="S228" s="150">
        <v>0</v>
      </c>
      <c r="T228" s="151">
        <f t="shared" si="33"/>
        <v>0</v>
      </c>
      <c r="AR228" s="152" t="s">
        <v>283</v>
      </c>
      <c r="AT228" s="152" t="s">
        <v>168</v>
      </c>
      <c r="AU228" s="152" t="s">
        <v>87</v>
      </c>
      <c r="AY228" s="13" t="s">
        <v>150</v>
      </c>
      <c r="BE228" s="153">
        <f t="shared" si="34"/>
        <v>0</v>
      </c>
      <c r="BF228" s="153">
        <f t="shared" si="35"/>
        <v>0</v>
      </c>
      <c r="BG228" s="153">
        <f t="shared" si="36"/>
        <v>0</v>
      </c>
      <c r="BH228" s="153">
        <f t="shared" si="37"/>
        <v>0</v>
      </c>
      <c r="BI228" s="153">
        <f t="shared" si="38"/>
        <v>0</v>
      </c>
      <c r="BJ228" s="13" t="s">
        <v>87</v>
      </c>
      <c r="BK228" s="153">
        <f t="shared" si="39"/>
        <v>0</v>
      </c>
      <c r="BL228" s="13" t="s">
        <v>210</v>
      </c>
      <c r="BM228" s="152" t="s">
        <v>510</v>
      </c>
    </row>
    <row r="229" spans="2:65" s="1" customFormat="1" ht="37.9" customHeight="1">
      <c r="B229" s="139"/>
      <c r="C229" s="154" t="s">
        <v>511</v>
      </c>
      <c r="D229" s="154" t="s">
        <v>168</v>
      </c>
      <c r="E229" s="155" t="s">
        <v>512</v>
      </c>
      <c r="F229" s="156" t="s">
        <v>513</v>
      </c>
      <c r="G229" s="157" t="s">
        <v>166</v>
      </c>
      <c r="H229" s="158">
        <v>14</v>
      </c>
      <c r="I229" s="159"/>
      <c r="J229" s="160">
        <f t="shared" si="30"/>
        <v>0</v>
      </c>
      <c r="K229" s="161"/>
      <c r="L229" s="162"/>
      <c r="M229" s="163" t="s">
        <v>1</v>
      </c>
      <c r="N229" s="164" t="s">
        <v>41</v>
      </c>
      <c r="P229" s="150">
        <f t="shared" si="31"/>
        <v>0</v>
      </c>
      <c r="Q229" s="150">
        <v>2.6099999999999999E-3</v>
      </c>
      <c r="R229" s="150">
        <f t="shared" si="32"/>
        <v>3.6539999999999996E-2</v>
      </c>
      <c r="S229" s="150">
        <v>0</v>
      </c>
      <c r="T229" s="151">
        <f t="shared" si="33"/>
        <v>0</v>
      </c>
      <c r="AR229" s="152" t="s">
        <v>283</v>
      </c>
      <c r="AT229" s="152" t="s">
        <v>168</v>
      </c>
      <c r="AU229" s="152" t="s">
        <v>87</v>
      </c>
      <c r="AY229" s="13" t="s">
        <v>150</v>
      </c>
      <c r="BE229" s="153">
        <f t="shared" si="34"/>
        <v>0</v>
      </c>
      <c r="BF229" s="153">
        <f t="shared" si="35"/>
        <v>0</v>
      </c>
      <c r="BG229" s="153">
        <f t="shared" si="36"/>
        <v>0</v>
      </c>
      <c r="BH229" s="153">
        <f t="shared" si="37"/>
        <v>0</v>
      </c>
      <c r="BI229" s="153">
        <f t="shared" si="38"/>
        <v>0</v>
      </c>
      <c r="BJ229" s="13" t="s">
        <v>87</v>
      </c>
      <c r="BK229" s="153">
        <f t="shared" si="39"/>
        <v>0</v>
      </c>
      <c r="BL229" s="13" t="s">
        <v>210</v>
      </c>
      <c r="BM229" s="152" t="s">
        <v>514</v>
      </c>
    </row>
    <row r="230" spans="2:65" s="1" customFormat="1" ht="24.2" customHeight="1">
      <c r="B230" s="139"/>
      <c r="C230" s="154" t="s">
        <v>515</v>
      </c>
      <c r="D230" s="154" t="s">
        <v>168</v>
      </c>
      <c r="E230" s="155" t="s">
        <v>516</v>
      </c>
      <c r="F230" s="156" t="s">
        <v>517</v>
      </c>
      <c r="G230" s="157" t="s">
        <v>166</v>
      </c>
      <c r="H230" s="158">
        <v>14</v>
      </c>
      <c r="I230" s="159"/>
      <c r="J230" s="160">
        <f t="shared" si="30"/>
        <v>0</v>
      </c>
      <c r="K230" s="161"/>
      <c r="L230" s="162"/>
      <c r="M230" s="163" t="s">
        <v>1</v>
      </c>
      <c r="N230" s="164" t="s">
        <v>41</v>
      </c>
      <c r="P230" s="150">
        <f t="shared" si="31"/>
        <v>0</v>
      </c>
      <c r="Q230" s="150">
        <v>3.0799999999999998E-3</v>
      </c>
      <c r="R230" s="150">
        <f t="shared" si="32"/>
        <v>4.3119999999999999E-2</v>
      </c>
      <c r="S230" s="150">
        <v>0</v>
      </c>
      <c r="T230" s="151">
        <f t="shared" si="33"/>
        <v>0</v>
      </c>
      <c r="AR230" s="152" t="s">
        <v>283</v>
      </c>
      <c r="AT230" s="152" t="s">
        <v>168</v>
      </c>
      <c r="AU230" s="152" t="s">
        <v>87</v>
      </c>
      <c r="AY230" s="13" t="s">
        <v>150</v>
      </c>
      <c r="BE230" s="153">
        <f t="shared" si="34"/>
        <v>0</v>
      </c>
      <c r="BF230" s="153">
        <f t="shared" si="35"/>
        <v>0</v>
      </c>
      <c r="BG230" s="153">
        <f t="shared" si="36"/>
        <v>0</v>
      </c>
      <c r="BH230" s="153">
        <f t="shared" si="37"/>
        <v>0</v>
      </c>
      <c r="BI230" s="153">
        <f t="shared" si="38"/>
        <v>0</v>
      </c>
      <c r="BJ230" s="13" t="s">
        <v>87</v>
      </c>
      <c r="BK230" s="153">
        <f t="shared" si="39"/>
        <v>0</v>
      </c>
      <c r="BL230" s="13" t="s">
        <v>210</v>
      </c>
      <c r="BM230" s="152" t="s">
        <v>518</v>
      </c>
    </row>
    <row r="231" spans="2:65" s="1" customFormat="1" ht="24.2" customHeight="1">
      <c r="B231" s="139"/>
      <c r="C231" s="154" t="s">
        <v>519</v>
      </c>
      <c r="D231" s="154" t="s">
        <v>168</v>
      </c>
      <c r="E231" s="155" t="s">
        <v>520</v>
      </c>
      <c r="F231" s="156" t="s">
        <v>521</v>
      </c>
      <c r="G231" s="157" t="s">
        <v>166</v>
      </c>
      <c r="H231" s="158">
        <v>14</v>
      </c>
      <c r="I231" s="159"/>
      <c r="J231" s="160">
        <f t="shared" si="30"/>
        <v>0</v>
      </c>
      <c r="K231" s="161"/>
      <c r="L231" s="162"/>
      <c r="M231" s="163" t="s">
        <v>1</v>
      </c>
      <c r="N231" s="164" t="s">
        <v>41</v>
      </c>
      <c r="P231" s="150">
        <f t="shared" si="31"/>
        <v>0</v>
      </c>
      <c r="Q231" s="150">
        <v>7.9000000000000001E-4</v>
      </c>
      <c r="R231" s="150">
        <f t="shared" si="32"/>
        <v>1.106E-2</v>
      </c>
      <c r="S231" s="150">
        <v>0</v>
      </c>
      <c r="T231" s="151">
        <f t="shared" si="33"/>
        <v>0</v>
      </c>
      <c r="AR231" s="152" t="s">
        <v>283</v>
      </c>
      <c r="AT231" s="152" t="s">
        <v>168</v>
      </c>
      <c r="AU231" s="152" t="s">
        <v>87</v>
      </c>
      <c r="AY231" s="13" t="s">
        <v>150</v>
      </c>
      <c r="BE231" s="153">
        <f t="shared" si="34"/>
        <v>0</v>
      </c>
      <c r="BF231" s="153">
        <f t="shared" si="35"/>
        <v>0</v>
      </c>
      <c r="BG231" s="153">
        <f t="shared" si="36"/>
        <v>0</v>
      </c>
      <c r="BH231" s="153">
        <f t="shared" si="37"/>
        <v>0</v>
      </c>
      <c r="BI231" s="153">
        <f t="shared" si="38"/>
        <v>0</v>
      </c>
      <c r="BJ231" s="13" t="s">
        <v>87</v>
      </c>
      <c r="BK231" s="153">
        <f t="shared" si="39"/>
        <v>0</v>
      </c>
      <c r="BL231" s="13" t="s">
        <v>210</v>
      </c>
      <c r="BM231" s="152" t="s">
        <v>522</v>
      </c>
    </row>
    <row r="232" spans="2:65" s="1" customFormat="1" ht="24.2" customHeight="1">
      <c r="B232" s="139"/>
      <c r="C232" s="140" t="s">
        <v>523</v>
      </c>
      <c r="D232" s="140" t="s">
        <v>152</v>
      </c>
      <c r="E232" s="141" t="s">
        <v>524</v>
      </c>
      <c r="F232" s="142" t="s">
        <v>525</v>
      </c>
      <c r="G232" s="143" t="s">
        <v>166</v>
      </c>
      <c r="H232" s="144">
        <v>78</v>
      </c>
      <c r="I232" s="145"/>
      <c r="J232" s="146">
        <f t="shared" si="30"/>
        <v>0</v>
      </c>
      <c r="K232" s="147"/>
      <c r="L232" s="28"/>
      <c r="M232" s="148" t="s">
        <v>1</v>
      </c>
      <c r="N232" s="149" t="s">
        <v>41</v>
      </c>
      <c r="P232" s="150">
        <f t="shared" si="31"/>
        <v>0</v>
      </c>
      <c r="Q232" s="150">
        <v>0</v>
      </c>
      <c r="R232" s="150">
        <f t="shared" si="32"/>
        <v>0</v>
      </c>
      <c r="S232" s="150">
        <v>4.0000000000000001E-3</v>
      </c>
      <c r="T232" s="151">
        <f t="shared" si="33"/>
        <v>0.312</v>
      </c>
      <c r="AR232" s="152" t="s">
        <v>210</v>
      </c>
      <c r="AT232" s="152" t="s">
        <v>152</v>
      </c>
      <c r="AU232" s="152" t="s">
        <v>87</v>
      </c>
      <c r="AY232" s="13" t="s">
        <v>150</v>
      </c>
      <c r="BE232" s="153">
        <f t="shared" si="34"/>
        <v>0</v>
      </c>
      <c r="BF232" s="153">
        <f t="shared" si="35"/>
        <v>0</v>
      </c>
      <c r="BG232" s="153">
        <f t="shared" si="36"/>
        <v>0</v>
      </c>
      <c r="BH232" s="153">
        <f t="shared" si="37"/>
        <v>0</v>
      </c>
      <c r="BI232" s="153">
        <f t="shared" si="38"/>
        <v>0</v>
      </c>
      <c r="BJ232" s="13" t="s">
        <v>87</v>
      </c>
      <c r="BK232" s="153">
        <f t="shared" si="39"/>
        <v>0</v>
      </c>
      <c r="BL232" s="13" t="s">
        <v>210</v>
      </c>
      <c r="BM232" s="152" t="s">
        <v>526</v>
      </c>
    </row>
    <row r="233" spans="2:65" s="1" customFormat="1" ht="24.2" customHeight="1">
      <c r="B233" s="139"/>
      <c r="C233" s="140" t="s">
        <v>527</v>
      </c>
      <c r="D233" s="140" t="s">
        <v>152</v>
      </c>
      <c r="E233" s="141" t="s">
        <v>528</v>
      </c>
      <c r="F233" s="142" t="s">
        <v>529</v>
      </c>
      <c r="G233" s="143" t="s">
        <v>166</v>
      </c>
      <c r="H233" s="144">
        <v>2</v>
      </c>
      <c r="I233" s="145"/>
      <c r="J233" s="146">
        <f t="shared" ref="J233:J264" si="40">ROUND(I233*H233,2)</f>
        <v>0</v>
      </c>
      <c r="K233" s="147"/>
      <c r="L233" s="28"/>
      <c r="M233" s="148" t="s">
        <v>1</v>
      </c>
      <c r="N233" s="149" t="s">
        <v>41</v>
      </c>
      <c r="P233" s="150">
        <f t="shared" ref="P233:P264" si="41">O233*H233</f>
        <v>0</v>
      </c>
      <c r="Q233" s="150">
        <v>0</v>
      </c>
      <c r="R233" s="150">
        <f t="shared" ref="R233:R264" si="42">Q233*H233</f>
        <v>0</v>
      </c>
      <c r="S233" s="150">
        <v>8.0000000000000002E-3</v>
      </c>
      <c r="T233" s="151">
        <f t="shared" ref="T233:T264" si="43">S233*H233</f>
        <v>1.6E-2</v>
      </c>
      <c r="AR233" s="152" t="s">
        <v>210</v>
      </c>
      <c r="AT233" s="152" t="s">
        <v>152</v>
      </c>
      <c r="AU233" s="152" t="s">
        <v>87</v>
      </c>
      <c r="AY233" s="13" t="s">
        <v>150</v>
      </c>
      <c r="BE233" s="153">
        <f t="shared" si="34"/>
        <v>0</v>
      </c>
      <c r="BF233" s="153">
        <f t="shared" si="35"/>
        <v>0</v>
      </c>
      <c r="BG233" s="153">
        <f t="shared" si="36"/>
        <v>0</v>
      </c>
      <c r="BH233" s="153">
        <f t="shared" si="37"/>
        <v>0</v>
      </c>
      <c r="BI233" s="153">
        <f t="shared" si="38"/>
        <v>0</v>
      </c>
      <c r="BJ233" s="13" t="s">
        <v>87</v>
      </c>
      <c r="BK233" s="153">
        <f t="shared" si="39"/>
        <v>0</v>
      </c>
      <c r="BL233" s="13" t="s">
        <v>210</v>
      </c>
      <c r="BM233" s="152" t="s">
        <v>530</v>
      </c>
    </row>
    <row r="234" spans="2:65" s="1" customFormat="1" ht="24.2" customHeight="1">
      <c r="B234" s="139"/>
      <c r="C234" s="140" t="s">
        <v>531</v>
      </c>
      <c r="D234" s="140" t="s">
        <v>152</v>
      </c>
      <c r="E234" s="141" t="s">
        <v>532</v>
      </c>
      <c r="F234" s="142" t="s">
        <v>533</v>
      </c>
      <c r="G234" s="143" t="s">
        <v>271</v>
      </c>
      <c r="H234" s="165"/>
      <c r="I234" s="145"/>
      <c r="J234" s="146">
        <f t="shared" si="40"/>
        <v>0</v>
      </c>
      <c r="K234" s="147"/>
      <c r="L234" s="28"/>
      <c r="M234" s="148" t="s">
        <v>1</v>
      </c>
      <c r="N234" s="149" t="s">
        <v>41</v>
      </c>
      <c r="P234" s="150">
        <f t="shared" si="41"/>
        <v>0</v>
      </c>
      <c r="Q234" s="150">
        <v>0</v>
      </c>
      <c r="R234" s="150">
        <f t="shared" si="42"/>
        <v>0</v>
      </c>
      <c r="S234" s="150">
        <v>0</v>
      </c>
      <c r="T234" s="151">
        <f t="shared" si="43"/>
        <v>0</v>
      </c>
      <c r="AR234" s="152" t="s">
        <v>210</v>
      </c>
      <c r="AT234" s="152" t="s">
        <v>152</v>
      </c>
      <c r="AU234" s="152" t="s">
        <v>87</v>
      </c>
      <c r="AY234" s="13" t="s">
        <v>150</v>
      </c>
      <c r="BE234" s="153">
        <f t="shared" si="34"/>
        <v>0</v>
      </c>
      <c r="BF234" s="153">
        <f t="shared" si="35"/>
        <v>0</v>
      </c>
      <c r="BG234" s="153">
        <f t="shared" si="36"/>
        <v>0</v>
      </c>
      <c r="BH234" s="153">
        <f t="shared" si="37"/>
        <v>0</v>
      </c>
      <c r="BI234" s="153">
        <f t="shared" si="38"/>
        <v>0</v>
      </c>
      <c r="BJ234" s="13" t="s">
        <v>87</v>
      </c>
      <c r="BK234" s="153">
        <f t="shared" si="39"/>
        <v>0</v>
      </c>
      <c r="BL234" s="13" t="s">
        <v>210</v>
      </c>
      <c r="BM234" s="152" t="s">
        <v>534</v>
      </c>
    </row>
    <row r="235" spans="2:65" s="11" customFormat="1" ht="22.9" customHeight="1">
      <c r="B235" s="127"/>
      <c r="D235" s="128" t="s">
        <v>74</v>
      </c>
      <c r="E235" s="137" t="s">
        <v>535</v>
      </c>
      <c r="F235" s="137" t="s">
        <v>536</v>
      </c>
      <c r="I235" s="130"/>
      <c r="J235" s="138">
        <f>BK235</f>
        <v>0</v>
      </c>
      <c r="L235" s="127"/>
      <c r="M235" s="132"/>
      <c r="P235" s="133">
        <f>SUM(P236:P241)</f>
        <v>0</v>
      </c>
      <c r="R235" s="133">
        <f>SUM(R236:R241)</f>
        <v>5.0542110000000001E-2</v>
      </c>
      <c r="T235" s="134">
        <f>SUM(T236:T241)</f>
        <v>0</v>
      </c>
      <c r="AR235" s="128" t="s">
        <v>87</v>
      </c>
      <c r="AT235" s="135" t="s">
        <v>74</v>
      </c>
      <c r="AU235" s="135" t="s">
        <v>82</v>
      </c>
      <c r="AY235" s="128" t="s">
        <v>150</v>
      </c>
      <c r="BK235" s="136">
        <f>SUM(BK236:BK241)</f>
        <v>0</v>
      </c>
    </row>
    <row r="236" spans="2:65" s="1" customFormat="1" ht="24.2" customHeight="1">
      <c r="B236" s="139"/>
      <c r="C236" s="140" t="s">
        <v>537</v>
      </c>
      <c r="D236" s="140" t="s">
        <v>152</v>
      </c>
      <c r="E236" s="141" t="s">
        <v>538</v>
      </c>
      <c r="F236" s="142" t="s">
        <v>539</v>
      </c>
      <c r="G236" s="143" t="s">
        <v>540</v>
      </c>
      <c r="H236" s="144">
        <v>1</v>
      </c>
      <c r="I236" s="145"/>
      <c r="J236" s="146">
        <f t="shared" ref="J236:J241" si="44">ROUND(I236*H236,2)</f>
        <v>0</v>
      </c>
      <c r="K236" s="147"/>
      <c r="L236" s="28"/>
      <c r="M236" s="148" t="s">
        <v>1</v>
      </c>
      <c r="N236" s="149" t="s">
        <v>41</v>
      </c>
      <c r="P236" s="150">
        <f t="shared" ref="P236:P241" si="45">O236*H236</f>
        <v>0</v>
      </c>
      <c r="Q236" s="150">
        <v>3.0439999999999998E-2</v>
      </c>
      <c r="R236" s="150">
        <f t="shared" ref="R236:R241" si="46">Q236*H236</f>
        <v>3.0439999999999998E-2</v>
      </c>
      <c r="S236" s="150">
        <v>0</v>
      </c>
      <c r="T236" s="151">
        <f t="shared" ref="T236:T241" si="47">S236*H236</f>
        <v>0</v>
      </c>
      <c r="AR236" s="152" t="s">
        <v>210</v>
      </c>
      <c r="AT236" s="152" t="s">
        <v>152</v>
      </c>
      <c r="AU236" s="152" t="s">
        <v>87</v>
      </c>
      <c r="AY236" s="13" t="s">
        <v>150</v>
      </c>
      <c r="BE236" s="153">
        <f t="shared" ref="BE236:BE241" si="48">IF(N236="základná",J236,0)</f>
        <v>0</v>
      </c>
      <c r="BF236" s="153">
        <f t="shared" ref="BF236:BF241" si="49">IF(N236="znížená",J236,0)</f>
        <v>0</v>
      </c>
      <c r="BG236" s="153">
        <f t="shared" ref="BG236:BG241" si="50">IF(N236="zákl. prenesená",J236,0)</f>
        <v>0</v>
      </c>
      <c r="BH236" s="153">
        <f t="shared" ref="BH236:BH241" si="51">IF(N236="zníž. prenesená",J236,0)</f>
        <v>0</v>
      </c>
      <c r="BI236" s="153">
        <f t="shared" ref="BI236:BI241" si="52">IF(N236="nulová",J236,0)</f>
        <v>0</v>
      </c>
      <c r="BJ236" s="13" t="s">
        <v>87</v>
      </c>
      <c r="BK236" s="153">
        <f t="shared" ref="BK236:BK241" si="53">ROUND(I236*H236,2)</f>
        <v>0</v>
      </c>
      <c r="BL236" s="13" t="s">
        <v>210</v>
      </c>
      <c r="BM236" s="152" t="s">
        <v>541</v>
      </c>
    </row>
    <row r="237" spans="2:65" s="1" customFormat="1" ht="24.2" customHeight="1">
      <c r="B237" s="139"/>
      <c r="C237" s="140" t="s">
        <v>542</v>
      </c>
      <c r="D237" s="140" t="s">
        <v>152</v>
      </c>
      <c r="E237" s="141" t="s">
        <v>543</v>
      </c>
      <c r="F237" s="142" t="s">
        <v>544</v>
      </c>
      <c r="G237" s="143" t="s">
        <v>155</v>
      </c>
      <c r="H237" s="144">
        <v>132.59100000000001</v>
      </c>
      <c r="I237" s="145"/>
      <c r="J237" s="146">
        <f t="shared" si="44"/>
        <v>0</v>
      </c>
      <c r="K237" s="147"/>
      <c r="L237" s="28"/>
      <c r="M237" s="148" t="s">
        <v>1</v>
      </c>
      <c r="N237" s="149" t="s">
        <v>41</v>
      </c>
      <c r="P237" s="150">
        <f t="shared" si="45"/>
        <v>0</v>
      </c>
      <c r="Q237" s="150">
        <v>0</v>
      </c>
      <c r="R237" s="150">
        <f t="shared" si="46"/>
        <v>0</v>
      </c>
      <c r="S237" s="150">
        <v>0</v>
      </c>
      <c r="T237" s="151">
        <f t="shared" si="47"/>
        <v>0</v>
      </c>
      <c r="AR237" s="152" t="s">
        <v>210</v>
      </c>
      <c r="AT237" s="152" t="s">
        <v>152</v>
      </c>
      <c r="AU237" s="152" t="s">
        <v>87</v>
      </c>
      <c r="AY237" s="13" t="s">
        <v>150</v>
      </c>
      <c r="BE237" s="153">
        <f t="shared" si="48"/>
        <v>0</v>
      </c>
      <c r="BF237" s="153">
        <f t="shared" si="49"/>
        <v>0</v>
      </c>
      <c r="BG237" s="153">
        <f t="shared" si="50"/>
        <v>0</v>
      </c>
      <c r="BH237" s="153">
        <f t="shared" si="51"/>
        <v>0</v>
      </c>
      <c r="BI237" s="153">
        <f t="shared" si="52"/>
        <v>0</v>
      </c>
      <c r="BJ237" s="13" t="s">
        <v>87</v>
      </c>
      <c r="BK237" s="153">
        <f t="shared" si="53"/>
        <v>0</v>
      </c>
      <c r="BL237" s="13" t="s">
        <v>210</v>
      </c>
      <c r="BM237" s="152" t="s">
        <v>545</v>
      </c>
    </row>
    <row r="238" spans="2:65" s="1" customFormat="1" ht="24.2" customHeight="1">
      <c r="B238" s="139"/>
      <c r="C238" s="154" t="s">
        <v>546</v>
      </c>
      <c r="D238" s="154" t="s">
        <v>168</v>
      </c>
      <c r="E238" s="155" t="s">
        <v>547</v>
      </c>
      <c r="F238" s="156" t="s">
        <v>548</v>
      </c>
      <c r="G238" s="157" t="s">
        <v>155</v>
      </c>
      <c r="H238" s="158">
        <v>132.59100000000001</v>
      </c>
      <c r="I238" s="159"/>
      <c r="J238" s="160">
        <f t="shared" si="44"/>
        <v>0</v>
      </c>
      <c r="K238" s="161"/>
      <c r="L238" s="162"/>
      <c r="M238" s="163" t="s">
        <v>1</v>
      </c>
      <c r="N238" s="164" t="s">
        <v>41</v>
      </c>
      <c r="P238" s="150">
        <f t="shared" si="45"/>
        <v>0</v>
      </c>
      <c r="Q238" s="150">
        <v>1.4999999999999999E-4</v>
      </c>
      <c r="R238" s="150">
        <f t="shared" si="46"/>
        <v>1.9888650000000001E-2</v>
      </c>
      <c r="S238" s="150">
        <v>0</v>
      </c>
      <c r="T238" s="151">
        <f t="shared" si="47"/>
        <v>0</v>
      </c>
      <c r="AR238" s="152" t="s">
        <v>283</v>
      </c>
      <c r="AT238" s="152" t="s">
        <v>168</v>
      </c>
      <c r="AU238" s="152" t="s">
        <v>87</v>
      </c>
      <c r="AY238" s="13" t="s">
        <v>150</v>
      </c>
      <c r="BE238" s="153">
        <f t="shared" si="48"/>
        <v>0</v>
      </c>
      <c r="BF238" s="153">
        <f t="shared" si="49"/>
        <v>0</v>
      </c>
      <c r="BG238" s="153">
        <f t="shared" si="50"/>
        <v>0</v>
      </c>
      <c r="BH238" s="153">
        <f t="shared" si="51"/>
        <v>0</v>
      </c>
      <c r="BI238" s="153">
        <f t="shared" si="52"/>
        <v>0</v>
      </c>
      <c r="BJ238" s="13" t="s">
        <v>87</v>
      </c>
      <c r="BK238" s="153">
        <f t="shared" si="53"/>
        <v>0</v>
      </c>
      <c r="BL238" s="13" t="s">
        <v>210</v>
      </c>
      <c r="BM238" s="152" t="s">
        <v>549</v>
      </c>
    </row>
    <row r="239" spans="2:65" s="1" customFormat="1" ht="16.5" customHeight="1">
      <c r="B239" s="139"/>
      <c r="C239" s="140" t="s">
        <v>246</v>
      </c>
      <c r="D239" s="140" t="s">
        <v>152</v>
      </c>
      <c r="E239" s="141" t="s">
        <v>550</v>
      </c>
      <c r="F239" s="142" t="s">
        <v>551</v>
      </c>
      <c r="G239" s="143" t="s">
        <v>155</v>
      </c>
      <c r="H239" s="144">
        <v>21.346</v>
      </c>
      <c r="I239" s="145"/>
      <c r="J239" s="146">
        <f t="shared" si="44"/>
        <v>0</v>
      </c>
      <c r="K239" s="147"/>
      <c r="L239" s="28"/>
      <c r="M239" s="148" t="s">
        <v>1</v>
      </c>
      <c r="N239" s="149" t="s">
        <v>41</v>
      </c>
      <c r="P239" s="150">
        <f t="shared" si="45"/>
        <v>0</v>
      </c>
      <c r="Q239" s="150">
        <v>1.0000000000000001E-5</v>
      </c>
      <c r="R239" s="150">
        <f t="shared" si="46"/>
        <v>2.1346000000000001E-4</v>
      </c>
      <c r="S239" s="150">
        <v>0</v>
      </c>
      <c r="T239" s="151">
        <f t="shared" si="47"/>
        <v>0</v>
      </c>
      <c r="AR239" s="152" t="s">
        <v>210</v>
      </c>
      <c r="AT239" s="152" t="s">
        <v>152</v>
      </c>
      <c r="AU239" s="152" t="s">
        <v>87</v>
      </c>
      <c r="AY239" s="13" t="s">
        <v>150</v>
      </c>
      <c r="BE239" s="153">
        <f t="shared" si="48"/>
        <v>0</v>
      </c>
      <c r="BF239" s="153">
        <f t="shared" si="49"/>
        <v>0</v>
      </c>
      <c r="BG239" s="153">
        <f t="shared" si="50"/>
        <v>0</v>
      </c>
      <c r="BH239" s="153">
        <f t="shared" si="51"/>
        <v>0</v>
      </c>
      <c r="BI239" s="153">
        <f t="shared" si="52"/>
        <v>0</v>
      </c>
      <c r="BJ239" s="13" t="s">
        <v>87</v>
      </c>
      <c r="BK239" s="153">
        <f t="shared" si="53"/>
        <v>0</v>
      </c>
      <c r="BL239" s="13" t="s">
        <v>210</v>
      </c>
      <c r="BM239" s="152" t="s">
        <v>552</v>
      </c>
    </row>
    <row r="240" spans="2:65" s="1" customFormat="1" ht="16.5" customHeight="1">
      <c r="B240" s="139"/>
      <c r="C240" s="154" t="s">
        <v>553</v>
      </c>
      <c r="D240" s="154" t="s">
        <v>168</v>
      </c>
      <c r="E240" s="155" t="s">
        <v>554</v>
      </c>
      <c r="F240" s="156" t="s">
        <v>555</v>
      </c>
      <c r="G240" s="157" t="s">
        <v>155</v>
      </c>
      <c r="H240" s="158">
        <v>21.346</v>
      </c>
      <c r="I240" s="159"/>
      <c r="J240" s="160">
        <f t="shared" si="44"/>
        <v>0</v>
      </c>
      <c r="K240" s="161"/>
      <c r="L240" s="162"/>
      <c r="M240" s="163" t="s">
        <v>1</v>
      </c>
      <c r="N240" s="164" t="s">
        <v>41</v>
      </c>
      <c r="P240" s="150">
        <f t="shared" si="45"/>
        <v>0</v>
      </c>
      <c r="Q240" s="150">
        <v>0</v>
      </c>
      <c r="R240" s="150">
        <f t="shared" si="46"/>
        <v>0</v>
      </c>
      <c r="S240" s="150">
        <v>0</v>
      </c>
      <c r="T240" s="151">
        <f t="shared" si="47"/>
        <v>0</v>
      </c>
      <c r="AR240" s="152" t="s">
        <v>283</v>
      </c>
      <c r="AT240" s="152" t="s">
        <v>168</v>
      </c>
      <c r="AU240" s="152" t="s">
        <v>87</v>
      </c>
      <c r="AY240" s="13" t="s">
        <v>150</v>
      </c>
      <c r="BE240" s="153">
        <f t="shared" si="48"/>
        <v>0</v>
      </c>
      <c r="BF240" s="153">
        <f t="shared" si="49"/>
        <v>0</v>
      </c>
      <c r="BG240" s="153">
        <f t="shared" si="50"/>
        <v>0</v>
      </c>
      <c r="BH240" s="153">
        <f t="shared" si="51"/>
        <v>0</v>
      </c>
      <c r="BI240" s="153">
        <f t="shared" si="52"/>
        <v>0</v>
      </c>
      <c r="BJ240" s="13" t="s">
        <v>87</v>
      </c>
      <c r="BK240" s="153">
        <f t="shared" si="53"/>
        <v>0</v>
      </c>
      <c r="BL240" s="13" t="s">
        <v>210</v>
      </c>
      <c r="BM240" s="152" t="s">
        <v>556</v>
      </c>
    </row>
    <row r="241" spans="2:65" s="1" customFormat="1" ht="24.2" customHeight="1">
      <c r="B241" s="139"/>
      <c r="C241" s="140" t="s">
        <v>557</v>
      </c>
      <c r="D241" s="140" t="s">
        <v>152</v>
      </c>
      <c r="E241" s="141" t="s">
        <v>558</v>
      </c>
      <c r="F241" s="142" t="s">
        <v>559</v>
      </c>
      <c r="G241" s="143" t="s">
        <v>271</v>
      </c>
      <c r="H241" s="165"/>
      <c r="I241" s="145"/>
      <c r="J241" s="146">
        <f t="shared" si="44"/>
        <v>0</v>
      </c>
      <c r="K241" s="147"/>
      <c r="L241" s="28"/>
      <c r="M241" s="148" t="s">
        <v>1</v>
      </c>
      <c r="N241" s="149" t="s">
        <v>41</v>
      </c>
      <c r="P241" s="150">
        <f t="shared" si="45"/>
        <v>0</v>
      </c>
      <c r="Q241" s="150">
        <v>0</v>
      </c>
      <c r="R241" s="150">
        <f t="shared" si="46"/>
        <v>0</v>
      </c>
      <c r="S241" s="150">
        <v>0</v>
      </c>
      <c r="T241" s="151">
        <f t="shared" si="47"/>
        <v>0</v>
      </c>
      <c r="AR241" s="152" t="s">
        <v>210</v>
      </c>
      <c r="AT241" s="152" t="s">
        <v>152</v>
      </c>
      <c r="AU241" s="152" t="s">
        <v>87</v>
      </c>
      <c r="AY241" s="13" t="s">
        <v>150</v>
      </c>
      <c r="BE241" s="153">
        <f t="shared" si="48"/>
        <v>0</v>
      </c>
      <c r="BF241" s="153">
        <f t="shared" si="49"/>
        <v>0</v>
      </c>
      <c r="BG241" s="153">
        <f t="shared" si="50"/>
        <v>0</v>
      </c>
      <c r="BH241" s="153">
        <f t="shared" si="51"/>
        <v>0</v>
      </c>
      <c r="BI241" s="153">
        <f t="shared" si="52"/>
        <v>0</v>
      </c>
      <c r="BJ241" s="13" t="s">
        <v>87</v>
      </c>
      <c r="BK241" s="153">
        <f t="shared" si="53"/>
        <v>0</v>
      </c>
      <c r="BL241" s="13" t="s">
        <v>210</v>
      </c>
      <c r="BM241" s="152" t="s">
        <v>560</v>
      </c>
    </row>
    <row r="242" spans="2:65" s="11" customFormat="1" ht="22.9" customHeight="1">
      <c r="B242" s="127"/>
      <c r="D242" s="128" t="s">
        <v>74</v>
      </c>
      <c r="E242" s="137" t="s">
        <v>561</v>
      </c>
      <c r="F242" s="137" t="s">
        <v>562</v>
      </c>
      <c r="I242" s="130"/>
      <c r="J242" s="138">
        <f>BK242</f>
        <v>0</v>
      </c>
      <c r="L242" s="127"/>
      <c r="M242" s="132"/>
      <c r="P242" s="133">
        <f>SUM(P243:P246)</f>
        <v>0</v>
      </c>
      <c r="R242" s="133">
        <f>SUM(R243:R246)</f>
        <v>3.6095999999999997E-3</v>
      </c>
      <c r="T242" s="134">
        <f>SUM(T243:T246)</f>
        <v>0</v>
      </c>
      <c r="AR242" s="128" t="s">
        <v>87</v>
      </c>
      <c r="AT242" s="135" t="s">
        <v>74</v>
      </c>
      <c r="AU242" s="135" t="s">
        <v>82</v>
      </c>
      <c r="AY242" s="128" t="s">
        <v>150</v>
      </c>
      <c r="BK242" s="136">
        <f>SUM(BK243:BK246)</f>
        <v>0</v>
      </c>
    </row>
    <row r="243" spans="2:65" s="1" customFormat="1" ht="33" customHeight="1">
      <c r="B243" s="139"/>
      <c r="C243" s="140" t="s">
        <v>563</v>
      </c>
      <c r="D243" s="140" t="s">
        <v>152</v>
      </c>
      <c r="E243" s="141" t="s">
        <v>564</v>
      </c>
      <c r="F243" s="142" t="s">
        <v>565</v>
      </c>
      <c r="G243" s="143" t="s">
        <v>155</v>
      </c>
      <c r="H243" s="144">
        <v>7.68</v>
      </c>
      <c r="I243" s="145"/>
      <c r="J243" s="146">
        <f>ROUND(I243*H243,2)</f>
        <v>0</v>
      </c>
      <c r="K243" s="147"/>
      <c r="L243" s="28"/>
      <c r="M243" s="148" t="s">
        <v>1</v>
      </c>
      <c r="N243" s="149" t="s">
        <v>41</v>
      </c>
      <c r="P243" s="150">
        <f>O243*H243</f>
        <v>0</v>
      </c>
      <c r="Q243" s="150">
        <v>2.4000000000000001E-4</v>
      </c>
      <c r="R243" s="150">
        <f>Q243*H243</f>
        <v>1.8431999999999999E-3</v>
      </c>
      <c r="S243" s="150">
        <v>0</v>
      </c>
      <c r="T243" s="151">
        <f>S243*H243</f>
        <v>0</v>
      </c>
      <c r="AR243" s="152" t="s">
        <v>210</v>
      </c>
      <c r="AT243" s="152" t="s">
        <v>152</v>
      </c>
      <c r="AU243" s="152" t="s">
        <v>87</v>
      </c>
      <c r="AY243" s="13" t="s">
        <v>150</v>
      </c>
      <c r="BE243" s="153">
        <f>IF(N243="základná",J243,0)</f>
        <v>0</v>
      </c>
      <c r="BF243" s="153">
        <f>IF(N243="znížená",J243,0)</f>
        <v>0</v>
      </c>
      <c r="BG243" s="153">
        <f>IF(N243="zákl. prenesená",J243,0)</f>
        <v>0</v>
      </c>
      <c r="BH243" s="153">
        <f>IF(N243="zníž. prenesená",J243,0)</f>
        <v>0</v>
      </c>
      <c r="BI243" s="153">
        <f>IF(N243="nulová",J243,0)</f>
        <v>0</v>
      </c>
      <c r="BJ243" s="13" t="s">
        <v>87</v>
      </c>
      <c r="BK243" s="153">
        <f>ROUND(I243*H243,2)</f>
        <v>0</v>
      </c>
      <c r="BL243" s="13" t="s">
        <v>210</v>
      </c>
      <c r="BM243" s="152" t="s">
        <v>566</v>
      </c>
    </row>
    <row r="244" spans="2:65" s="1" customFormat="1" ht="24.2" customHeight="1">
      <c r="B244" s="139"/>
      <c r="C244" s="140" t="s">
        <v>567</v>
      </c>
      <c r="D244" s="140" t="s">
        <v>152</v>
      </c>
      <c r="E244" s="141" t="s">
        <v>568</v>
      </c>
      <c r="F244" s="142" t="s">
        <v>569</v>
      </c>
      <c r="G244" s="143" t="s">
        <v>155</v>
      </c>
      <c r="H244" s="144">
        <v>7.68</v>
      </c>
      <c r="I244" s="145"/>
      <c r="J244" s="146">
        <f>ROUND(I244*H244,2)</f>
        <v>0</v>
      </c>
      <c r="K244" s="147"/>
      <c r="L244" s="28"/>
      <c r="M244" s="148" t="s">
        <v>1</v>
      </c>
      <c r="N244" s="149" t="s">
        <v>41</v>
      </c>
      <c r="P244" s="150">
        <f>O244*H244</f>
        <v>0</v>
      </c>
      <c r="Q244" s="150">
        <v>8.0000000000000007E-5</v>
      </c>
      <c r="R244" s="150">
        <f>Q244*H244</f>
        <v>6.1440000000000008E-4</v>
      </c>
      <c r="S244" s="150">
        <v>0</v>
      </c>
      <c r="T244" s="151">
        <f>S244*H244</f>
        <v>0</v>
      </c>
      <c r="AR244" s="152" t="s">
        <v>210</v>
      </c>
      <c r="AT244" s="152" t="s">
        <v>152</v>
      </c>
      <c r="AU244" s="152" t="s">
        <v>87</v>
      </c>
      <c r="AY244" s="13" t="s">
        <v>150</v>
      </c>
      <c r="BE244" s="153">
        <f>IF(N244="základná",J244,0)</f>
        <v>0</v>
      </c>
      <c r="BF244" s="153">
        <f>IF(N244="znížená",J244,0)</f>
        <v>0</v>
      </c>
      <c r="BG244" s="153">
        <f>IF(N244="zákl. prenesená",J244,0)</f>
        <v>0</v>
      </c>
      <c r="BH244" s="153">
        <f>IF(N244="zníž. prenesená",J244,0)</f>
        <v>0</v>
      </c>
      <c r="BI244" s="153">
        <f>IF(N244="nulová",J244,0)</f>
        <v>0</v>
      </c>
      <c r="BJ244" s="13" t="s">
        <v>87</v>
      </c>
      <c r="BK244" s="153">
        <f>ROUND(I244*H244,2)</f>
        <v>0</v>
      </c>
      <c r="BL244" s="13" t="s">
        <v>210</v>
      </c>
      <c r="BM244" s="152" t="s">
        <v>570</v>
      </c>
    </row>
    <row r="245" spans="2:65" s="1" customFormat="1" ht="24.2" customHeight="1">
      <c r="B245" s="139"/>
      <c r="C245" s="140" t="s">
        <v>571</v>
      </c>
      <c r="D245" s="140" t="s">
        <v>152</v>
      </c>
      <c r="E245" s="141" t="s">
        <v>572</v>
      </c>
      <c r="F245" s="142" t="s">
        <v>573</v>
      </c>
      <c r="G245" s="143" t="s">
        <v>155</v>
      </c>
      <c r="H245" s="144">
        <v>7.68</v>
      </c>
      <c r="I245" s="145"/>
      <c r="J245" s="146">
        <f>ROUND(I245*H245,2)</f>
        <v>0</v>
      </c>
      <c r="K245" s="147"/>
      <c r="L245" s="28"/>
      <c r="M245" s="148" t="s">
        <v>1</v>
      </c>
      <c r="N245" s="149" t="s">
        <v>41</v>
      </c>
      <c r="P245" s="150">
        <f>O245*H245</f>
        <v>0</v>
      </c>
      <c r="Q245" s="150">
        <v>1.4999999999999999E-4</v>
      </c>
      <c r="R245" s="150">
        <f>Q245*H245</f>
        <v>1.1519999999999998E-3</v>
      </c>
      <c r="S245" s="150">
        <v>0</v>
      </c>
      <c r="T245" s="151">
        <f>S245*H245</f>
        <v>0</v>
      </c>
      <c r="AR245" s="152" t="s">
        <v>210</v>
      </c>
      <c r="AT245" s="152" t="s">
        <v>152</v>
      </c>
      <c r="AU245" s="152" t="s">
        <v>87</v>
      </c>
      <c r="AY245" s="13" t="s">
        <v>150</v>
      </c>
      <c r="BE245" s="153">
        <f>IF(N245="základná",J245,0)</f>
        <v>0</v>
      </c>
      <c r="BF245" s="153">
        <f>IF(N245="znížená",J245,0)</f>
        <v>0</v>
      </c>
      <c r="BG245" s="153">
        <f>IF(N245="zákl. prenesená",J245,0)</f>
        <v>0</v>
      </c>
      <c r="BH245" s="153">
        <f>IF(N245="zníž. prenesená",J245,0)</f>
        <v>0</v>
      </c>
      <c r="BI245" s="153">
        <f>IF(N245="nulová",J245,0)</f>
        <v>0</v>
      </c>
      <c r="BJ245" s="13" t="s">
        <v>87</v>
      </c>
      <c r="BK245" s="153">
        <f>ROUND(I245*H245,2)</f>
        <v>0</v>
      </c>
      <c r="BL245" s="13" t="s">
        <v>210</v>
      </c>
      <c r="BM245" s="152" t="s">
        <v>574</v>
      </c>
    </row>
    <row r="246" spans="2:65" s="1" customFormat="1" ht="24.2" customHeight="1">
      <c r="B246" s="139"/>
      <c r="C246" s="140" t="s">
        <v>575</v>
      </c>
      <c r="D246" s="140" t="s">
        <v>152</v>
      </c>
      <c r="E246" s="141" t="s">
        <v>576</v>
      </c>
      <c r="F246" s="142" t="s">
        <v>577</v>
      </c>
      <c r="G246" s="143" t="s">
        <v>155</v>
      </c>
      <c r="H246" s="144">
        <v>7.68</v>
      </c>
      <c r="I246" s="145"/>
      <c r="J246" s="146">
        <f>ROUND(I246*H246,2)</f>
        <v>0</v>
      </c>
      <c r="K246" s="147"/>
      <c r="L246" s="28"/>
      <c r="M246" s="148" t="s">
        <v>1</v>
      </c>
      <c r="N246" s="149" t="s">
        <v>41</v>
      </c>
      <c r="P246" s="150">
        <f>O246*H246</f>
        <v>0</v>
      </c>
      <c r="Q246" s="150">
        <v>0</v>
      </c>
      <c r="R246" s="150">
        <f>Q246*H246</f>
        <v>0</v>
      </c>
      <c r="S246" s="150">
        <v>0</v>
      </c>
      <c r="T246" s="151">
        <f>S246*H246</f>
        <v>0</v>
      </c>
      <c r="AR246" s="152" t="s">
        <v>210</v>
      </c>
      <c r="AT246" s="152" t="s">
        <v>152</v>
      </c>
      <c r="AU246" s="152" t="s">
        <v>87</v>
      </c>
      <c r="AY246" s="13" t="s">
        <v>150</v>
      </c>
      <c r="BE246" s="153">
        <f>IF(N246="základná",J246,0)</f>
        <v>0</v>
      </c>
      <c r="BF246" s="153">
        <f>IF(N246="znížená",J246,0)</f>
        <v>0</v>
      </c>
      <c r="BG246" s="153">
        <f>IF(N246="zákl. prenesená",J246,0)</f>
        <v>0</v>
      </c>
      <c r="BH246" s="153">
        <f>IF(N246="zníž. prenesená",J246,0)</f>
        <v>0</v>
      </c>
      <c r="BI246" s="153">
        <f>IF(N246="nulová",J246,0)</f>
        <v>0</v>
      </c>
      <c r="BJ246" s="13" t="s">
        <v>87</v>
      </c>
      <c r="BK246" s="153">
        <f>ROUND(I246*H246,2)</f>
        <v>0</v>
      </c>
      <c r="BL246" s="13" t="s">
        <v>210</v>
      </c>
      <c r="BM246" s="152" t="s">
        <v>578</v>
      </c>
    </row>
    <row r="247" spans="2:65" s="11" customFormat="1" ht="22.9" customHeight="1">
      <c r="B247" s="127"/>
      <c r="D247" s="128" t="s">
        <v>74</v>
      </c>
      <c r="E247" s="137" t="s">
        <v>579</v>
      </c>
      <c r="F247" s="137" t="s">
        <v>580</v>
      </c>
      <c r="I247" s="130"/>
      <c r="J247" s="138">
        <f>BK247</f>
        <v>0</v>
      </c>
      <c r="L247" s="127"/>
      <c r="M247" s="132"/>
      <c r="P247" s="133">
        <f>SUM(P248:P249)</f>
        <v>0</v>
      </c>
      <c r="R247" s="133">
        <f>SUM(R248:R249)</f>
        <v>7.6484960000000005E-2</v>
      </c>
      <c r="T247" s="134">
        <f>SUM(T248:T249)</f>
        <v>0</v>
      </c>
      <c r="AR247" s="128" t="s">
        <v>87</v>
      </c>
      <c r="AT247" s="135" t="s">
        <v>74</v>
      </c>
      <c r="AU247" s="135" t="s">
        <v>82</v>
      </c>
      <c r="AY247" s="128" t="s">
        <v>150</v>
      </c>
      <c r="BK247" s="136">
        <f>SUM(BK248:BK249)</f>
        <v>0</v>
      </c>
    </row>
    <row r="248" spans="2:65" s="1" customFormat="1" ht="24.2" customHeight="1">
      <c r="B248" s="139"/>
      <c r="C248" s="140" t="s">
        <v>581</v>
      </c>
      <c r="D248" s="140" t="s">
        <v>152</v>
      </c>
      <c r="E248" s="141" t="s">
        <v>582</v>
      </c>
      <c r="F248" s="142" t="s">
        <v>583</v>
      </c>
      <c r="G248" s="143" t="s">
        <v>155</v>
      </c>
      <c r="H248" s="144">
        <v>177.87200000000001</v>
      </c>
      <c r="I248" s="145"/>
      <c r="J248" s="146">
        <f>ROUND(I248*H248,2)</f>
        <v>0</v>
      </c>
      <c r="K248" s="147"/>
      <c r="L248" s="28"/>
      <c r="M248" s="148" t="s">
        <v>1</v>
      </c>
      <c r="N248" s="149" t="s">
        <v>41</v>
      </c>
      <c r="P248" s="150">
        <f>O248*H248</f>
        <v>0</v>
      </c>
      <c r="Q248" s="150">
        <v>1E-4</v>
      </c>
      <c r="R248" s="150">
        <f>Q248*H248</f>
        <v>1.7787200000000003E-2</v>
      </c>
      <c r="S248" s="150">
        <v>0</v>
      </c>
      <c r="T248" s="151">
        <f>S248*H248</f>
        <v>0</v>
      </c>
      <c r="AR248" s="152" t="s">
        <v>210</v>
      </c>
      <c r="AT248" s="152" t="s">
        <v>152</v>
      </c>
      <c r="AU248" s="152" t="s">
        <v>87</v>
      </c>
      <c r="AY248" s="13" t="s">
        <v>150</v>
      </c>
      <c r="BE248" s="153">
        <f>IF(N248="základná",J248,0)</f>
        <v>0</v>
      </c>
      <c r="BF248" s="153">
        <f>IF(N248="znížená",J248,0)</f>
        <v>0</v>
      </c>
      <c r="BG248" s="153">
        <f>IF(N248="zákl. prenesená",J248,0)</f>
        <v>0</v>
      </c>
      <c r="BH248" s="153">
        <f>IF(N248="zníž. prenesená",J248,0)</f>
        <v>0</v>
      </c>
      <c r="BI248" s="153">
        <f>IF(N248="nulová",J248,0)</f>
        <v>0</v>
      </c>
      <c r="BJ248" s="13" t="s">
        <v>87</v>
      </c>
      <c r="BK248" s="153">
        <f>ROUND(I248*H248,2)</f>
        <v>0</v>
      </c>
      <c r="BL248" s="13" t="s">
        <v>210</v>
      </c>
      <c r="BM248" s="152" t="s">
        <v>584</v>
      </c>
    </row>
    <row r="249" spans="2:65" s="1" customFormat="1" ht="44.25" customHeight="1">
      <c r="B249" s="139"/>
      <c r="C249" s="140" t="s">
        <v>585</v>
      </c>
      <c r="D249" s="140" t="s">
        <v>152</v>
      </c>
      <c r="E249" s="141" t="s">
        <v>586</v>
      </c>
      <c r="F249" s="142" t="s">
        <v>587</v>
      </c>
      <c r="G249" s="143" t="s">
        <v>155</v>
      </c>
      <c r="H249" s="144">
        <v>177.87200000000001</v>
      </c>
      <c r="I249" s="145"/>
      <c r="J249" s="146">
        <f>ROUND(I249*H249,2)</f>
        <v>0</v>
      </c>
      <c r="K249" s="147"/>
      <c r="L249" s="28"/>
      <c r="M249" s="166" t="s">
        <v>1</v>
      </c>
      <c r="N249" s="167" t="s">
        <v>41</v>
      </c>
      <c r="O249" s="168"/>
      <c r="P249" s="169">
        <f>O249*H249</f>
        <v>0</v>
      </c>
      <c r="Q249" s="169">
        <v>3.3E-4</v>
      </c>
      <c r="R249" s="169">
        <f>Q249*H249</f>
        <v>5.8697760000000002E-2</v>
      </c>
      <c r="S249" s="169">
        <v>0</v>
      </c>
      <c r="T249" s="170">
        <f>S249*H249</f>
        <v>0</v>
      </c>
      <c r="AR249" s="152" t="s">
        <v>210</v>
      </c>
      <c r="AT249" s="152" t="s">
        <v>152</v>
      </c>
      <c r="AU249" s="152" t="s">
        <v>87</v>
      </c>
      <c r="AY249" s="13" t="s">
        <v>150</v>
      </c>
      <c r="BE249" s="153">
        <f>IF(N249="základná",J249,0)</f>
        <v>0</v>
      </c>
      <c r="BF249" s="153">
        <f>IF(N249="znížená",J249,0)</f>
        <v>0</v>
      </c>
      <c r="BG249" s="153">
        <f>IF(N249="zákl. prenesená",J249,0)</f>
        <v>0</v>
      </c>
      <c r="BH249" s="153">
        <f>IF(N249="zníž. prenesená",J249,0)</f>
        <v>0</v>
      </c>
      <c r="BI249" s="153">
        <f>IF(N249="nulová",J249,0)</f>
        <v>0</v>
      </c>
      <c r="BJ249" s="13" t="s">
        <v>87</v>
      </c>
      <c r="BK249" s="153">
        <f>ROUND(I249*H249,2)</f>
        <v>0</v>
      </c>
      <c r="BL249" s="13" t="s">
        <v>210</v>
      </c>
      <c r="BM249" s="152" t="s">
        <v>588</v>
      </c>
    </row>
    <row r="250" spans="2:65" s="1" customFormat="1" ht="6.95" customHeight="1">
      <c r="B250" s="43"/>
      <c r="C250" s="44"/>
      <c r="D250" s="44"/>
      <c r="E250" s="44"/>
      <c r="F250" s="44"/>
      <c r="G250" s="44"/>
      <c r="H250" s="44"/>
      <c r="I250" s="44"/>
      <c r="J250" s="44"/>
      <c r="K250" s="44"/>
      <c r="L250" s="28"/>
    </row>
  </sheetData>
  <autoFilter ref="C130:K249" xr:uid="{00000000-0009-0000-0000-000001000000}"/>
  <mergeCells count="12">
    <mergeCell ref="E123:H123"/>
    <mergeCell ref="L2:V2"/>
    <mergeCell ref="E85:H85"/>
    <mergeCell ref="E87:H87"/>
    <mergeCell ref="E89:H89"/>
    <mergeCell ref="E119:H119"/>
    <mergeCell ref="E121:H121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216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02" t="s">
        <v>5</v>
      </c>
      <c r="M2" s="184"/>
      <c r="N2" s="184"/>
      <c r="O2" s="184"/>
      <c r="P2" s="184"/>
      <c r="Q2" s="184"/>
      <c r="R2" s="184"/>
      <c r="S2" s="184"/>
      <c r="T2" s="184"/>
      <c r="U2" s="184"/>
      <c r="V2" s="184"/>
      <c r="AT2" s="13" t="s">
        <v>90</v>
      </c>
    </row>
    <row r="3" spans="2:46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75</v>
      </c>
    </row>
    <row r="4" spans="2:46" ht="24.95" customHeight="1">
      <c r="B4" s="16"/>
      <c r="D4" s="17" t="s">
        <v>115</v>
      </c>
      <c r="L4" s="16"/>
      <c r="M4" s="92" t="s">
        <v>9</v>
      </c>
      <c r="AT4" s="13" t="s">
        <v>3</v>
      </c>
    </row>
    <row r="5" spans="2:46" ht="6.95" customHeight="1">
      <c r="B5" s="16"/>
      <c r="L5" s="16"/>
    </row>
    <row r="6" spans="2:46" ht="12" customHeight="1">
      <c r="B6" s="16"/>
      <c r="D6" s="23" t="s">
        <v>15</v>
      </c>
      <c r="L6" s="16"/>
    </row>
    <row r="7" spans="2:46" ht="26.25" customHeight="1">
      <c r="B7" s="16"/>
      <c r="E7" s="219" t="str">
        <f>'Rekapitulácia stavby'!K6</f>
        <v>Domov dôchodcov a domov sociálnych služieb Kremnica - zníženie energetickej náročnosti objektu</v>
      </c>
      <c r="F7" s="220"/>
      <c r="G7" s="220"/>
      <c r="H7" s="220"/>
      <c r="L7" s="16"/>
    </row>
    <row r="8" spans="2:46" ht="12" customHeight="1">
      <c r="B8" s="16"/>
      <c r="D8" s="23" t="s">
        <v>116</v>
      </c>
      <c r="L8" s="16"/>
    </row>
    <row r="9" spans="2:46" s="1" customFormat="1" ht="16.5" customHeight="1">
      <c r="B9" s="28"/>
      <c r="E9" s="219" t="s">
        <v>117</v>
      </c>
      <c r="F9" s="221"/>
      <c r="G9" s="221"/>
      <c r="H9" s="221"/>
      <c r="L9" s="28"/>
    </row>
    <row r="10" spans="2:46" s="1" customFormat="1" ht="12" customHeight="1">
      <c r="B10" s="28"/>
      <c r="D10" s="23" t="s">
        <v>118</v>
      </c>
      <c r="L10" s="28"/>
    </row>
    <row r="11" spans="2:46" s="1" customFormat="1" ht="30" customHeight="1">
      <c r="B11" s="28"/>
      <c r="E11" s="178" t="s">
        <v>589</v>
      </c>
      <c r="F11" s="221"/>
      <c r="G11" s="221"/>
      <c r="H11" s="221"/>
      <c r="L11" s="28"/>
    </row>
    <row r="12" spans="2:46" s="1" customFormat="1" ht="11.25">
      <c r="B12" s="28"/>
      <c r="L12" s="28"/>
    </row>
    <row r="13" spans="2:46" s="1" customFormat="1" ht="12" customHeight="1">
      <c r="B13" s="28"/>
      <c r="D13" s="23" t="s">
        <v>17</v>
      </c>
      <c r="F13" s="21" t="s">
        <v>1</v>
      </c>
      <c r="I13" s="23" t="s">
        <v>18</v>
      </c>
      <c r="J13" s="21" t="s">
        <v>1</v>
      </c>
      <c r="L13" s="28"/>
    </row>
    <row r="14" spans="2:46" s="1" customFormat="1" ht="12" customHeight="1">
      <c r="B14" s="28"/>
      <c r="D14" s="23" t="s">
        <v>19</v>
      </c>
      <c r="F14" s="21" t="s">
        <v>20</v>
      </c>
      <c r="I14" s="23" t="s">
        <v>21</v>
      </c>
      <c r="J14" s="51" t="str">
        <f>'Rekapitulácia stavby'!AN8</f>
        <v>30. 3. 2023</v>
      </c>
      <c r="L14" s="28"/>
    </row>
    <row r="15" spans="2:46" s="1" customFormat="1" ht="10.9" customHeight="1">
      <c r="B15" s="28"/>
      <c r="L15" s="28"/>
    </row>
    <row r="16" spans="2:46" s="1" customFormat="1" ht="12" customHeight="1">
      <c r="B16" s="28"/>
      <c r="D16" s="23" t="s">
        <v>23</v>
      </c>
      <c r="I16" s="23" t="s">
        <v>24</v>
      </c>
      <c r="J16" s="21" t="s">
        <v>1</v>
      </c>
      <c r="L16" s="28"/>
    </row>
    <row r="17" spans="2:12" s="1" customFormat="1" ht="18" customHeight="1">
      <c r="B17" s="28"/>
      <c r="E17" s="21" t="s">
        <v>25</v>
      </c>
      <c r="I17" s="23" t="s">
        <v>26</v>
      </c>
      <c r="J17" s="21" t="s">
        <v>1</v>
      </c>
      <c r="L17" s="28"/>
    </row>
    <row r="18" spans="2:12" s="1" customFormat="1" ht="6.95" customHeight="1">
      <c r="B18" s="28"/>
      <c r="L18" s="28"/>
    </row>
    <row r="19" spans="2:12" s="1" customFormat="1" ht="12" customHeight="1">
      <c r="B19" s="28"/>
      <c r="D19" s="23" t="s">
        <v>27</v>
      </c>
      <c r="I19" s="23" t="s">
        <v>24</v>
      </c>
      <c r="J19" s="24" t="str">
        <f>'Rekapitulácia stavby'!AN13</f>
        <v>Vyplň údaj</v>
      </c>
      <c r="L19" s="28"/>
    </row>
    <row r="20" spans="2:12" s="1" customFormat="1" ht="18" customHeight="1">
      <c r="B20" s="28"/>
      <c r="E20" s="222" t="str">
        <f>'Rekapitulácia stavby'!E14</f>
        <v>Vyplň údaj</v>
      </c>
      <c r="F20" s="183"/>
      <c r="G20" s="183"/>
      <c r="H20" s="183"/>
      <c r="I20" s="23" t="s">
        <v>26</v>
      </c>
      <c r="J20" s="24" t="str">
        <f>'Rekapitulácia stavby'!AN14</f>
        <v>Vyplň údaj</v>
      </c>
      <c r="L20" s="28"/>
    </row>
    <row r="21" spans="2:12" s="1" customFormat="1" ht="6.95" customHeight="1">
      <c r="B21" s="28"/>
      <c r="L21" s="28"/>
    </row>
    <row r="22" spans="2:12" s="1" customFormat="1" ht="12" customHeight="1">
      <c r="B22" s="28"/>
      <c r="D22" s="23" t="s">
        <v>29</v>
      </c>
      <c r="I22" s="23" t="s">
        <v>24</v>
      </c>
      <c r="J22" s="21" t="s">
        <v>1</v>
      </c>
      <c r="L22" s="28"/>
    </row>
    <row r="23" spans="2:12" s="1" customFormat="1" ht="18" customHeight="1">
      <c r="B23" s="28"/>
      <c r="E23" s="21" t="s">
        <v>30</v>
      </c>
      <c r="I23" s="23" t="s">
        <v>26</v>
      </c>
      <c r="J23" s="21" t="s">
        <v>1</v>
      </c>
      <c r="L23" s="28"/>
    </row>
    <row r="24" spans="2:12" s="1" customFormat="1" ht="6.95" customHeight="1">
      <c r="B24" s="28"/>
      <c r="L24" s="28"/>
    </row>
    <row r="25" spans="2:12" s="1" customFormat="1" ht="12" customHeight="1">
      <c r="B25" s="28"/>
      <c r="D25" s="23" t="s">
        <v>32</v>
      </c>
      <c r="I25" s="23" t="s">
        <v>24</v>
      </c>
      <c r="J25" s="21" t="s">
        <v>1</v>
      </c>
      <c r="L25" s="28"/>
    </row>
    <row r="26" spans="2:12" s="1" customFormat="1" ht="18" customHeight="1">
      <c r="B26" s="28"/>
      <c r="E26" s="21" t="s">
        <v>33</v>
      </c>
      <c r="I26" s="23" t="s">
        <v>26</v>
      </c>
      <c r="J26" s="21" t="s">
        <v>1</v>
      </c>
      <c r="L26" s="28"/>
    </row>
    <row r="27" spans="2:12" s="1" customFormat="1" ht="6.95" customHeight="1">
      <c r="B27" s="28"/>
      <c r="L27" s="28"/>
    </row>
    <row r="28" spans="2:12" s="1" customFormat="1" ht="12" customHeight="1">
      <c r="B28" s="28"/>
      <c r="D28" s="23" t="s">
        <v>34</v>
      </c>
      <c r="L28" s="28"/>
    </row>
    <row r="29" spans="2:12" s="7" customFormat="1" ht="16.5" customHeight="1">
      <c r="B29" s="93"/>
      <c r="E29" s="188" t="s">
        <v>1</v>
      </c>
      <c r="F29" s="188"/>
      <c r="G29" s="188"/>
      <c r="H29" s="188"/>
      <c r="L29" s="93"/>
    </row>
    <row r="30" spans="2:12" s="1" customFormat="1" ht="6.95" customHeight="1">
      <c r="B30" s="28"/>
      <c r="L30" s="28"/>
    </row>
    <row r="31" spans="2:12" s="1" customFormat="1" ht="6.95" customHeight="1">
      <c r="B31" s="28"/>
      <c r="D31" s="52"/>
      <c r="E31" s="52"/>
      <c r="F31" s="52"/>
      <c r="G31" s="52"/>
      <c r="H31" s="52"/>
      <c r="I31" s="52"/>
      <c r="J31" s="52"/>
      <c r="K31" s="52"/>
      <c r="L31" s="28"/>
    </row>
    <row r="32" spans="2:12" s="1" customFormat="1" ht="25.35" customHeight="1">
      <c r="B32" s="28"/>
      <c r="D32" s="94" t="s">
        <v>35</v>
      </c>
      <c r="J32" s="65">
        <f>ROUND(J135, 2)</f>
        <v>0</v>
      </c>
      <c r="L32" s="28"/>
    </row>
    <row r="33" spans="2:12" s="1" customFormat="1" ht="6.95" customHeight="1">
      <c r="B33" s="28"/>
      <c r="D33" s="52"/>
      <c r="E33" s="52"/>
      <c r="F33" s="52"/>
      <c r="G33" s="52"/>
      <c r="H33" s="52"/>
      <c r="I33" s="52"/>
      <c r="J33" s="52"/>
      <c r="K33" s="52"/>
      <c r="L33" s="28"/>
    </row>
    <row r="34" spans="2:12" s="1" customFormat="1" ht="14.45" customHeight="1">
      <c r="B34" s="28"/>
      <c r="F34" s="31" t="s">
        <v>37</v>
      </c>
      <c r="I34" s="31" t="s">
        <v>36</v>
      </c>
      <c r="J34" s="31" t="s">
        <v>38</v>
      </c>
      <c r="L34" s="28"/>
    </row>
    <row r="35" spans="2:12" s="1" customFormat="1" ht="14.45" customHeight="1">
      <c r="B35" s="28"/>
      <c r="D35" s="54" t="s">
        <v>39</v>
      </c>
      <c r="E35" s="33" t="s">
        <v>40</v>
      </c>
      <c r="F35" s="95">
        <f>ROUND((SUM(BE135:BE215)),  2)</f>
        <v>0</v>
      </c>
      <c r="G35" s="96"/>
      <c r="H35" s="96"/>
      <c r="I35" s="97">
        <v>0.2</v>
      </c>
      <c r="J35" s="95">
        <f>ROUND(((SUM(BE135:BE215))*I35),  2)</f>
        <v>0</v>
      </c>
      <c r="L35" s="28"/>
    </row>
    <row r="36" spans="2:12" s="1" customFormat="1" ht="14.45" customHeight="1">
      <c r="B36" s="28"/>
      <c r="E36" s="33" t="s">
        <v>41</v>
      </c>
      <c r="F36" s="95">
        <f>ROUND((SUM(BF135:BF215)),  2)</f>
        <v>0</v>
      </c>
      <c r="G36" s="96"/>
      <c r="H36" s="96"/>
      <c r="I36" s="97">
        <v>0.2</v>
      </c>
      <c r="J36" s="95">
        <f>ROUND(((SUM(BF135:BF215))*I36),  2)</f>
        <v>0</v>
      </c>
      <c r="L36" s="28"/>
    </row>
    <row r="37" spans="2:12" s="1" customFormat="1" ht="14.45" hidden="1" customHeight="1">
      <c r="B37" s="28"/>
      <c r="E37" s="23" t="s">
        <v>42</v>
      </c>
      <c r="F37" s="85">
        <f>ROUND((SUM(BG135:BG215)),  2)</f>
        <v>0</v>
      </c>
      <c r="I37" s="98">
        <v>0.2</v>
      </c>
      <c r="J37" s="85">
        <f>0</f>
        <v>0</v>
      </c>
      <c r="L37" s="28"/>
    </row>
    <row r="38" spans="2:12" s="1" customFormat="1" ht="14.45" hidden="1" customHeight="1">
      <c r="B38" s="28"/>
      <c r="E38" s="23" t="s">
        <v>43</v>
      </c>
      <c r="F38" s="85">
        <f>ROUND((SUM(BH135:BH215)),  2)</f>
        <v>0</v>
      </c>
      <c r="I38" s="98">
        <v>0.2</v>
      </c>
      <c r="J38" s="85">
        <f>0</f>
        <v>0</v>
      </c>
      <c r="L38" s="28"/>
    </row>
    <row r="39" spans="2:12" s="1" customFormat="1" ht="14.45" hidden="1" customHeight="1">
      <c r="B39" s="28"/>
      <c r="E39" s="33" t="s">
        <v>44</v>
      </c>
      <c r="F39" s="95">
        <f>ROUND((SUM(BI135:BI215)),  2)</f>
        <v>0</v>
      </c>
      <c r="G39" s="96"/>
      <c r="H39" s="96"/>
      <c r="I39" s="97">
        <v>0</v>
      </c>
      <c r="J39" s="95">
        <f>0</f>
        <v>0</v>
      </c>
      <c r="L39" s="28"/>
    </row>
    <row r="40" spans="2:12" s="1" customFormat="1" ht="6.95" customHeight="1">
      <c r="B40" s="28"/>
      <c r="L40" s="28"/>
    </row>
    <row r="41" spans="2:12" s="1" customFormat="1" ht="25.35" customHeight="1">
      <c r="B41" s="28"/>
      <c r="C41" s="99"/>
      <c r="D41" s="100" t="s">
        <v>45</v>
      </c>
      <c r="E41" s="56"/>
      <c r="F41" s="56"/>
      <c r="G41" s="101" t="s">
        <v>46</v>
      </c>
      <c r="H41" s="102" t="s">
        <v>47</v>
      </c>
      <c r="I41" s="56"/>
      <c r="J41" s="103">
        <f>SUM(J32:J39)</f>
        <v>0</v>
      </c>
      <c r="K41" s="104"/>
      <c r="L41" s="28"/>
    </row>
    <row r="42" spans="2:12" s="1" customFormat="1" ht="14.45" customHeight="1">
      <c r="B42" s="28"/>
      <c r="L42" s="28"/>
    </row>
    <row r="43" spans="2:12" ht="14.45" customHeight="1">
      <c r="B43" s="16"/>
      <c r="L43" s="16"/>
    </row>
    <row r="44" spans="2:12" ht="14.45" customHeight="1">
      <c r="B44" s="16"/>
      <c r="L44" s="16"/>
    </row>
    <row r="45" spans="2:12" ht="14.45" customHeight="1">
      <c r="B45" s="16"/>
      <c r="L45" s="16"/>
    </row>
    <row r="46" spans="2:12" ht="14.45" customHeight="1">
      <c r="B46" s="16"/>
      <c r="L46" s="16"/>
    </row>
    <row r="47" spans="2:12" ht="14.45" customHeight="1">
      <c r="B47" s="16"/>
      <c r="L47" s="16"/>
    </row>
    <row r="48" spans="2:12" ht="14.45" customHeight="1">
      <c r="B48" s="16"/>
      <c r="L48" s="16"/>
    </row>
    <row r="49" spans="2:12" ht="14.45" customHeight="1">
      <c r="B49" s="16"/>
      <c r="L49" s="16"/>
    </row>
    <row r="50" spans="2:12" s="1" customFormat="1" ht="14.45" customHeight="1">
      <c r="B50" s="28"/>
      <c r="D50" s="40" t="s">
        <v>48</v>
      </c>
      <c r="E50" s="41"/>
      <c r="F50" s="41"/>
      <c r="G50" s="40" t="s">
        <v>49</v>
      </c>
      <c r="H50" s="41"/>
      <c r="I50" s="41"/>
      <c r="J50" s="41"/>
      <c r="K50" s="41"/>
      <c r="L50" s="28"/>
    </row>
    <row r="51" spans="2:12" ht="11.25">
      <c r="B51" s="16"/>
      <c r="L51" s="16"/>
    </row>
    <row r="52" spans="2:12" ht="11.25">
      <c r="B52" s="16"/>
      <c r="L52" s="16"/>
    </row>
    <row r="53" spans="2:12" ht="11.25">
      <c r="B53" s="16"/>
      <c r="L53" s="16"/>
    </row>
    <row r="54" spans="2:12" ht="11.25">
      <c r="B54" s="16"/>
      <c r="L54" s="16"/>
    </row>
    <row r="55" spans="2:12" ht="11.25">
      <c r="B55" s="16"/>
      <c r="L55" s="16"/>
    </row>
    <row r="56" spans="2:12" ht="11.25">
      <c r="B56" s="16"/>
      <c r="L56" s="16"/>
    </row>
    <row r="57" spans="2:12" ht="11.25">
      <c r="B57" s="16"/>
      <c r="L57" s="16"/>
    </row>
    <row r="58" spans="2:12" ht="11.25">
      <c r="B58" s="16"/>
      <c r="L58" s="16"/>
    </row>
    <row r="59" spans="2:12" ht="11.25">
      <c r="B59" s="16"/>
      <c r="L59" s="16"/>
    </row>
    <row r="60" spans="2:12" ht="11.25">
      <c r="B60" s="16"/>
      <c r="L60" s="16"/>
    </row>
    <row r="61" spans="2:12" s="1" customFormat="1" ht="12.75">
      <c r="B61" s="28"/>
      <c r="D61" s="42" t="s">
        <v>50</v>
      </c>
      <c r="E61" s="30"/>
      <c r="F61" s="105" t="s">
        <v>51</v>
      </c>
      <c r="G61" s="42" t="s">
        <v>50</v>
      </c>
      <c r="H61" s="30"/>
      <c r="I61" s="30"/>
      <c r="J61" s="106" t="s">
        <v>51</v>
      </c>
      <c r="K61" s="30"/>
      <c r="L61" s="28"/>
    </row>
    <row r="62" spans="2:12" ht="11.25">
      <c r="B62" s="16"/>
      <c r="L62" s="16"/>
    </row>
    <row r="63" spans="2:12" ht="11.25">
      <c r="B63" s="16"/>
      <c r="L63" s="16"/>
    </row>
    <row r="64" spans="2:12" ht="11.25">
      <c r="B64" s="16"/>
      <c r="L64" s="16"/>
    </row>
    <row r="65" spans="2:12" s="1" customFormat="1" ht="12.75">
      <c r="B65" s="28"/>
      <c r="D65" s="40" t="s">
        <v>52</v>
      </c>
      <c r="E65" s="41"/>
      <c r="F65" s="41"/>
      <c r="G65" s="40" t="s">
        <v>53</v>
      </c>
      <c r="H65" s="41"/>
      <c r="I65" s="41"/>
      <c r="J65" s="41"/>
      <c r="K65" s="41"/>
      <c r="L65" s="28"/>
    </row>
    <row r="66" spans="2:12" ht="11.25">
      <c r="B66" s="16"/>
      <c r="L66" s="16"/>
    </row>
    <row r="67" spans="2:12" ht="11.25">
      <c r="B67" s="16"/>
      <c r="L67" s="16"/>
    </row>
    <row r="68" spans="2:12" ht="11.25">
      <c r="B68" s="16"/>
      <c r="L68" s="16"/>
    </row>
    <row r="69" spans="2:12" ht="11.25">
      <c r="B69" s="16"/>
      <c r="L69" s="16"/>
    </row>
    <row r="70" spans="2:12" ht="11.25">
      <c r="B70" s="16"/>
      <c r="L70" s="16"/>
    </row>
    <row r="71" spans="2:12" ht="11.25">
      <c r="B71" s="16"/>
      <c r="L71" s="16"/>
    </row>
    <row r="72" spans="2:12" ht="11.25">
      <c r="B72" s="16"/>
      <c r="L72" s="16"/>
    </row>
    <row r="73" spans="2:12" ht="11.25">
      <c r="B73" s="16"/>
      <c r="L73" s="16"/>
    </row>
    <row r="74" spans="2:12" ht="11.25">
      <c r="B74" s="16"/>
      <c r="L74" s="16"/>
    </row>
    <row r="75" spans="2:12" ht="11.25">
      <c r="B75" s="16"/>
      <c r="L75" s="16"/>
    </row>
    <row r="76" spans="2:12" s="1" customFormat="1" ht="12.75">
      <c r="B76" s="28"/>
      <c r="D76" s="42" t="s">
        <v>50</v>
      </c>
      <c r="E76" s="30"/>
      <c r="F76" s="105" t="s">
        <v>51</v>
      </c>
      <c r="G76" s="42" t="s">
        <v>50</v>
      </c>
      <c r="H76" s="30"/>
      <c r="I76" s="30"/>
      <c r="J76" s="106" t="s">
        <v>51</v>
      </c>
      <c r="K76" s="30"/>
      <c r="L76" s="28"/>
    </row>
    <row r="77" spans="2:12" s="1" customFormat="1" ht="14.4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28"/>
    </row>
    <row r="81" spans="2:12" s="1" customFormat="1" ht="6.95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28"/>
    </row>
    <row r="82" spans="2:12" s="1" customFormat="1" ht="24.95" customHeight="1">
      <c r="B82" s="28"/>
      <c r="C82" s="17" t="s">
        <v>120</v>
      </c>
      <c r="L82" s="28"/>
    </row>
    <row r="83" spans="2:12" s="1" customFormat="1" ht="6.95" customHeight="1">
      <c r="B83" s="28"/>
      <c r="L83" s="28"/>
    </row>
    <row r="84" spans="2:12" s="1" customFormat="1" ht="12" customHeight="1">
      <c r="B84" s="28"/>
      <c r="C84" s="23" t="s">
        <v>15</v>
      </c>
      <c r="L84" s="28"/>
    </row>
    <row r="85" spans="2:12" s="1" customFormat="1" ht="26.25" customHeight="1">
      <c r="B85" s="28"/>
      <c r="E85" s="219" t="str">
        <f>E7</f>
        <v>Domov dôchodcov a domov sociálnych služieb Kremnica - zníženie energetickej náročnosti objektu</v>
      </c>
      <c r="F85" s="220"/>
      <c r="G85" s="220"/>
      <c r="H85" s="220"/>
      <c r="L85" s="28"/>
    </row>
    <row r="86" spans="2:12" ht="12" customHeight="1">
      <c r="B86" s="16"/>
      <c r="C86" s="23" t="s">
        <v>116</v>
      </c>
      <c r="L86" s="16"/>
    </row>
    <row r="87" spans="2:12" s="1" customFormat="1" ht="16.5" customHeight="1">
      <c r="B87" s="28"/>
      <c r="E87" s="219" t="s">
        <v>117</v>
      </c>
      <c r="F87" s="221"/>
      <c r="G87" s="221"/>
      <c r="H87" s="221"/>
      <c r="L87" s="28"/>
    </row>
    <row r="88" spans="2:12" s="1" customFormat="1" ht="12" customHeight="1">
      <c r="B88" s="28"/>
      <c r="C88" s="23" t="s">
        <v>118</v>
      </c>
      <c r="L88" s="28"/>
    </row>
    <row r="89" spans="2:12" s="1" customFormat="1" ht="30" customHeight="1">
      <c r="B89" s="28"/>
      <c r="E89" s="178" t="str">
        <f>E11</f>
        <v>2 - Zlepšenie tepelnej ochrany obvodových stien a stropu nad vonkajším prostredím</v>
      </c>
      <c r="F89" s="221"/>
      <c r="G89" s="221"/>
      <c r="H89" s="221"/>
      <c r="L89" s="28"/>
    </row>
    <row r="90" spans="2:12" s="1" customFormat="1" ht="6.95" customHeight="1">
      <c r="B90" s="28"/>
      <c r="L90" s="28"/>
    </row>
    <row r="91" spans="2:12" s="1" customFormat="1" ht="12" customHeight="1">
      <c r="B91" s="28"/>
      <c r="C91" s="23" t="s">
        <v>19</v>
      </c>
      <c r="F91" s="21" t="str">
        <f>F14</f>
        <v xml:space="preserve"> </v>
      </c>
      <c r="I91" s="23" t="s">
        <v>21</v>
      </c>
      <c r="J91" s="51" t="str">
        <f>IF(J14="","",J14)</f>
        <v>30. 3. 2023</v>
      </c>
      <c r="L91" s="28"/>
    </row>
    <row r="92" spans="2:12" s="1" customFormat="1" ht="6.95" customHeight="1">
      <c r="B92" s="28"/>
      <c r="L92" s="28"/>
    </row>
    <row r="93" spans="2:12" s="1" customFormat="1" ht="25.7" customHeight="1">
      <c r="B93" s="28"/>
      <c r="C93" s="23" t="s">
        <v>23</v>
      </c>
      <c r="F93" s="21" t="str">
        <f>E17</f>
        <v>DD a DSS Kremnica, Bystrická 447/25, Kremnica</v>
      </c>
      <c r="I93" s="23" t="s">
        <v>29</v>
      </c>
      <c r="J93" s="26" t="str">
        <f>E23</f>
        <v>Ing. Viliam Michálek, Strečno</v>
      </c>
      <c r="L93" s="28"/>
    </row>
    <row r="94" spans="2:12" s="1" customFormat="1" ht="15.2" customHeight="1">
      <c r="B94" s="28"/>
      <c r="C94" s="23" t="s">
        <v>27</v>
      </c>
      <c r="F94" s="21" t="str">
        <f>IF(E20="","",E20)</f>
        <v>Vyplň údaj</v>
      </c>
      <c r="I94" s="23" t="s">
        <v>32</v>
      </c>
      <c r="J94" s="26" t="str">
        <f>E26</f>
        <v>Ing. Michal Dzugas</v>
      </c>
      <c r="L94" s="28"/>
    </row>
    <row r="95" spans="2:12" s="1" customFormat="1" ht="10.35" customHeight="1">
      <c r="B95" s="28"/>
      <c r="L95" s="28"/>
    </row>
    <row r="96" spans="2:12" s="1" customFormat="1" ht="29.25" customHeight="1">
      <c r="B96" s="28"/>
      <c r="C96" s="107" t="s">
        <v>121</v>
      </c>
      <c r="D96" s="99"/>
      <c r="E96" s="99"/>
      <c r="F96" s="99"/>
      <c r="G96" s="99"/>
      <c r="H96" s="99"/>
      <c r="I96" s="99"/>
      <c r="J96" s="108" t="s">
        <v>122</v>
      </c>
      <c r="K96" s="99"/>
      <c r="L96" s="28"/>
    </row>
    <row r="97" spans="2:47" s="1" customFormat="1" ht="10.35" customHeight="1">
      <c r="B97" s="28"/>
      <c r="L97" s="28"/>
    </row>
    <row r="98" spans="2:47" s="1" customFormat="1" ht="22.9" customHeight="1">
      <c r="B98" s="28"/>
      <c r="C98" s="109" t="s">
        <v>123</v>
      </c>
      <c r="J98" s="65">
        <f>J135</f>
        <v>0</v>
      </c>
      <c r="L98" s="28"/>
      <c r="AU98" s="13" t="s">
        <v>124</v>
      </c>
    </row>
    <row r="99" spans="2:47" s="8" customFormat="1" ht="24.95" customHeight="1">
      <c r="B99" s="110"/>
      <c r="D99" s="111" t="s">
        <v>125</v>
      </c>
      <c r="E99" s="112"/>
      <c r="F99" s="112"/>
      <c r="G99" s="112"/>
      <c r="H99" s="112"/>
      <c r="I99" s="112"/>
      <c r="J99" s="113">
        <f>J136</f>
        <v>0</v>
      </c>
      <c r="L99" s="110"/>
    </row>
    <row r="100" spans="2:47" s="9" customFormat="1" ht="19.899999999999999" customHeight="1">
      <c r="B100" s="114"/>
      <c r="D100" s="115" t="s">
        <v>127</v>
      </c>
      <c r="E100" s="116"/>
      <c r="F100" s="116"/>
      <c r="G100" s="116"/>
      <c r="H100" s="116"/>
      <c r="I100" s="116"/>
      <c r="J100" s="117">
        <f>J137</f>
        <v>0</v>
      </c>
      <c r="L100" s="114"/>
    </row>
    <row r="101" spans="2:47" s="9" customFormat="1" ht="19.899999999999999" customHeight="1">
      <c r="B101" s="114"/>
      <c r="D101" s="115" t="s">
        <v>128</v>
      </c>
      <c r="E101" s="116"/>
      <c r="F101" s="116"/>
      <c r="G101" s="116"/>
      <c r="H101" s="116"/>
      <c r="I101" s="116"/>
      <c r="J101" s="117">
        <f>J154</f>
        <v>0</v>
      </c>
      <c r="L101" s="114"/>
    </row>
    <row r="102" spans="2:47" s="9" customFormat="1" ht="19.899999999999999" customHeight="1">
      <c r="B102" s="114"/>
      <c r="D102" s="115" t="s">
        <v>129</v>
      </c>
      <c r="E102" s="116"/>
      <c r="F102" s="116"/>
      <c r="G102" s="116"/>
      <c r="H102" s="116"/>
      <c r="I102" s="116"/>
      <c r="J102" s="117">
        <f>J171</f>
        <v>0</v>
      </c>
      <c r="L102" s="114"/>
    </row>
    <row r="103" spans="2:47" s="8" customFormat="1" ht="24.95" customHeight="1">
      <c r="B103" s="110"/>
      <c r="D103" s="111" t="s">
        <v>130</v>
      </c>
      <c r="E103" s="112"/>
      <c r="F103" s="112"/>
      <c r="G103" s="112"/>
      <c r="H103" s="112"/>
      <c r="I103" s="112"/>
      <c r="J103" s="113">
        <f>J173</f>
        <v>0</v>
      </c>
      <c r="L103" s="110"/>
    </row>
    <row r="104" spans="2:47" s="9" customFormat="1" ht="19.899999999999999" customHeight="1">
      <c r="B104" s="114"/>
      <c r="D104" s="115" t="s">
        <v>590</v>
      </c>
      <c r="E104" s="116"/>
      <c r="F104" s="116"/>
      <c r="G104" s="116"/>
      <c r="H104" s="116"/>
      <c r="I104" s="116"/>
      <c r="J104" s="117">
        <f>J174</f>
        <v>0</v>
      </c>
      <c r="L104" s="114"/>
    </row>
    <row r="105" spans="2:47" s="9" customFormat="1" ht="19.899999999999999" customHeight="1">
      <c r="B105" s="114"/>
      <c r="D105" s="115" t="s">
        <v>591</v>
      </c>
      <c r="E105" s="116"/>
      <c r="F105" s="116"/>
      <c r="G105" s="116"/>
      <c r="H105" s="116"/>
      <c r="I105" s="116"/>
      <c r="J105" s="117">
        <f>J178</f>
        <v>0</v>
      </c>
      <c r="L105" s="114"/>
    </row>
    <row r="106" spans="2:47" s="9" customFormat="1" ht="19.899999999999999" customHeight="1">
      <c r="B106" s="114"/>
      <c r="D106" s="115" t="s">
        <v>592</v>
      </c>
      <c r="E106" s="116"/>
      <c r="F106" s="116"/>
      <c r="G106" s="116"/>
      <c r="H106" s="116"/>
      <c r="I106" s="116"/>
      <c r="J106" s="117">
        <f>J188</f>
        <v>0</v>
      </c>
      <c r="L106" s="114"/>
    </row>
    <row r="107" spans="2:47" s="9" customFormat="1" ht="19.899999999999999" customHeight="1">
      <c r="B107" s="114"/>
      <c r="D107" s="115" t="s">
        <v>593</v>
      </c>
      <c r="E107" s="116"/>
      <c r="F107" s="116"/>
      <c r="G107" s="116"/>
      <c r="H107" s="116"/>
      <c r="I107" s="116"/>
      <c r="J107" s="117">
        <f>J190</f>
        <v>0</v>
      </c>
      <c r="L107" s="114"/>
    </row>
    <row r="108" spans="2:47" s="9" customFormat="1" ht="19.899999999999999" customHeight="1">
      <c r="B108" s="114"/>
      <c r="D108" s="115" t="s">
        <v>131</v>
      </c>
      <c r="E108" s="116"/>
      <c r="F108" s="116"/>
      <c r="G108" s="116"/>
      <c r="H108" s="116"/>
      <c r="I108" s="116"/>
      <c r="J108" s="117">
        <f>J193</f>
        <v>0</v>
      </c>
      <c r="L108" s="114"/>
    </row>
    <row r="109" spans="2:47" s="9" customFormat="1" ht="19.899999999999999" customHeight="1">
      <c r="B109" s="114"/>
      <c r="D109" s="115" t="s">
        <v>132</v>
      </c>
      <c r="E109" s="116"/>
      <c r="F109" s="116"/>
      <c r="G109" s="116"/>
      <c r="H109" s="116"/>
      <c r="I109" s="116"/>
      <c r="J109" s="117">
        <f>J197</f>
        <v>0</v>
      </c>
      <c r="L109" s="114"/>
    </row>
    <row r="110" spans="2:47" s="9" customFormat="1" ht="19.899999999999999" customHeight="1">
      <c r="B110" s="114"/>
      <c r="D110" s="115" t="s">
        <v>133</v>
      </c>
      <c r="E110" s="116"/>
      <c r="F110" s="116"/>
      <c r="G110" s="116"/>
      <c r="H110" s="116"/>
      <c r="I110" s="116"/>
      <c r="J110" s="117">
        <f>J201</f>
        <v>0</v>
      </c>
      <c r="L110" s="114"/>
    </row>
    <row r="111" spans="2:47" s="9" customFormat="1" ht="19.899999999999999" customHeight="1">
      <c r="B111" s="114"/>
      <c r="D111" s="115" t="s">
        <v>594</v>
      </c>
      <c r="E111" s="116"/>
      <c r="F111" s="116"/>
      <c r="G111" s="116"/>
      <c r="H111" s="116"/>
      <c r="I111" s="116"/>
      <c r="J111" s="117">
        <f>J205</f>
        <v>0</v>
      </c>
      <c r="L111" s="114"/>
    </row>
    <row r="112" spans="2:47" s="9" customFormat="1" ht="19.899999999999999" customHeight="1">
      <c r="B112" s="114"/>
      <c r="D112" s="115" t="s">
        <v>134</v>
      </c>
      <c r="E112" s="116"/>
      <c r="F112" s="116"/>
      <c r="G112" s="116"/>
      <c r="H112" s="116"/>
      <c r="I112" s="116"/>
      <c r="J112" s="117">
        <f>J207</f>
        <v>0</v>
      </c>
      <c r="L112" s="114"/>
    </row>
    <row r="113" spans="2:12" s="8" customFormat="1" ht="24.95" customHeight="1">
      <c r="B113" s="110"/>
      <c r="D113" s="111" t="s">
        <v>595</v>
      </c>
      <c r="E113" s="112"/>
      <c r="F113" s="112"/>
      <c r="G113" s="112"/>
      <c r="H113" s="112"/>
      <c r="I113" s="112"/>
      <c r="J113" s="113">
        <f>J212</f>
        <v>0</v>
      </c>
      <c r="L113" s="110"/>
    </row>
    <row r="114" spans="2:12" s="1" customFormat="1" ht="21.75" customHeight="1">
      <c r="B114" s="28"/>
      <c r="L114" s="28"/>
    </row>
    <row r="115" spans="2:12" s="1" customFormat="1" ht="6.95" customHeight="1">
      <c r="B115" s="43"/>
      <c r="C115" s="44"/>
      <c r="D115" s="44"/>
      <c r="E115" s="44"/>
      <c r="F115" s="44"/>
      <c r="G115" s="44"/>
      <c r="H115" s="44"/>
      <c r="I115" s="44"/>
      <c r="J115" s="44"/>
      <c r="K115" s="44"/>
      <c r="L115" s="28"/>
    </row>
    <row r="119" spans="2:12" s="1" customFormat="1" ht="6.95" customHeight="1">
      <c r="B119" s="45"/>
      <c r="C119" s="46"/>
      <c r="D119" s="46"/>
      <c r="E119" s="46"/>
      <c r="F119" s="46"/>
      <c r="G119" s="46"/>
      <c r="H119" s="46"/>
      <c r="I119" s="46"/>
      <c r="J119" s="46"/>
      <c r="K119" s="46"/>
      <c r="L119" s="28"/>
    </row>
    <row r="120" spans="2:12" s="1" customFormat="1" ht="24.95" customHeight="1">
      <c r="B120" s="28"/>
      <c r="C120" s="17" t="s">
        <v>136</v>
      </c>
      <c r="L120" s="28"/>
    </row>
    <row r="121" spans="2:12" s="1" customFormat="1" ht="6.95" customHeight="1">
      <c r="B121" s="28"/>
      <c r="L121" s="28"/>
    </row>
    <row r="122" spans="2:12" s="1" customFormat="1" ht="12" customHeight="1">
      <c r="B122" s="28"/>
      <c r="C122" s="23" t="s">
        <v>15</v>
      </c>
      <c r="L122" s="28"/>
    </row>
    <row r="123" spans="2:12" s="1" customFormat="1" ht="26.25" customHeight="1">
      <c r="B123" s="28"/>
      <c r="E123" s="219" t="str">
        <f>E7</f>
        <v>Domov dôchodcov a domov sociálnych služieb Kremnica - zníženie energetickej náročnosti objektu</v>
      </c>
      <c r="F123" s="220"/>
      <c r="G123" s="220"/>
      <c r="H123" s="220"/>
      <c r="L123" s="28"/>
    </row>
    <row r="124" spans="2:12" ht="12" customHeight="1">
      <c r="B124" s="16"/>
      <c r="C124" s="23" t="s">
        <v>116</v>
      </c>
      <c r="L124" s="16"/>
    </row>
    <row r="125" spans="2:12" s="1" customFormat="1" ht="16.5" customHeight="1">
      <c r="B125" s="28"/>
      <c r="E125" s="219" t="s">
        <v>117</v>
      </c>
      <c r="F125" s="221"/>
      <c r="G125" s="221"/>
      <c r="H125" s="221"/>
      <c r="L125" s="28"/>
    </row>
    <row r="126" spans="2:12" s="1" customFormat="1" ht="12" customHeight="1">
      <c r="B126" s="28"/>
      <c r="C126" s="23" t="s">
        <v>118</v>
      </c>
      <c r="L126" s="28"/>
    </row>
    <row r="127" spans="2:12" s="1" customFormat="1" ht="30" customHeight="1">
      <c r="B127" s="28"/>
      <c r="E127" s="178" t="str">
        <f>E11</f>
        <v>2 - Zlepšenie tepelnej ochrany obvodových stien a stropu nad vonkajším prostredím</v>
      </c>
      <c r="F127" s="221"/>
      <c r="G127" s="221"/>
      <c r="H127" s="221"/>
      <c r="L127" s="28"/>
    </row>
    <row r="128" spans="2:12" s="1" customFormat="1" ht="6.95" customHeight="1">
      <c r="B128" s="28"/>
      <c r="L128" s="28"/>
    </row>
    <row r="129" spans="2:65" s="1" customFormat="1" ht="12" customHeight="1">
      <c r="B129" s="28"/>
      <c r="C129" s="23" t="s">
        <v>19</v>
      </c>
      <c r="F129" s="21" t="str">
        <f>F14</f>
        <v xml:space="preserve"> </v>
      </c>
      <c r="I129" s="23" t="s">
        <v>21</v>
      </c>
      <c r="J129" s="51" t="str">
        <f>IF(J14="","",J14)</f>
        <v>30. 3. 2023</v>
      </c>
      <c r="L129" s="28"/>
    </row>
    <row r="130" spans="2:65" s="1" customFormat="1" ht="6.95" customHeight="1">
      <c r="B130" s="28"/>
      <c r="L130" s="28"/>
    </row>
    <row r="131" spans="2:65" s="1" customFormat="1" ht="25.7" customHeight="1">
      <c r="B131" s="28"/>
      <c r="C131" s="23" t="s">
        <v>23</v>
      </c>
      <c r="F131" s="21" t="str">
        <f>E17</f>
        <v>DD a DSS Kremnica, Bystrická 447/25, Kremnica</v>
      </c>
      <c r="I131" s="23" t="s">
        <v>29</v>
      </c>
      <c r="J131" s="26" t="str">
        <f>E23</f>
        <v>Ing. Viliam Michálek, Strečno</v>
      </c>
      <c r="L131" s="28"/>
    </row>
    <row r="132" spans="2:65" s="1" customFormat="1" ht="15.2" customHeight="1">
      <c r="B132" s="28"/>
      <c r="C132" s="23" t="s">
        <v>27</v>
      </c>
      <c r="F132" s="21" t="str">
        <f>IF(E20="","",E20)</f>
        <v>Vyplň údaj</v>
      </c>
      <c r="I132" s="23" t="s">
        <v>32</v>
      </c>
      <c r="J132" s="26" t="str">
        <f>E26</f>
        <v>Ing. Michal Dzugas</v>
      </c>
      <c r="L132" s="28"/>
    </row>
    <row r="133" spans="2:65" s="1" customFormat="1" ht="10.35" customHeight="1">
      <c r="B133" s="28"/>
      <c r="L133" s="28"/>
    </row>
    <row r="134" spans="2:65" s="10" customFormat="1" ht="29.25" customHeight="1">
      <c r="B134" s="118"/>
      <c r="C134" s="119" t="s">
        <v>137</v>
      </c>
      <c r="D134" s="120" t="s">
        <v>60</v>
      </c>
      <c r="E134" s="120" t="s">
        <v>56</v>
      </c>
      <c r="F134" s="120" t="s">
        <v>57</v>
      </c>
      <c r="G134" s="120" t="s">
        <v>138</v>
      </c>
      <c r="H134" s="120" t="s">
        <v>139</v>
      </c>
      <c r="I134" s="120" t="s">
        <v>140</v>
      </c>
      <c r="J134" s="121" t="s">
        <v>122</v>
      </c>
      <c r="K134" s="122" t="s">
        <v>141</v>
      </c>
      <c r="L134" s="118"/>
      <c r="M134" s="58" t="s">
        <v>1</v>
      </c>
      <c r="N134" s="59" t="s">
        <v>39</v>
      </c>
      <c r="O134" s="59" t="s">
        <v>142</v>
      </c>
      <c r="P134" s="59" t="s">
        <v>143</v>
      </c>
      <c r="Q134" s="59" t="s">
        <v>144</v>
      </c>
      <c r="R134" s="59" t="s">
        <v>145</v>
      </c>
      <c r="S134" s="59" t="s">
        <v>146</v>
      </c>
      <c r="T134" s="60" t="s">
        <v>147</v>
      </c>
    </row>
    <row r="135" spans="2:65" s="1" customFormat="1" ht="22.9" customHeight="1">
      <c r="B135" s="28"/>
      <c r="C135" s="63" t="s">
        <v>123</v>
      </c>
      <c r="J135" s="123">
        <f>BK135</f>
        <v>0</v>
      </c>
      <c r="L135" s="28"/>
      <c r="M135" s="61"/>
      <c r="N135" s="52"/>
      <c r="O135" s="52"/>
      <c r="P135" s="124">
        <f>P136+P173+P212</f>
        <v>0</v>
      </c>
      <c r="Q135" s="52"/>
      <c r="R135" s="124">
        <f>R136+R173+R212</f>
        <v>161.88319400000003</v>
      </c>
      <c r="S135" s="52"/>
      <c r="T135" s="125">
        <f>T136+T173+T212</f>
        <v>73.520662000000002</v>
      </c>
      <c r="AT135" s="13" t="s">
        <v>74</v>
      </c>
      <c r="AU135" s="13" t="s">
        <v>124</v>
      </c>
      <c r="BK135" s="126">
        <f>BK136+BK173+BK212</f>
        <v>0</v>
      </c>
    </row>
    <row r="136" spans="2:65" s="11" customFormat="1" ht="25.9" customHeight="1">
      <c r="B136" s="127"/>
      <c r="D136" s="128" t="s">
        <v>74</v>
      </c>
      <c r="E136" s="129" t="s">
        <v>148</v>
      </c>
      <c r="F136" s="129" t="s">
        <v>149</v>
      </c>
      <c r="I136" s="130"/>
      <c r="J136" s="131">
        <f>BK136</f>
        <v>0</v>
      </c>
      <c r="L136" s="127"/>
      <c r="M136" s="132"/>
      <c r="P136" s="133">
        <f>P137+P154+P171</f>
        <v>0</v>
      </c>
      <c r="R136" s="133">
        <f>R137+R154+R171</f>
        <v>148.17911858000002</v>
      </c>
      <c r="T136" s="134">
        <f>T137+T154+T171</f>
        <v>72.572333999999998</v>
      </c>
      <c r="AR136" s="128" t="s">
        <v>82</v>
      </c>
      <c r="AT136" s="135" t="s">
        <v>74</v>
      </c>
      <c r="AU136" s="135" t="s">
        <v>75</v>
      </c>
      <c r="AY136" s="128" t="s">
        <v>150</v>
      </c>
      <c r="BK136" s="136">
        <f>BK137+BK154+BK171</f>
        <v>0</v>
      </c>
    </row>
    <row r="137" spans="2:65" s="11" customFormat="1" ht="22.9" customHeight="1">
      <c r="B137" s="127"/>
      <c r="D137" s="128" t="s">
        <v>74</v>
      </c>
      <c r="E137" s="137" t="s">
        <v>100</v>
      </c>
      <c r="F137" s="137" t="s">
        <v>157</v>
      </c>
      <c r="I137" s="130"/>
      <c r="J137" s="138">
        <f>BK137</f>
        <v>0</v>
      </c>
      <c r="L137" s="127"/>
      <c r="M137" s="132"/>
      <c r="P137" s="133">
        <f>SUM(P138:P153)</f>
        <v>0</v>
      </c>
      <c r="R137" s="133">
        <f>SUM(R138:R153)</f>
        <v>78.662627520000015</v>
      </c>
      <c r="T137" s="134">
        <f>SUM(T138:T153)</f>
        <v>0</v>
      </c>
      <c r="AR137" s="128" t="s">
        <v>82</v>
      </c>
      <c r="AT137" s="135" t="s">
        <v>74</v>
      </c>
      <c r="AU137" s="135" t="s">
        <v>82</v>
      </c>
      <c r="AY137" s="128" t="s">
        <v>150</v>
      </c>
      <c r="BK137" s="136">
        <f>SUM(BK138:BK153)</f>
        <v>0</v>
      </c>
    </row>
    <row r="138" spans="2:65" s="1" customFormat="1" ht="37.9" customHeight="1">
      <c r="B138" s="139"/>
      <c r="C138" s="140" t="s">
        <v>82</v>
      </c>
      <c r="D138" s="140" t="s">
        <v>152</v>
      </c>
      <c r="E138" s="141" t="s">
        <v>596</v>
      </c>
      <c r="F138" s="142" t="s">
        <v>597</v>
      </c>
      <c r="G138" s="143" t="s">
        <v>155</v>
      </c>
      <c r="H138" s="144">
        <v>149.80699999999999</v>
      </c>
      <c r="I138" s="145"/>
      <c r="J138" s="146">
        <f t="shared" ref="J138:J153" si="0">ROUND(I138*H138,2)</f>
        <v>0</v>
      </c>
      <c r="K138" s="147"/>
      <c r="L138" s="28"/>
      <c r="M138" s="148" t="s">
        <v>1</v>
      </c>
      <c r="N138" s="149" t="s">
        <v>41</v>
      </c>
      <c r="P138" s="150">
        <f t="shared" ref="P138:P153" si="1">O138*H138</f>
        <v>0</v>
      </c>
      <c r="Q138" s="150">
        <v>1.9000000000000001E-4</v>
      </c>
      <c r="R138" s="150">
        <f t="shared" ref="R138:R153" si="2">Q138*H138</f>
        <v>2.8463329999999998E-2</v>
      </c>
      <c r="S138" s="150">
        <v>0</v>
      </c>
      <c r="T138" s="151">
        <f t="shared" ref="T138:T153" si="3">S138*H138</f>
        <v>0</v>
      </c>
      <c r="AR138" s="152" t="s">
        <v>94</v>
      </c>
      <c r="AT138" s="152" t="s">
        <v>152</v>
      </c>
      <c r="AU138" s="152" t="s">
        <v>87</v>
      </c>
      <c r="AY138" s="13" t="s">
        <v>150</v>
      </c>
      <c r="BE138" s="153">
        <f t="shared" ref="BE138:BE153" si="4">IF(N138="základná",J138,0)</f>
        <v>0</v>
      </c>
      <c r="BF138" s="153">
        <f t="shared" ref="BF138:BF153" si="5">IF(N138="znížená",J138,0)</f>
        <v>0</v>
      </c>
      <c r="BG138" s="153">
        <f t="shared" ref="BG138:BG153" si="6">IF(N138="zákl. prenesená",J138,0)</f>
        <v>0</v>
      </c>
      <c r="BH138" s="153">
        <f t="shared" ref="BH138:BH153" si="7">IF(N138="zníž. prenesená",J138,0)</f>
        <v>0</v>
      </c>
      <c r="BI138" s="153">
        <f t="shared" ref="BI138:BI153" si="8">IF(N138="nulová",J138,0)</f>
        <v>0</v>
      </c>
      <c r="BJ138" s="13" t="s">
        <v>87</v>
      </c>
      <c r="BK138" s="153">
        <f t="shared" ref="BK138:BK153" si="9">ROUND(I138*H138,2)</f>
        <v>0</v>
      </c>
      <c r="BL138" s="13" t="s">
        <v>94</v>
      </c>
      <c r="BM138" s="152" t="s">
        <v>598</v>
      </c>
    </row>
    <row r="139" spans="2:65" s="1" customFormat="1" ht="24.2" customHeight="1">
      <c r="B139" s="139"/>
      <c r="C139" s="140" t="s">
        <v>335</v>
      </c>
      <c r="D139" s="140" t="s">
        <v>152</v>
      </c>
      <c r="E139" s="141" t="s">
        <v>599</v>
      </c>
      <c r="F139" s="142" t="s">
        <v>600</v>
      </c>
      <c r="G139" s="143" t="s">
        <v>155</v>
      </c>
      <c r="H139" s="144">
        <v>145.68700000000001</v>
      </c>
      <c r="I139" s="145"/>
      <c r="J139" s="146">
        <f t="shared" si="0"/>
        <v>0</v>
      </c>
      <c r="K139" s="147"/>
      <c r="L139" s="28"/>
      <c r="M139" s="148" t="s">
        <v>1</v>
      </c>
      <c r="N139" s="149" t="s">
        <v>41</v>
      </c>
      <c r="P139" s="150">
        <f t="shared" si="1"/>
        <v>0</v>
      </c>
      <c r="Q139" s="150">
        <v>2.3000000000000001E-4</v>
      </c>
      <c r="R139" s="150">
        <f t="shared" si="2"/>
        <v>3.3508010000000005E-2</v>
      </c>
      <c r="S139" s="150">
        <v>0</v>
      </c>
      <c r="T139" s="151">
        <f t="shared" si="3"/>
        <v>0</v>
      </c>
      <c r="AR139" s="152" t="s">
        <v>94</v>
      </c>
      <c r="AT139" s="152" t="s">
        <v>152</v>
      </c>
      <c r="AU139" s="152" t="s">
        <v>87</v>
      </c>
      <c r="AY139" s="13" t="s">
        <v>150</v>
      </c>
      <c r="BE139" s="153">
        <f t="shared" si="4"/>
        <v>0</v>
      </c>
      <c r="BF139" s="153">
        <f t="shared" si="5"/>
        <v>0</v>
      </c>
      <c r="BG139" s="153">
        <f t="shared" si="6"/>
        <v>0</v>
      </c>
      <c r="BH139" s="153">
        <f t="shared" si="7"/>
        <v>0</v>
      </c>
      <c r="BI139" s="153">
        <f t="shared" si="8"/>
        <v>0</v>
      </c>
      <c r="BJ139" s="13" t="s">
        <v>87</v>
      </c>
      <c r="BK139" s="153">
        <f t="shared" si="9"/>
        <v>0</v>
      </c>
      <c r="BL139" s="13" t="s">
        <v>94</v>
      </c>
      <c r="BM139" s="152" t="s">
        <v>601</v>
      </c>
    </row>
    <row r="140" spans="2:65" s="1" customFormat="1" ht="24.2" customHeight="1">
      <c r="B140" s="139"/>
      <c r="C140" s="140" t="s">
        <v>339</v>
      </c>
      <c r="D140" s="140" t="s">
        <v>152</v>
      </c>
      <c r="E140" s="141" t="s">
        <v>602</v>
      </c>
      <c r="F140" s="142" t="s">
        <v>603</v>
      </c>
      <c r="G140" s="143" t="s">
        <v>155</v>
      </c>
      <c r="H140" s="144">
        <v>145.68700000000001</v>
      </c>
      <c r="I140" s="145"/>
      <c r="J140" s="146">
        <f t="shared" si="0"/>
        <v>0</v>
      </c>
      <c r="K140" s="147"/>
      <c r="L140" s="28"/>
      <c r="M140" s="148" t="s">
        <v>1</v>
      </c>
      <c r="N140" s="149" t="s">
        <v>41</v>
      </c>
      <c r="P140" s="150">
        <f t="shared" si="1"/>
        <v>0</v>
      </c>
      <c r="Q140" s="150">
        <v>4.0000000000000002E-4</v>
      </c>
      <c r="R140" s="150">
        <f t="shared" si="2"/>
        <v>5.8274800000000009E-2</v>
      </c>
      <c r="S140" s="150">
        <v>0</v>
      </c>
      <c r="T140" s="151">
        <f t="shared" si="3"/>
        <v>0</v>
      </c>
      <c r="AR140" s="152" t="s">
        <v>94</v>
      </c>
      <c r="AT140" s="152" t="s">
        <v>152</v>
      </c>
      <c r="AU140" s="152" t="s">
        <v>87</v>
      </c>
      <c r="AY140" s="13" t="s">
        <v>150</v>
      </c>
      <c r="BE140" s="153">
        <f t="shared" si="4"/>
        <v>0</v>
      </c>
      <c r="BF140" s="153">
        <f t="shared" si="5"/>
        <v>0</v>
      </c>
      <c r="BG140" s="153">
        <f t="shared" si="6"/>
        <v>0</v>
      </c>
      <c r="BH140" s="153">
        <f t="shared" si="7"/>
        <v>0</v>
      </c>
      <c r="BI140" s="153">
        <f t="shared" si="8"/>
        <v>0</v>
      </c>
      <c r="BJ140" s="13" t="s">
        <v>87</v>
      </c>
      <c r="BK140" s="153">
        <f t="shared" si="9"/>
        <v>0</v>
      </c>
      <c r="BL140" s="13" t="s">
        <v>94</v>
      </c>
      <c r="BM140" s="152" t="s">
        <v>604</v>
      </c>
    </row>
    <row r="141" spans="2:65" s="1" customFormat="1" ht="24.2" customHeight="1">
      <c r="B141" s="139"/>
      <c r="C141" s="140" t="s">
        <v>343</v>
      </c>
      <c r="D141" s="140" t="s">
        <v>152</v>
      </c>
      <c r="E141" s="141" t="s">
        <v>605</v>
      </c>
      <c r="F141" s="142" t="s">
        <v>606</v>
      </c>
      <c r="G141" s="143" t="s">
        <v>155</v>
      </c>
      <c r="H141" s="144">
        <v>145.68700000000001</v>
      </c>
      <c r="I141" s="145"/>
      <c r="J141" s="146">
        <f t="shared" si="0"/>
        <v>0</v>
      </c>
      <c r="K141" s="147"/>
      <c r="L141" s="28"/>
      <c r="M141" s="148" t="s">
        <v>1</v>
      </c>
      <c r="N141" s="149" t="s">
        <v>41</v>
      </c>
      <c r="P141" s="150">
        <f t="shared" si="1"/>
        <v>0</v>
      </c>
      <c r="Q141" s="150">
        <v>3.2200000000000002E-3</v>
      </c>
      <c r="R141" s="150">
        <f t="shared" si="2"/>
        <v>0.46911214000000007</v>
      </c>
      <c r="S141" s="150">
        <v>0</v>
      </c>
      <c r="T141" s="151">
        <f t="shared" si="3"/>
        <v>0</v>
      </c>
      <c r="AR141" s="152" t="s">
        <v>94</v>
      </c>
      <c r="AT141" s="152" t="s">
        <v>152</v>
      </c>
      <c r="AU141" s="152" t="s">
        <v>87</v>
      </c>
      <c r="AY141" s="13" t="s">
        <v>150</v>
      </c>
      <c r="BE141" s="153">
        <f t="shared" si="4"/>
        <v>0</v>
      </c>
      <c r="BF141" s="153">
        <f t="shared" si="5"/>
        <v>0</v>
      </c>
      <c r="BG141" s="153">
        <f t="shared" si="6"/>
        <v>0</v>
      </c>
      <c r="BH141" s="153">
        <f t="shared" si="7"/>
        <v>0</v>
      </c>
      <c r="BI141" s="153">
        <f t="shared" si="8"/>
        <v>0</v>
      </c>
      <c r="BJ141" s="13" t="s">
        <v>87</v>
      </c>
      <c r="BK141" s="153">
        <f t="shared" si="9"/>
        <v>0</v>
      </c>
      <c r="BL141" s="13" t="s">
        <v>94</v>
      </c>
      <c r="BM141" s="152" t="s">
        <v>607</v>
      </c>
    </row>
    <row r="142" spans="2:65" s="1" customFormat="1" ht="24.2" customHeight="1">
      <c r="B142" s="139"/>
      <c r="C142" s="140" t="s">
        <v>347</v>
      </c>
      <c r="D142" s="140" t="s">
        <v>152</v>
      </c>
      <c r="E142" s="141" t="s">
        <v>608</v>
      </c>
      <c r="F142" s="142" t="s">
        <v>609</v>
      </c>
      <c r="G142" s="143" t="s">
        <v>155</v>
      </c>
      <c r="H142" s="144">
        <v>145.68700000000001</v>
      </c>
      <c r="I142" s="145"/>
      <c r="J142" s="146">
        <f t="shared" si="0"/>
        <v>0</v>
      </c>
      <c r="K142" s="147"/>
      <c r="L142" s="28"/>
      <c r="M142" s="148" t="s">
        <v>1</v>
      </c>
      <c r="N142" s="149" t="s">
        <v>41</v>
      </c>
      <c r="P142" s="150">
        <f t="shared" si="1"/>
        <v>0</v>
      </c>
      <c r="Q142" s="150">
        <v>5.1500000000000001E-3</v>
      </c>
      <c r="R142" s="150">
        <f t="shared" si="2"/>
        <v>0.7502880500000001</v>
      </c>
      <c r="S142" s="150">
        <v>0</v>
      </c>
      <c r="T142" s="151">
        <f t="shared" si="3"/>
        <v>0</v>
      </c>
      <c r="AR142" s="152" t="s">
        <v>94</v>
      </c>
      <c r="AT142" s="152" t="s">
        <v>152</v>
      </c>
      <c r="AU142" s="152" t="s">
        <v>87</v>
      </c>
      <c r="AY142" s="13" t="s">
        <v>150</v>
      </c>
      <c r="BE142" s="153">
        <f t="shared" si="4"/>
        <v>0</v>
      </c>
      <c r="BF142" s="153">
        <f t="shared" si="5"/>
        <v>0</v>
      </c>
      <c r="BG142" s="153">
        <f t="shared" si="6"/>
        <v>0</v>
      </c>
      <c r="BH142" s="153">
        <f t="shared" si="7"/>
        <v>0</v>
      </c>
      <c r="BI142" s="153">
        <f t="shared" si="8"/>
        <v>0</v>
      </c>
      <c r="BJ142" s="13" t="s">
        <v>87</v>
      </c>
      <c r="BK142" s="153">
        <f t="shared" si="9"/>
        <v>0</v>
      </c>
      <c r="BL142" s="13" t="s">
        <v>94</v>
      </c>
      <c r="BM142" s="152" t="s">
        <v>610</v>
      </c>
    </row>
    <row r="143" spans="2:65" s="1" customFormat="1" ht="16.5" customHeight="1">
      <c r="B143" s="139"/>
      <c r="C143" s="140" t="s">
        <v>87</v>
      </c>
      <c r="D143" s="140" t="s">
        <v>152</v>
      </c>
      <c r="E143" s="141" t="s">
        <v>611</v>
      </c>
      <c r="F143" s="142" t="s">
        <v>612</v>
      </c>
      <c r="G143" s="143" t="s">
        <v>155</v>
      </c>
      <c r="H143" s="144">
        <v>6.85</v>
      </c>
      <c r="I143" s="145"/>
      <c r="J143" s="146">
        <f t="shared" si="0"/>
        <v>0</v>
      </c>
      <c r="K143" s="147"/>
      <c r="L143" s="28"/>
      <c r="M143" s="148" t="s">
        <v>1</v>
      </c>
      <c r="N143" s="149" t="s">
        <v>41</v>
      </c>
      <c r="P143" s="150">
        <f t="shared" si="1"/>
        <v>0</v>
      </c>
      <c r="Q143" s="150">
        <v>1.5740000000000001E-2</v>
      </c>
      <c r="R143" s="150">
        <f t="shared" si="2"/>
        <v>0.107819</v>
      </c>
      <c r="S143" s="150">
        <v>0</v>
      </c>
      <c r="T143" s="151">
        <f t="shared" si="3"/>
        <v>0</v>
      </c>
      <c r="AR143" s="152" t="s">
        <v>94</v>
      </c>
      <c r="AT143" s="152" t="s">
        <v>152</v>
      </c>
      <c r="AU143" s="152" t="s">
        <v>87</v>
      </c>
      <c r="AY143" s="13" t="s">
        <v>150</v>
      </c>
      <c r="BE143" s="153">
        <f t="shared" si="4"/>
        <v>0</v>
      </c>
      <c r="BF143" s="153">
        <f t="shared" si="5"/>
        <v>0</v>
      </c>
      <c r="BG143" s="153">
        <f t="shared" si="6"/>
        <v>0</v>
      </c>
      <c r="BH143" s="153">
        <f t="shared" si="7"/>
        <v>0</v>
      </c>
      <c r="BI143" s="153">
        <f t="shared" si="8"/>
        <v>0</v>
      </c>
      <c r="BJ143" s="13" t="s">
        <v>87</v>
      </c>
      <c r="BK143" s="153">
        <f t="shared" si="9"/>
        <v>0</v>
      </c>
      <c r="BL143" s="13" t="s">
        <v>94</v>
      </c>
      <c r="BM143" s="152" t="s">
        <v>613</v>
      </c>
    </row>
    <row r="144" spans="2:65" s="1" customFormat="1" ht="33" customHeight="1">
      <c r="B144" s="139"/>
      <c r="C144" s="140" t="s">
        <v>91</v>
      </c>
      <c r="D144" s="140" t="s">
        <v>152</v>
      </c>
      <c r="E144" s="141" t="s">
        <v>614</v>
      </c>
      <c r="F144" s="142" t="s">
        <v>615</v>
      </c>
      <c r="G144" s="143" t="s">
        <v>155</v>
      </c>
      <c r="H144" s="144">
        <v>1110.0260000000001</v>
      </c>
      <c r="I144" s="145"/>
      <c r="J144" s="146">
        <f t="shared" si="0"/>
        <v>0</v>
      </c>
      <c r="K144" s="147"/>
      <c r="L144" s="28"/>
      <c r="M144" s="148" t="s">
        <v>1</v>
      </c>
      <c r="N144" s="149" t="s">
        <v>41</v>
      </c>
      <c r="P144" s="150">
        <f t="shared" si="1"/>
        <v>0</v>
      </c>
      <c r="Q144" s="150">
        <v>1.899E-2</v>
      </c>
      <c r="R144" s="150">
        <f t="shared" si="2"/>
        <v>21.07939374</v>
      </c>
      <c r="S144" s="150">
        <v>0</v>
      </c>
      <c r="T144" s="151">
        <f t="shared" si="3"/>
        <v>0</v>
      </c>
      <c r="AR144" s="152" t="s">
        <v>94</v>
      </c>
      <c r="AT144" s="152" t="s">
        <v>152</v>
      </c>
      <c r="AU144" s="152" t="s">
        <v>87</v>
      </c>
      <c r="AY144" s="13" t="s">
        <v>150</v>
      </c>
      <c r="BE144" s="153">
        <f t="shared" si="4"/>
        <v>0</v>
      </c>
      <c r="BF144" s="153">
        <f t="shared" si="5"/>
        <v>0</v>
      </c>
      <c r="BG144" s="153">
        <f t="shared" si="6"/>
        <v>0</v>
      </c>
      <c r="BH144" s="153">
        <f t="shared" si="7"/>
        <v>0</v>
      </c>
      <c r="BI144" s="153">
        <f t="shared" si="8"/>
        <v>0</v>
      </c>
      <c r="BJ144" s="13" t="s">
        <v>87</v>
      </c>
      <c r="BK144" s="153">
        <f t="shared" si="9"/>
        <v>0</v>
      </c>
      <c r="BL144" s="13" t="s">
        <v>94</v>
      </c>
      <c r="BM144" s="152" t="s">
        <v>616</v>
      </c>
    </row>
    <row r="145" spans="2:65" s="1" customFormat="1" ht="16.5" customHeight="1">
      <c r="B145" s="139"/>
      <c r="C145" s="140" t="s">
        <v>94</v>
      </c>
      <c r="D145" s="140" t="s">
        <v>152</v>
      </c>
      <c r="E145" s="141" t="s">
        <v>617</v>
      </c>
      <c r="F145" s="142" t="s">
        <v>618</v>
      </c>
      <c r="G145" s="143" t="s">
        <v>155</v>
      </c>
      <c r="H145" s="144">
        <v>1299.645</v>
      </c>
      <c r="I145" s="145"/>
      <c r="J145" s="146">
        <f t="shared" si="0"/>
        <v>0</v>
      </c>
      <c r="K145" s="147"/>
      <c r="L145" s="28"/>
      <c r="M145" s="148" t="s">
        <v>1</v>
      </c>
      <c r="N145" s="149" t="s">
        <v>41</v>
      </c>
      <c r="P145" s="150">
        <f t="shared" si="1"/>
        <v>0</v>
      </c>
      <c r="Q145" s="150">
        <v>3.3E-4</v>
      </c>
      <c r="R145" s="150">
        <f t="shared" si="2"/>
        <v>0.42888284999999998</v>
      </c>
      <c r="S145" s="150">
        <v>0</v>
      </c>
      <c r="T145" s="151">
        <f t="shared" si="3"/>
        <v>0</v>
      </c>
      <c r="AR145" s="152" t="s">
        <v>94</v>
      </c>
      <c r="AT145" s="152" t="s">
        <v>152</v>
      </c>
      <c r="AU145" s="152" t="s">
        <v>87</v>
      </c>
      <c r="AY145" s="13" t="s">
        <v>150</v>
      </c>
      <c r="BE145" s="153">
        <f t="shared" si="4"/>
        <v>0</v>
      </c>
      <c r="BF145" s="153">
        <f t="shared" si="5"/>
        <v>0</v>
      </c>
      <c r="BG145" s="153">
        <f t="shared" si="6"/>
        <v>0</v>
      </c>
      <c r="BH145" s="153">
        <f t="shared" si="7"/>
        <v>0</v>
      </c>
      <c r="BI145" s="153">
        <f t="shared" si="8"/>
        <v>0</v>
      </c>
      <c r="BJ145" s="13" t="s">
        <v>87</v>
      </c>
      <c r="BK145" s="153">
        <f t="shared" si="9"/>
        <v>0</v>
      </c>
      <c r="BL145" s="13" t="s">
        <v>94</v>
      </c>
      <c r="BM145" s="152" t="s">
        <v>619</v>
      </c>
    </row>
    <row r="146" spans="2:65" s="1" customFormat="1" ht="24.2" customHeight="1">
      <c r="B146" s="139"/>
      <c r="C146" s="140" t="s">
        <v>97</v>
      </c>
      <c r="D146" s="140" t="s">
        <v>152</v>
      </c>
      <c r="E146" s="141" t="s">
        <v>620</v>
      </c>
      <c r="F146" s="142" t="s">
        <v>621</v>
      </c>
      <c r="G146" s="143" t="s">
        <v>155</v>
      </c>
      <c r="H146" s="144">
        <v>1299.645</v>
      </c>
      <c r="I146" s="145"/>
      <c r="J146" s="146">
        <f t="shared" si="0"/>
        <v>0</v>
      </c>
      <c r="K146" s="147"/>
      <c r="L146" s="28"/>
      <c r="M146" s="148" t="s">
        <v>1</v>
      </c>
      <c r="N146" s="149" t="s">
        <v>41</v>
      </c>
      <c r="P146" s="150">
        <f t="shared" si="1"/>
        <v>0</v>
      </c>
      <c r="Q146" s="150">
        <v>2.3000000000000001E-4</v>
      </c>
      <c r="R146" s="150">
        <f t="shared" si="2"/>
        <v>0.29891835</v>
      </c>
      <c r="S146" s="150">
        <v>0</v>
      </c>
      <c r="T146" s="151">
        <f t="shared" si="3"/>
        <v>0</v>
      </c>
      <c r="AR146" s="152" t="s">
        <v>94</v>
      </c>
      <c r="AT146" s="152" t="s">
        <v>152</v>
      </c>
      <c r="AU146" s="152" t="s">
        <v>87</v>
      </c>
      <c r="AY146" s="13" t="s">
        <v>150</v>
      </c>
      <c r="BE146" s="153">
        <f t="shared" si="4"/>
        <v>0</v>
      </c>
      <c r="BF146" s="153">
        <f t="shared" si="5"/>
        <v>0</v>
      </c>
      <c r="BG146" s="153">
        <f t="shared" si="6"/>
        <v>0</v>
      </c>
      <c r="BH146" s="153">
        <f t="shared" si="7"/>
        <v>0</v>
      </c>
      <c r="BI146" s="153">
        <f t="shared" si="8"/>
        <v>0</v>
      </c>
      <c r="BJ146" s="13" t="s">
        <v>87</v>
      </c>
      <c r="BK146" s="153">
        <f t="shared" si="9"/>
        <v>0</v>
      </c>
      <c r="BL146" s="13" t="s">
        <v>94</v>
      </c>
      <c r="BM146" s="152" t="s">
        <v>622</v>
      </c>
    </row>
    <row r="147" spans="2:65" s="1" customFormat="1" ht="24.2" customHeight="1">
      <c r="B147" s="139"/>
      <c r="C147" s="140" t="s">
        <v>100</v>
      </c>
      <c r="D147" s="140" t="s">
        <v>152</v>
      </c>
      <c r="E147" s="141" t="s">
        <v>623</v>
      </c>
      <c r="F147" s="142" t="s">
        <v>624</v>
      </c>
      <c r="G147" s="143" t="s">
        <v>155</v>
      </c>
      <c r="H147" s="144">
        <v>1299.645</v>
      </c>
      <c r="I147" s="145"/>
      <c r="J147" s="146">
        <f t="shared" si="0"/>
        <v>0</v>
      </c>
      <c r="K147" s="147"/>
      <c r="L147" s="28"/>
      <c r="M147" s="148" t="s">
        <v>1</v>
      </c>
      <c r="N147" s="149" t="s">
        <v>41</v>
      </c>
      <c r="P147" s="150">
        <f t="shared" si="1"/>
        <v>0</v>
      </c>
      <c r="Q147" s="150">
        <v>2.9999999999999997E-4</v>
      </c>
      <c r="R147" s="150">
        <f t="shared" si="2"/>
        <v>0.38989349999999995</v>
      </c>
      <c r="S147" s="150">
        <v>0</v>
      </c>
      <c r="T147" s="151">
        <f t="shared" si="3"/>
        <v>0</v>
      </c>
      <c r="AR147" s="152" t="s">
        <v>94</v>
      </c>
      <c r="AT147" s="152" t="s">
        <v>152</v>
      </c>
      <c r="AU147" s="152" t="s">
        <v>87</v>
      </c>
      <c r="AY147" s="13" t="s">
        <v>150</v>
      </c>
      <c r="BE147" s="153">
        <f t="shared" si="4"/>
        <v>0</v>
      </c>
      <c r="BF147" s="153">
        <f t="shared" si="5"/>
        <v>0</v>
      </c>
      <c r="BG147" s="153">
        <f t="shared" si="6"/>
        <v>0</v>
      </c>
      <c r="BH147" s="153">
        <f t="shared" si="7"/>
        <v>0</v>
      </c>
      <c r="BI147" s="153">
        <f t="shared" si="8"/>
        <v>0</v>
      </c>
      <c r="BJ147" s="13" t="s">
        <v>87</v>
      </c>
      <c r="BK147" s="153">
        <f t="shared" si="9"/>
        <v>0</v>
      </c>
      <c r="BL147" s="13" t="s">
        <v>94</v>
      </c>
      <c r="BM147" s="152" t="s">
        <v>625</v>
      </c>
    </row>
    <row r="148" spans="2:65" s="1" customFormat="1" ht="24.2" customHeight="1">
      <c r="B148" s="139"/>
      <c r="C148" s="140" t="s">
        <v>106</v>
      </c>
      <c r="D148" s="140" t="s">
        <v>152</v>
      </c>
      <c r="E148" s="141" t="s">
        <v>626</v>
      </c>
      <c r="F148" s="142" t="s">
        <v>627</v>
      </c>
      <c r="G148" s="143" t="s">
        <v>155</v>
      </c>
      <c r="H148" s="144">
        <v>1299.645</v>
      </c>
      <c r="I148" s="145"/>
      <c r="J148" s="146">
        <f t="shared" si="0"/>
        <v>0</v>
      </c>
      <c r="K148" s="147"/>
      <c r="L148" s="28"/>
      <c r="M148" s="148" t="s">
        <v>1</v>
      </c>
      <c r="N148" s="149" t="s">
        <v>41</v>
      </c>
      <c r="P148" s="150">
        <f t="shared" si="1"/>
        <v>0</v>
      </c>
      <c r="Q148" s="150">
        <v>3.2200000000000002E-3</v>
      </c>
      <c r="R148" s="150">
        <f t="shared" si="2"/>
        <v>4.1848568999999998</v>
      </c>
      <c r="S148" s="150">
        <v>0</v>
      </c>
      <c r="T148" s="151">
        <f t="shared" si="3"/>
        <v>0</v>
      </c>
      <c r="AR148" s="152" t="s">
        <v>94</v>
      </c>
      <c r="AT148" s="152" t="s">
        <v>152</v>
      </c>
      <c r="AU148" s="152" t="s">
        <v>87</v>
      </c>
      <c r="AY148" s="13" t="s">
        <v>150</v>
      </c>
      <c r="BE148" s="153">
        <f t="shared" si="4"/>
        <v>0</v>
      </c>
      <c r="BF148" s="153">
        <f t="shared" si="5"/>
        <v>0</v>
      </c>
      <c r="BG148" s="153">
        <f t="shared" si="6"/>
        <v>0</v>
      </c>
      <c r="BH148" s="153">
        <f t="shared" si="7"/>
        <v>0</v>
      </c>
      <c r="BI148" s="153">
        <f t="shared" si="8"/>
        <v>0</v>
      </c>
      <c r="BJ148" s="13" t="s">
        <v>87</v>
      </c>
      <c r="BK148" s="153">
        <f t="shared" si="9"/>
        <v>0</v>
      </c>
      <c r="BL148" s="13" t="s">
        <v>94</v>
      </c>
      <c r="BM148" s="152" t="s">
        <v>628</v>
      </c>
    </row>
    <row r="149" spans="2:65" s="1" customFormat="1" ht="16.5" customHeight="1">
      <c r="B149" s="139"/>
      <c r="C149" s="140" t="s">
        <v>109</v>
      </c>
      <c r="D149" s="140" t="s">
        <v>152</v>
      </c>
      <c r="E149" s="141" t="s">
        <v>629</v>
      </c>
      <c r="F149" s="142" t="s">
        <v>630</v>
      </c>
      <c r="G149" s="143" t="s">
        <v>155</v>
      </c>
      <c r="H149" s="144">
        <v>36.85</v>
      </c>
      <c r="I149" s="145"/>
      <c r="J149" s="146">
        <f t="shared" si="0"/>
        <v>0</v>
      </c>
      <c r="K149" s="147"/>
      <c r="L149" s="28"/>
      <c r="M149" s="148" t="s">
        <v>1</v>
      </c>
      <c r="N149" s="149" t="s">
        <v>41</v>
      </c>
      <c r="P149" s="150">
        <f t="shared" si="1"/>
        <v>0</v>
      </c>
      <c r="Q149" s="150">
        <v>3.15E-3</v>
      </c>
      <c r="R149" s="150">
        <f t="shared" si="2"/>
        <v>0.1160775</v>
      </c>
      <c r="S149" s="150">
        <v>0</v>
      </c>
      <c r="T149" s="151">
        <f t="shared" si="3"/>
        <v>0</v>
      </c>
      <c r="AR149" s="152" t="s">
        <v>94</v>
      </c>
      <c r="AT149" s="152" t="s">
        <v>152</v>
      </c>
      <c r="AU149" s="152" t="s">
        <v>87</v>
      </c>
      <c r="AY149" s="13" t="s">
        <v>150</v>
      </c>
      <c r="BE149" s="153">
        <f t="shared" si="4"/>
        <v>0</v>
      </c>
      <c r="BF149" s="153">
        <f t="shared" si="5"/>
        <v>0</v>
      </c>
      <c r="BG149" s="153">
        <f t="shared" si="6"/>
        <v>0</v>
      </c>
      <c r="BH149" s="153">
        <f t="shared" si="7"/>
        <v>0</v>
      </c>
      <c r="BI149" s="153">
        <f t="shared" si="8"/>
        <v>0</v>
      </c>
      <c r="BJ149" s="13" t="s">
        <v>87</v>
      </c>
      <c r="BK149" s="153">
        <f t="shared" si="9"/>
        <v>0</v>
      </c>
      <c r="BL149" s="13" t="s">
        <v>94</v>
      </c>
      <c r="BM149" s="152" t="s">
        <v>631</v>
      </c>
    </row>
    <row r="150" spans="2:65" s="1" customFormat="1" ht="24.2" customHeight="1">
      <c r="B150" s="139"/>
      <c r="C150" s="140" t="s">
        <v>112</v>
      </c>
      <c r="D150" s="140" t="s">
        <v>152</v>
      </c>
      <c r="E150" s="141" t="s">
        <v>632</v>
      </c>
      <c r="F150" s="142" t="s">
        <v>633</v>
      </c>
      <c r="G150" s="143" t="s">
        <v>155</v>
      </c>
      <c r="H150" s="144">
        <v>1299.645</v>
      </c>
      <c r="I150" s="145"/>
      <c r="J150" s="146">
        <f t="shared" si="0"/>
        <v>0</v>
      </c>
      <c r="K150" s="147"/>
      <c r="L150" s="28"/>
      <c r="M150" s="148" t="s">
        <v>1</v>
      </c>
      <c r="N150" s="149" t="s">
        <v>41</v>
      </c>
      <c r="P150" s="150">
        <f t="shared" si="1"/>
        <v>0</v>
      </c>
      <c r="Q150" s="150">
        <v>5.1500000000000001E-3</v>
      </c>
      <c r="R150" s="150">
        <f t="shared" si="2"/>
        <v>6.6931717500000003</v>
      </c>
      <c r="S150" s="150">
        <v>0</v>
      </c>
      <c r="T150" s="151">
        <f t="shared" si="3"/>
        <v>0</v>
      </c>
      <c r="AR150" s="152" t="s">
        <v>94</v>
      </c>
      <c r="AT150" s="152" t="s">
        <v>152</v>
      </c>
      <c r="AU150" s="152" t="s">
        <v>87</v>
      </c>
      <c r="AY150" s="13" t="s">
        <v>150</v>
      </c>
      <c r="BE150" s="153">
        <f t="shared" si="4"/>
        <v>0</v>
      </c>
      <c r="BF150" s="153">
        <f t="shared" si="5"/>
        <v>0</v>
      </c>
      <c r="BG150" s="153">
        <f t="shared" si="6"/>
        <v>0</v>
      </c>
      <c r="BH150" s="153">
        <f t="shared" si="7"/>
        <v>0</v>
      </c>
      <c r="BI150" s="153">
        <f t="shared" si="8"/>
        <v>0</v>
      </c>
      <c r="BJ150" s="13" t="s">
        <v>87</v>
      </c>
      <c r="BK150" s="153">
        <f t="shared" si="9"/>
        <v>0</v>
      </c>
      <c r="BL150" s="13" t="s">
        <v>94</v>
      </c>
      <c r="BM150" s="152" t="s">
        <v>634</v>
      </c>
    </row>
    <row r="151" spans="2:65" s="1" customFormat="1" ht="33" customHeight="1">
      <c r="B151" s="139"/>
      <c r="C151" s="140" t="s">
        <v>186</v>
      </c>
      <c r="D151" s="140" t="s">
        <v>152</v>
      </c>
      <c r="E151" s="141" t="s">
        <v>635</v>
      </c>
      <c r="F151" s="142" t="s">
        <v>636</v>
      </c>
      <c r="G151" s="143" t="s">
        <v>155</v>
      </c>
      <c r="H151" s="144">
        <v>89.2</v>
      </c>
      <c r="I151" s="145"/>
      <c r="J151" s="146">
        <f t="shared" si="0"/>
        <v>0</v>
      </c>
      <c r="K151" s="147"/>
      <c r="L151" s="28"/>
      <c r="M151" s="148" t="s">
        <v>1</v>
      </c>
      <c r="N151" s="149" t="s">
        <v>41</v>
      </c>
      <c r="P151" s="150">
        <f t="shared" si="1"/>
        <v>0</v>
      </c>
      <c r="Q151" s="150">
        <v>1.626E-2</v>
      </c>
      <c r="R151" s="150">
        <f t="shared" si="2"/>
        <v>1.4503920000000001</v>
      </c>
      <c r="S151" s="150">
        <v>0</v>
      </c>
      <c r="T151" s="151">
        <f t="shared" si="3"/>
        <v>0</v>
      </c>
      <c r="AR151" s="152" t="s">
        <v>94</v>
      </c>
      <c r="AT151" s="152" t="s">
        <v>152</v>
      </c>
      <c r="AU151" s="152" t="s">
        <v>87</v>
      </c>
      <c r="AY151" s="13" t="s">
        <v>150</v>
      </c>
      <c r="BE151" s="153">
        <f t="shared" si="4"/>
        <v>0</v>
      </c>
      <c r="BF151" s="153">
        <f t="shared" si="5"/>
        <v>0</v>
      </c>
      <c r="BG151" s="153">
        <f t="shared" si="6"/>
        <v>0</v>
      </c>
      <c r="BH151" s="153">
        <f t="shared" si="7"/>
        <v>0</v>
      </c>
      <c r="BI151" s="153">
        <f t="shared" si="8"/>
        <v>0</v>
      </c>
      <c r="BJ151" s="13" t="s">
        <v>87</v>
      </c>
      <c r="BK151" s="153">
        <f t="shared" si="9"/>
        <v>0</v>
      </c>
      <c r="BL151" s="13" t="s">
        <v>94</v>
      </c>
      <c r="BM151" s="152" t="s">
        <v>637</v>
      </c>
    </row>
    <row r="152" spans="2:65" s="1" customFormat="1" ht="24.2" customHeight="1">
      <c r="B152" s="139"/>
      <c r="C152" s="140" t="s">
        <v>190</v>
      </c>
      <c r="D152" s="140" t="s">
        <v>152</v>
      </c>
      <c r="E152" s="141" t="s">
        <v>638</v>
      </c>
      <c r="F152" s="142" t="s">
        <v>639</v>
      </c>
      <c r="G152" s="143" t="s">
        <v>155</v>
      </c>
      <c r="H152" s="144">
        <v>1020.826</v>
      </c>
      <c r="I152" s="145"/>
      <c r="J152" s="146">
        <f t="shared" si="0"/>
        <v>0</v>
      </c>
      <c r="K152" s="147"/>
      <c r="L152" s="28"/>
      <c r="M152" s="148" t="s">
        <v>1</v>
      </c>
      <c r="N152" s="149" t="s">
        <v>41</v>
      </c>
      <c r="P152" s="150">
        <f t="shared" si="1"/>
        <v>0</v>
      </c>
      <c r="Q152" s="150">
        <v>3.9780000000000003E-2</v>
      </c>
      <c r="R152" s="150">
        <f t="shared" si="2"/>
        <v>40.608458280000001</v>
      </c>
      <c r="S152" s="150">
        <v>0</v>
      </c>
      <c r="T152" s="151">
        <f t="shared" si="3"/>
        <v>0</v>
      </c>
      <c r="AR152" s="152" t="s">
        <v>94</v>
      </c>
      <c r="AT152" s="152" t="s">
        <v>152</v>
      </c>
      <c r="AU152" s="152" t="s">
        <v>87</v>
      </c>
      <c r="AY152" s="13" t="s">
        <v>150</v>
      </c>
      <c r="BE152" s="153">
        <f t="shared" si="4"/>
        <v>0</v>
      </c>
      <c r="BF152" s="153">
        <f t="shared" si="5"/>
        <v>0</v>
      </c>
      <c r="BG152" s="153">
        <f t="shared" si="6"/>
        <v>0</v>
      </c>
      <c r="BH152" s="153">
        <f t="shared" si="7"/>
        <v>0</v>
      </c>
      <c r="BI152" s="153">
        <f t="shared" si="8"/>
        <v>0</v>
      </c>
      <c r="BJ152" s="13" t="s">
        <v>87</v>
      </c>
      <c r="BK152" s="153">
        <f t="shared" si="9"/>
        <v>0</v>
      </c>
      <c r="BL152" s="13" t="s">
        <v>94</v>
      </c>
      <c r="BM152" s="152" t="s">
        <v>640</v>
      </c>
    </row>
    <row r="153" spans="2:65" s="1" customFormat="1" ht="24.2" customHeight="1">
      <c r="B153" s="139"/>
      <c r="C153" s="140" t="s">
        <v>194</v>
      </c>
      <c r="D153" s="140" t="s">
        <v>152</v>
      </c>
      <c r="E153" s="141" t="s">
        <v>641</v>
      </c>
      <c r="F153" s="142" t="s">
        <v>642</v>
      </c>
      <c r="G153" s="143" t="s">
        <v>155</v>
      </c>
      <c r="H153" s="144">
        <v>105.199</v>
      </c>
      <c r="I153" s="145"/>
      <c r="J153" s="146">
        <f t="shared" si="0"/>
        <v>0</v>
      </c>
      <c r="K153" s="147"/>
      <c r="L153" s="28"/>
      <c r="M153" s="148" t="s">
        <v>1</v>
      </c>
      <c r="N153" s="149" t="s">
        <v>41</v>
      </c>
      <c r="P153" s="150">
        <f t="shared" si="1"/>
        <v>0</v>
      </c>
      <c r="Q153" s="150">
        <v>1.8679999999999999E-2</v>
      </c>
      <c r="R153" s="150">
        <f t="shared" si="2"/>
        <v>1.9651173199999998</v>
      </c>
      <c r="S153" s="150">
        <v>0</v>
      </c>
      <c r="T153" s="151">
        <f t="shared" si="3"/>
        <v>0</v>
      </c>
      <c r="AR153" s="152" t="s">
        <v>94</v>
      </c>
      <c r="AT153" s="152" t="s">
        <v>152</v>
      </c>
      <c r="AU153" s="152" t="s">
        <v>87</v>
      </c>
      <c r="AY153" s="13" t="s">
        <v>150</v>
      </c>
      <c r="BE153" s="153">
        <f t="shared" si="4"/>
        <v>0</v>
      </c>
      <c r="BF153" s="153">
        <f t="shared" si="5"/>
        <v>0</v>
      </c>
      <c r="BG153" s="153">
        <f t="shared" si="6"/>
        <v>0</v>
      </c>
      <c r="BH153" s="153">
        <f t="shared" si="7"/>
        <v>0</v>
      </c>
      <c r="BI153" s="153">
        <f t="shared" si="8"/>
        <v>0</v>
      </c>
      <c r="BJ153" s="13" t="s">
        <v>87</v>
      </c>
      <c r="BK153" s="153">
        <f t="shared" si="9"/>
        <v>0</v>
      </c>
      <c r="BL153" s="13" t="s">
        <v>94</v>
      </c>
      <c r="BM153" s="152" t="s">
        <v>643</v>
      </c>
    </row>
    <row r="154" spans="2:65" s="11" customFormat="1" ht="22.9" customHeight="1">
      <c r="B154" s="127"/>
      <c r="D154" s="128" t="s">
        <v>74</v>
      </c>
      <c r="E154" s="137" t="s">
        <v>112</v>
      </c>
      <c r="F154" s="137" t="s">
        <v>182</v>
      </c>
      <c r="I154" s="130"/>
      <c r="J154" s="138">
        <f>BK154</f>
        <v>0</v>
      </c>
      <c r="L154" s="127"/>
      <c r="M154" s="132"/>
      <c r="P154" s="133">
        <f>SUM(P155:P170)</f>
        <v>0</v>
      </c>
      <c r="R154" s="133">
        <f>SUM(R155:R170)</f>
        <v>69.516491059999993</v>
      </c>
      <c r="T154" s="134">
        <f>SUM(T155:T170)</f>
        <v>72.572333999999998</v>
      </c>
      <c r="AR154" s="128" t="s">
        <v>82</v>
      </c>
      <c r="AT154" s="135" t="s">
        <v>74</v>
      </c>
      <c r="AU154" s="135" t="s">
        <v>82</v>
      </c>
      <c r="AY154" s="128" t="s">
        <v>150</v>
      </c>
      <c r="BK154" s="136">
        <f>SUM(BK155:BK170)</f>
        <v>0</v>
      </c>
    </row>
    <row r="155" spans="2:65" s="1" customFormat="1" ht="16.5" customHeight="1">
      <c r="B155" s="139"/>
      <c r="C155" s="140" t="s">
        <v>198</v>
      </c>
      <c r="D155" s="140" t="s">
        <v>152</v>
      </c>
      <c r="E155" s="141" t="s">
        <v>644</v>
      </c>
      <c r="F155" s="142" t="s">
        <v>645</v>
      </c>
      <c r="G155" s="143" t="s">
        <v>155</v>
      </c>
      <c r="H155" s="144">
        <v>20</v>
      </c>
      <c r="I155" s="145"/>
      <c r="J155" s="146">
        <f t="shared" ref="J155:J170" si="10">ROUND(I155*H155,2)</f>
        <v>0</v>
      </c>
      <c r="K155" s="147"/>
      <c r="L155" s="28"/>
      <c r="M155" s="148" t="s">
        <v>1</v>
      </c>
      <c r="N155" s="149" t="s">
        <v>41</v>
      </c>
      <c r="P155" s="150">
        <f t="shared" ref="P155:P170" si="11">O155*H155</f>
        <v>0</v>
      </c>
      <c r="Q155" s="150">
        <v>6.0099999999999997E-3</v>
      </c>
      <c r="R155" s="150">
        <f t="shared" ref="R155:R170" si="12">Q155*H155</f>
        <v>0.1202</v>
      </c>
      <c r="S155" s="150">
        <v>0</v>
      </c>
      <c r="T155" s="151">
        <f t="shared" ref="T155:T170" si="13">S155*H155</f>
        <v>0</v>
      </c>
      <c r="AR155" s="152" t="s">
        <v>94</v>
      </c>
      <c r="AT155" s="152" t="s">
        <v>152</v>
      </c>
      <c r="AU155" s="152" t="s">
        <v>87</v>
      </c>
      <c r="AY155" s="13" t="s">
        <v>150</v>
      </c>
      <c r="BE155" s="153">
        <f t="shared" ref="BE155:BE170" si="14">IF(N155="základná",J155,0)</f>
        <v>0</v>
      </c>
      <c r="BF155" s="153">
        <f t="shared" ref="BF155:BF170" si="15">IF(N155="znížená",J155,0)</f>
        <v>0</v>
      </c>
      <c r="BG155" s="153">
        <f t="shared" ref="BG155:BG170" si="16">IF(N155="zákl. prenesená",J155,0)</f>
        <v>0</v>
      </c>
      <c r="BH155" s="153">
        <f t="shared" ref="BH155:BH170" si="17">IF(N155="zníž. prenesená",J155,0)</f>
        <v>0</v>
      </c>
      <c r="BI155" s="153">
        <f t="shared" ref="BI155:BI170" si="18">IF(N155="nulová",J155,0)</f>
        <v>0</v>
      </c>
      <c r="BJ155" s="13" t="s">
        <v>87</v>
      </c>
      <c r="BK155" s="153">
        <f t="shared" ref="BK155:BK170" si="19">ROUND(I155*H155,2)</f>
        <v>0</v>
      </c>
      <c r="BL155" s="13" t="s">
        <v>94</v>
      </c>
      <c r="BM155" s="152" t="s">
        <v>646</v>
      </c>
    </row>
    <row r="156" spans="2:65" s="1" customFormat="1" ht="33" customHeight="1">
      <c r="B156" s="139"/>
      <c r="C156" s="140" t="s">
        <v>202</v>
      </c>
      <c r="D156" s="140" t="s">
        <v>152</v>
      </c>
      <c r="E156" s="141" t="s">
        <v>647</v>
      </c>
      <c r="F156" s="142" t="s">
        <v>648</v>
      </c>
      <c r="G156" s="143" t="s">
        <v>155</v>
      </c>
      <c r="H156" s="144">
        <v>1344.433</v>
      </c>
      <c r="I156" s="145"/>
      <c r="J156" s="146">
        <f t="shared" si="10"/>
        <v>0</v>
      </c>
      <c r="K156" s="147"/>
      <c r="L156" s="28"/>
      <c r="M156" s="148" t="s">
        <v>1</v>
      </c>
      <c r="N156" s="149" t="s">
        <v>41</v>
      </c>
      <c r="P156" s="150">
        <f t="shared" si="11"/>
        <v>0</v>
      </c>
      <c r="Q156" s="150">
        <v>2.572E-2</v>
      </c>
      <c r="R156" s="150">
        <f t="shared" si="12"/>
        <v>34.578816760000002</v>
      </c>
      <c r="S156" s="150">
        <v>0</v>
      </c>
      <c r="T156" s="151">
        <f t="shared" si="13"/>
        <v>0</v>
      </c>
      <c r="AR156" s="152" t="s">
        <v>94</v>
      </c>
      <c r="AT156" s="152" t="s">
        <v>152</v>
      </c>
      <c r="AU156" s="152" t="s">
        <v>87</v>
      </c>
      <c r="AY156" s="13" t="s">
        <v>150</v>
      </c>
      <c r="BE156" s="153">
        <f t="shared" si="14"/>
        <v>0</v>
      </c>
      <c r="BF156" s="153">
        <f t="shared" si="15"/>
        <v>0</v>
      </c>
      <c r="BG156" s="153">
        <f t="shared" si="16"/>
        <v>0</v>
      </c>
      <c r="BH156" s="153">
        <f t="shared" si="17"/>
        <v>0</v>
      </c>
      <c r="BI156" s="153">
        <f t="shared" si="18"/>
        <v>0</v>
      </c>
      <c r="BJ156" s="13" t="s">
        <v>87</v>
      </c>
      <c r="BK156" s="153">
        <f t="shared" si="19"/>
        <v>0</v>
      </c>
      <c r="BL156" s="13" t="s">
        <v>94</v>
      </c>
      <c r="BM156" s="152" t="s">
        <v>649</v>
      </c>
    </row>
    <row r="157" spans="2:65" s="1" customFormat="1" ht="44.25" customHeight="1">
      <c r="B157" s="139"/>
      <c r="C157" s="140" t="s">
        <v>206</v>
      </c>
      <c r="D157" s="140" t="s">
        <v>152</v>
      </c>
      <c r="E157" s="141" t="s">
        <v>650</v>
      </c>
      <c r="F157" s="142" t="s">
        <v>651</v>
      </c>
      <c r="G157" s="143" t="s">
        <v>155</v>
      </c>
      <c r="H157" s="144">
        <v>5377.732</v>
      </c>
      <c r="I157" s="145"/>
      <c r="J157" s="146">
        <f t="shared" si="10"/>
        <v>0</v>
      </c>
      <c r="K157" s="147"/>
      <c r="L157" s="28"/>
      <c r="M157" s="148" t="s">
        <v>1</v>
      </c>
      <c r="N157" s="149" t="s">
        <v>41</v>
      </c>
      <c r="P157" s="150">
        <f t="shared" si="11"/>
        <v>0</v>
      </c>
      <c r="Q157" s="150">
        <v>0</v>
      </c>
      <c r="R157" s="150">
        <f t="shared" si="12"/>
        <v>0</v>
      </c>
      <c r="S157" s="150">
        <v>0</v>
      </c>
      <c r="T157" s="151">
        <f t="shared" si="13"/>
        <v>0</v>
      </c>
      <c r="AR157" s="152" t="s">
        <v>94</v>
      </c>
      <c r="AT157" s="152" t="s">
        <v>152</v>
      </c>
      <c r="AU157" s="152" t="s">
        <v>87</v>
      </c>
      <c r="AY157" s="13" t="s">
        <v>150</v>
      </c>
      <c r="BE157" s="153">
        <f t="shared" si="14"/>
        <v>0</v>
      </c>
      <c r="BF157" s="153">
        <f t="shared" si="15"/>
        <v>0</v>
      </c>
      <c r="BG157" s="153">
        <f t="shared" si="16"/>
        <v>0</v>
      </c>
      <c r="BH157" s="153">
        <f t="shared" si="17"/>
        <v>0</v>
      </c>
      <c r="BI157" s="153">
        <f t="shared" si="18"/>
        <v>0</v>
      </c>
      <c r="BJ157" s="13" t="s">
        <v>87</v>
      </c>
      <c r="BK157" s="153">
        <f t="shared" si="19"/>
        <v>0</v>
      </c>
      <c r="BL157" s="13" t="s">
        <v>94</v>
      </c>
      <c r="BM157" s="152" t="s">
        <v>652</v>
      </c>
    </row>
    <row r="158" spans="2:65" s="1" customFormat="1" ht="33" customHeight="1">
      <c r="B158" s="139"/>
      <c r="C158" s="140" t="s">
        <v>210</v>
      </c>
      <c r="D158" s="140" t="s">
        <v>152</v>
      </c>
      <c r="E158" s="141" t="s">
        <v>653</v>
      </c>
      <c r="F158" s="142" t="s">
        <v>654</v>
      </c>
      <c r="G158" s="143" t="s">
        <v>155</v>
      </c>
      <c r="H158" s="144">
        <v>1344.433</v>
      </c>
      <c r="I158" s="145"/>
      <c r="J158" s="146">
        <f t="shared" si="10"/>
        <v>0</v>
      </c>
      <c r="K158" s="147"/>
      <c r="L158" s="28"/>
      <c r="M158" s="148" t="s">
        <v>1</v>
      </c>
      <c r="N158" s="149" t="s">
        <v>41</v>
      </c>
      <c r="P158" s="150">
        <f t="shared" si="11"/>
        <v>0</v>
      </c>
      <c r="Q158" s="150">
        <v>2.572E-2</v>
      </c>
      <c r="R158" s="150">
        <f t="shared" si="12"/>
        <v>34.578816760000002</v>
      </c>
      <c r="S158" s="150">
        <v>0</v>
      </c>
      <c r="T158" s="151">
        <f t="shared" si="13"/>
        <v>0</v>
      </c>
      <c r="AR158" s="152" t="s">
        <v>94</v>
      </c>
      <c r="AT158" s="152" t="s">
        <v>152</v>
      </c>
      <c r="AU158" s="152" t="s">
        <v>87</v>
      </c>
      <c r="AY158" s="13" t="s">
        <v>150</v>
      </c>
      <c r="BE158" s="153">
        <f t="shared" si="14"/>
        <v>0</v>
      </c>
      <c r="BF158" s="153">
        <f t="shared" si="15"/>
        <v>0</v>
      </c>
      <c r="BG158" s="153">
        <f t="shared" si="16"/>
        <v>0</v>
      </c>
      <c r="BH158" s="153">
        <f t="shared" si="17"/>
        <v>0</v>
      </c>
      <c r="BI158" s="153">
        <f t="shared" si="18"/>
        <v>0</v>
      </c>
      <c r="BJ158" s="13" t="s">
        <v>87</v>
      </c>
      <c r="BK158" s="153">
        <f t="shared" si="19"/>
        <v>0</v>
      </c>
      <c r="BL158" s="13" t="s">
        <v>94</v>
      </c>
      <c r="BM158" s="152" t="s">
        <v>655</v>
      </c>
    </row>
    <row r="159" spans="2:65" s="1" customFormat="1" ht="16.5" customHeight="1">
      <c r="B159" s="139"/>
      <c r="C159" s="140" t="s">
        <v>214</v>
      </c>
      <c r="D159" s="140" t="s">
        <v>152</v>
      </c>
      <c r="E159" s="141" t="s">
        <v>656</v>
      </c>
      <c r="F159" s="142" t="s">
        <v>657</v>
      </c>
      <c r="G159" s="143" t="s">
        <v>155</v>
      </c>
      <c r="H159" s="144">
        <v>1344.433</v>
      </c>
      <c r="I159" s="145"/>
      <c r="J159" s="146">
        <f t="shared" si="10"/>
        <v>0</v>
      </c>
      <c r="K159" s="147"/>
      <c r="L159" s="28"/>
      <c r="M159" s="148" t="s">
        <v>1</v>
      </c>
      <c r="N159" s="149" t="s">
        <v>41</v>
      </c>
      <c r="P159" s="150">
        <f t="shared" si="11"/>
        <v>0</v>
      </c>
      <c r="Q159" s="150">
        <v>5.0000000000000002E-5</v>
      </c>
      <c r="R159" s="150">
        <f t="shared" si="12"/>
        <v>6.7221650000000008E-2</v>
      </c>
      <c r="S159" s="150">
        <v>0</v>
      </c>
      <c r="T159" s="151">
        <f t="shared" si="13"/>
        <v>0</v>
      </c>
      <c r="AR159" s="152" t="s">
        <v>94</v>
      </c>
      <c r="AT159" s="152" t="s">
        <v>152</v>
      </c>
      <c r="AU159" s="152" t="s">
        <v>87</v>
      </c>
      <c r="AY159" s="13" t="s">
        <v>150</v>
      </c>
      <c r="BE159" s="153">
        <f t="shared" si="14"/>
        <v>0</v>
      </c>
      <c r="BF159" s="153">
        <f t="shared" si="15"/>
        <v>0</v>
      </c>
      <c r="BG159" s="153">
        <f t="shared" si="16"/>
        <v>0</v>
      </c>
      <c r="BH159" s="153">
        <f t="shared" si="17"/>
        <v>0</v>
      </c>
      <c r="BI159" s="153">
        <f t="shared" si="18"/>
        <v>0</v>
      </c>
      <c r="BJ159" s="13" t="s">
        <v>87</v>
      </c>
      <c r="BK159" s="153">
        <f t="shared" si="19"/>
        <v>0</v>
      </c>
      <c r="BL159" s="13" t="s">
        <v>94</v>
      </c>
      <c r="BM159" s="152" t="s">
        <v>658</v>
      </c>
    </row>
    <row r="160" spans="2:65" s="1" customFormat="1" ht="16.5" customHeight="1">
      <c r="B160" s="139"/>
      <c r="C160" s="140" t="s">
        <v>218</v>
      </c>
      <c r="D160" s="140" t="s">
        <v>152</v>
      </c>
      <c r="E160" s="141" t="s">
        <v>659</v>
      </c>
      <c r="F160" s="142" t="s">
        <v>660</v>
      </c>
      <c r="G160" s="143" t="s">
        <v>155</v>
      </c>
      <c r="H160" s="144">
        <v>1344.433</v>
      </c>
      <c r="I160" s="145"/>
      <c r="J160" s="146">
        <f t="shared" si="10"/>
        <v>0</v>
      </c>
      <c r="K160" s="147"/>
      <c r="L160" s="28"/>
      <c r="M160" s="148" t="s">
        <v>1</v>
      </c>
      <c r="N160" s="149" t="s">
        <v>41</v>
      </c>
      <c r="P160" s="150">
        <f t="shared" si="11"/>
        <v>0</v>
      </c>
      <c r="Q160" s="150">
        <v>0</v>
      </c>
      <c r="R160" s="150">
        <f t="shared" si="12"/>
        <v>0</v>
      </c>
      <c r="S160" s="150">
        <v>0</v>
      </c>
      <c r="T160" s="151">
        <f t="shared" si="13"/>
        <v>0</v>
      </c>
      <c r="AR160" s="152" t="s">
        <v>94</v>
      </c>
      <c r="AT160" s="152" t="s">
        <v>152</v>
      </c>
      <c r="AU160" s="152" t="s">
        <v>87</v>
      </c>
      <c r="AY160" s="13" t="s">
        <v>150</v>
      </c>
      <c r="BE160" s="153">
        <f t="shared" si="14"/>
        <v>0</v>
      </c>
      <c r="BF160" s="153">
        <f t="shared" si="15"/>
        <v>0</v>
      </c>
      <c r="BG160" s="153">
        <f t="shared" si="16"/>
        <v>0</v>
      </c>
      <c r="BH160" s="153">
        <f t="shared" si="17"/>
        <v>0</v>
      </c>
      <c r="BI160" s="153">
        <f t="shared" si="18"/>
        <v>0</v>
      </c>
      <c r="BJ160" s="13" t="s">
        <v>87</v>
      </c>
      <c r="BK160" s="153">
        <f t="shared" si="19"/>
        <v>0</v>
      </c>
      <c r="BL160" s="13" t="s">
        <v>94</v>
      </c>
      <c r="BM160" s="152" t="s">
        <v>661</v>
      </c>
    </row>
    <row r="161" spans="2:65" s="1" customFormat="1" ht="24.2" customHeight="1">
      <c r="B161" s="139"/>
      <c r="C161" s="140" t="s">
        <v>223</v>
      </c>
      <c r="D161" s="140" t="s">
        <v>152</v>
      </c>
      <c r="E161" s="141" t="s">
        <v>662</v>
      </c>
      <c r="F161" s="142" t="s">
        <v>663</v>
      </c>
      <c r="G161" s="143" t="s">
        <v>155</v>
      </c>
      <c r="H161" s="144">
        <v>1190.7860000000001</v>
      </c>
      <c r="I161" s="145"/>
      <c r="J161" s="146">
        <f t="shared" si="10"/>
        <v>0</v>
      </c>
      <c r="K161" s="147"/>
      <c r="L161" s="28"/>
      <c r="M161" s="148" t="s">
        <v>1</v>
      </c>
      <c r="N161" s="149" t="s">
        <v>41</v>
      </c>
      <c r="P161" s="150">
        <f t="shared" si="11"/>
        <v>0</v>
      </c>
      <c r="Q161" s="150">
        <v>0</v>
      </c>
      <c r="R161" s="150">
        <f t="shared" si="12"/>
        <v>0</v>
      </c>
      <c r="S161" s="150">
        <v>0</v>
      </c>
      <c r="T161" s="151">
        <f t="shared" si="13"/>
        <v>0</v>
      </c>
      <c r="AR161" s="152" t="s">
        <v>94</v>
      </c>
      <c r="AT161" s="152" t="s">
        <v>152</v>
      </c>
      <c r="AU161" s="152" t="s">
        <v>87</v>
      </c>
      <c r="AY161" s="13" t="s">
        <v>150</v>
      </c>
      <c r="BE161" s="153">
        <f t="shared" si="14"/>
        <v>0</v>
      </c>
      <c r="BF161" s="153">
        <f t="shared" si="15"/>
        <v>0</v>
      </c>
      <c r="BG161" s="153">
        <f t="shared" si="16"/>
        <v>0</v>
      </c>
      <c r="BH161" s="153">
        <f t="shared" si="17"/>
        <v>0</v>
      </c>
      <c r="BI161" s="153">
        <f t="shared" si="18"/>
        <v>0</v>
      </c>
      <c r="BJ161" s="13" t="s">
        <v>87</v>
      </c>
      <c r="BK161" s="153">
        <f t="shared" si="19"/>
        <v>0</v>
      </c>
      <c r="BL161" s="13" t="s">
        <v>94</v>
      </c>
      <c r="BM161" s="152" t="s">
        <v>664</v>
      </c>
    </row>
    <row r="162" spans="2:65" s="1" customFormat="1" ht="16.5" customHeight="1">
      <c r="B162" s="139"/>
      <c r="C162" s="140" t="s">
        <v>351</v>
      </c>
      <c r="D162" s="140" t="s">
        <v>152</v>
      </c>
      <c r="E162" s="141" t="s">
        <v>665</v>
      </c>
      <c r="F162" s="142" t="s">
        <v>666</v>
      </c>
      <c r="G162" s="143" t="s">
        <v>667</v>
      </c>
      <c r="H162" s="144">
        <v>1</v>
      </c>
      <c r="I162" s="145"/>
      <c r="J162" s="146">
        <f t="shared" si="10"/>
        <v>0</v>
      </c>
      <c r="K162" s="147"/>
      <c r="L162" s="28"/>
      <c r="M162" s="148" t="s">
        <v>1</v>
      </c>
      <c r="N162" s="149" t="s">
        <v>41</v>
      </c>
      <c r="P162" s="150">
        <f t="shared" si="11"/>
        <v>0</v>
      </c>
      <c r="Q162" s="150">
        <v>0.16055</v>
      </c>
      <c r="R162" s="150">
        <f t="shared" si="12"/>
        <v>0.16055</v>
      </c>
      <c r="S162" s="150">
        <v>0</v>
      </c>
      <c r="T162" s="151">
        <f t="shared" si="13"/>
        <v>0</v>
      </c>
      <c r="AR162" s="152" t="s">
        <v>94</v>
      </c>
      <c r="AT162" s="152" t="s">
        <v>152</v>
      </c>
      <c r="AU162" s="152" t="s">
        <v>87</v>
      </c>
      <c r="AY162" s="13" t="s">
        <v>150</v>
      </c>
      <c r="BE162" s="153">
        <f t="shared" si="14"/>
        <v>0</v>
      </c>
      <c r="BF162" s="153">
        <f t="shared" si="15"/>
        <v>0</v>
      </c>
      <c r="BG162" s="153">
        <f t="shared" si="16"/>
        <v>0</v>
      </c>
      <c r="BH162" s="153">
        <f t="shared" si="17"/>
        <v>0</v>
      </c>
      <c r="BI162" s="153">
        <f t="shared" si="18"/>
        <v>0</v>
      </c>
      <c r="BJ162" s="13" t="s">
        <v>87</v>
      </c>
      <c r="BK162" s="153">
        <f t="shared" si="19"/>
        <v>0</v>
      </c>
      <c r="BL162" s="13" t="s">
        <v>94</v>
      </c>
      <c r="BM162" s="152" t="s">
        <v>668</v>
      </c>
    </row>
    <row r="163" spans="2:65" s="1" customFormat="1" ht="24.2" customHeight="1">
      <c r="B163" s="139"/>
      <c r="C163" s="140" t="s">
        <v>7</v>
      </c>
      <c r="D163" s="140" t="s">
        <v>152</v>
      </c>
      <c r="E163" s="141" t="s">
        <v>183</v>
      </c>
      <c r="F163" s="142" t="s">
        <v>184</v>
      </c>
      <c r="G163" s="143" t="s">
        <v>174</v>
      </c>
      <c r="H163" s="144">
        <v>362.863</v>
      </c>
      <c r="I163" s="145"/>
      <c r="J163" s="146">
        <f t="shared" si="10"/>
        <v>0</v>
      </c>
      <c r="K163" s="147"/>
      <c r="L163" s="28"/>
      <c r="M163" s="148" t="s">
        <v>1</v>
      </c>
      <c r="N163" s="149" t="s">
        <v>41</v>
      </c>
      <c r="P163" s="150">
        <f t="shared" si="11"/>
        <v>0</v>
      </c>
      <c r="Q163" s="150">
        <v>3.0000000000000001E-5</v>
      </c>
      <c r="R163" s="150">
        <f t="shared" si="12"/>
        <v>1.088589E-2</v>
      </c>
      <c r="S163" s="150">
        <v>0</v>
      </c>
      <c r="T163" s="151">
        <f t="shared" si="13"/>
        <v>0</v>
      </c>
      <c r="AR163" s="152" t="s">
        <v>94</v>
      </c>
      <c r="AT163" s="152" t="s">
        <v>152</v>
      </c>
      <c r="AU163" s="152" t="s">
        <v>87</v>
      </c>
      <c r="AY163" s="13" t="s">
        <v>150</v>
      </c>
      <c r="BE163" s="153">
        <f t="shared" si="14"/>
        <v>0</v>
      </c>
      <c r="BF163" s="153">
        <f t="shared" si="15"/>
        <v>0</v>
      </c>
      <c r="BG163" s="153">
        <f t="shared" si="16"/>
        <v>0</v>
      </c>
      <c r="BH163" s="153">
        <f t="shared" si="17"/>
        <v>0</v>
      </c>
      <c r="BI163" s="153">
        <f t="shared" si="18"/>
        <v>0</v>
      </c>
      <c r="BJ163" s="13" t="s">
        <v>87</v>
      </c>
      <c r="BK163" s="153">
        <f t="shared" si="19"/>
        <v>0</v>
      </c>
      <c r="BL163" s="13" t="s">
        <v>94</v>
      </c>
      <c r="BM163" s="152" t="s">
        <v>669</v>
      </c>
    </row>
    <row r="164" spans="2:65" s="1" customFormat="1" ht="33" customHeight="1">
      <c r="B164" s="139"/>
      <c r="C164" s="140" t="s">
        <v>230</v>
      </c>
      <c r="D164" s="140" t="s">
        <v>152</v>
      </c>
      <c r="E164" s="141" t="s">
        <v>670</v>
      </c>
      <c r="F164" s="142" t="s">
        <v>671</v>
      </c>
      <c r="G164" s="143" t="s">
        <v>174</v>
      </c>
      <c r="H164" s="144">
        <v>133.6</v>
      </c>
      <c r="I164" s="145"/>
      <c r="J164" s="146">
        <f t="shared" si="10"/>
        <v>0</v>
      </c>
      <c r="K164" s="147"/>
      <c r="L164" s="28"/>
      <c r="M164" s="148" t="s">
        <v>1</v>
      </c>
      <c r="N164" s="149" t="s">
        <v>41</v>
      </c>
      <c r="P164" s="150">
        <f t="shared" si="11"/>
        <v>0</v>
      </c>
      <c r="Q164" s="150">
        <v>0</v>
      </c>
      <c r="R164" s="150">
        <f t="shared" si="12"/>
        <v>0</v>
      </c>
      <c r="S164" s="150">
        <v>5.2999999999999999E-2</v>
      </c>
      <c r="T164" s="151">
        <f t="shared" si="13"/>
        <v>7.0807999999999991</v>
      </c>
      <c r="AR164" s="152" t="s">
        <v>94</v>
      </c>
      <c r="AT164" s="152" t="s">
        <v>152</v>
      </c>
      <c r="AU164" s="152" t="s">
        <v>87</v>
      </c>
      <c r="AY164" s="13" t="s">
        <v>150</v>
      </c>
      <c r="BE164" s="153">
        <f t="shared" si="14"/>
        <v>0</v>
      </c>
      <c r="BF164" s="153">
        <f t="shared" si="15"/>
        <v>0</v>
      </c>
      <c r="BG164" s="153">
        <f t="shared" si="16"/>
        <v>0</v>
      </c>
      <c r="BH164" s="153">
        <f t="shared" si="17"/>
        <v>0</v>
      </c>
      <c r="BI164" s="153">
        <f t="shared" si="18"/>
        <v>0</v>
      </c>
      <c r="BJ164" s="13" t="s">
        <v>87</v>
      </c>
      <c r="BK164" s="153">
        <f t="shared" si="19"/>
        <v>0</v>
      </c>
      <c r="BL164" s="13" t="s">
        <v>94</v>
      </c>
      <c r="BM164" s="152" t="s">
        <v>672</v>
      </c>
    </row>
    <row r="165" spans="2:65" s="1" customFormat="1" ht="37.9" customHeight="1">
      <c r="B165" s="139"/>
      <c r="C165" s="140" t="s">
        <v>234</v>
      </c>
      <c r="D165" s="140" t="s">
        <v>152</v>
      </c>
      <c r="E165" s="141" t="s">
        <v>673</v>
      </c>
      <c r="F165" s="142" t="s">
        <v>674</v>
      </c>
      <c r="G165" s="143" t="s">
        <v>155</v>
      </c>
      <c r="H165" s="144">
        <v>1110.0260000000001</v>
      </c>
      <c r="I165" s="145"/>
      <c r="J165" s="146">
        <f t="shared" si="10"/>
        <v>0</v>
      </c>
      <c r="K165" s="147"/>
      <c r="L165" s="28"/>
      <c r="M165" s="148" t="s">
        <v>1</v>
      </c>
      <c r="N165" s="149" t="s">
        <v>41</v>
      </c>
      <c r="P165" s="150">
        <f t="shared" si="11"/>
        <v>0</v>
      </c>
      <c r="Q165" s="150">
        <v>0</v>
      </c>
      <c r="R165" s="150">
        <f t="shared" si="12"/>
        <v>0</v>
      </c>
      <c r="S165" s="150">
        <v>5.8999999999999997E-2</v>
      </c>
      <c r="T165" s="151">
        <f t="shared" si="13"/>
        <v>65.491534000000001</v>
      </c>
      <c r="AR165" s="152" t="s">
        <v>94</v>
      </c>
      <c r="AT165" s="152" t="s">
        <v>152</v>
      </c>
      <c r="AU165" s="152" t="s">
        <v>87</v>
      </c>
      <c r="AY165" s="13" t="s">
        <v>150</v>
      </c>
      <c r="BE165" s="153">
        <f t="shared" si="14"/>
        <v>0</v>
      </c>
      <c r="BF165" s="153">
        <f t="shared" si="15"/>
        <v>0</v>
      </c>
      <c r="BG165" s="153">
        <f t="shared" si="16"/>
        <v>0</v>
      </c>
      <c r="BH165" s="153">
        <f t="shared" si="17"/>
        <v>0</v>
      </c>
      <c r="BI165" s="153">
        <f t="shared" si="18"/>
        <v>0</v>
      </c>
      <c r="BJ165" s="13" t="s">
        <v>87</v>
      </c>
      <c r="BK165" s="153">
        <f t="shared" si="19"/>
        <v>0</v>
      </c>
      <c r="BL165" s="13" t="s">
        <v>94</v>
      </c>
      <c r="BM165" s="152" t="s">
        <v>675</v>
      </c>
    </row>
    <row r="166" spans="2:65" s="1" customFormat="1" ht="21.75" customHeight="1">
      <c r="B166" s="139"/>
      <c r="C166" s="140" t="s">
        <v>238</v>
      </c>
      <c r="D166" s="140" t="s">
        <v>152</v>
      </c>
      <c r="E166" s="141" t="s">
        <v>227</v>
      </c>
      <c r="F166" s="142" t="s">
        <v>228</v>
      </c>
      <c r="G166" s="143" t="s">
        <v>221</v>
      </c>
      <c r="H166" s="144">
        <v>73.521000000000001</v>
      </c>
      <c r="I166" s="145"/>
      <c r="J166" s="146">
        <f t="shared" si="10"/>
        <v>0</v>
      </c>
      <c r="K166" s="147"/>
      <c r="L166" s="28"/>
      <c r="M166" s="148" t="s">
        <v>1</v>
      </c>
      <c r="N166" s="149" t="s">
        <v>41</v>
      </c>
      <c r="P166" s="150">
        <f t="shared" si="11"/>
        <v>0</v>
      </c>
      <c r="Q166" s="150">
        <v>0</v>
      </c>
      <c r="R166" s="150">
        <f t="shared" si="12"/>
        <v>0</v>
      </c>
      <c r="S166" s="150">
        <v>0</v>
      </c>
      <c r="T166" s="151">
        <f t="shared" si="13"/>
        <v>0</v>
      </c>
      <c r="AR166" s="152" t="s">
        <v>94</v>
      </c>
      <c r="AT166" s="152" t="s">
        <v>152</v>
      </c>
      <c r="AU166" s="152" t="s">
        <v>87</v>
      </c>
      <c r="AY166" s="13" t="s">
        <v>150</v>
      </c>
      <c r="BE166" s="153">
        <f t="shared" si="14"/>
        <v>0</v>
      </c>
      <c r="BF166" s="153">
        <f t="shared" si="15"/>
        <v>0</v>
      </c>
      <c r="BG166" s="153">
        <f t="shared" si="16"/>
        <v>0</v>
      </c>
      <c r="BH166" s="153">
        <f t="shared" si="17"/>
        <v>0</v>
      </c>
      <c r="BI166" s="153">
        <f t="shared" si="18"/>
        <v>0</v>
      </c>
      <c r="BJ166" s="13" t="s">
        <v>87</v>
      </c>
      <c r="BK166" s="153">
        <f t="shared" si="19"/>
        <v>0</v>
      </c>
      <c r="BL166" s="13" t="s">
        <v>94</v>
      </c>
      <c r="BM166" s="152" t="s">
        <v>676</v>
      </c>
    </row>
    <row r="167" spans="2:65" s="1" customFormat="1" ht="24.2" customHeight="1">
      <c r="B167" s="139"/>
      <c r="C167" s="140" t="s">
        <v>242</v>
      </c>
      <c r="D167" s="140" t="s">
        <v>152</v>
      </c>
      <c r="E167" s="141" t="s">
        <v>231</v>
      </c>
      <c r="F167" s="142" t="s">
        <v>232</v>
      </c>
      <c r="G167" s="143" t="s">
        <v>221</v>
      </c>
      <c r="H167" s="144">
        <v>2205.63</v>
      </c>
      <c r="I167" s="145"/>
      <c r="J167" s="146">
        <f t="shared" si="10"/>
        <v>0</v>
      </c>
      <c r="K167" s="147"/>
      <c r="L167" s="28"/>
      <c r="M167" s="148" t="s">
        <v>1</v>
      </c>
      <c r="N167" s="149" t="s">
        <v>41</v>
      </c>
      <c r="P167" s="150">
        <f t="shared" si="11"/>
        <v>0</v>
      </c>
      <c r="Q167" s="150">
        <v>0</v>
      </c>
      <c r="R167" s="150">
        <f t="shared" si="12"/>
        <v>0</v>
      </c>
      <c r="S167" s="150">
        <v>0</v>
      </c>
      <c r="T167" s="151">
        <f t="shared" si="13"/>
        <v>0</v>
      </c>
      <c r="AR167" s="152" t="s">
        <v>94</v>
      </c>
      <c r="AT167" s="152" t="s">
        <v>152</v>
      </c>
      <c r="AU167" s="152" t="s">
        <v>87</v>
      </c>
      <c r="AY167" s="13" t="s">
        <v>150</v>
      </c>
      <c r="BE167" s="153">
        <f t="shared" si="14"/>
        <v>0</v>
      </c>
      <c r="BF167" s="153">
        <f t="shared" si="15"/>
        <v>0</v>
      </c>
      <c r="BG167" s="153">
        <f t="shared" si="16"/>
        <v>0</v>
      </c>
      <c r="BH167" s="153">
        <f t="shared" si="17"/>
        <v>0</v>
      </c>
      <c r="BI167" s="153">
        <f t="shared" si="18"/>
        <v>0</v>
      </c>
      <c r="BJ167" s="13" t="s">
        <v>87</v>
      </c>
      <c r="BK167" s="153">
        <f t="shared" si="19"/>
        <v>0</v>
      </c>
      <c r="BL167" s="13" t="s">
        <v>94</v>
      </c>
      <c r="BM167" s="152" t="s">
        <v>677</v>
      </c>
    </row>
    <row r="168" spans="2:65" s="1" customFormat="1" ht="24.2" customHeight="1">
      <c r="B168" s="139"/>
      <c r="C168" s="140" t="s">
        <v>248</v>
      </c>
      <c r="D168" s="140" t="s">
        <v>152</v>
      </c>
      <c r="E168" s="141" t="s">
        <v>235</v>
      </c>
      <c r="F168" s="142" t="s">
        <v>236</v>
      </c>
      <c r="G168" s="143" t="s">
        <v>221</v>
      </c>
      <c r="H168" s="144">
        <v>73.521000000000001</v>
      </c>
      <c r="I168" s="145"/>
      <c r="J168" s="146">
        <f t="shared" si="10"/>
        <v>0</v>
      </c>
      <c r="K168" s="147"/>
      <c r="L168" s="28"/>
      <c r="M168" s="148" t="s">
        <v>1</v>
      </c>
      <c r="N168" s="149" t="s">
        <v>41</v>
      </c>
      <c r="P168" s="150">
        <f t="shared" si="11"/>
        <v>0</v>
      </c>
      <c r="Q168" s="150">
        <v>0</v>
      </c>
      <c r="R168" s="150">
        <f t="shared" si="12"/>
        <v>0</v>
      </c>
      <c r="S168" s="150">
        <v>0</v>
      </c>
      <c r="T168" s="151">
        <f t="shared" si="13"/>
        <v>0</v>
      </c>
      <c r="AR168" s="152" t="s">
        <v>94</v>
      </c>
      <c r="AT168" s="152" t="s">
        <v>152</v>
      </c>
      <c r="AU168" s="152" t="s">
        <v>87</v>
      </c>
      <c r="AY168" s="13" t="s">
        <v>150</v>
      </c>
      <c r="BE168" s="153">
        <f t="shared" si="14"/>
        <v>0</v>
      </c>
      <c r="BF168" s="153">
        <f t="shared" si="15"/>
        <v>0</v>
      </c>
      <c r="BG168" s="153">
        <f t="shared" si="16"/>
        <v>0</v>
      </c>
      <c r="BH168" s="153">
        <f t="shared" si="17"/>
        <v>0</v>
      </c>
      <c r="BI168" s="153">
        <f t="shared" si="18"/>
        <v>0</v>
      </c>
      <c r="BJ168" s="13" t="s">
        <v>87</v>
      </c>
      <c r="BK168" s="153">
        <f t="shared" si="19"/>
        <v>0</v>
      </c>
      <c r="BL168" s="13" t="s">
        <v>94</v>
      </c>
      <c r="BM168" s="152" t="s">
        <v>678</v>
      </c>
    </row>
    <row r="169" spans="2:65" s="1" customFormat="1" ht="24.2" customHeight="1">
      <c r="B169" s="139"/>
      <c r="C169" s="140" t="s">
        <v>256</v>
      </c>
      <c r="D169" s="140" t="s">
        <v>152</v>
      </c>
      <c r="E169" s="141" t="s">
        <v>239</v>
      </c>
      <c r="F169" s="142" t="s">
        <v>240</v>
      </c>
      <c r="G169" s="143" t="s">
        <v>221</v>
      </c>
      <c r="H169" s="144">
        <v>367.60500000000002</v>
      </c>
      <c r="I169" s="145"/>
      <c r="J169" s="146">
        <f t="shared" si="10"/>
        <v>0</v>
      </c>
      <c r="K169" s="147"/>
      <c r="L169" s="28"/>
      <c r="M169" s="148" t="s">
        <v>1</v>
      </c>
      <c r="N169" s="149" t="s">
        <v>41</v>
      </c>
      <c r="P169" s="150">
        <f t="shared" si="11"/>
        <v>0</v>
      </c>
      <c r="Q169" s="150">
        <v>0</v>
      </c>
      <c r="R169" s="150">
        <f t="shared" si="12"/>
        <v>0</v>
      </c>
      <c r="S169" s="150">
        <v>0</v>
      </c>
      <c r="T169" s="151">
        <f t="shared" si="13"/>
        <v>0</v>
      </c>
      <c r="AR169" s="152" t="s">
        <v>94</v>
      </c>
      <c r="AT169" s="152" t="s">
        <v>152</v>
      </c>
      <c r="AU169" s="152" t="s">
        <v>87</v>
      </c>
      <c r="AY169" s="13" t="s">
        <v>150</v>
      </c>
      <c r="BE169" s="153">
        <f t="shared" si="14"/>
        <v>0</v>
      </c>
      <c r="BF169" s="153">
        <f t="shared" si="15"/>
        <v>0</v>
      </c>
      <c r="BG169" s="153">
        <f t="shared" si="16"/>
        <v>0</v>
      </c>
      <c r="BH169" s="153">
        <f t="shared" si="17"/>
        <v>0</v>
      </c>
      <c r="BI169" s="153">
        <f t="shared" si="18"/>
        <v>0</v>
      </c>
      <c r="BJ169" s="13" t="s">
        <v>87</v>
      </c>
      <c r="BK169" s="153">
        <f t="shared" si="19"/>
        <v>0</v>
      </c>
      <c r="BL169" s="13" t="s">
        <v>94</v>
      </c>
      <c r="BM169" s="152" t="s">
        <v>679</v>
      </c>
    </row>
    <row r="170" spans="2:65" s="1" customFormat="1" ht="16.5" customHeight="1">
      <c r="B170" s="139"/>
      <c r="C170" s="140" t="s">
        <v>260</v>
      </c>
      <c r="D170" s="140" t="s">
        <v>152</v>
      </c>
      <c r="E170" s="141" t="s">
        <v>243</v>
      </c>
      <c r="F170" s="142" t="s">
        <v>680</v>
      </c>
      <c r="G170" s="143" t="s">
        <v>221</v>
      </c>
      <c r="H170" s="144">
        <v>73.521000000000001</v>
      </c>
      <c r="I170" s="145"/>
      <c r="J170" s="146">
        <f t="shared" si="10"/>
        <v>0</v>
      </c>
      <c r="K170" s="147"/>
      <c r="L170" s="28"/>
      <c r="M170" s="148" t="s">
        <v>1</v>
      </c>
      <c r="N170" s="149" t="s">
        <v>41</v>
      </c>
      <c r="P170" s="150">
        <f t="shared" si="11"/>
        <v>0</v>
      </c>
      <c r="Q170" s="150">
        <v>0</v>
      </c>
      <c r="R170" s="150">
        <f t="shared" si="12"/>
        <v>0</v>
      </c>
      <c r="S170" s="150">
        <v>0</v>
      </c>
      <c r="T170" s="151">
        <f t="shared" si="13"/>
        <v>0</v>
      </c>
      <c r="AR170" s="152" t="s">
        <v>94</v>
      </c>
      <c r="AT170" s="152" t="s">
        <v>152</v>
      </c>
      <c r="AU170" s="152" t="s">
        <v>87</v>
      </c>
      <c r="AY170" s="13" t="s">
        <v>150</v>
      </c>
      <c r="BE170" s="153">
        <f t="shared" si="14"/>
        <v>0</v>
      </c>
      <c r="BF170" s="153">
        <f t="shared" si="15"/>
        <v>0</v>
      </c>
      <c r="BG170" s="153">
        <f t="shared" si="16"/>
        <v>0</v>
      </c>
      <c r="BH170" s="153">
        <f t="shared" si="17"/>
        <v>0</v>
      </c>
      <c r="BI170" s="153">
        <f t="shared" si="18"/>
        <v>0</v>
      </c>
      <c r="BJ170" s="13" t="s">
        <v>87</v>
      </c>
      <c r="BK170" s="153">
        <f t="shared" si="19"/>
        <v>0</v>
      </c>
      <c r="BL170" s="13" t="s">
        <v>94</v>
      </c>
      <c r="BM170" s="152" t="s">
        <v>681</v>
      </c>
    </row>
    <row r="171" spans="2:65" s="11" customFormat="1" ht="22.9" customHeight="1">
      <c r="B171" s="127"/>
      <c r="D171" s="128" t="s">
        <v>74</v>
      </c>
      <c r="E171" s="137" t="s">
        <v>246</v>
      </c>
      <c r="F171" s="137" t="s">
        <v>247</v>
      </c>
      <c r="I171" s="130"/>
      <c r="J171" s="138">
        <f>BK171</f>
        <v>0</v>
      </c>
      <c r="L171" s="127"/>
      <c r="M171" s="132"/>
      <c r="P171" s="133">
        <f>P172</f>
        <v>0</v>
      </c>
      <c r="R171" s="133">
        <f>R172</f>
        <v>0</v>
      </c>
      <c r="T171" s="134">
        <f>T172</f>
        <v>0</v>
      </c>
      <c r="AR171" s="128" t="s">
        <v>82</v>
      </c>
      <c r="AT171" s="135" t="s">
        <v>74</v>
      </c>
      <c r="AU171" s="135" t="s">
        <v>82</v>
      </c>
      <c r="AY171" s="128" t="s">
        <v>150</v>
      </c>
      <c r="BK171" s="136">
        <f>BK172</f>
        <v>0</v>
      </c>
    </row>
    <row r="172" spans="2:65" s="1" customFormat="1" ht="24.2" customHeight="1">
      <c r="B172" s="139"/>
      <c r="C172" s="140" t="s">
        <v>264</v>
      </c>
      <c r="D172" s="140" t="s">
        <v>152</v>
      </c>
      <c r="E172" s="141" t="s">
        <v>249</v>
      </c>
      <c r="F172" s="142" t="s">
        <v>250</v>
      </c>
      <c r="G172" s="143" t="s">
        <v>221</v>
      </c>
      <c r="H172" s="144">
        <v>148.179</v>
      </c>
      <c r="I172" s="145"/>
      <c r="J172" s="146">
        <f>ROUND(I172*H172,2)</f>
        <v>0</v>
      </c>
      <c r="K172" s="147"/>
      <c r="L172" s="28"/>
      <c r="M172" s="148" t="s">
        <v>1</v>
      </c>
      <c r="N172" s="149" t="s">
        <v>41</v>
      </c>
      <c r="P172" s="150">
        <f>O172*H172</f>
        <v>0</v>
      </c>
      <c r="Q172" s="150">
        <v>0</v>
      </c>
      <c r="R172" s="150">
        <f>Q172*H172</f>
        <v>0</v>
      </c>
      <c r="S172" s="150">
        <v>0</v>
      </c>
      <c r="T172" s="151">
        <f>S172*H172</f>
        <v>0</v>
      </c>
      <c r="AR172" s="152" t="s">
        <v>94</v>
      </c>
      <c r="AT172" s="152" t="s">
        <v>152</v>
      </c>
      <c r="AU172" s="152" t="s">
        <v>87</v>
      </c>
      <c r="AY172" s="13" t="s">
        <v>150</v>
      </c>
      <c r="BE172" s="153">
        <f>IF(N172="základná",J172,0)</f>
        <v>0</v>
      </c>
      <c r="BF172" s="153">
        <f>IF(N172="znížená",J172,0)</f>
        <v>0</v>
      </c>
      <c r="BG172" s="153">
        <f>IF(N172="zákl. prenesená",J172,0)</f>
        <v>0</v>
      </c>
      <c r="BH172" s="153">
        <f>IF(N172="zníž. prenesená",J172,0)</f>
        <v>0</v>
      </c>
      <c r="BI172" s="153">
        <f>IF(N172="nulová",J172,0)</f>
        <v>0</v>
      </c>
      <c r="BJ172" s="13" t="s">
        <v>87</v>
      </c>
      <c r="BK172" s="153">
        <f>ROUND(I172*H172,2)</f>
        <v>0</v>
      </c>
      <c r="BL172" s="13" t="s">
        <v>94</v>
      </c>
      <c r="BM172" s="152" t="s">
        <v>682</v>
      </c>
    </row>
    <row r="173" spans="2:65" s="11" customFormat="1" ht="25.9" customHeight="1">
      <c r="B173" s="127"/>
      <c r="D173" s="128" t="s">
        <v>74</v>
      </c>
      <c r="E173" s="129" t="s">
        <v>252</v>
      </c>
      <c r="F173" s="129" t="s">
        <v>253</v>
      </c>
      <c r="I173" s="130"/>
      <c r="J173" s="131">
        <f>BK173</f>
        <v>0</v>
      </c>
      <c r="L173" s="127"/>
      <c r="M173" s="132"/>
      <c r="P173" s="133">
        <f>P174+P178+P188+P190+P193+P197+P201+P205+P207</f>
        <v>0</v>
      </c>
      <c r="R173" s="133">
        <f>R174+R178+R188+R190+R193+R197+R201+R205+R207</f>
        <v>13.704075420000002</v>
      </c>
      <c r="T173" s="134">
        <f>T174+T178+T188+T190+T193+T197+T201+T205+T207</f>
        <v>0.94832800000000006</v>
      </c>
      <c r="AR173" s="128" t="s">
        <v>87</v>
      </c>
      <c r="AT173" s="135" t="s">
        <v>74</v>
      </c>
      <c r="AU173" s="135" t="s">
        <v>75</v>
      </c>
      <c r="AY173" s="128" t="s">
        <v>150</v>
      </c>
      <c r="BK173" s="136">
        <f>BK174+BK178+BK188+BK190+BK193+BK197+BK201+BK205+BK207</f>
        <v>0</v>
      </c>
    </row>
    <row r="174" spans="2:65" s="11" customFormat="1" ht="22.9" customHeight="1">
      <c r="B174" s="127"/>
      <c r="D174" s="128" t="s">
        <v>74</v>
      </c>
      <c r="E174" s="137" t="s">
        <v>683</v>
      </c>
      <c r="F174" s="137" t="s">
        <v>684</v>
      </c>
      <c r="I174" s="130"/>
      <c r="J174" s="138">
        <f>BK174</f>
        <v>0</v>
      </c>
      <c r="L174" s="127"/>
      <c r="M174" s="132"/>
      <c r="P174" s="133">
        <f>SUM(P175:P177)</f>
        <v>0</v>
      </c>
      <c r="R174" s="133">
        <f>SUM(R175:R177)</f>
        <v>0.11058381000000002</v>
      </c>
      <c r="T174" s="134">
        <f>SUM(T175:T177)</f>
        <v>0</v>
      </c>
      <c r="AR174" s="128" t="s">
        <v>87</v>
      </c>
      <c r="AT174" s="135" t="s">
        <v>74</v>
      </c>
      <c r="AU174" s="135" t="s">
        <v>82</v>
      </c>
      <c r="AY174" s="128" t="s">
        <v>150</v>
      </c>
      <c r="BK174" s="136">
        <f>SUM(BK175:BK177)</f>
        <v>0</v>
      </c>
    </row>
    <row r="175" spans="2:65" s="1" customFormat="1" ht="16.5" customHeight="1">
      <c r="B175" s="139"/>
      <c r="C175" s="140" t="s">
        <v>355</v>
      </c>
      <c r="D175" s="140" t="s">
        <v>152</v>
      </c>
      <c r="E175" s="141" t="s">
        <v>685</v>
      </c>
      <c r="F175" s="142" t="s">
        <v>686</v>
      </c>
      <c r="G175" s="143" t="s">
        <v>155</v>
      </c>
      <c r="H175" s="144">
        <v>565.64599999999996</v>
      </c>
      <c r="I175" s="145"/>
      <c r="J175" s="146">
        <f>ROUND(I175*H175,2)</f>
        <v>0</v>
      </c>
      <c r="K175" s="147"/>
      <c r="L175" s="28"/>
      <c r="M175" s="148" t="s">
        <v>1</v>
      </c>
      <c r="N175" s="149" t="s">
        <v>41</v>
      </c>
      <c r="P175" s="150">
        <f>O175*H175</f>
        <v>0</v>
      </c>
      <c r="Q175" s="150">
        <v>0</v>
      </c>
      <c r="R175" s="150">
        <f>Q175*H175</f>
        <v>0</v>
      </c>
      <c r="S175" s="150">
        <v>0</v>
      </c>
      <c r="T175" s="151">
        <f>S175*H175</f>
        <v>0</v>
      </c>
      <c r="AR175" s="152" t="s">
        <v>210</v>
      </c>
      <c r="AT175" s="152" t="s">
        <v>152</v>
      </c>
      <c r="AU175" s="152" t="s">
        <v>87</v>
      </c>
      <c r="AY175" s="13" t="s">
        <v>150</v>
      </c>
      <c r="BE175" s="153">
        <f>IF(N175="základná",J175,0)</f>
        <v>0</v>
      </c>
      <c r="BF175" s="153">
        <f>IF(N175="znížená",J175,0)</f>
        <v>0</v>
      </c>
      <c r="BG175" s="153">
        <f>IF(N175="zákl. prenesená",J175,0)</f>
        <v>0</v>
      </c>
      <c r="BH175" s="153">
        <f>IF(N175="zníž. prenesená",J175,0)</f>
        <v>0</v>
      </c>
      <c r="BI175" s="153">
        <f>IF(N175="nulová",J175,0)</f>
        <v>0</v>
      </c>
      <c r="BJ175" s="13" t="s">
        <v>87</v>
      </c>
      <c r="BK175" s="153">
        <f>ROUND(I175*H175,2)</f>
        <v>0</v>
      </c>
      <c r="BL175" s="13" t="s">
        <v>210</v>
      </c>
      <c r="BM175" s="152" t="s">
        <v>687</v>
      </c>
    </row>
    <row r="176" spans="2:65" s="1" customFormat="1" ht="24.2" customHeight="1">
      <c r="B176" s="139"/>
      <c r="C176" s="154" t="s">
        <v>359</v>
      </c>
      <c r="D176" s="154" t="s">
        <v>168</v>
      </c>
      <c r="E176" s="155" t="s">
        <v>688</v>
      </c>
      <c r="F176" s="156" t="s">
        <v>689</v>
      </c>
      <c r="G176" s="157" t="s">
        <v>155</v>
      </c>
      <c r="H176" s="158">
        <v>650.49300000000005</v>
      </c>
      <c r="I176" s="159"/>
      <c r="J176" s="160">
        <f>ROUND(I176*H176,2)</f>
        <v>0</v>
      </c>
      <c r="K176" s="161"/>
      <c r="L176" s="162"/>
      <c r="M176" s="163" t="s">
        <v>1</v>
      </c>
      <c r="N176" s="164" t="s">
        <v>41</v>
      </c>
      <c r="P176" s="150">
        <f>O176*H176</f>
        <v>0</v>
      </c>
      <c r="Q176" s="150">
        <v>1.7000000000000001E-4</v>
      </c>
      <c r="R176" s="150">
        <f>Q176*H176</f>
        <v>0.11058381000000002</v>
      </c>
      <c r="S176" s="150">
        <v>0</v>
      </c>
      <c r="T176" s="151">
        <f>S176*H176</f>
        <v>0</v>
      </c>
      <c r="AR176" s="152" t="s">
        <v>283</v>
      </c>
      <c r="AT176" s="152" t="s">
        <v>168</v>
      </c>
      <c r="AU176" s="152" t="s">
        <v>87</v>
      </c>
      <c r="AY176" s="13" t="s">
        <v>150</v>
      </c>
      <c r="BE176" s="153">
        <f>IF(N176="základná",J176,0)</f>
        <v>0</v>
      </c>
      <c r="BF176" s="153">
        <f>IF(N176="znížená",J176,0)</f>
        <v>0</v>
      </c>
      <c r="BG176" s="153">
        <f>IF(N176="zákl. prenesená",J176,0)</f>
        <v>0</v>
      </c>
      <c r="BH176" s="153">
        <f>IF(N176="zníž. prenesená",J176,0)</f>
        <v>0</v>
      </c>
      <c r="BI176" s="153">
        <f>IF(N176="nulová",J176,0)</f>
        <v>0</v>
      </c>
      <c r="BJ176" s="13" t="s">
        <v>87</v>
      </c>
      <c r="BK176" s="153">
        <f>ROUND(I176*H176,2)</f>
        <v>0</v>
      </c>
      <c r="BL176" s="13" t="s">
        <v>210</v>
      </c>
      <c r="BM176" s="152" t="s">
        <v>690</v>
      </c>
    </row>
    <row r="177" spans="2:65" s="1" customFormat="1" ht="24.2" customHeight="1">
      <c r="B177" s="139"/>
      <c r="C177" s="140" t="s">
        <v>363</v>
      </c>
      <c r="D177" s="140" t="s">
        <v>152</v>
      </c>
      <c r="E177" s="141" t="s">
        <v>691</v>
      </c>
      <c r="F177" s="142" t="s">
        <v>692</v>
      </c>
      <c r="G177" s="143" t="s">
        <v>271</v>
      </c>
      <c r="H177" s="165"/>
      <c r="I177" s="145"/>
      <c r="J177" s="146">
        <f>ROUND(I177*H177,2)</f>
        <v>0</v>
      </c>
      <c r="K177" s="147"/>
      <c r="L177" s="28"/>
      <c r="M177" s="148" t="s">
        <v>1</v>
      </c>
      <c r="N177" s="149" t="s">
        <v>41</v>
      </c>
      <c r="P177" s="150">
        <f>O177*H177</f>
        <v>0</v>
      </c>
      <c r="Q177" s="150">
        <v>0</v>
      </c>
      <c r="R177" s="150">
        <f>Q177*H177</f>
        <v>0</v>
      </c>
      <c r="S177" s="150">
        <v>0</v>
      </c>
      <c r="T177" s="151">
        <f>S177*H177</f>
        <v>0</v>
      </c>
      <c r="AR177" s="152" t="s">
        <v>210</v>
      </c>
      <c r="AT177" s="152" t="s">
        <v>152</v>
      </c>
      <c r="AU177" s="152" t="s">
        <v>87</v>
      </c>
      <c r="AY177" s="13" t="s">
        <v>150</v>
      </c>
      <c r="BE177" s="153">
        <f>IF(N177="základná",J177,0)</f>
        <v>0</v>
      </c>
      <c r="BF177" s="153">
        <f>IF(N177="znížená",J177,0)</f>
        <v>0</v>
      </c>
      <c r="BG177" s="153">
        <f>IF(N177="zákl. prenesená",J177,0)</f>
        <v>0</v>
      </c>
      <c r="BH177" s="153">
        <f>IF(N177="zníž. prenesená",J177,0)</f>
        <v>0</v>
      </c>
      <c r="BI177" s="153">
        <f>IF(N177="nulová",J177,0)</f>
        <v>0</v>
      </c>
      <c r="BJ177" s="13" t="s">
        <v>87</v>
      </c>
      <c r="BK177" s="153">
        <f>ROUND(I177*H177,2)</f>
        <v>0</v>
      </c>
      <c r="BL177" s="13" t="s">
        <v>210</v>
      </c>
      <c r="BM177" s="152" t="s">
        <v>693</v>
      </c>
    </row>
    <row r="178" spans="2:65" s="11" customFormat="1" ht="22.9" customHeight="1">
      <c r="B178" s="127"/>
      <c r="D178" s="128" t="s">
        <v>74</v>
      </c>
      <c r="E178" s="137" t="s">
        <v>694</v>
      </c>
      <c r="F178" s="137" t="s">
        <v>695</v>
      </c>
      <c r="I178" s="130"/>
      <c r="J178" s="138">
        <f>BK178</f>
        <v>0</v>
      </c>
      <c r="L178" s="127"/>
      <c r="M178" s="132"/>
      <c r="P178" s="133">
        <f>SUM(P179:P187)</f>
        <v>0</v>
      </c>
      <c r="R178" s="133">
        <f>SUM(R179:R187)</f>
        <v>8.0836375100000009</v>
      </c>
      <c r="T178" s="134">
        <f>SUM(T179:T187)</f>
        <v>0</v>
      </c>
      <c r="AR178" s="128" t="s">
        <v>87</v>
      </c>
      <c r="AT178" s="135" t="s">
        <v>74</v>
      </c>
      <c r="AU178" s="135" t="s">
        <v>82</v>
      </c>
      <c r="AY178" s="128" t="s">
        <v>150</v>
      </c>
      <c r="BK178" s="136">
        <f>SUM(BK179:BK187)</f>
        <v>0</v>
      </c>
    </row>
    <row r="179" spans="2:65" s="1" customFormat="1" ht="33" customHeight="1">
      <c r="B179" s="139"/>
      <c r="C179" s="140" t="s">
        <v>383</v>
      </c>
      <c r="D179" s="140" t="s">
        <v>152</v>
      </c>
      <c r="E179" s="141" t="s">
        <v>696</v>
      </c>
      <c r="F179" s="142" t="s">
        <v>697</v>
      </c>
      <c r="G179" s="143" t="s">
        <v>155</v>
      </c>
      <c r="H179" s="144">
        <v>106.672</v>
      </c>
      <c r="I179" s="145"/>
      <c r="J179" s="146">
        <f t="shared" ref="J179:J187" si="20">ROUND(I179*H179,2)</f>
        <v>0</v>
      </c>
      <c r="K179" s="147"/>
      <c r="L179" s="28"/>
      <c r="M179" s="148" t="s">
        <v>1</v>
      </c>
      <c r="N179" s="149" t="s">
        <v>41</v>
      </c>
      <c r="P179" s="150">
        <f t="shared" ref="P179:P187" si="21">O179*H179</f>
        <v>0</v>
      </c>
      <c r="Q179" s="150">
        <v>0</v>
      </c>
      <c r="R179" s="150">
        <f t="shared" ref="R179:R187" si="22">Q179*H179</f>
        <v>0</v>
      </c>
      <c r="S179" s="150">
        <v>0</v>
      </c>
      <c r="T179" s="151">
        <f t="shared" ref="T179:T187" si="23">S179*H179</f>
        <v>0</v>
      </c>
      <c r="AR179" s="152" t="s">
        <v>210</v>
      </c>
      <c r="AT179" s="152" t="s">
        <v>152</v>
      </c>
      <c r="AU179" s="152" t="s">
        <v>87</v>
      </c>
      <c r="AY179" s="13" t="s">
        <v>150</v>
      </c>
      <c r="BE179" s="153">
        <f t="shared" ref="BE179:BE187" si="24">IF(N179="základná",J179,0)</f>
        <v>0</v>
      </c>
      <c r="BF179" s="153">
        <f t="shared" ref="BF179:BF187" si="25">IF(N179="znížená",J179,0)</f>
        <v>0</v>
      </c>
      <c r="BG179" s="153">
        <f t="shared" ref="BG179:BG187" si="26">IF(N179="zákl. prenesená",J179,0)</f>
        <v>0</v>
      </c>
      <c r="BH179" s="153">
        <f t="shared" ref="BH179:BH187" si="27">IF(N179="zníž. prenesená",J179,0)</f>
        <v>0</v>
      </c>
      <c r="BI179" s="153">
        <f t="shared" ref="BI179:BI187" si="28">IF(N179="nulová",J179,0)</f>
        <v>0</v>
      </c>
      <c r="BJ179" s="13" t="s">
        <v>87</v>
      </c>
      <c r="BK179" s="153">
        <f t="shared" ref="BK179:BK187" si="29">ROUND(I179*H179,2)</f>
        <v>0</v>
      </c>
      <c r="BL179" s="13" t="s">
        <v>210</v>
      </c>
      <c r="BM179" s="152" t="s">
        <v>698</v>
      </c>
    </row>
    <row r="180" spans="2:65" s="1" customFormat="1" ht="24.2" customHeight="1">
      <c r="B180" s="139"/>
      <c r="C180" s="154" t="s">
        <v>387</v>
      </c>
      <c r="D180" s="154" t="s">
        <v>168</v>
      </c>
      <c r="E180" s="155" t="s">
        <v>699</v>
      </c>
      <c r="F180" s="156" t="s">
        <v>700</v>
      </c>
      <c r="G180" s="157" t="s">
        <v>155</v>
      </c>
      <c r="H180" s="158">
        <v>108.80500000000001</v>
      </c>
      <c r="I180" s="159"/>
      <c r="J180" s="160">
        <f t="shared" si="20"/>
        <v>0</v>
      </c>
      <c r="K180" s="161"/>
      <c r="L180" s="162"/>
      <c r="M180" s="163" t="s">
        <v>1</v>
      </c>
      <c r="N180" s="164" t="s">
        <v>41</v>
      </c>
      <c r="P180" s="150">
        <f t="shared" si="21"/>
        <v>0</v>
      </c>
      <c r="Q180" s="150">
        <v>1.2E-2</v>
      </c>
      <c r="R180" s="150">
        <f t="shared" si="22"/>
        <v>1.30566</v>
      </c>
      <c r="S180" s="150">
        <v>0</v>
      </c>
      <c r="T180" s="151">
        <f t="shared" si="23"/>
        <v>0</v>
      </c>
      <c r="AR180" s="152" t="s">
        <v>283</v>
      </c>
      <c r="AT180" s="152" t="s">
        <v>168</v>
      </c>
      <c r="AU180" s="152" t="s">
        <v>87</v>
      </c>
      <c r="AY180" s="13" t="s">
        <v>150</v>
      </c>
      <c r="BE180" s="153">
        <f t="shared" si="24"/>
        <v>0</v>
      </c>
      <c r="BF180" s="153">
        <f t="shared" si="25"/>
        <v>0</v>
      </c>
      <c r="BG180" s="153">
        <f t="shared" si="26"/>
        <v>0</v>
      </c>
      <c r="BH180" s="153">
        <f t="shared" si="27"/>
        <v>0</v>
      </c>
      <c r="BI180" s="153">
        <f t="shared" si="28"/>
        <v>0</v>
      </c>
      <c r="BJ180" s="13" t="s">
        <v>87</v>
      </c>
      <c r="BK180" s="153">
        <f t="shared" si="29"/>
        <v>0</v>
      </c>
      <c r="BL180" s="13" t="s">
        <v>210</v>
      </c>
      <c r="BM180" s="152" t="s">
        <v>701</v>
      </c>
    </row>
    <row r="181" spans="2:65" s="1" customFormat="1" ht="24.2" customHeight="1">
      <c r="B181" s="139"/>
      <c r="C181" s="140" t="s">
        <v>367</v>
      </c>
      <c r="D181" s="140" t="s">
        <v>152</v>
      </c>
      <c r="E181" s="141" t="s">
        <v>702</v>
      </c>
      <c r="F181" s="142" t="s">
        <v>703</v>
      </c>
      <c r="G181" s="143" t="s">
        <v>155</v>
      </c>
      <c r="H181" s="144">
        <v>565.64599999999996</v>
      </c>
      <c r="I181" s="145"/>
      <c r="J181" s="146">
        <f t="shared" si="20"/>
        <v>0</v>
      </c>
      <c r="K181" s="147"/>
      <c r="L181" s="28"/>
      <c r="M181" s="148" t="s">
        <v>1</v>
      </c>
      <c r="N181" s="149" t="s">
        <v>41</v>
      </c>
      <c r="P181" s="150">
        <f t="shared" si="21"/>
        <v>0</v>
      </c>
      <c r="Q181" s="150">
        <v>0</v>
      </c>
      <c r="R181" s="150">
        <f t="shared" si="22"/>
        <v>0</v>
      </c>
      <c r="S181" s="150">
        <v>0</v>
      </c>
      <c r="T181" s="151">
        <f t="shared" si="23"/>
        <v>0</v>
      </c>
      <c r="AR181" s="152" t="s">
        <v>210</v>
      </c>
      <c r="AT181" s="152" t="s">
        <v>152</v>
      </c>
      <c r="AU181" s="152" t="s">
        <v>87</v>
      </c>
      <c r="AY181" s="13" t="s">
        <v>150</v>
      </c>
      <c r="BE181" s="153">
        <f t="shared" si="24"/>
        <v>0</v>
      </c>
      <c r="BF181" s="153">
        <f t="shared" si="25"/>
        <v>0</v>
      </c>
      <c r="BG181" s="153">
        <f t="shared" si="26"/>
        <v>0</v>
      </c>
      <c r="BH181" s="153">
        <f t="shared" si="27"/>
        <v>0</v>
      </c>
      <c r="BI181" s="153">
        <f t="shared" si="28"/>
        <v>0</v>
      </c>
      <c r="BJ181" s="13" t="s">
        <v>87</v>
      </c>
      <c r="BK181" s="153">
        <f t="shared" si="29"/>
        <v>0</v>
      </c>
      <c r="BL181" s="13" t="s">
        <v>210</v>
      </c>
      <c r="BM181" s="152" t="s">
        <v>704</v>
      </c>
    </row>
    <row r="182" spans="2:65" s="1" customFormat="1" ht="24.2" customHeight="1">
      <c r="B182" s="139"/>
      <c r="C182" s="154" t="s">
        <v>371</v>
      </c>
      <c r="D182" s="154" t="s">
        <v>168</v>
      </c>
      <c r="E182" s="155" t="s">
        <v>705</v>
      </c>
      <c r="F182" s="156" t="s">
        <v>706</v>
      </c>
      <c r="G182" s="157" t="s">
        <v>155</v>
      </c>
      <c r="H182" s="158">
        <v>576.95899999999995</v>
      </c>
      <c r="I182" s="159"/>
      <c r="J182" s="160">
        <f t="shared" si="20"/>
        <v>0</v>
      </c>
      <c r="K182" s="161"/>
      <c r="L182" s="162"/>
      <c r="M182" s="163" t="s">
        <v>1</v>
      </c>
      <c r="N182" s="164" t="s">
        <v>41</v>
      </c>
      <c r="P182" s="150">
        <f t="shared" si="21"/>
        <v>0</v>
      </c>
      <c r="Q182" s="150">
        <v>5.7600000000000004E-3</v>
      </c>
      <c r="R182" s="150">
        <f t="shared" si="22"/>
        <v>3.3232838399999998</v>
      </c>
      <c r="S182" s="150">
        <v>0</v>
      </c>
      <c r="T182" s="151">
        <f t="shared" si="23"/>
        <v>0</v>
      </c>
      <c r="AR182" s="152" t="s">
        <v>283</v>
      </c>
      <c r="AT182" s="152" t="s">
        <v>168</v>
      </c>
      <c r="AU182" s="152" t="s">
        <v>87</v>
      </c>
      <c r="AY182" s="13" t="s">
        <v>150</v>
      </c>
      <c r="BE182" s="153">
        <f t="shared" si="24"/>
        <v>0</v>
      </c>
      <c r="BF182" s="153">
        <f t="shared" si="25"/>
        <v>0</v>
      </c>
      <c r="BG182" s="153">
        <f t="shared" si="26"/>
        <v>0</v>
      </c>
      <c r="BH182" s="153">
        <f t="shared" si="27"/>
        <v>0</v>
      </c>
      <c r="BI182" s="153">
        <f t="shared" si="28"/>
        <v>0</v>
      </c>
      <c r="BJ182" s="13" t="s">
        <v>87</v>
      </c>
      <c r="BK182" s="153">
        <f t="shared" si="29"/>
        <v>0</v>
      </c>
      <c r="BL182" s="13" t="s">
        <v>210</v>
      </c>
      <c r="BM182" s="152" t="s">
        <v>707</v>
      </c>
    </row>
    <row r="183" spans="2:65" s="1" customFormat="1" ht="24.2" customHeight="1">
      <c r="B183" s="139"/>
      <c r="C183" s="140" t="s">
        <v>375</v>
      </c>
      <c r="D183" s="140" t="s">
        <v>152</v>
      </c>
      <c r="E183" s="141" t="s">
        <v>702</v>
      </c>
      <c r="F183" s="142" t="s">
        <v>703</v>
      </c>
      <c r="G183" s="143" t="s">
        <v>155</v>
      </c>
      <c r="H183" s="144">
        <v>565.64599999999996</v>
      </c>
      <c r="I183" s="145"/>
      <c r="J183" s="146">
        <f t="shared" si="20"/>
        <v>0</v>
      </c>
      <c r="K183" s="147"/>
      <c r="L183" s="28"/>
      <c r="M183" s="148" t="s">
        <v>1</v>
      </c>
      <c r="N183" s="149" t="s">
        <v>41</v>
      </c>
      <c r="P183" s="150">
        <f t="shared" si="21"/>
        <v>0</v>
      </c>
      <c r="Q183" s="150">
        <v>0</v>
      </c>
      <c r="R183" s="150">
        <f t="shared" si="22"/>
        <v>0</v>
      </c>
      <c r="S183" s="150">
        <v>0</v>
      </c>
      <c r="T183" s="151">
        <f t="shared" si="23"/>
        <v>0</v>
      </c>
      <c r="AR183" s="152" t="s">
        <v>210</v>
      </c>
      <c r="AT183" s="152" t="s">
        <v>152</v>
      </c>
      <c r="AU183" s="152" t="s">
        <v>87</v>
      </c>
      <c r="AY183" s="13" t="s">
        <v>150</v>
      </c>
      <c r="BE183" s="153">
        <f t="shared" si="24"/>
        <v>0</v>
      </c>
      <c r="BF183" s="153">
        <f t="shared" si="25"/>
        <v>0</v>
      </c>
      <c r="BG183" s="153">
        <f t="shared" si="26"/>
        <v>0</v>
      </c>
      <c r="BH183" s="153">
        <f t="shared" si="27"/>
        <v>0</v>
      </c>
      <c r="BI183" s="153">
        <f t="shared" si="28"/>
        <v>0</v>
      </c>
      <c r="BJ183" s="13" t="s">
        <v>87</v>
      </c>
      <c r="BK183" s="153">
        <f t="shared" si="29"/>
        <v>0</v>
      </c>
      <c r="BL183" s="13" t="s">
        <v>210</v>
      </c>
      <c r="BM183" s="152" t="s">
        <v>708</v>
      </c>
    </row>
    <row r="184" spans="2:65" s="1" customFormat="1" ht="24.2" customHeight="1">
      <c r="B184" s="139"/>
      <c r="C184" s="154" t="s">
        <v>379</v>
      </c>
      <c r="D184" s="154" t="s">
        <v>168</v>
      </c>
      <c r="E184" s="155" t="s">
        <v>705</v>
      </c>
      <c r="F184" s="156" t="s">
        <v>706</v>
      </c>
      <c r="G184" s="157" t="s">
        <v>155</v>
      </c>
      <c r="H184" s="158">
        <v>576.95899999999995</v>
      </c>
      <c r="I184" s="159"/>
      <c r="J184" s="160">
        <f t="shared" si="20"/>
        <v>0</v>
      </c>
      <c r="K184" s="161"/>
      <c r="L184" s="162"/>
      <c r="M184" s="163" t="s">
        <v>1</v>
      </c>
      <c r="N184" s="164" t="s">
        <v>41</v>
      </c>
      <c r="P184" s="150">
        <f t="shared" si="21"/>
        <v>0</v>
      </c>
      <c r="Q184" s="150">
        <v>5.7600000000000004E-3</v>
      </c>
      <c r="R184" s="150">
        <f t="shared" si="22"/>
        <v>3.3232838399999998</v>
      </c>
      <c r="S184" s="150">
        <v>0</v>
      </c>
      <c r="T184" s="151">
        <f t="shared" si="23"/>
        <v>0</v>
      </c>
      <c r="AR184" s="152" t="s">
        <v>283</v>
      </c>
      <c r="AT184" s="152" t="s">
        <v>168</v>
      </c>
      <c r="AU184" s="152" t="s">
        <v>87</v>
      </c>
      <c r="AY184" s="13" t="s">
        <v>150</v>
      </c>
      <c r="BE184" s="153">
        <f t="shared" si="24"/>
        <v>0</v>
      </c>
      <c r="BF184" s="153">
        <f t="shared" si="25"/>
        <v>0</v>
      </c>
      <c r="BG184" s="153">
        <f t="shared" si="26"/>
        <v>0</v>
      </c>
      <c r="BH184" s="153">
        <f t="shared" si="27"/>
        <v>0</v>
      </c>
      <c r="BI184" s="153">
        <f t="shared" si="28"/>
        <v>0</v>
      </c>
      <c r="BJ184" s="13" t="s">
        <v>87</v>
      </c>
      <c r="BK184" s="153">
        <f t="shared" si="29"/>
        <v>0</v>
      </c>
      <c r="BL184" s="13" t="s">
        <v>210</v>
      </c>
      <c r="BM184" s="152" t="s">
        <v>709</v>
      </c>
    </row>
    <row r="185" spans="2:65" s="1" customFormat="1" ht="24.2" customHeight="1">
      <c r="B185" s="139"/>
      <c r="C185" s="140" t="s">
        <v>391</v>
      </c>
      <c r="D185" s="140" t="s">
        <v>152</v>
      </c>
      <c r="E185" s="141" t="s">
        <v>710</v>
      </c>
      <c r="F185" s="142" t="s">
        <v>711</v>
      </c>
      <c r="G185" s="143" t="s">
        <v>155</v>
      </c>
      <c r="H185" s="144">
        <v>145.68700000000001</v>
      </c>
      <c r="I185" s="145"/>
      <c r="J185" s="146">
        <f t="shared" si="20"/>
        <v>0</v>
      </c>
      <c r="K185" s="147"/>
      <c r="L185" s="28"/>
      <c r="M185" s="148" t="s">
        <v>1</v>
      </c>
      <c r="N185" s="149" t="s">
        <v>41</v>
      </c>
      <c r="P185" s="150">
        <f t="shared" si="21"/>
        <v>0</v>
      </c>
      <c r="Q185" s="150">
        <v>2.9E-4</v>
      </c>
      <c r="R185" s="150">
        <f t="shared" si="22"/>
        <v>4.2249230000000006E-2</v>
      </c>
      <c r="S185" s="150">
        <v>0</v>
      </c>
      <c r="T185" s="151">
        <f t="shared" si="23"/>
        <v>0</v>
      </c>
      <c r="AR185" s="152" t="s">
        <v>210</v>
      </c>
      <c r="AT185" s="152" t="s">
        <v>152</v>
      </c>
      <c r="AU185" s="152" t="s">
        <v>87</v>
      </c>
      <c r="AY185" s="13" t="s">
        <v>150</v>
      </c>
      <c r="BE185" s="153">
        <f t="shared" si="24"/>
        <v>0</v>
      </c>
      <c r="BF185" s="153">
        <f t="shared" si="25"/>
        <v>0</v>
      </c>
      <c r="BG185" s="153">
        <f t="shared" si="26"/>
        <v>0</v>
      </c>
      <c r="BH185" s="153">
        <f t="shared" si="27"/>
        <v>0</v>
      </c>
      <c r="BI185" s="153">
        <f t="shared" si="28"/>
        <v>0</v>
      </c>
      <c r="BJ185" s="13" t="s">
        <v>87</v>
      </c>
      <c r="BK185" s="153">
        <f t="shared" si="29"/>
        <v>0</v>
      </c>
      <c r="BL185" s="13" t="s">
        <v>210</v>
      </c>
      <c r="BM185" s="152" t="s">
        <v>712</v>
      </c>
    </row>
    <row r="186" spans="2:65" s="1" customFormat="1" ht="24.2" customHeight="1">
      <c r="B186" s="139"/>
      <c r="C186" s="154" t="s">
        <v>395</v>
      </c>
      <c r="D186" s="154" t="s">
        <v>168</v>
      </c>
      <c r="E186" s="155" t="s">
        <v>713</v>
      </c>
      <c r="F186" s="156" t="s">
        <v>714</v>
      </c>
      <c r="G186" s="157" t="s">
        <v>155</v>
      </c>
      <c r="H186" s="158">
        <v>148.601</v>
      </c>
      <c r="I186" s="159"/>
      <c r="J186" s="160">
        <f t="shared" si="20"/>
        <v>0</v>
      </c>
      <c r="K186" s="161"/>
      <c r="L186" s="162"/>
      <c r="M186" s="163" t="s">
        <v>1</v>
      </c>
      <c r="N186" s="164" t="s">
        <v>41</v>
      </c>
      <c r="P186" s="150">
        <f t="shared" si="21"/>
        <v>0</v>
      </c>
      <c r="Q186" s="150">
        <v>5.9999999999999995E-4</v>
      </c>
      <c r="R186" s="150">
        <f t="shared" si="22"/>
        <v>8.9160599999999993E-2</v>
      </c>
      <c r="S186" s="150">
        <v>0</v>
      </c>
      <c r="T186" s="151">
        <f t="shared" si="23"/>
        <v>0</v>
      </c>
      <c r="AR186" s="152" t="s">
        <v>283</v>
      </c>
      <c r="AT186" s="152" t="s">
        <v>168</v>
      </c>
      <c r="AU186" s="152" t="s">
        <v>87</v>
      </c>
      <c r="AY186" s="13" t="s">
        <v>150</v>
      </c>
      <c r="BE186" s="153">
        <f t="shared" si="24"/>
        <v>0</v>
      </c>
      <c r="BF186" s="153">
        <f t="shared" si="25"/>
        <v>0</v>
      </c>
      <c r="BG186" s="153">
        <f t="shared" si="26"/>
        <v>0</v>
      </c>
      <c r="BH186" s="153">
        <f t="shared" si="27"/>
        <v>0</v>
      </c>
      <c r="BI186" s="153">
        <f t="shared" si="28"/>
        <v>0</v>
      </c>
      <c r="BJ186" s="13" t="s">
        <v>87</v>
      </c>
      <c r="BK186" s="153">
        <f t="shared" si="29"/>
        <v>0</v>
      </c>
      <c r="BL186" s="13" t="s">
        <v>210</v>
      </c>
      <c r="BM186" s="152" t="s">
        <v>715</v>
      </c>
    </row>
    <row r="187" spans="2:65" s="1" customFormat="1" ht="24.2" customHeight="1">
      <c r="B187" s="139"/>
      <c r="C187" s="140" t="s">
        <v>399</v>
      </c>
      <c r="D187" s="140" t="s">
        <v>152</v>
      </c>
      <c r="E187" s="141" t="s">
        <v>716</v>
      </c>
      <c r="F187" s="142" t="s">
        <v>717</v>
      </c>
      <c r="G187" s="143" t="s">
        <v>271</v>
      </c>
      <c r="H187" s="165"/>
      <c r="I187" s="145"/>
      <c r="J187" s="146">
        <f t="shared" si="20"/>
        <v>0</v>
      </c>
      <c r="K187" s="147"/>
      <c r="L187" s="28"/>
      <c r="M187" s="148" t="s">
        <v>1</v>
      </c>
      <c r="N187" s="149" t="s">
        <v>41</v>
      </c>
      <c r="P187" s="150">
        <f t="shared" si="21"/>
        <v>0</v>
      </c>
      <c r="Q187" s="150">
        <v>0</v>
      </c>
      <c r="R187" s="150">
        <f t="shared" si="22"/>
        <v>0</v>
      </c>
      <c r="S187" s="150">
        <v>0</v>
      </c>
      <c r="T187" s="151">
        <f t="shared" si="23"/>
        <v>0</v>
      </c>
      <c r="AR187" s="152" t="s">
        <v>210</v>
      </c>
      <c r="AT187" s="152" t="s">
        <v>152</v>
      </c>
      <c r="AU187" s="152" t="s">
        <v>87</v>
      </c>
      <c r="AY187" s="13" t="s">
        <v>150</v>
      </c>
      <c r="BE187" s="153">
        <f t="shared" si="24"/>
        <v>0</v>
      </c>
      <c r="BF187" s="153">
        <f t="shared" si="25"/>
        <v>0</v>
      </c>
      <c r="BG187" s="153">
        <f t="shared" si="26"/>
        <v>0</v>
      </c>
      <c r="BH187" s="153">
        <f t="shared" si="27"/>
        <v>0</v>
      </c>
      <c r="BI187" s="153">
        <f t="shared" si="28"/>
        <v>0</v>
      </c>
      <c r="BJ187" s="13" t="s">
        <v>87</v>
      </c>
      <c r="BK187" s="153">
        <f t="shared" si="29"/>
        <v>0</v>
      </c>
      <c r="BL187" s="13" t="s">
        <v>210</v>
      </c>
      <c r="BM187" s="152" t="s">
        <v>718</v>
      </c>
    </row>
    <row r="188" spans="2:65" s="11" customFormat="1" ht="22.9" customHeight="1">
      <c r="B188" s="127"/>
      <c r="D188" s="128" t="s">
        <v>74</v>
      </c>
      <c r="E188" s="137" t="s">
        <v>719</v>
      </c>
      <c r="F188" s="137" t="s">
        <v>720</v>
      </c>
      <c r="I188" s="130"/>
      <c r="J188" s="138">
        <f>BK188</f>
        <v>0</v>
      </c>
      <c r="L188" s="127"/>
      <c r="M188" s="132"/>
      <c r="P188" s="133">
        <f>P189</f>
        <v>0</v>
      </c>
      <c r="R188" s="133">
        <f>R189</f>
        <v>0.14691000000000001</v>
      </c>
      <c r="T188" s="134">
        <f>T189</f>
        <v>0</v>
      </c>
      <c r="AR188" s="128" t="s">
        <v>87</v>
      </c>
      <c r="AT188" s="135" t="s">
        <v>74</v>
      </c>
      <c r="AU188" s="135" t="s">
        <v>82</v>
      </c>
      <c r="AY188" s="128" t="s">
        <v>150</v>
      </c>
      <c r="BK188" s="136">
        <f>BK189</f>
        <v>0</v>
      </c>
    </row>
    <row r="189" spans="2:65" s="1" customFormat="1" ht="16.5" customHeight="1">
      <c r="B189" s="139"/>
      <c r="C189" s="140" t="s">
        <v>403</v>
      </c>
      <c r="D189" s="140" t="s">
        <v>152</v>
      </c>
      <c r="E189" s="141" t="s">
        <v>721</v>
      </c>
      <c r="F189" s="142" t="s">
        <v>722</v>
      </c>
      <c r="G189" s="143" t="s">
        <v>667</v>
      </c>
      <c r="H189" s="144">
        <v>1</v>
      </c>
      <c r="I189" s="145"/>
      <c r="J189" s="146">
        <f>ROUND(I189*H189,2)</f>
        <v>0</v>
      </c>
      <c r="K189" s="147"/>
      <c r="L189" s="28"/>
      <c r="M189" s="148" t="s">
        <v>1</v>
      </c>
      <c r="N189" s="149" t="s">
        <v>41</v>
      </c>
      <c r="P189" s="150">
        <f>O189*H189</f>
        <v>0</v>
      </c>
      <c r="Q189" s="150">
        <v>0.14691000000000001</v>
      </c>
      <c r="R189" s="150">
        <f>Q189*H189</f>
        <v>0.14691000000000001</v>
      </c>
      <c r="S189" s="150">
        <v>0</v>
      </c>
      <c r="T189" s="151">
        <f>S189*H189</f>
        <v>0</v>
      </c>
      <c r="AR189" s="152" t="s">
        <v>210</v>
      </c>
      <c r="AT189" s="152" t="s">
        <v>152</v>
      </c>
      <c r="AU189" s="152" t="s">
        <v>87</v>
      </c>
      <c r="AY189" s="13" t="s">
        <v>150</v>
      </c>
      <c r="BE189" s="153">
        <f>IF(N189="základná",J189,0)</f>
        <v>0</v>
      </c>
      <c r="BF189" s="153">
        <f>IF(N189="znížená",J189,0)</f>
        <v>0</v>
      </c>
      <c r="BG189" s="153">
        <f>IF(N189="zákl. prenesená",J189,0)</f>
        <v>0</v>
      </c>
      <c r="BH189" s="153">
        <f>IF(N189="zníž. prenesená",J189,0)</f>
        <v>0</v>
      </c>
      <c r="BI189" s="153">
        <f>IF(N189="nulová",J189,0)</f>
        <v>0</v>
      </c>
      <c r="BJ189" s="13" t="s">
        <v>87</v>
      </c>
      <c r="BK189" s="153">
        <f>ROUND(I189*H189,2)</f>
        <v>0</v>
      </c>
      <c r="BL189" s="13" t="s">
        <v>210</v>
      </c>
      <c r="BM189" s="152" t="s">
        <v>723</v>
      </c>
    </row>
    <row r="190" spans="2:65" s="11" customFormat="1" ht="22.9" customHeight="1">
      <c r="B190" s="127"/>
      <c r="D190" s="128" t="s">
        <v>74</v>
      </c>
      <c r="E190" s="137" t="s">
        <v>724</v>
      </c>
      <c r="F190" s="137" t="s">
        <v>725</v>
      </c>
      <c r="I190" s="130"/>
      <c r="J190" s="138">
        <f>BK190</f>
        <v>0</v>
      </c>
      <c r="L190" s="127"/>
      <c r="M190" s="132"/>
      <c r="P190" s="133">
        <f>SUM(P191:P192)</f>
        <v>0</v>
      </c>
      <c r="R190" s="133">
        <f>SUM(R191:R192)</f>
        <v>5.206853380000001</v>
      </c>
      <c r="T190" s="134">
        <f>SUM(T191:T192)</f>
        <v>0</v>
      </c>
      <c r="AR190" s="128" t="s">
        <v>87</v>
      </c>
      <c r="AT190" s="135" t="s">
        <v>74</v>
      </c>
      <c r="AU190" s="135" t="s">
        <v>82</v>
      </c>
      <c r="AY190" s="128" t="s">
        <v>150</v>
      </c>
      <c r="BK190" s="136">
        <f>SUM(BK191:BK192)</f>
        <v>0</v>
      </c>
    </row>
    <row r="191" spans="2:65" s="1" customFormat="1" ht="37.9" customHeight="1">
      <c r="B191" s="139"/>
      <c r="C191" s="140" t="s">
        <v>411</v>
      </c>
      <c r="D191" s="140" t="s">
        <v>152</v>
      </c>
      <c r="E191" s="141" t="s">
        <v>726</v>
      </c>
      <c r="F191" s="142" t="s">
        <v>727</v>
      </c>
      <c r="G191" s="143" t="s">
        <v>155</v>
      </c>
      <c r="H191" s="144">
        <v>145.68700000000001</v>
      </c>
      <c r="I191" s="145"/>
      <c r="J191" s="146">
        <f>ROUND(I191*H191,2)</f>
        <v>0</v>
      </c>
      <c r="K191" s="147"/>
      <c r="L191" s="28"/>
      <c r="M191" s="148" t="s">
        <v>1</v>
      </c>
      <c r="N191" s="149" t="s">
        <v>41</v>
      </c>
      <c r="P191" s="150">
        <f>O191*H191</f>
        <v>0</v>
      </c>
      <c r="Q191" s="150">
        <v>3.5740000000000001E-2</v>
      </c>
      <c r="R191" s="150">
        <f>Q191*H191</f>
        <v>5.206853380000001</v>
      </c>
      <c r="S191" s="150">
        <v>0</v>
      </c>
      <c r="T191" s="151">
        <f>S191*H191</f>
        <v>0</v>
      </c>
      <c r="AR191" s="152" t="s">
        <v>210</v>
      </c>
      <c r="AT191" s="152" t="s">
        <v>152</v>
      </c>
      <c r="AU191" s="152" t="s">
        <v>87</v>
      </c>
      <c r="AY191" s="13" t="s">
        <v>150</v>
      </c>
      <c r="BE191" s="153">
        <f>IF(N191="základná",J191,0)</f>
        <v>0</v>
      </c>
      <c r="BF191" s="153">
        <f>IF(N191="znížená",J191,0)</f>
        <v>0</v>
      </c>
      <c r="BG191" s="153">
        <f>IF(N191="zákl. prenesená",J191,0)</f>
        <v>0</v>
      </c>
      <c r="BH191" s="153">
        <f>IF(N191="zníž. prenesená",J191,0)</f>
        <v>0</v>
      </c>
      <c r="BI191" s="153">
        <f>IF(N191="nulová",J191,0)</f>
        <v>0</v>
      </c>
      <c r="BJ191" s="13" t="s">
        <v>87</v>
      </c>
      <c r="BK191" s="153">
        <f>ROUND(I191*H191,2)</f>
        <v>0</v>
      </c>
      <c r="BL191" s="13" t="s">
        <v>210</v>
      </c>
      <c r="BM191" s="152" t="s">
        <v>728</v>
      </c>
    </row>
    <row r="192" spans="2:65" s="1" customFormat="1" ht="24.2" customHeight="1">
      <c r="B192" s="139"/>
      <c r="C192" s="140" t="s">
        <v>415</v>
      </c>
      <c r="D192" s="140" t="s">
        <v>152</v>
      </c>
      <c r="E192" s="141" t="s">
        <v>729</v>
      </c>
      <c r="F192" s="142" t="s">
        <v>730</v>
      </c>
      <c r="G192" s="143" t="s">
        <v>271</v>
      </c>
      <c r="H192" s="165"/>
      <c r="I192" s="145"/>
      <c r="J192" s="146">
        <f>ROUND(I192*H192,2)</f>
        <v>0</v>
      </c>
      <c r="K192" s="147"/>
      <c r="L192" s="28"/>
      <c r="M192" s="148" t="s">
        <v>1</v>
      </c>
      <c r="N192" s="149" t="s">
        <v>41</v>
      </c>
      <c r="P192" s="150">
        <f>O192*H192</f>
        <v>0</v>
      </c>
      <c r="Q192" s="150">
        <v>0</v>
      </c>
      <c r="R192" s="150">
        <f>Q192*H192</f>
        <v>0</v>
      </c>
      <c r="S192" s="150">
        <v>0</v>
      </c>
      <c r="T192" s="151">
        <f>S192*H192</f>
        <v>0</v>
      </c>
      <c r="AR192" s="152" t="s">
        <v>210</v>
      </c>
      <c r="AT192" s="152" t="s">
        <v>152</v>
      </c>
      <c r="AU192" s="152" t="s">
        <v>87</v>
      </c>
      <c r="AY192" s="13" t="s">
        <v>150</v>
      </c>
      <c r="BE192" s="153">
        <f>IF(N192="základná",J192,0)</f>
        <v>0</v>
      </c>
      <c r="BF192" s="153">
        <f>IF(N192="znížená",J192,0)</f>
        <v>0</v>
      </c>
      <c r="BG192" s="153">
        <f>IF(N192="zákl. prenesená",J192,0)</f>
        <v>0</v>
      </c>
      <c r="BH192" s="153">
        <f>IF(N192="zníž. prenesená",J192,0)</f>
        <v>0</v>
      </c>
      <c r="BI192" s="153">
        <f>IF(N192="nulová",J192,0)</f>
        <v>0</v>
      </c>
      <c r="BJ192" s="13" t="s">
        <v>87</v>
      </c>
      <c r="BK192" s="153">
        <f>ROUND(I192*H192,2)</f>
        <v>0</v>
      </c>
      <c r="BL192" s="13" t="s">
        <v>210</v>
      </c>
      <c r="BM192" s="152" t="s">
        <v>731</v>
      </c>
    </row>
    <row r="193" spans="2:65" s="11" customFormat="1" ht="22.9" customHeight="1">
      <c r="B193" s="127"/>
      <c r="D193" s="128" t="s">
        <v>74</v>
      </c>
      <c r="E193" s="137" t="s">
        <v>254</v>
      </c>
      <c r="F193" s="137" t="s">
        <v>255</v>
      </c>
      <c r="I193" s="130"/>
      <c r="J193" s="138">
        <f>BK193</f>
        <v>0</v>
      </c>
      <c r="L193" s="127"/>
      <c r="M193" s="132"/>
      <c r="P193" s="133">
        <f>SUM(P194:P196)</f>
        <v>0</v>
      </c>
      <c r="R193" s="133">
        <f>SUM(R194:R196)</f>
        <v>5.7486000000000009E-2</v>
      </c>
      <c r="T193" s="134">
        <f>SUM(T194:T196)</f>
        <v>3.0590000000000003E-2</v>
      </c>
      <c r="AR193" s="128" t="s">
        <v>87</v>
      </c>
      <c r="AT193" s="135" t="s">
        <v>74</v>
      </c>
      <c r="AU193" s="135" t="s">
        <v>82</v>
      </c>
      <c r="AY193" s="128" t="s">
        <v>150</v>
      </c>
      <c r="BK193" s="136">
        <f>SUM(BK194:BK196)</f>
        <v>0</v>
      </c>
    </row>
    <row r="194" spans="2:65" s="1" customFormat="1" ht="24.2" customHeight="1">
      <c r="B194" s="139"/>
      <c r="C194" s="140" t="s">
        <v>268</v>
      </c>
      <c r="D194" s="140" t="s">
        <v>152</v>
      </c>
      <c r="E194" s="141" t="s">
        <v>732</v>
      </c>
      <c r="F194" s="142" t="s">
        <v>733</v>
      </c>
      <c r="G194" s="143" t="s">
        <v>174</v>
      </c>
      <c r="H194" s="144">
        <v>13.4</v>
      </c>
      <c r="I194" s="145"/>
      <c r="J194" s="146">
        <f>ROUND(I194*H194,2)</f>
        <v>0</v>
      </c>
      <c r="K194" s="147"/>
      <c r="L194" s="28"/>
      <c r="M194" s="148" t="s">
        <v>1</v>
      </c>
      <c r="N194" s="149" t="s">
        <v>41</v>
      </c>
      <c r="P194" s="150">
        <f>O194*H194</f>
        <v>0</v>
      </c>
      <c r="Q194" s="150">
        <v>4.2900000000000004E-3</v>
      </c>
      <c r="R194" s="150">
        <f>Q194*H194</f>
        <v>5.7486000000000009E-2</v>
      </c>
      <c r="S194" s="150">
        <v>0</v>
      </c>
      <c r="T194" s="151">
        <f>S194*H194</f>
        <v>0</v>
      </c>
      <c r="AR194" s="152" t="s">
        <v>210</v>
      </c>
      <c r="AT194" s="152" t="s">
        <v>152</v>
      </c>
      <c r="AU194" s="152" t="s">
        <v>87</v>
      </c>
      <c r="AY194" s="13" t="s">
        <v>150</v>
      </c>
      <c r="BE194" s="153">
        <f>IF(N194="základná",J194,0)</f>
        <v>0</v>
      </c>
      <c r="BF194" s="153">
        <f>IF(N194="znížená",J194,0)</f>
        <v>0</v>
      </c>
      <c r="BG194" s="153">
        <f>IF(N194="zákl. prenesená",J194,0)</f>
        <v>0</v>
      </c>
      <c r="BH194" s="153">
        <f>IF(N194="zníž. prenesená",J194,0)</f>
        <v>0</v>
      </c>
      <c r="BI194" s="153">
        <f>IF(N194="nulová",J194,0)</f>
        <v>0</v>
      </c>
      <c r="BJ194" s="13" t="s">
        <v>87</v>
      </c>
      <c r="BK194" s="153">
        <f>ROUND(I194*H194,2)</f>
        <v>0</v>
      </c>
      <c r="BL194" s="13" t="s">
        <v>210</v>
      </c>
      <c r="BM194" s="152" t="s">
        <v>734</v>
      </c>
    </row>
    <row r="195" spans="2:65" s="1" customFormat="1" ht="24.2" customHeight="1">
      <c r="B195" s="139"/>
      <c r="C195" s="140" t="s">
        <v>275</v>
      </c>
      <c r="D195" s="140" t="s">
        <v>152</v>
      </c>
      <c r="E195" s="141" t="s">
        <v>735</v>
      </c>
      <c r="F195" s="142" t="s">
        <v>736</v>
      </c>
      <c r="G195" s="143" t="s">
        <v>174</v>
      </c>
      <c r="H195" s="144">
        <v>13.3</v>
      </c>
      <c r="I195" s="145"/>
      <c r="J195" s="146">
        <f>ROUND(I195*H195,2)</f>
        <v>0</v>
      </c>
      <c r="K195" s="147"/>
      <c r="L195" s="28"/>
      <c r="M195" s="148" t="s">
        <v>1</v>
      </c>
      <c r="N195" s="149" t="s">
        <v>41</v>
      </c>
      <c r="P195" s="150">
        <f>O195*H195</f>
        <v>0</v>
      </c>
      <c r="Q195" s="150">
        <v>0</v>
      </c>
      <c r="R195" s="150">
        <f>Q195*H195</f>
        <v>0</v>
      </c>
      <c r="S195" s="150">
        <v>2.3E-3</v>
      </c>
      <c r="T195" s="151">
        <f>S195*H195</f>
        <v>3.0590000000000003E-2</v>
      </c>
      <c r="AR195" s="152" t="s">
        <v>210</v>
      </c>
      <c r="AT195" s="152" t="s">
        <v>152</v>
      </c>
      <c r="AU195" s="152" t="s">
        <v>87</v>
      </c>
      <c r="AY195" s="13" t="s">
        <v>150</v>
      </c>
      <c r="BE195" s="153">
        <f>IF(N195="základná",J195,0)</f>
        <v>0</v>
      </c>
      <c r="BF195" s="153">
        <f>IF(N195="znížená",J195,0)</f>
        <v>0</v>
      </c>
      <c r="BG195" s="153">
        <f>IF(N195="zákl. prenesená",J195,0)</f>
        <v>0</v>
      </c>
      <c r="BH195" s="153">
        <f>IF(N195="zníž. prenesená",J195,0)</f>
        <v>0</v>
      </c>
      <c r="BI195" s="153">
        <f>IF(N195="nulová",J195,0)</f>
        <v>0</v>
      </c>
      <c r="BJ195" s="13" t="s">
        <v>87</v>
      </c>
      <c r="BK195" s="153">
        <f>ROUND(I195*H195,2)</f>
        <v>0</v>
      </c>
      <c r="BL195" s="13" t="s">
        <v>210</v>
      </c>
      <c r="BM195" s="152" t="s">
        <v>737</v>
      </c>
    </row>
    <row r="196" spans="2:65" s="1" customFormat="1" ht="24.2" customHeight="1">
      <c r="B196" s="139"/>
      <c r="C196" s="140" t="s">
        <v>279</v>
      </c>
      <c r="D196" s="140" t="s">
        <v>152</v>
      </c>
      <c r="E196" s="141" t="s">
        <v>269</v>
      </c>
      <c r="F196" s="142" t="s">
        <v>270</v>
      </c>
      <c r="G196" s="143" t="s">
        <v>271</v>
      </c>
      <c r="H196" s="165"/>
      <c r="I196" s="145"/>
      <c r="J196" s="146">
        <f>ROUND(I196*H196,2)</f>
        <v>0</v>
      </c>
      <c r="K196" s="147"/>
      <c r="L196" s="28"/>
      <c r="M196" s="148" t="s">
        <v>1</v>
      </c>
      <c r="N196" s="149" t="s">
        <v>41</v>
      </c>
      <c r="P196" s="150">
        <f>O196*H196</f>
        <v>0</v>
      </c>
      <c r="Q196" s="150">
        <v>0</v>
      </c>
      <c r="R196" s="150">
        <f>Q196*H196</f>
        <v>0</v>
      </c>
      <c r="S196" s="150">
        <v>0</v>
      </c>
      <c r="T196" s="151">
        <f>S196*H196</f>
        <v>0</v>
      </c>
      <c r="AR196" s="152" t="s">
        <v>210</v>
      </c>
      <c r="AT196" s="152" t="s">
        <v>152</v>
      </c>
      <c r="AU196" s="152" t="s">
        <v>87</v>
      </c>
      <c r="AY196" s="13" t="s">
        <v>150</v>
      </c>
      <c r="BE196" s="153">
        <f>IF(N196="základná",J196,0)</f>
        <v>0</v>
      </c>
      <c r="BF196" s="153">
        <f>IF(N196="znížená",J196,0)</f>
        <v>0</v>
      </c>
      <c r="BG196" s="153">
        <f>IF(N196="zákl. prenesená",J196,0)</f>
        <v>0</v>
      </c>
      <c r="BH196" s="153">
        <f>IF(N196="zníž. prenesená",J196,0)</f>
        <v>0</v>
      </c>
      <c r="BI196" s="153">
        <f>IF(N196="nulová",J196,0)</f>
        <v>0</v>
      </c>
      <c r="BJ196" s="13" t="s">
        <v>87</v>
      </c>
      <c r="BK196" s="153">
        <f>ROUND(I196*H196,2)</f>
        <v>0</v>
      </c>
      <c r="BL196" s="13" t="s">
        <v>210</v>
      </c>
      <c r="BM196" s="152" t="s">
        <v>738</v>
      </c>
    </row>
    <row r="197" spans="2:65" s="11" customFormat="1" ht="22.9" customHeight="1">
      <c r="B197" s="127"/>
      <c r="D197" s="128" t="s">
        <v>74</v>
      </c>
      <c r="E197" s="137" t="s">
        <v>273</v>
      </c>
      <c r="F197" s="137" t="s">
        <v>274</v>
      </c>
      <c r="I197" s="130"/>
      <c r="J197" s="138">
        <f>BK197</f>
        <v>0</v>
      </c>
      <c r="L197" s="127"/>
      <c r="M197" s="132"/>
      <c r="P197" s="133">
        <f>SUM(P198:P200)</f>
        <v>0</v>
      </c>
      <c r="R197" s="133">
        <f>SUM(R198:R200)</f>
        <v>0</v>
      </c>
      <c r="T197" s="134">
        <f>SUM(T198:T200)</f>
        <v>0.91293800000000003</v>
      </c>
      <c r="AR197" s="128" t="s">
        <v>87</v>
      </c>
      <c r="AT197" s="135" t="s">
        <v>74</v>
      </c>
      <c r="AU197" s="135" t="s">
        <v>82</v>
      </c>
      <c r="AY197" s="128" t="s">
        <v>150</v>
      </c>
      <c r="BK197" s="136">
        <f>SUM(BK198:BK200)</f>
        <v>0</v>
      </c>
    </row>
    <row r="198" spans="2:65" s="1" customFormat="1" ht="24.2" customHeight="1">
      <c r="B198" s="139"/>
      <c r="C198" s="140" t="s">
        <v>283</v>
      </c>
      <c r="D198" s="140" t="s">
        <v>152</v>
      </c>
      <c r="E198" s="141" t="s">
        <v>739</v>
      </c>
      <c r="F198" s="142" t="s">
        <v>740</v>
      </c>
      <c r="G198" s="143" t="s">
        <v>155</v>
      </c>
      <c r="H198" s="144">
        <v>48.1</v>
      </c>
      <c r="I198" s="145"/>
      <c r="J198" s="146">
        <f>ROUND(I198*H198,2)</f>
        <v>0</v>
      </c>
      <c r="K198" s="147"/>
      <c r="L198" s="28"/>
      <c r="M198" s="148" t="s">
        <v>1</v>
      </c>
      <c r="N198" s="149" t="s">
        <v>41</v>
      </c>
      <c r="P198" s="150">
        <f>O198*H198</f>
        <v>0</v>
      </c>
      <c r="Q198" s="150">
        <v>0</v>
      </c>
      <c r="R198" s="150">
        <f>Q198*H198</f>
        <v>0</v>
      </c>
      <c r="S198" s="150">
        <v>1.098E-2</v>
      </c>
      <c r="T198" s="151">
        <f>S198*H198</f>
        <v>0.528138</v>
      </c>
      <c r="AR198" s="152" t="s">
        <v>210</v>
      </c>
      <c r="AT198" s="152" t="s">
        <v>152</v>
      </c>
      <c r="AU198" s="152" t="s">
        <v>87</v>
      </c>
      <c r="AY198" s="13" t="s">
        <v>150</v>
      </c>
      <c r="BE198" s="153">
        <f>IF(N198="základná",J198,0)</f>
        <v>0</v>
      </c>
      <c r="BF198" s="153">
        <f>IF(N198="znížená",J198,0)</f>
        <v>0</v>
      </c>
      <c r="BG198" s="153">
        <f>IF(N198="zákl. prenesená",J198,0)</f>
        <v>0</v>
      </c>
      <c r="BH198" s="153">
        <f>IF(N198="zníž. prenesená",J198,0)</f>
        <v>0</v>
      </c>
      <c r="BI198" s="153">
        <f>IF(N198="nulová",J198,0)</f>
        <v>0</v>
      </c>
      <c r="BJ198" s="13" t="s">
        <v>87</v>
      </c>
      <c r="BK198" s="153">
        <f>ROUND(I198*H198,2)</f>
        <v>0</v>
      </c>
      <c r="BL198" s="13" t="s">
        <v>210</v>
      </c>
      <c r="BM198" s="152" t="s">
        <v>741</v>
      </c>
    </row>
    <row r="199" spans="2:65" s="1" customFormat="1" ht="24.2" customHeight="1">
      <c r="B199" s="139"/>
      <c r="C199" s="140" t="s">
        <v>287</v>
      </c>
      <c r="D199" s="140" t="s">
        <v>152</v>
      </c>
      <c r="E199" s="141" t="s">
        <v>742</v>
      </c>
      <c r="F199" s="142" t="s">
        <v>743</v>
      </c>
      <c r="G199" s="143" t="s">
        <v>155</v>
      </c>
      <c r="H199" s="144">
        <v>48.1</v>
      </c>
      <c r="I199" s="145"/>
      <c r="J199" s="146">
        <f>ROUND(I199*H199,2)</f>
        <v>0</v>
      </c>
      <c r="K199" s="147"/>
      <c r="L199" s="28"/>
      <c r="M199" s="148" t="s">
        <v>1</v>
      </c>
      <c r="N199" s="149" t="s">
        <v>41</v>
      </c>
      <c r="P199" s="150">
        <f>O199*H199</f>
        <v>0</v>
      </c>
      <c r="Q199" s="150">
        <v>0</v>
      </c>
      <c r="R199" s="150">
        <f>Q199*H199</f>
        <v>0</v>
      </c>
      <c r="S199" s="150">
        <v>8.0000000000000002E-3</v>
      </c>
      <c r="T199" s="151">
        <f>S199*H199</f>
        <v>0.38480000000000003</v>
      </c>
      <c r="AR199" s="152" t="s">
        <v>210</v>
      </c>
      <c r="AT199" s="152" t="s">
        <v>152</v>
      </c>
      <c r="AU199" s="152" t="s">
        <v>87</v>
      </c>
      <c r="AY199" s="13" t="s">
        <v>150</v>
      </c>
      <c r="BE199" s="153">
        <f>IF(N199="základná",J199,0)</f>
        <v>0</v>
      </c>
      <c r="BF199" s="153">
        <f>IF(N199="znížená",J199,0)</f>
        <v>0</v>
      </c>
      <c r="BG199" s="153">
        <f>IF(N199="zákl. prenesená",J199,0)</f>
        <v>0</v>
      </c>
      <c r="BH199" s="153">
        <f>IF(N199="zníž. prenesená",J199,0)</f>
        <v>0</v>
      </c>
      <c r="BI199" s="153">
        <f>IF(N199="nulová",J199,0)</f>
        <v>0</v>
      </c>
      <c r="BJ199" s="13" t="s">
        <v>87</v>
      </c>
      <c r="BK199" s="153">
        <f>ROUND(I199*H199,2)</f>
        <v>0</v>
      </c>
      <c r="BL199" s="13" t="s">
        <v>210</v>
      </c>
      <c r="BM199" s="152" t="s">
        <v>744</v>
      </c>
    </row>
    <row r="200" spans="2:65" s="1" customFormat="1" ht="24.2" customHeight="1">
      <c r="B200" s="139"/>
      <c r="C200" s="140" t="s">
        <v>291</v>
      </c>
      <c r="D200" s="140" t="s">
        <v>152</v>
      </c>
      <c r="E200" s="141" t="s">
        <v>532</v>
      </c>
      <c r="F200" s="142" t="s">
        <v>533</v>
      </c>
      <c r="G200" s="143" t="s">
        <v>271</v>
      </c>
      <c r="H200" s="165"/>
      <c r="I200" s="145"/>
      <c r="J200" s="146">
        <f>ROUND(I200*H200,2)</f>
        <v>0</v>
      </c>
      <c r="K200" s="147"/>
      <c r="L200" s="28"/>
      <c r="M200" s="148" t="s">
        <v>1</v>
      </c>
      <c r="N200" s="149" t="s">
        <v>41</v>
      </c>
      <c r="P200" s="150">
        <f>O200*H200</f>
        <v>0</v>
      </c>
      <c r="Q200" s="150">
        <v>0</v>
      </c>
      <c r="R200" s="150">
        <f>Q200*H200</f>
        <v>0</v>
      </c>
      <c r="S200" s="150">
        <v>0</v>
      </c>
      <c r="T200" s="151">
        <f>S200*H200</f>
        <v>0</v>
      </c>
      <c r="AR200" s="152" t="s">
        <v>210</v>
      </c>
      <c r="AT200" s="152" t="s">
        <v>152</v>
      </c>
      <c r="AU200" s="152" t="s">
        <v>87</v>
      </c>
      <c r="AY200" s="13" t="s">
        <v>150</v>
      </c>
      <c r="BE200" s="153">
        <f>IF(N200="základná",J200,0)</f>
        <v>0</v>
      </c>
      <c r="BF200" s="153">
        <f>IF(N200="znížená",J200,0)</f>
        <v>0</v>
      </c>
      <c r="BG200" s="153">
        <f>IF(N200="zákl. prenesená",J200,0)</f>
        <v>0</v>
      </c>
      <c r="BH200" s="153">
        <f>IF(N200="zníž. prenesená",J200,0)</f>
        <v>0</v>
      </c>
      <c r="BI200" s="153">
        <f>IF(N200="nulová",J200,0)</f>
        <v>0</v>
      </c>
      <c r="BJ200" s="13" t="s">
        <v>87</v>
      </c>
      <c r="BK200" s="153">
        <f>ROUND(I200*H200,2)</f>
        <v>0</v>
      </c>
      <c r="BL200" s="13" t="s">
        <v>210</v>
      </c>
      <c r="BM200" s="152" t="s">
        <v>745</v>
      </c>
    </row>
    <row r="201" spans="2:65" s="11" customFormat="1" ht="22.9" customHeight="1">
      <c r="B201" s="127"/>
      <c r="D201" s="128" t="s">
        <v>74</v>
      </c>
      <c r="E201" s="137" t="s">
        <v>535</v>
      </c>
      <c r="F201" s="137" t="s">
        <v>536</v>
      </c>
      <c r="I201" s="130"/>
      <c r="J201" s="138">
        <f>BK201</f>
        <v>0</v>
      </c>
      <c r="L201" s="127"/>
      <c r="M201" s="132"/>
      <c r="P201" s="133">
        <f>SUM(P202:P204)</f>
        <v>0</v>
      </c>
      <c r="R201" s="133">
        <f>SUM(R202:R204)</f>
        <v>7.0550000000000002E-2</v>
      </c>
      <c r="T201" s="134">
        <f>SUM(T202:T204)</f>
        <v>0</v>
      </c>
      <c r="AR201" s="128" t="s">
        <v>87</v>
      </c>
      <c r="AT201" s="135" t="s">
        <v>74</v>
      </c>
      <c r="AU201" s="135" t="s">
        <v>82</v>
      </c>
      <c r="AY201" s="128" t="s">
        <v>150</v>
      </c>
      <c r="BK201" s="136">
        <f>SUM(BK202:BK204)</f>
        <v>0</v>
      </c>
    </row>
    <row r="202" spans="2:65" s="1" customFormat="1" ht="16.5" customHeight="1">
      <c r="B202" s="139"/>
      <c r="C202" s="140" t="s">
        <v>295</v>
      </c>
      <c r="D202" s="140" t="s">
        <v>152</v>
      </c>
      <c r="E202" s="141" t="s">
        <v>746</v>
      </c>
      <c r="F202" s="142" t="s">
        <v>747</v>
      </c>
      <c r="G202" s="143" t="s">
        <v>155</v>
      </c>
      <c r="H202" s="144">
        <v>20</v>
      </c>
      <c r="I202" s="145"/>
      <c r="J202" s="146">
        <f>ROUND(I202*H202,2)</f>
        <v>0</v>
      </c>
      <c r="K202" s="147"/>
      <c r="L202" s="28"/>
      <c r="M202" s="148" t="s">
        <v>1</v>
      </c>
      <c r="N202" s="149" t="s">
        <v>41</v>
      </c>
      <c r="P202" s="150">
        <f>O202*H202</f>
        <v>0</v>
      </c>
      <c r="Q202" s="150">
        <v>8.4999999999999995E-4</v>
      </c>
      <c r="R202" s="150">
        <f>Q202*H202</f>
        <v>1.6999999999999998E-2</v>
      </c>
      <c r="S202" s="150">
        <v>0</v>
      </c>
      <c r="T202" s="151">
        <f>S202*H202</f>
        <v>0</v>
      </c>
      <c r="AR202" s="152" t="s">
        <v>210</v>
      </c>
      <c r="AT202" s="152" t="s">
        <v>152</v>
      </c>
      <c r="AU202" s="152" t="s">
        <v>87</v>
      </c>
      <c r="AY202" s="13" t="s">
        <v>150</v>
      </c>
      <c r="BE202" s="153">
        <f>IF(N202="základná",J202,0)</f>
        <v>0</v>
      </c>
      <c r="BF202" s="153">
        <f>IF(N202="znížená",J202,0)</f>
        <v>0</v>
      </c>
      <c r="BG202" s="153">
        <f>IF(N202="zákl. prenesená",J202,0)</f>
        <v>0</v>
      </c>
      <c r="BH202" s="153">
        <f>IF(N202="zníž. prenesená",J202,0)</f>
        <v>0</v>
      </c>
      <c r="BI202" s="153">
        <f>IF(N202="nulová",J202,0)</f>
        <v>0</v>
      </c>
      <c r="BJ202" s="13" t="s">
        <v>87</v>
      </c>
      <c r="BK202" s="153">
        <f>ROUND(I202*H202,2)</f>
        <v>0</v>
      </c>
      <c r="BL202" s="13" t="s">
        <v>210</v>
      </c>
      <c r="BM202" s="152" t="s">
        <v>748</v>
      </c>
    </row>
    <row r="203" spans="2:65" s="1" customFormat="1" ht="37.9" customHeight="1">
      <c r="B203" s="139"/>
      <c r="C203" s="154" t="s">
        <v>299</v>
      </c>
      <c r="D203" s="154" t="s">
        <v>168</v>
      </c>
      <c r="E203" s="155" t="s">
        <v>749</v>
      </c>
      <c r="F203" s="156" t="s">
        <v>750</v>
      </c>
      <c r="G203" s="157" t="s">
        <v>155</v>
      </c>
      <c r="H203" s="158">
        <v>21</v>
      </c>
      <c r="I203" s="159"/>
      <c r="J203" s="160">
        <f>ROUND(I203*H203,2)</f>
        <v>0</v>
      </c>
      <c r="K203" s="161"/>
      <c r="L203" s="162"/>
      <c r="M203" s="163" t="s">
        <v>1</v>
      </c>
      <c r="N203" s="164" t="s">
        <v>41</v>
      </c>
      <c r="P203" s="150">
        <f>O203*H203</f>
        <v>0</v>
      </c>
      <c r="Q203" s="150">
        <v>2.5500000000000002E-3</v>
      </c>
      <c r="R203" s="150">
        <f>Q203*H203</f>
        <v>5.355E-2</v>
      </c>
      <c r="S203" s="150">
        <v>0</v>
      </c>
      <c r="T203" s="151">
        <f>S203*H203</f>
        <v>0</v>
      </c>
      <c r="AR203" s="152" t="s">
        <v>283</v>
      </c>
      <c r="AT203" s="152" t="s">
        <v>168</v>
      </c>
      <c r="AU203" s="152" t="s">
        <v>87</v>
      </c>
      <c r="AY203" s="13" t="s">
        <v>150</v>
      </c>
      <c r="BE203" s="153">
        <f>IF(N203="základná",J203,0)</f>
        <v>0</v>
      </c>
      <c r="BF203" s="153">
        <f>IF(N203="znížená",J203,0)</f>
        <v>0</v>
      </c>
      <c r="BG203" s="153">
        <f>IF(N203="zákl. prenesená",J203,0)</f>
        <v>0</v>
      </c>
      <c r="BH203" s="153">
        <f>IF(N203="zníž. prenesená",J203,0)</f>
        <v>0</v>
      </c>
      <c r="BI203" s="153">
        <f>IF(N203="nulová",J203,0)</f>
        <v>0</v>
      </c>
      <c r="BJ203" s="13" t="s">
        <v>87</v>
      </c>
      <c r="BK203" s="153">
        <f>ROUND(I203*H203,2)</f>
        <v>0</v>
      </c>
      <c r="BL203" s="13" t="s">
        <v>210</v>
      </c>
      <c r="BM203" s="152" t="s">
        <v>751</v>
      </c>
    </row>
    <row r="204" spans="2:65" s="1" customFormat="1" ht="24.2" customHeight="1">
      <c r="B204" s="139"/>
      <c r="C204" s="140" t="s">
        <v>303</v>
      </c>
      <c r="D204" s="140" t="s">
        <v>152</v>
      </c>
      <c r="E204" s="141" t="s">
        <v>558</v>
      </c>
      <c r="F204" s="142" t="s">
        <v>559</v>
      </c>
      <c r="G204" s="143" t="s">
        <v>271</v>
      </c>
      <c r="H204" s="165"/>
      <c r="I204" s="145"/>
      <c r="J204" s="146">
        <f>ROUND(I204*H204,2)</f>
        <v>0</v>
      </c>
      <c r="K204" s="147"/>
      <c r="L204" s="28"/>
      <c r="M204" s="148" t="s">
        <v>1</v>
      </c>
      <c r="N204" s="149" t="s">
        <v>41</v>
      </c>
      <c r="P204" s="150">
        <f>O204*H204</f>
        <v>0</v>
      </c>
      <c r="Q204" s="150">
        <v>0</v>
      </c>
      <c r="R204" s="150">
        <f>Q204*H204</f>
        <v>0</v>
      </c>
      <c r="S204" s="150">
        <v>0</v>
      </c>
      <c r="T204" s="151">
        <f>S204*H204</f>
        <v>0</v>
      </c>
      <c r="AR204" s="152" t="s">
        <v>210</v>
      </c>
      <c r="AT204" s="152" t="s">
        <v>152</v>
      </c>
      <c r="AU204" s="152" t="s">
        <v>87</v>
      </c>
      <c r="AY204" s="13" t="s">
        <v>150</v>
      </c>
      <c r="BE204" s="153">
        <f>IF(N204="základná",J204,0)</f>
        <v>0</v>
      </c>
      <c r="BF204" s="153">
        <f>IF(N204="znížená",J204,0)</f>
        <v>0</v>
      </c>
      <c r="BG204" s="153">
        <f>IF(N204="zákl. prenesená",J204,0)</f>
        <v>0</v>
      </c>
      <c r="BH204" s="153">
        <f>IF(N204="zníž. prenesená",J204,0)</f>
        <v>0</v>
      </c>
      <c r="BI204" s="153">
        <f>IF(N204="nulová",J204,0)</f>
        <v>0</v>
      </c>
      <c r="BJ204" s="13" t="s">
        <v>87</v>
      </c>
      <c r="BK204" s="153">
        <f>ROUND(I204*H204,2)</f>
        <v>0</v>
      </c>
      <c r="BL204" s="13" t="s">
        <v>210</v>
      </c>
      <c r="BM204" s="152" t="s">
        <v>752</v>
      </c>
    </row>
    <row r="205" spans="2:65" s="11" customFormat="1" ht="22.9" customHeight="1">
      <c r="B205" s="127"/>
      <c r="D205" s="128" t="s">
        <v>74</v>
      </c>
      <c r="E205" s="137" t="s">
        <v>753</v>
      </c>
      <c r="F205" s="137" t="s">
        <v>754</v>
      </c>
      <c r="I205" s="130"/>
      <c r="J205" s="138">
        <f>BK205</f>
        <v>0</v>
      </c>
      <c r="L205" s="127"/>
      <c r="M205" s="132"/>
      <c r="P205" s="133">
        <f>P206</f>
        <v>0</v>
      </c>
      <c r="R205" s="133">
        <f>R206</f>
        <v>0</v>
      </c>
      <c r="T205" s="134">
        <f>T206</f>
        <v>4.7999999999999996E-3</v>
      </c>
      <c r="AR205" s="128" t="s">
        <v>87</v>
      </c>
      <c r="AT205" s="135" t="s">
        <v>74</v>
      </c>
      <c r="AU205" s="135" t="s">
        <v>82</v>
      </c>
      <c r="AY205" s="128" t="s">
        <v>150</v>
      </c>
      <c r="BK205" s="136">
        <f>BK206</f>
        <v>0</v>
      </c>
    </row>
    <row r="206" spans="2:65" s="1" customFormat="1" ht="24.2" customHeight="1">
      <c r="B206" s="139"/>
      <c r="C206" s="140" t="s">
        <v>307</v>
      </c>
      <c r="D206" s="140" t="s">
        <v>152</v>
      </c>
      <c r="E206" s="141" t="s">
        <v>755</v>
      </c>
      <c r="F206" s="142" t="s">
        <v>756</v>
      </c>
      <c r="G206" s="143" t="s">
        <v>166</v>
      </c>
      <c r="H206" s="144">
        <v>1</v>
      </c>
      <c r="I206" s="145"/>
      <c r="J206" s="146">
        <f>ROUND(I206*H206,2)</f>
        <v>0</v>
      </c>
      <c r="K206" s="147"/>
      <c r="L206" s="28"/>
      <c r="M206" s="148" t="s">
        <v>1</v>
      </c>
      <c r="N206" s="149" t="s">
        <v>41</v>
      </c>
      <c r="P206" s="150">
        <f>O206*H206</f>
        <v>0</v>
      </c>
      <c r="Q206" s="150">
        <v>0</v>
      </c>
      <c r="R206" s="150">
        <f>Q206*H206</f>
        <v>0</v>
      </c>
      <c r="S206" s="150">
        <v>4.7999999999999996E-3</v>
      </c>
      <c r="T206" s="151">
        <f>S206*H206</f>
        <v>4.7999999999999996E-3</v>
      </c>
      <c r="AR206" s="152" t="s">
        <v>210</v>
      </c>
      <c r="AT206" s="152" t="s">
        <v>152</v>
      </c>
      <c r="AU206" s="152" t="s">
        <v>87</v>
      </c>
      <c r="AY206" s="13" t="s">
        <v>150</v>
      </c>
      <c r="BE206" s="153">
        <f>IF(N206="základná",J206,0)</f>
        <v>0</v>
      </c>
      <c r="BF206" s="153">
        <f>IF(N206="znížená",J206,0)</f>
        <v>0</v>
      </c>
      <c r="BG206" s="153">
        <f>IF(N206="zákl. prenesená",J206,0)</f>
        <v>0</v>
      </c>
      <c r="BH206" s="153">
        <f>IF(N206="zníž. prenesená",J206,0)</f>
        <v>0</v>
      </c>
      <c r="BI206" s="153">
        <f>IF(N206="nulová",J206,0)</f>
        <v>0</v>
      </c>
      <c r="BJ206" s="13" t="s">
        <v>87</v>
      </c>
      <c r="BK206" s="153">
        <f>ROUND(I206*H206,2)</f>
        <v>0</v>
      </c>
      <c r="BL206" s="13" t="s">
        <v>210</v>
      </c>
      <c r="BM206" s="152" t="s">
        <v>757</v>
      </c>
    </row>
    <row r="207" spans="2:65" s="11" customFormat="1" ht="22.9" customHeight="1">
      <c r="B207" s="127"/>
      <c r="D207" s="128" t="s">
        <v>74</v>
      </c>
      <c r="E207" s="137" t="s">
        <v>561</v>
      </c>
      <c r="F207" s="137" t="s">
        <v>562</v>
      </c>
      <c r="I207" s="130"/>
      <c r="J207" s="138">
        <f>BK207</f>
        <v>0</v>
      </c>
      <c r="L207" s="127"/>
      <c r="M207" s="132"/>
      <c r="P207" s="133">
        <f>SUM(P208:P211)</f>
        <v>0</v>
      </c>
      <c r="R207" s="133">
        <f>SUM(R208:R211)</f>
        <v>2.8054720000000002E-2</v>
      </c>
      <c r="T207" s="134">
        <f>SUM(T208:T211)</f>
        <v>0</v>
      </c>
      <c r="AR207" s="128" t="s">
        <v>87</v>
      </c>
      <c r="AT207" s="135" t="s">
        <v>74</v>
      </c>
      <c r="AU207" s="135" t="s">
        <v>82</v>
      </c>
      <c r="AY207" s="128" t="s">
        <v>150</v>
      </c>
      <c r="BK207" s="136">
        <f>SUM(BK208:BK211)</f>
        <v>0</v>
      </c>
    </row>
    <row r="208" spans="2:65" s="1" customFormat="1" ht="24.2" customHeight="1">
      <c r="B208" s="139"/>
      <c r="C208" s="140" t="s">
        <v>311</v>
      </c>
      <c r="D208" s="140" t="s">
        <v>152</v>
      </c>
      <c r="E208" s="141" t="s">
        <v>758</v>
      </c>
      <c r="F208" s="142" t="s">
        <v>759</v>
      </c>
      <c r="G208" s="143" t="s">
        <v>155</v>
      </c>
      <c r="H208" s="144">
        <v>10</v>
      </c>
      <c r="I208" s="145"/>
      <c r="J208" s="146">
        <f>ROUND(I208*H208,2)</f>
        <v>0</v>
      </c>
      <c r="K208" s="147"/>
      <c r="L208" s="28"/>
      <c r="M208" s="148" t="s">
        <v>1</v>
      </c>
      <c r="N208" s="149" t="s">
        <v>41</v>
      </c>
      <c r="P208" s="150">
        <f>O208*H208</f>
        <v>0</v>
      </c>
      <c r="Q208" s="150">
        <v>4.0999999999999999E-4</v>
      </c>
      <c r="R208" s="150">
        <f>Q208*H208</f>
        <v>4.0999999999999995E-3</v>
      </c>
      <c r="S208" s="150">
        <v>0</v>
      </c>
      <c r="T208" s="151">
        <f>S208*H208</f>
        <v>0</v>
      </c>
      <c r="AR208" s="152" t="s">
        <v>210</v>
      </c>
      <c r="AT208" s="152" t="s">
        <v>152</v>
      </c>
      <c r="AU208" s="152" t="s">
        <v>87</v>
      </c>
      <c r="AY208" s="13" t="s">
        <v>150</v>
      </c>
      <c r="BE208" s="153">
        <f>IF(N208="základná",J208,0)</f>
        <v>0</v>
      </c>
      <c r="BF208" s="153">
        <f>IF(N208="znížená",J208,0)</f>
        <v>0</v>
      </c>
      <c r="BG208" s="153">
        <f>IF(N208="zákl. prenesená",J208,0)</f>
        <v>0</v>
      </c>
      <c r="BH208" s="153">
        <f>IF(N208="zníž. prenesená",J208,0)</f>
        <v>0</v>
      </c>
      <c r="BI208" s="153">
        <f>IF(N208="nulová",J208,0)</f>
        <v>0</v>
      </c>
      <c r="BJ208" s="13" t="s">
        <v>87</v>
      </c>
      <c r="BK208" s="153">
        <f>ROUND(I208*H208,2)</f>
        <v>0</v>
      </c>
      <c r="BL208" s="13" t="s">
        <v>210</v>
      </c>
      <c r="BM208" s="152" t="s">
        <v>760</v>
      </c>
    </row>
    <row r="209" spans="2:65" s="1" customFormat="1" ht="24.2" customHeight="1">
      <c r="B209" s="139"/>
      <c r="C209" s="140" t="s">
        <v>315</v>
      </c>
      <c r="D209" s="140" t="s">
        <v>152</v>
      </c>
      <c r="E209" s="141" t="s">
        <v>761</v>
      </c>
      <c r="F209" s="142" t="s">
        <v>762</v>
      </c>
      <c r="G209" s="143" t="s">
        <v>155</v>
      </c>
      <c r="H209" s="144">
        <v>10</v>
      </c>
      <c r="I209" s="145"/>
      <c r="J209" s="146">
        <f>ROUND(I209*H209,2)</f>
        <v>0</v>
      </c>
      <c r="K209" s="147"/>
      <c r="L209" s="28"/>
      <c r="M209" s="148" t="s">
        <v>1</v>
      </c>
      <c r="N209" s="149" t="s">
        <v>41</v>
      </c>
      <c r="P209" s="150">
        <f>O209*H209</f>
        <v>0</v>
      </c>
      <c r="Q209" s="150">
        <v>1.4999999999999999E-4</v>
      </c>
      <c r="R209" s="150">
        <f>Q209*H209</f>
        <v>1.4999999999999998E-3</v>
      </c>
      <c r="S209" s="150">
        <v>0</v>
      </c>
      <c r="T209" s="151">
        <f>S209*H209</f>
        <v>0</v>
      </c>
      <c r="AR209" s="152" t="s">
        <v>210</v>
      </c>
      <c r="AT209" s="152" t="s">
        <v>152</v>
      </c>
      <c r="AU209" s="152" t="s">
        <v>87</v>
      </c>
      <c r="AY209" s="13" t="s">
        <v>150</v>
      </c>
      <c r="BE209" s="153">
        <f>IF(N209="základná",J209,0)</f>
        <v>0</v>
      </c>
      <c r="BF209" s="153">
        <f>IF(N209="znížená",J209,0)</f>
        <v>0</v>
      </c>
      <c r="BG209" s="153">
        <f>IF(N209="zákl. prenesená",J209,0)</f>
        <v>0</v>
      </c>
      <c r="BH209" s="153">
        <f>IF(N209="zníž. prenesená",J209,0)</f>
        <v>0</v>
      </c>
      <c r="BI209" s="153">
        <f>IF(N209="nulová",J209,0)</f>
        <v>0</v>
      </c>
      <c r="BJ209" s="13" t="s">
        <v>87</v>
      </c>
      <c r="BK209" s="153">
        <f>ROUND(I209*H209,2)</f>
        <v>0</v>
      </c>
      <c r="BL209" s="13" t="s">
        <v>210</v>
      </c>
      <c r="BM209" s="152" t="s">
        <v>763</v>
      </c>
    </row>
    <row r="210" spans="2:65" s="1" customFormat="1" ht="33" customHeight="1">
      <c r="B210" s="139"/>
      <c r="C210" s="140" t="s">
        <v>319</v>
      </c>
      <c r="D210" s="140" t="s">
        <v>152</v>
      </c>
      <c r="E210" s="141" t="s">
        <v>764</v>
      </c>
      <c r="F210" s="142" t="s">
        <v>765</v>
      </c>
      <c r="G210" s="143" t="s">
        <v>155</v>
      </c>
      <c r="H210" s="144">
        <v>20.975999999999999</v>
      </c>
      <c r="I210" s="145"/>
      <c r="J210" s="146">
        <f>ROUND(I210*H210,2)</f>
        <v>0</v>
      </c>
      <c r="K210" s="147"/>
      <c r="L210" s="28"/>
      <c r="M210" s="148" t="s">
        <v>1</v>
      </c>
      <c r="N210" s="149" t="s">
        <v>41</v>
      </c>
      <c r="P210" s="150">
        <f>O210*H210</f>
        <v>0</v>
      </c>
      <c r="Q210" s="150">
        <v>2.2000000000000001E-4</v>
      </c>
      <c r="R210" s="150">
        <f>Q210*H210</f>
        <v>4.6147200000000001E-3</v>
      </c>
      <c r="S210" s="150">
        <v>0</v>
      </c>
      <c r="T210" s="151">
        <f>S210*H210</f>
        <v>0</v>
      </c>
      <c r="AR210" s="152" t="s">
        <v>210</v>
      </c>
      <c r="AT210" s="152" t="s">
        <v>152</v>
      </c>
      <c r="AU210" s="152" t="s">
        <v>87</v>
      </c>
      <c r="AY210" s="13" t="s">
        <v>150</v>
      </c>
      <c r="BE210" s="153">
        <f>IF(N210="základná",J210,0)</f>
        <v>0</v>
      </c>
      <c r="BF210" s="153">
        <f>IF(N210="znížená",J210,0)</f>
        <v>0</v>
      </c>
      <c r="BG210" s="153">
        <f>IF(N210="zákl. prenesená",J210,0)</f>
        <v>0</v>
      </c>
      <c r="BH210" s="153">
        <f>IF(N210="zníž. prenesená",J210,0)</f>
        <v>0</v>
      </c>
      <c r="BI210" s="153">
        <f>IF(N210="nulová",J210,0)</f>
        <v>0</v>
      </c>
      <c r="BJ210" s="13" t="s">
        <v>87</v>
      </c>
      <c r="BK210" s="153">
        <f>ROUND(I210*H210,2)</f>
        <v>0</v>
      </c>
      <c r="BL210" s="13" t="s">
        <v>210</v>
      </c>
      <c r="BM210" s="152" t="s">
        <v>766</v>
      </c>
    </row>
    <row r="211" spans="2:65" s="1" customFormat="1" ht="24.2" customHeight="1">
      <c r="B211" s="139"/>
      <c r="C211" s="140" t="s">
        <v>323</v>
      </c>
      <c r="D211" s="140" t="s">
        <v>152</v>
      </c>
      <c r="E211" s="141" t="s">
        <v>767</v>
      </c>
      <c r="F211" s="142" t="s">
        <v>768</v>
      </c>
      <c r="G211" s="143" t="s">
        <v>155</v>
      </c>
      <c r="H211" s="144">
        <v>89.2</v>
      </c>
      <c r="I211" s="145"/>
      <c r="J211" s="146">
        <f>ROUND(I211*H211,2)</f>
        <v>0</v>
      </c>
      <c r="K211" s="147"/>
      <c r="L211" s="28"/>
      <c r="M211" s="148" t="s">
        <v>1</v>
      </c>
      <c r="N211" s="149" t="s">
        <v>41</v>
      </c>
      <c r="P211" s="150">
        <f>O211*H211</f>
        <v>0</v>
      </c>
      <c r="Q211" s="150">
        <v>2.0000000000000001E-4</v>
      </c>
      <c r="R211" s="150">
        <f>Q211*H211</f>
        <v>1.7840000000000002E-2</v>
      </c>
      <c r="S211" s="150">
        <v>0</v>
      </c>
      <c r="T211" s="151">
        <f>S211*H211</f>
        <v>0</v>
      </c>
      <c r="AR211" s="152" t="s">
        <v>210</v>
      </c>
      <c r="AT211" s="152" t="s">
        <v>152</v>
      </c>
      <c r="AU211" s="152" t="s">
        <v>87</v>
      </c>
      <c r="AY211" s="13" t="s">
        <v>150</v>
      </c>
      <c r="BE211" s="153">
        <f>IF(N211="základná",J211,0)</f>
        <v>0</v>
      </c>
      <c r="BF211" s="153">
        <f>IF(N211="znížená",J211,0)</f>
        <v>0</v>
      </c>
      <c r="BG211" s="153">
        <f>IF(N211="zákl. prenesená",J211,0)</f>
        <v>0</v>
      </c>
      <c r="BH211" s="153">
        <f>IF(N211="zníž. prenesená",J211,0)</f>
        <v>0</v>
      </c>
      <c r="BI211" s="153">
        <f>IF(N211="nulová",J211,0)</f>
        <v>0</v>
      </c>
      <c r="BJ211" s="13" t="s">
        <v>87</v>
      </c>
      <c r="BK211" s="153">
        <f>ROUND(I211*H211,2)</f>
        <v>0</v>
      </c>
      <c r="BL211" s="13" t="s">
        <v>210</v>
      </c>
      <c r="BM211" s="152" t="s">
        <v>769</v>
      </c>
    </row>
    <row r="212" spans="2:65" s="11" customFormat="1" ht="25.9" customHeight="1">
      <c r="B212" s="127"/>
      <c r="D212" s="128" t="s">
        <v>74</v>
      </c>
      <c r="E212" s="129" t="s">
        <v>770</v>
      </c>
      <c r="F212" s="129" t="s">
        <v>771</v>
      </c>
      <c r="I212" s="130"/>
      <c r="J212" s="131">
        <f>BK212</f>
        <v>0</v>
      </c>
      <c r="L212" s="127"/>
      <c r="M212" s="132"/>
      <c r="P212" s="133">
        <f>SUM(P213:P215)</f>
        <v>0</v>
      </c>
      <c r="R212" s="133">
        <f>SUM(R213:R215)</f>
        <v>0</v>
      </c>
      <c r="T212" s="134">
        <f>SUM(T213:T215)</f>
        <v>0</v>
      </c>
      <c r="AR212" s="128" t="s">
        <v>94</v>
      </c>
      <c r="AT212" s="135" t="s">
        <v>74</v>
      </c>
      <c r="AU212" s="135" t="s">
        <v>75</v>
      </c>
      <c r="AY212" s="128" t="s">
        <v>150</v>
      </c>
      <c r="BK212" s="136">
        <f>SUM(BK213:BK215)</f>
        <v>0</v>
      </c>
    </row>
    <row r="213" spans="2:65" s="1" customFormat="1" ht="16.5" customHeight="1">
      <c r="B213" s="139"/>
      <c r="C213" s="140" t="s">
        <v>327</v>
      </c>
      <c r="D213" s="140" t="s">
        <v>152</v>
      </c>
      <c r="E213" s="141" t="s">
        <v>772</v>
      </c>
      <c r="F213" s="142" t="s">
        <v>773</v>
      </c>
      <c r="G213" s="143" t="s">
        <v>774</v>
      </c>
      <c r="H213" s="144">
        <v>150</v>
      </c>
      <c r="I213" s="145"/>
      <c r="J213" s="146">
        <f>ROUND(I213*H213,2)</f>
        <v>0</v>
      </c>
      <c r="K213" s="147"/>
      <c r="L213" s="28"/>
      <c r="M213" s="148" t="s">
        <v>1</v>
      </c>
      <c r="N213" s="149" t="s">
        <v>41</v>
      </c>
      <c r="P213" s="150">
        <f>O213*H213</f>
        <v>0</v>
      </c>
      <c r="Q213" s="150">
        <v>0</v>
      </c>
      <c r="R213" s="150">
        <f>Q213*H213</f>
        <v>0</v>
      </c>
      <c r="S213" s="150">
        <v>0</v>
      </c>
      <c r="T213" s="151">
        <f>S213*H213</f>
        <v>0</v>
      </c>
      <c r="AR213" s="152" t="s">
        <v>775</v>
      </c>
      <c r="AT213" s="152" t="s">
        <v>152</v>
      </c>
      <c r="AU213" s="152" t="s">
        <v>82</v>
      </c>
      <c r="AY213" s="13" t="s">
        <v>150</v>
      </c>
      <c r="BE213" s="153">
        <f>IF(N213="základná",J213,0)</f>
        <v>0</v>
      </c>
      <c r="BF213" s="153">
        <f>IF(N213="znížená",J213,0)</f>
        <v>0</v>
      </c>
      <c r="BG213" s="153">
        <f>IF(N213="zákl. prenesená",J213,0)</f>
        <v>0</v>
      </c>
      <c r="BH213" s="153">
        <f>IF(N213="zníž. prenesená",J213,0)</f>
        <v>0</v>
      </c>
      <c r="BI213" s="153">
        <f>IF(N213="nulová",J213,0)</f>
        <v>0</v>
      </c>
      <c r="BJ213" s="13" t="s">
        <v>87</v>
      </c>
      <c r="BK213" s="153">
        <f>ROUND(I213*H213,2)</f>
        <v>0</v>
      </c>
      <c r="BL213" s="13" t="s">
        <v>775</v>
      </c>
      <c r="BM213" s="152" t="s">
        <v>776</v>
      </c>
    </row>
    <row r="214" spans="2:65" s="1" customFormat="1" ht="21.75" customHeight="1">
      <c r="B214" s="139"/>
      <c r="C214" s="140" t="s">
        <v>407</v>
      </c>
      <c r="D214" s="140" t="s">
        <v>152</v>
      </c>
      <c r="E214" s="141" t="s">
        <v>777</v>
      </c>
      <c r="F214" s="142" t="s">
        <v>778</v>
      </c>
      <c r="G214" s="143" t="s">
        <v>774</v>
      </c>
      <c r="H214" s="144">
        <v>100</v>
      </c>
      <c r="I214" s="145"/>
      <c r="J214" s="146">
        <f>ROUND(I214*H214,2)</f>
        <v>0</v>
      </c>
      <c r="K214" s="147"/>
      <c r="L214" s="28"/>
      <c r="M214" s="148" t="s">
        <v>1</v>
      </c>
      <c r="N214" s="149" t="s">
        <v>41</v>
      </c>
      <c r="P214" s="150">
        <f>O214*H214</f>
        <v>0</v>
      </c>
      <c r="Q214" s="150">
        <v>0</v>
      </c>
      <c r="R214" s="150">
        <f>Q214*H214</f>
        <v>0</v>
      </c>
      <c r="S214" s="150">
        <v>0</v>
      </c>
      <c r="T214" s="151">
        <f>S214*H214</f>
        <v>0</v>
      </c>
      <c r="AR214" s="152" t="s">
        <v>775</v>
      </c>
      <c r="AT214" s="152" t="s">
        <v>152</v>
      </c>
      <c r="AU214" s="152" t="s">
        <v>82</v>
      </c>
      <c r="AY214" s="13" t="s">
        <v>150</v>
      </c>
      <c r="BE214" s="153">
        <f>IF(N214="základná",J214,0)</f>
        <v>0</v>
      </c>
      <c r="BF214" s="153">
        <f>IF(N214="znížená",J214,0)</f>
        <v>0</v>
      </c>
      <c r="BG214" s="153">
        <f>IF(N214="zákl. prenesená",J214,0)</f>
        <v>0</v>
      </c>
      <c r="BH214" s="153">
        <f>IF(N214="zníž. prenesená",J214,0)</f>
        <v>0</v>
      </c>
      <c r="BI214" s="153">
        <f>IF(N214="nulová",J214,0)</f>
        <v>0</v>
      </c>
      <c r="BJ214" s="13" t="s">
        <v>87</v>
      </c>
      <c r="BK214" s="153">
        <f>ROUND(I214*H214,2)</f>
        <v>0</v>
      </c>
      <c r="BL214" s="13" t="s">
        <v>775</v>
      </c>
      <c r="BM214" s="152" t="s">
        <v>779</v>
      </c>
    </row>
    <row r="215" spans="2:65" s="1" customFormat="1" ht="16.5" customHeight="1">
      <c r="B215" s="139"/>
      <c r="C215" s="140" t="s">
        <v>331</v>
      </c>
      <c r="D215" s="140" t="s">
        <v>152</v>
      </c>
      <c r="E215" s="141" t="s">
        <v>780</v>
      </c>
      <c r="F215" s="142" t="s">
        <v>781</v>
      </c>
      <c r="G215" s="143" t="s">
        <v>774</v>
      </c>
      <c r="H215" s="144">
        <v>16</v>
      </c>
      <c r="I215" s="145"/>
      <c r="J215" s="146">
        <f>ROUND(I215*H215,2)</f>
        <v>0</v>
      </c>
      <c r="K215" s="147"/>
      <c r="L215" s="28"/>
      <c r="M215" s="166" t="s">
        <v>1</v>
      </c>
      <c r="N215" s="167" t="s">
        <v>41</v>
      </c>
      <c r="O215" s="168"/>
      <c r="P215" s="169">
        <f>O215*H215</f>
        <v>0</v>
      </c>
      <c r="Q215" s="169">
        <v>0</v>
      </c>
      <c r="R215" s="169">
        <f>Q215*H215</f>
        <v>0</v>
      </c>
      <c r="S215" s="169">
        <v>0</v>
      </c>
      <c r="T215" s="170">
        <f>S215*H215</f>
        <v>0</v>
      </c>
      <c r="AR215" s="152" t="s">
        <v>775</v>
      </c>
      <c r="AT215" s="152" t="s">
        <v>152</v>
      </c>
      <c r="AU215" s="152" t="s">
        <v>82</v>
      </c>
      <c r="AY215" s="13" t="s">
        <v>150</v>
      </c>
      <c r="BE215" s="153">
        <f>IF(N215="základná",J215,0)</f>
        <v>0</v>
      </c>
      <c r="BF215" s="153">
        <f>IF(N215="znížená",J215,0)</f>
        <v>0</v>
      </c>
      <c r="BG215" s="153">
        <f>IF(N215="zákl. prenesená",J215,0)</f>
        <v>0</v>
      </c>
      <c r="BH215" s="153">
        <f>IF(N215="zníž. prenesená",J215,0)</f>
        <v>0</v>
      </c>
      <c r="BI215" s="153">
        <f>IF(N215="nulová",J215,0)</f>
        <v>0</v>
      </c>
      <c r="BJ215" s="13" t="s">
        <v>87</v>
      </c>
      <c r="BK215" s="153">
        <f>ROUND(I215*H215,2)</f>
        <v>0</v>
      </c>
      <c r="BL215" s="13" t="s">
        <v>775</v>
      </c>
      <c r="BM215" s="152" t="s">
        <v>782</v>
      </c>
    </row>
    <row r="216" spans="2:65" s="1" customFormat="1" ht="6.95" customHeight="1">
      <c r="B216" s="43"/>
      <c r="C216" s="44"/>
      <c r="D216" s="44"/>
      <c r="E216" s="44"/>
      <c r="F216" s="44"/>
      <c r="G216" s="44"/>
      <c r="H216" s="44"/>
      <c r="I216" s="44"/>
      <c r="J216" s="44"/>
      <c r="K216" s="44"/>
      <c r="L216" s="28"/>
    </row>
  </sheetData>
  <autoFilter ref="C134:K215" xr:uid="{00000000-0009-0000-0000-000002000000}"/>
  <mergeCells count="12">
    <mergeCell ref="E127:H127"/>
    <mergeCell ref="L2:V2"/>
    <mergeCell ref="E85:H85"/>
    <mergeCell ref="E87:H87"/>
    <mergeCell ref="E89:H89"/>
    <mergeCell ref="E123:H123"/>
    <mergeCell ref="E125:H125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BM219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02" t="s">
        <v>5</v>
      </c>
      <c r="M2" s="184"/>
      <c r="N2" s="184"/>
      <c r="O2" s="184"/>
      <c r="P2" s="184"/>
      <c r="Q2" s="184"/>
      <c r="R2" s="184"/>
      <c r="S2" s="184"/>
      <c r="T2" s="184"/>
      <c r="U2" s="184"/>
      <c r="V2" s="184"/>
      <c r="AT2" s="13" t="s">
        <v>93</v>
      </c>
    </row>
    <row r="3" spans="2:46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75</v>
      </c>
    </row>
    <row r="4" spans="2:46" ht="24.95" customHeight="1">
      <c r="B4" s="16"/>
      <c r="D4" s="17" t="s">
        <v>115</v>
      </c>
      <c r="L4" s="16"/>
      <c r="M4" s="92" t="s">
        <v>9</v>
      </c>
      <c r="AT4" s="13" t="s">
        <v>3</v>
      </c>
    </row>
    <row r="5" spans="2:46" ht="6.95" customHeight="1">
      <c r="B5" s="16"/>
      <c r="L5" s="16"/>
    </row>
    <row r="6" spans="2:46" ht="12" customHeight="1">
      <c r="B6" s="16"/>
      <c r="D6" s="23" t="s">
        <v>15</v>
      </c>
      <c r="L6" s="16"/>
    </row>
    <row r="7" spans="2:46" ht="26.25" customHeight="1">
      <c r="B7" s="16"/>
      <c r="E7" s="219" t="str">
        <f>'Rekapitulácia stavby'!K6</f>
        <v>Domov dôchodcov a domov sociálnych služieb Kremnica - zníženie energetickej náročnosti objektu</v>
      </c>
      <c r="F7" s="220"/>
      <c r="G7" s="220"/>
      <c r="H7" s="220"/>
      <c r="L7" s="16"/>
    </row>
    <row r="8" spans="2:46" ht="12" customHeight="1">
      <c r="B8" s="16"/>
      <c r="D8" s="23" t="s">
        <v>116</v>
      </c>
      <c r="L8" s="16"/>
    </row>
    <row r="9" spans="2:46" s="1" customFormat="1" ht="16.5" customHeight="1">
      <c r="B9" s="28"/>
      <c r="E9" s="219" t="s">
        <v>117</v>
      </c>
      <c r="F9" s="221"/>
      <c r="G9" s="221"/>
      <c r="H9" s="221"/>
      <c r="L9" s="28"/>
    </row>
    <row r="10" spans="2:46" s="1" customFormat="1" ht="12" customHeight="1">
      <c r="B10" s="28"/>
      <c r="D10" s="23" t="s">
        <v>118</v>
      </c>
      <c r="L10" s="28"/>
    </row>
    <row r="11" spans="2:46" s="1" customFormat="1" ht="16.5" customHeight="1">
      <c r="B11" s="28"/>
      <c r="E11" s="178" t="s">
        <v>783</v>
      </c>
      <c r="F11" s="221"/>
      <c r="G11" s="221"/>
      <c r="H11" s="221"/>
      <c r="L11" s="28"/>
    </row>
    <row r="12" spans="2:46" s="1" customFormat="1" ht="11.25">
      <c r="B12" s="28"/>
      <c r="L12" s="28"/>
    </row>
    <row r="13" spans="2:46" s="1" customFormat="1" ht="12" customHeight="1">
      <c r="B13" s="28"/>
      <c r="D13" s="23" t="s">
        <v>17</v>
      </c>
      <c r="F13" s="21" t="s">
        <v>1</v>
      </c>
      <c r="I13" s="23" t="s">
        <v>18</v>
      </c>
      <c r="J13" s="21" t="s">
        <v>1</v>
      </c>
      <c r="L13" s="28"/>
    </row>
    <row r="14" spans="2:46" s="1" customFormat="1" ht="12" customHeight="1">
      <c r="B14" s="28"/>
      <c r="D14" s="23" t="s">
        <v>19</v>
      </c>
      <c r="F14" s="21" t="s">
        <v>20</v>
      </c>
      <c r="I14" s="23" t="s">
        <v>21</v>
      </c>
      <c r="J14" s="51" t="str">
        <f>'Rekapitulácia stavby'!AN8</f>
        <v>30. 3. 2023</v>
      </c>
      <c r="L14" s="28"/>
    </row>
    <row r="15" spans="2:46" s="1" customFormat="1" ht="10.9" customHeight="1">
      <c r="B15" s="28"/>
      <c r="L15" s="28"/>
    </row>
    <row r="16" spans="2:46" s="1" customFormat="1" ht="12" customHeight="1">
      <c r="B16" s="28"/>
      <c r="D16" s="23" t="s">
        <v>23</v>
      </c>
      <c r="I16" s="23" t="s">
        <v>24</v>
      </c>
      <c r="J16" s="21" t="s">
        <v>1</v>
      </c>
      <c r="L16" s="28"/>
    </row>
    <row r="17" spans="2:12" s="1" customFormat="1" ht="18" customHeight="1">
      <c r="B17" s="28"/>
      <c r="E17" s="21" t="s">
        <v>25</v>
      </c>
      <c r="I17" s="23" t="s">
        <v>26</v>
      </c>
      <c r="J17" s="21" t="s">
        <v>1</v>
      </c>
      <c r="L17" s="28"/>
    </row>
    <row r="18" spans="2:12" s="1" customFormat="1" ht="6.95" customHeight="1">
      <c r="B18" s="28"/>
      <c r="L18" s="28"/>
    </row>
    <row r="19" spans="2:12" s="1" customFormat="1" ht="12" customHeight="1">
      <c r="B19" s="28"/>
      <c r="D19" s="23" t="s">
        <v>27</v>
      </c>
      <c r="I19" s="23" t="s">
        <v>24</v>
      </c>
      <c r="J19" s="24" t="str">
        <f>'Rekapitulácia stavby'!AN13</f>
        <v>Vyplň údaj</v>
      </c>
      <c r="L19" s="28"/>
    </row>
    <row r="20" spans="2:12" s="1" customFormat="1" ht="18" customHeight="1">
      <c r="B20" s="28"/>
      <c r="E20" s="222" t="str">
        <f>'Rekapitulácia stavby'!E14</f>
        <v>Vyplň údaj</v>
      </c>
      <c r="F20" s="183"/>
      <c r="G20" s="183"/>
      <c r="H20" s="183"/>
      <c r="I20" s="23" t="s">
        <v>26</v>
      </c>
      <c r="J20" s="24" t="str">
        <f>'Rekapitulácia stavby'!AN14</f>
        <v>Vyplň údaj</v>
      </c>
      <c r="L20" s="28"/>
    </row>
    <row r="21" spans="2:12" s="1" customFormat="1" ht="6.95" customHeight="1">
      <c r="B21" s="28"/>
      <c r="L21" s="28"/>
    </row>
    <row r="22" spans="2:12" s="1" customFormat="1" ht="12" customHeight="1">
      <c r="B22" s="28"/>
      <c r="D22" s="23" t="s">
        <v>29</v>
      </c>
      <c r="I22" s="23" t="s">
        <v>24</v>
      </c>
      <c r="J22" s="21" t="s">
        <v>1</v>
      </c>
      <c r="L22" s="28"/>
    </row>
    <row r="23" spans="2:12" s="1" customFormat="1" ht="18" customHeight="1">
      <c r="B23" s="28"/>
      <c r="E23" s="21" t="s">
        <v>30</v>
      </c>
      <c r="I23" s="23" t="s">
        <v>26</v>
      </c>
      <c r="J23" s="21" t="s">
        <v>1</v>
      </c>
      <c r="L23" s="28"/>
    </row>
    <row r="24" spans="2:12" s="1" customFormat="1" ht="6.95" customHeight="1">
      <c r="B24" s="28"/>
      <c r="L24" s="28"/>
    </row>
    <row r="25" spans="2:12" s="1" customFormat="1" ht="12" customHeight="1">
      <c r="B25" s="28"/>
      <c r="D25" s="23" t="s">
        <v>32</v>
      </c>
      <c r="I25" s="23" t="s">
        <v>24</v>
      </c>
      <c r="J25" s="21" t="s">
        <v>1</v>
      </c>
      <c r="L25" s="28"/>
    </row>
    <row r="26" spans="2:12" s="1" customFormat="1" ht="18" customHeight="1">
      <c r="B26" s="28"/>
      <c r="E26" s="21" t="s">
        <v>33</v>
      </c>
      <c r="I26" s="23" t="s">
        <v>26</v>
      </c>
      <c r="J26" s="21" t="s">
        <v>1</v>
      </c>
      <c r="L26" s="28"/>
    </row>
    <row r="27" spans="2:12" s="1" customFormat="1" ht="6.95" customHeight="1">
      <c r="B27" s="28"/>
      <c r="L27" s="28"/>
    </row>
    <row r="28" spans="2:12" s="1" customFormat="1" ht="12" customHeight="1">
      <c r="B28" s="28"/>
      <c r="D28" s="23" t="s">
        <v>34</v>
      </c>
      <c r="L28" s="28"/>
    </row>
    <row r="29" spans="2:12" s="7" customFormat="1" ht="16.5" customHeight="1">
      <c r="B29" s="93"/>
      <c r="E29" s="188" t="s">
        <v>1</v>
      </c>
      <c r="F29" s="188"/>
      <c r="G29" s="188"/>
      <c r="H29" s="188"/>
      <c r="L29" s="93"/>
    </row>
    <row r="30" spans="2:12" s="1" customFormat="1" ht="6.95" customHeight="1">
      <c r="B30" s="28"/>
      <c r="L30" s="28"/>
    </row>
    <row r="31" spans="2:12" s="1" customFormat="1" ht="6.95" customHeight="1">
      <c r="B31" s="28"/>
      <c r="D31" s="52"/>
      <c r="E31" s="52"/>
      <c r="F31" s="52"/>
      <c r="G31" s="52"/>
      <c r="H31" s="52"/>
      <c r="I31" s="52"/>
      <c r="J31" s="52"/>
      <c r="K31" s="52"/>
      <c r="L31" s="28"/>
    </row>
    <row r="32" spans="2:12" s="1" customFormat="1" ht="25.35" customHeight="1">
      <c r="B32" s="28"/>
      <c r="D32" s="94" t="s">
        <v>35</v>
      </c>
      <c r="J32" s="65">
        <f>ROUND(J130, 2)</f>
        <v>0</v>
      </c>
      <c r="L32" s="28"/>
    </row>
    <row r="33" spans="2:12" s="1" customFormat="1" ht="6.95" customHeight="1">
      <c r="B33" s="28"/>
      <c r="D33" s="52"/>
      <c r="E33" s="52"/>
      <c r="F33" s="52"/>
      <c r="G33" s="52"/>
      <c r="H33" s="52"/>
      <c r="I33" s="52"/>
      <c r="J33" s="52"/>
      <c r="K33" s="52"/>
      <c r="L33" s="28"/>
    </row>
    <row r="34" spans="2:12" s="1" customFormat="1" ht="14.45" customHeight="1">
      <c r="B34" s="28"/>
      <c r="F34" s="31" t="s">
        <v>37</v>
      </c>
      <c r="I34" s="31" t="s">
        <v>36</v>
      </c>
      <c r="J34" s="31" t="s">
        <v>38</v>
      </c>
      <c r="L34" s="28"/>
    </row>
    <row r="35" spans="2:12" s="1" customFormat="1" ht="14.45" customHeight="1">
      <c r="B35" s="28"/>
      <c r="D35" s="54" t="s">
        <v>39</v>
      </c>
      <c r="E35" s="33" t="s">
        <v>40</v>
      </c>
      <c r="F35" s="95">
        <f>ROUND((SUM(BE130:BE218)),  2)</f>
        <v>0</v>
      </c>
      <c r="G35" s="96"/>
      <c r="H35" s="96"/>
      <c r="I35" s="97">
        <v>0.2</v>
      </c>
      <c r="J35" s="95">
        <f>ROUND(((SUM(BE130:BE218))*I35),  2)</f>
        <v>0</v>
      </c>
      <c r="L35" s="28"/>
    </row>
    <row r="36" spans="2:12" s="1" customFormat="1" ht="14.45" customHeight="1">
      <c r="B36" s="28"/>
      <c r="E36" s="33" t="s">
        <v>41</v>
      </c>
      <c r="F36" s="95">
        <f>ROUND((SUM(BF130:BF218)),  2)</f>
        <v>0</v>
      </c>
      <c r="G36" s="96"/>
      <c r="H36" s="96"/>
      <c r="I36" s="97">
        <v>0.2</v>
      </c>
      <c r="J36" s="95">
        <f>ROUND(((SUM(BF130:BF218))*I36),  2)</f>
        <v>0</v>
      </c>
      <c r="L36" s="28"/>
    </row>
    <row r="37" spans="2:12" s="1" customFormat="1" ht="14.45" hidden="1" customHeight="1">
      <c r="B37" s="28"/>
      <c r="E37" s="23" t="s">
        <v>42</v>
      </c>
      <c r="F37" s="85">
        <f>ROUND((SUM(BG130:BG218)),  2)</f>
        <v>0</v>
      </c>
      <c r="I37" s="98">
        <v>0.2</v>
      </c>
      <c r="J37" s="85">
        <f>0</f>
        <v>0</v>
      </c>
      <c r="L37" s="28"/>
    </row>
    <row r="38" spans="2:12" s="1" customFormat="1" ht="14.45" hidden="1" customHeight="1">
      <c r="B38" s="28"/>
      <c r="E38" s="23" t="s">
        <v>43</v>
      </c>
      <c r="F38" s="85">
        <f>ROUND((SUM(BH130:BH218)),  2)</f>
        <v>0</v>
      </c>
      <c r="I38" s="98">
        <v>0.2</v>
      </c>
      <c r="J38" s="85">
        <f>0</f>
        <v>0</v>
      </c>
      <c r="L38" s="28"/>
    </row>
    <row r="39" spans="2:12" s="1" customFormat="1" ht="14.45" hidden="1" customHeight="1">
      <c r="B39" s="28"/>
      <c r="E39" s="33" t="s">
        <v>44</v>
      </c>
      <c r="F39" s="95">
        <f>ROUND((SUM(BI130:BI218)),  2)</f>
        <v>0</v>
      </c>
      <c r="G39" s="96"/>
      <c r="H39" s="96"/>
      <c r="I39" s="97">
        <v>0</v>
      </c>
      <c r="J39" s="95">
        <f>0</f>
        <v>0</v>
      </c>
      <c r="L39" s="28"/>
    </row>
    <row r="40" spans="2:12" s="1" customFormat="1" ht="6.95" customHeight="1">
      <c r="B40" s="28"/>
      <c r="L40" s="28"/>
    </row>
    <row r="41" spans="2:12" s="1" customFormat="1" ht="25.35" customHeight="1">
      <c r="B41" s="28"/>
      <c r="C41" s="99"/>
      <c r="D41" s="100" t="s">
        <v>45</v>
      </c>
      <c r="E41" s="56"/>
      <c r="F41" s="56"/>
      <c r="G41" s="101" t="s">
        <v>46</v>
      </c>
      <c r="H41" s="102" t="s">
        <v>47</v>
      </c>
      <c r="I41" s="56"/>
      <c r="J41" s="103">
        <f>SUM(J32:J39)</f>
        <v>0</v>
      </c>
      <c r="K41" s="104"/>
      <c r="L41" s="28"/>
    </row>
    <row r="42" spans="2:12" s="1" customFormat="1" ht="14.45" customHeight="1">
      <c r="B42" s="28"/>
      <c r="L42" s="28"/>
    </row>
    <row r="43" spans="2:12" ht="14.45" customHeight="1">
      <c r="B43" s="16"/>
      <c r="L43" s="16"/>
    </row>
    <row r="44" spans="2:12" ht="14.45" customHeight="1">
      <c r="B44" s="16"/>
      <c r="L44" s="16"/>
    </row>
    <row r="45" spans="2:12" ht="14.45" customHeight="1">
      <c r="B45" s="16"/>
      <c r="L45" s="16"/>
    </row>
    <row r="46" spans="2:12" ht="14.45" customHeight="1">
      <c r="B46" s="16"/>
      <c r="L46" s="16"/>
    </row>
    <row r="47" spans="2:12" ht="14.45" customHeight="1">
      <c r="B47" s="16"/>
      <c r="L47" s="16"/>
    </row>
    <row r="48" spans="2:12" ht="14.45" customHeight="1">
      <c r="B48" s="16"/>
      <c r="L48" s="16"/>
    </row>
    <row r="49" spans="2:12" ht="14.45" customHeight="1">
      <c r="B49" s="16"/>
      <c r="L49" s="16"/>
    </row>
    <row r="50" spans="2:12" s="1" customFormat="1" ht="14.45" customHeight="1">
      <c r="B50" s="28"/>
      <c r="D50" s="40" t="s">
        <v>48</v>
      </c>
      <c r="E50" s="41"/>
      <c r="F50" s="41"/>
      <c r="G50" s="40" t="s">
        <v>49</v>
      </c>
      <c r="H50" s="41"/>
      <c r="I50" s="41"/>
      <c r="J50" s="41"/>
      <c r="K50" s="41"/>
      <c r="L50" s="28"/>
    </row>
    <row r="51" spans="2:12" ht="11.25">
      <c r="B51" s="16"/>
      <c r="L51" s="16"/>
    </row>
    <row r="52" spans="2:12" ht="11.25">
      <c r="B52" s="16"/>
      <c r="L52" s="16"/>
    </row>
    <row r="53" spans="2:12" ht="11.25">
      <c r="B53" s="16"/>
      <c r="L53" s="16"/>
    </row>
    <row r="54" spans="2:12" ht="11.25">
      <c r="B54" s="16"/>
      <c r="L54" s="16"/>
    </row>
    <row r="55" spans="2:12" ht="11.25">
      <c r="B55" s="16"/>
      <c r="L55" s="16"/>
    </row>
    <row r="56" spans="2:12" ht="11.25">
      <c r="B56" s="16"/>
      <c r="L56" s="16"/>
    </row>
    <row r="57" spans="2:12" ht="11.25">
      <c r="B57" s="16"/>
      <c r="L57" s="16"/>
    </row>
    <row r="58" spans="2:12" ht="11.25">
      <c r="B58" s="16"/>
      <c r="L58" s="16"/>
    </row>
    <row r="59" spans="2:12" ht="11.25">
      <c r="B59" s="16"/>
      <c r="L59" s="16"/>
    </row>
    <row r="60" spans="2:12" ht="11.25">
      <c r="B60" s="16"/>
      <c r="L60" s="16"/>
    </row>
    <row r="61" spans="2:12" s="1" customFormat="1" ht="12.75">
      <c r="B61" s="28"/>
      <c r="D61" s="42" t="s">
        <v>50</v>
      </c>
      <c r="E61" s="30"/>
      <c r="F61" s="105" t="s">
        <v>51</v>
      </c>
      <c r="G61" s="42" t="s">
        <v>50</v>
      </c>
      <c r="H61" s="30"/>
      <c r="I61" s="30"/>
      <c r="J61" s="106" t="s">
        <v>51</v>
      </c>
      <c r="K61" s="30"/>
      <c r="L61" s="28"/>
    </row>
    <row r="62" spans="2:12" ht="11.25">
      <c r="B62" s="16"/>
      <c r="L62" s="16"/>
    </row>
    <row r="63" spans="2:12" ht="11.25">
      <c r="B63" s="16"/>
      <c r="L63" s="16"/>
    </row>
    <row r="64" spans="2:12" ht="11.25">
      <c r="B64" s="16"/>
      <c r="L64" s="16"/>
    </row>
    <row r="65" spans="2:12" s="1" customFormat="1" ht="12.75">
      <c r="B65" s="28"/>
      <c r="D65" s="40" t="s">
        <v>52</v>
      </c>
      <c r="E65" s="41"/>
      <c r="F65" s="41"/>
      <c r="G65" s="40" t="s">
        <v>53</v>
      </c>
      <c r="H65" s="41"/>
      <c r="I65" s="41"/>
      <c r="J65" s="41"/>
      <c r="K65" s="41"/>
      <c r="L65" s="28"/>
    </row>
    <row r="66" spans="2:12" ht="11.25">
      <c r="B66" s="16"/>
      <c r="L66" s="16"/>
    </row>
    <row r="67" spans="2:12" ht="11.25">
      <c r="B67" s="16"/>
      <c r="L67" s="16"/>
    </row>
    <row r="68" spans="2:12" ht="11.25">
      <c r="B68" s="16"/>
      <c r="L68" s="16"/>
    </row>
    <row r="69" spans="2:12" ht="11.25">
      <c r="B69" s="16"/>
      <c r="L69" s="16"/>
    </row>
    <row r="70" spans="2:12" ht="11.25">
      <c r="B70" s="16"/>
      <c r="L70" s="16"/>
    </row>
    <row r="71" spans="2:12" ht="11.25">
      <c r="B71" s="16"/>
      <c r="L71" s="16"/>
    </row>
    <row r="72" spans="2:12" ht="11.25">
      <c r="B72" s="16"/>
      <c r="L72" s="16"/>
    </row>
    <row r="73" spans="2:12" ht="11.25">
      <c r="B73" s="16"/>
      <c r="L73" s="16"/>
    </row>
    <row r="74" spans="2:12" ht="11.25">
      <c r="B74" s="16"/>
      <c r="L74" s="16"/>
    </row>
    <row r="75" spans="2:12" ht="11.25">
      <c r="B75" s="16"/>
      <c r="L75" s="16"/>
    </row>
    <row r="76" spans="2:12" s="1" customFormat="1" ht="12.75">
      <c r="B76" s="28"/>
      <c r="D76" s="42" t="s">
        <v>50</v>
      </c>
      <c r="E76" s="30"/>
      <c r="F76" s="105" t="s">
        <v>51</v>
      </c>
      <c r="G76" s="42" t="s">
        <v>50</v>
      </c>
      <c r="H76" s="30"/>
      <c r="I76" s="30"/>
      <c r="J76" s="106" t="s">
        <v>51</v>
      </c>
      <c r="K76" s="30"/>
      <c r="L76" s="28"/>
    </row>
    <row r="77" spans="2:12" s="1" customFormat="1" ht="14.4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28"/>
    </row>
    <row r="81" spans="2:12" s="1" customFormat="1" ht="6.95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28"/>
    </row>
    <row r="82" spans="2:12" s="1" customFormat="1" ht="24.95" customHeight="1">
      <c r="B82" s="28"/>
      <c r="C82" s="17" t="s">
        <v>120</v>
      </c>
      <c r="L82" s="28"/>
    </row>
    <row r="83" spans="2:12" s="1" customFormat="1" ht="6.95" customHeight="1">
      <c r="B83" s="28"/>
      <c r="L83" s="28"/>
    </row>
    <row r="84" spans="2:12" s="1" customFormat="1" ht="12" customHeight="1">
      <c r="B84" s="28"/>
      <c r="C84" s="23" t="s">
        <v>15</v>
      </c>
      <c r="L84" s="28"/>
    </row>
    <row r="85" spans="2:12" s="1" customFormat="1" ht="26.25" customHeight="1">
      <c r="B85" s="28"/>
      <c r="E85" s="219" t="str">
        <f>E7</f>
        <v>Domov dôchodcov a domov sociálnych služieb Kremnica - zníženie energetickej náročnosti objektu</v>
      </c>
      <c r="F85" s="220"/>
      <c r="G85" s="220"/>
      <c r="H85" s="220"/>
      <c r="L85" s="28"/>
    </row>
    <row r="86" spans="2:12" ht="12" customHeight="1">
      <c r="B86" s="16"/>
      <c r="C86" s="23" t="s">
        <v>116</v>
      </c>
      <c r="L86" s="16"/>
    </row>
    <row r="87" spans="2:12" s="1" customFormat="1" ht="16.5" customHeight="1">
      <c r="B87" s="28"/>
      <c r="E87" s="219" t="s">
        <v>117</v>
      </c>
      <c r="F87" s="221"/>
      <c r="G87" s="221"/>
      <c r="H87" s="221"/>
      <c r="L87" s="28"/>
    </row>
    <row r="88" spans="2:12" s="1" customFormat="1" ht="12" customHeight="1">
      <c r="B88" s="28"/>
      <c r="C88" s="23" t="s">
        <v>118</v>
      </c>
      <c r="L88" s="28"/>
    </row>
    <row r="89" spans="2:12" s="1" customFormat="1" ht="16.5" customHeight="1">
      <c r="B89" s="28"/>
      <c r="E89" s="178" t="str">
        <f>E11</f>
        <v>3 - Modernizácia systému umelého osvetlenia</v>
      </c>
      <c r="F89" s="221"/>
      <c r="G89" s="221"/>
      <c r="H89" s="221"/>
      <c r="L89" s="28"/>
    </row>
    <row r="90" spans="2:12" s="1" customFormat="1" ht="6.95" customHeight="1">
      <c r="B90" s="28"/>
      <c r="L90" s="28"/>
    </row>
    <row r="91" spans="2:12" s="1" customFormat="1" ht="12" customHeight="1">
      <c r="B91" s="28"/>
      <c r="C91" s="23" t="s">
        <v>19</v>
      </c>
      <c r="F91" s="21" t="str">
        <f>F14</f>
        <v xml:space="preserve"> </v>
      </c>
      <c r="I91" s="23" t="s">
        <v>21</v>
      </c>
      <c r="J91" s="51" t="str">
        <f>IF(J14="","",J14)</f>
        <v>30. 3. 2023</v>
      </c>
      <c r="L91" s="28"/>
    </row>
    <row r="92" spans="2:12" s="1" customFormat="1" ht="6.95" customHeight="1">
      <c r="B92" s="28"/>
      <c r="L92" s="28"/>
    </row>
    <row r="93" spans="2:12" s="1" customFormat="1" ht="25.7" customHeight="1">
      <c r="B93" s="28"/>
      <c r="C93" s="23" t="s">
        <v>23</v>
      </c>
      <c r="F93" s="21" t="str">
        <f>E17</f>
        <v>DD a DSS Kremnica, Bystrická 447/25, Kremnica</v>
      </c>
      <c r="I93" s="23" t="s">
        <v>29</v>
      </c>
      <c r="J93" s="26" t="str">
        <f>E23</f>
        <v>Ing. Viliam Michálek, Strečno</v>
      </c>
      <c r="L93" s="28"/>
    </row>
    <row r="94" spans="2:12" s="1" customFormat="1" ht="15.2" customHeight="1">
      <c r="B94" s="28"/>
      <c r="C94" s="23" t="s">
        <v>27</v>
      </c>
      <c r="F94" s="21" t="str">
        <f>IF(E20="","",E20)</f>
        <v>Vyplň údaj</v>
      </c>
      <c r="I94" s="23" t="s">
        <v>32</v>
      </c>
      <c r="J94" s="26" t="str">
        <f>E26</f>
        <v>Ing. Michal Dzugas</v>
      </c>
      <c r="L94" s="28"/>
    </row>
    <row r="95" spans="2:12" s="1" customFormat="1" ht="10.35" customHeight="1">
      <c r="B95" s="28"/>
      <c r="L95" s="28"/>
    </row>
    <row r="96" spans="2:12" s="1" customFormat="1" ht="29.25" customHeight="1">
      <c r="B96" s="28"/>
      <c r="C96" s="107" t="s">
        <v>121</v>
      </c>
      <c r="D96" s="99"/>
      <c r="E96" s="99"/>
      <c r="F96" s="99"/>
      <c r="G96" s="99"/>
      <c r="H96" s="99"/>
      <c r="I96" s="99"/>
      <c r="J96" s="108" t="s">
        <v>122</v>
      </c>
      <c r="K96" s="99"/>
      <c r="L96" s="28"/>
    </row>
    <row r="97" spans="2:47" s="1" customFormat="1" ht="10.35" customHeight="1">
      <c r="B97" s="28"/>
      <c r="L97" s="28"/>
    </row>
    <row r="98" spans="2:47" s="1" customFormat="1" ht="22.9" customHeight="1">
      <c r="B98" s="28"/>
      <c r="C98" s="109" t="s">
        <v>123</v>
      </c>
      <c r="J98" s="65">
        <f>J130</f>
        <v>0</v>
      </c>
      <c r="L98" s="28"/>
      <c r="AU98" s="13" t="s">
        <v>124</v>
      </c>
    </row>
    <row r="99" spans="2:47" s="8" customFormat="1" ht="24.95" customHeight="1">
      <c r="B99" s="110"/>
      <c r="D99" s="111" t="s">
        <v>125</v>
      </c>
      <c r="E99" s="112"/>
      <c r="F99" s="112"/>
      <c r="G99" s="112"/>
      <c r="H99" s="112"/>
      <c r="I99" s="112"/>
      <c r="J99" s="113">
        <f>J131</f>
        <v>0</v>
      </c>
      <c r="L99" s="110"/>
    </row>
    <row r="100" spans="2:47" s="9" customFormat="1" ht="19.899999999999999" customHeight="1">
      <c r="B100" s="114"/>
      <c r="D100" s="115" t="s">
        <v>127</v>
      </c>
      <c r="E100" s="116"/>
      <c r="F100" s="116"/>
      <c r="G100" s="116"/>
      <c r="H100" s="116"/>
      <c r="I100" s="116"/>
      <c r="J100" s="117">
        <f>J132</f>
        <v>0</v>
      </c>
      <c r="L100" s="114"/>
    </row>
    <row r="101" spans="2:47" s="9" customFormat="1" ht="19.899999999999999" customHeight="1">
      <c r="B101" s="114"/>
      <c r="D101" s="115" t="s">
        <v>128</v>
      </c>
      <c r="E101" s="116"/>
      <c r="F101" s="116"/>
      <c r="G101" s="116"/>
      <c r="H101" s="116"/>
      <c r="I101" s="116"/>
      <c r="J101" s="117">
        <f>J136</f>
        <v>0</v>
      </c>
      <c r="L101" s="114"/>
    </row>
    <row r="102" spans="2:47" s="9" customFormat="1" ht="19.899999999999999" customHeight="1">
      <c r="B102" s="114"/>
      <c r="D102" s="115" t="s">
        <v>129</v>
      </c>
      <c r="E102" s="116"/>
      <c r="F102" s="116"/>
      <c r="G102" s="116"/>
      <c r="H102" s="116"/>
      <c r="I102" s="116"/>
      <c r="J102" s="117">
        <f>J144</f>
        <v>0</v>
      </c>
      <c r="L102" s="114"/>
    </row>
    <row r="103" spans="2:47" s="8" customFormat="1" ht="24.95" customHeight="1">
      <c r="B103" s="110"/>
      <c r="D103" s="111" t="s">
        <v>130</v>
      </c>
      <c r="E103" s="112"/>
      <c r="F103" s="112"/>
      <c r="G103" s="112"/>
      <c r="H103" s="112"/>
      <c r="I103" s="112"/>
      <c r="J103" s="113">
        <f>J146</f>
        <v>0</v>
      </c>
      <c r="L103" s="110"/>
    </row>
    <row r="104" spans="2:47" s="9" customFormat="1" ht="19.899999999999999" customHeight="1">
      <c r="B104" s="114"/>
      <c r="D104" s="115" t="s">
        <v>135</v>
      </c>
      <c r="E104" s="116"/>
      <c r="F104" s="116"/>
      <c r="G104" s="116"/>
      <c r="H104" s="116"/>
      <c r="I104" s="116"/>
      <c r="J104" s="117">
        <f>J147</f>
        <v>0</v>
      </c>
      <c r="L104" s="114"/>
    </row>
    <row r="105" spans="2:47" s="8" customFormat="1" ht="24.95" customHeight="1">
      <c r="B105" s="110"/>
      <c r="D105" s="111" t="s">
        <v>784</v>
      </c>
      <c r="E105" s="112"/>
      <c r="F105" s="112"/>
      <c r="G105" s="112"/>
      <c r="H105" s="112"/>
      <c r="I105" s="112"/>
      <c r="J105" s="113">
        <f>J150</f>
        <v>0</v>
      </c>
      <c r="L105" s="110"/>
    </row>
    <row r="106" spans="2:47" s="9" customFormat="1" ht="19.899999999999999" customHeight="1">
      <c r="B106" s="114"/>
      <c r="D106" s="115" t="s">
        <v>785</v>
      </c>
      <c r="E106" s="116"/>
      <c r="F106" s="116"/>
      <c r="G106" s="116"/>
      <c r="H106" s="116"/>
      <c r="I106" s="116"/>
      <c r="J106" s="117">
        <f>J151</f>
        <v>0</v>
      </c>
      <c r="L106" s="114"/>
    </row>
    <row r="107" spans="2:47" s="9" customFormat="1" ht="19.899999999999999" customHeight="1">
      <c r="B107" s="114"/>
      <c r="D107" s="115" t="s">
        <v>786</v>
      </c>
      <c r="E107" s="116"/>
      <c r="F107" s="116"/>
      <c r="G107" s="116"/>
      <c r="H107" s="116"/>
      <c r="I107" s="116"/>
      <c r="J107" s="117">
        <f>J212</f>
        <v>0</v>
      </c>
      <c r="L107" s="114"/>
    </row>
    <row r="108" spans="2:47" s="8" customFormat="1" ht="24.95" customHeight="1">
      <c r="B108" s="110"/>
      <c r="D108" s="111" t="s">
        <v>595</v>
      </c>
      <c r="E108" s="112"/>
      <c r="F108" s="112"/>
      <c r="G108" s="112"/>
      <c r="H108" s="112"/>
      <c r="I108" s="112"/>
      <c r="J108" s="113">
        <f>J215</f>
        <v>0</v>
      </c>
      <c r="L108" s="110"/>
    </row>
    <row r="109" spans="2:47" s="1" customFormat="1" ht="21.75" customHeight="1">
      <c r="B109" s="28"/>
      <c r="L109" s="28"/>
    </row>
    <row r="110" spans="2:47" s="1" customFormat="1" ht="6.95" customHeight="1">
      <c r="B110" s="43"/>
      <c r="C110" s="44"/>
      <c r="D110" s="44"/>
      <c r="E110" s="44"/>
      <c r="F110" s="44"/>
      <c r="G110" s="44"/>
      <c r="H110" s="44"/>
      <c r="I110" s="44"/>
      <c r="J110" s="44"/>
      <c r="K110" s="44"/>
      <c r="L110" s="28"/>
    </row>
    <row r="114" spans="2:12" s="1" customFormat="1" ht="6.95" customHeight="1">
      <c r="B114" s="45"/>
      <c r="C114" s="46"/>
      <c r="D114" s="46"/>
      <c r="E114" s="46"/>
      <c r="F114" s="46"/>
      <c r="G114" s="46"/>
      <c r="H114" s="46"/>
      <c r="I114" s="46"/>
      <c r="J114" s="46"/>
      <c r="K114" s="46"/>
      <c r="L114" s="28"/>
    </row>
    <row r="115" spans="2:12" s="1" customFormat="1" ht="24.95" customHeight="1">
      <c r="B115" s="28"/>
      <c r="C115" s="17" t="s">
        <v>136</v>
      </c>
      <c r="L115" s="28"/>
    </row>
    <row r="116" spans="2:12" s="1" customFormat="1" ht="6.95" customHeight="1">
      <c r="B116" s="28"/>
      <c r="L116" s="28"/>
    </row>
    <row r="117" spans="2:12" s="1" customFormat="1" ht="12" customHeight="1">
      <c r="B117" s="28"/>
      <c r="C117" s="23" t="s">
        <v>15</v>
      </c>
      <c r="L117" s="28"/>
    </row>
    <row r="118" spans="2:12" s="1" customFormat="1" ht="26.25" customHeight="1">
      <c r="B118" s="28"/>
      <c r="E118" s="219" t="str">
        <f>E7</f>
        <v>Domov dôchodcov a domov sociálnych služieb Kremnica - zníženie energetickej náročnosti objektu</v>
      </c>
      <c r="F118" s="220"/>
      <c r="G118" s="220"/>
      <c r="H118" s="220"/>
      <c r="L118" s="28"/>
    </row>
    <row r="119" spans="2:12" ht="12" customHeight="1">
      <c r="B119" s="16"/>
      <c r="C119" s="23" t="s">
        <v>116</v>
      </c>
      <c r="L119" s="16"/>
    </row>
    <row r="120" spans="2:12" s="1" customFormat="1" ht="16.5" customHeight="1">
      <c r="B120" s="28"/>
      <c r="E120" s="219" t="s">
        <v>117</v>
      </c>
      <c r="F120" s="221"/>
      <c r="G120" s="221"/>
      <c r="H120" s="221"/>
      <c r="L120" s="28"/>
    </row>
    <row r="121" spans="2:12" s="1" customFormat="1" ht="12" customHeight="1">
      <c r="B121" s="28"/>
      <c r="C121" s="23" t="s">
        <v>118</v>
      </c>
      <c r="L121" s="28"/>
    </row>
    <row r="122" spans="2:12" s="1" customFormat="1" ht="16.5" customHeight="1">
      <c r="B122" s="28"/>
      <c r="E122" s="178" t="str">
        <f>E11</f>
        <v>3 - Modernizácia systému umelého osvetlenia</v>
      </c>
      <c r="F122" s="221"/>
      <c r="G122" s="221"/>
      <c r="H122" s="221"/>
      <c r="L122" s="28"/>
    </row>
    <row r="123" spans="2:12" s="1" customFormat="1" ht="6.95" customHeight="1">
      <c r="B123" s="28"/>
      <c r="L123" s="28"/>
    </row>
    <row r="124" spans="2:12" s="1" customFormat="1" ht="12" customHeight="1">
      <c r="B124" s="28"/>
      <c r="C124" s="23" t="s">
        <v>19</v>
      </c>
      <c r="F124" s="21" t="str">
        <f>F14</f>
        <v xml:space="preserve"> </v>
      </c>
      <c r="I124" s="23" t="s">
        <v>21</v>
      </c>
      <c r="J124" s="51" t="str">
        <f>IF(J14="","",J14)</f>
        <v>30. 3. 2023</v>
      </c>
      <c r="L124" s="28"/>
    </row>
    <row r="125" spans="2:12" s="1" customFormat="1" ht="6.95" customHeight="1">
      <c r="B125" s="28"/>
      <c r="L125" s="28"/>
    </row>
    <row r="126" spans="2:12" s="1" customFormat="1" ht="25.7" customHeight="1">
      <c r="B126" s="28"/>
      <c r="C126" s="23" t="s">
        <v>23</v>
      </c>
      <c r="F126" s="21" t="str">
        <f>E17</f>
        <v>DD a DSS Kremnica, Bystrická 447/25, Kremnica</v>
      </c>
      <c r="I126" s="23" t="s">
        <v>29</v>
      </c>
      <c r="J126" s="26" t="str">
        <f>E23</f>
        <v>Ing. Viliam Michálek, Strečno</v>
      </c>
      <c r="L126" s="28"/>
    </row>
    <row r="127" spans="2:12" s="1" customFormat="1" ht="15.2" customHeight="1">
      <c r="B127" s="28"/>
      <c r="C127" s="23" t="s">
        <v>27</v>
      </c>
      <c r="F127" s="21" t="str">
        <f>IF(E20="","",E20)</f>
        <v>Vyplň údaj</v>
      </c>
      <c r="I127" s="23" t="s">
        <v>32</v>
      </c>
      <c r="J127" s="26" t="str">
        <f>E26</f>
        <v>Ing. Michal Dzugas</v>
      </c>
      <c r="L127" s="28"/>
    </row>
    <row r="128" spans="2:12" s="1" customFormat="1" ht="10.35" customHeight="1">
      <c r="B128" s="28"/>
      <c r="L128" s="28"/>
    </row>
    <row r="129" spans="2:65" s="10" customFormat="1" ht="29.25" customHeight="1">
      <c r="B129" s="118"/>
      <c r="C129" s="119" t="s">
        <v>137</v>
      </c>
      <c r="D129" s="120" t="s">
        <v>60</v>
      </c>
      <c r="E129" s="120" t="s">
        <v>56</v>
      </c>
      <c r="F129" s="120" t="s">
        <v>57</v>
      </c>
      <c r="G129" s="120" t="s">
        <v>138</v>
      </c>
      <c r="H129" s="120" t="s">
        <v>139</v>
      </c>
      <c r="I129" s="120" t="s">
        <v>140</v>
      </c>
      <c r="J129" s="121" t="s">
        <v>122</v>
      </c>
      <c r="K129" s="122" t="s">
        <v>141</v>
      </c>
      <c r="L129" s="118"/>
      <c r="M129" s="58" t="s">
        <v>1</v>
      </c>
      <c r="N129" s="59" t="s">
        <v>39</v>
      </c>
      <c r="O129" s="59" t="s">
        <v>142</v>
      </c>
      <c r="P129" s="59" t="s">
        <v>143</v>
      </c>
      <c r="Q129" s="59" t="s">
        <v>144</v>
      </c>
      <c r="R129" s="59" t="s">
        <v>145</v>
      </c>
      <c r="S129" s="59" t="s">
        <v>146</v>
      </c>
      <c r="T129" s="60" t="s">
        <v>147</v>
      </c>
    </row>
    <row r="130" spans="2:65" s="1" customFormat="1" ht="22.9" customHeight="1">
      <c r="B130" s="28"/>
      <c r="C130" s="63" t="s">
        <v>123</v>
      </c>
      <c r="J130" s="123">
        <f>BK130</f>
        <v>0</v>
      </c>
      <c r="L130" s="28"/>
      <c r="M130" s="61"/>
      <c r="N130" s="52"/>
      <c r="O130" s="52"/>
      <c r="P130" s="124">
        <f>P131+P146+P150+P215</f>
        <v>0</v>
      </c>
      <c r="Q130" s="52"/>
      <c r="R130" s="124">
        <f>R131+R146+R150+R215</f>
        <v>69.156850000000006</v>
      </c>
      <c r="S130" s="52"/>
      <c r="T130" s="125">
        <f>T131+T146+T150+T215</f>
        <v>5.266</v>
      </c>
      <c r="AT130" s="13" t="s">
        <v>74</v>
      </c>
      <c r="AU130" s="13" t="s">
        <v>124</v>
      </c>
      <c r="BK130" s="126">
        <f>BK131+BK146+BK150+BK215</f>
        <v>0</v>
      </c>
    </row>
    <row r="131" spans="2:65" s="11" customFormat="1" ht="25.9" customHeight="1">
      <c r="B131" s="127"/>
      <c r="D131" s="128" t="s">
        <v>74</v>
      </c>
      <c r="E131" s="129" t="s">
        <v>148</v>
      </c>
      <c r="F131" s="129" t="s">
        <v>149</v>
      </c>
      <c r="I131" s="130"/>
      <c r="J131" s="131">
        <f>BK131</f>
        <v>0</v>
      </c>
      <c r="L131" s="127"/>
      <c r="M131" s="132"/>
      <c r="P131" s="133">
        <f>P132+P136+P144</f>
        <v>0</v>
      </c>
      <c r="R131" s="133">
        <f>R132+R136+R144</f>
        <v>67.387879999999996</v>
      </c>
      <c r="T131" s="134">
        <f>T132+T136+T144</f>
        <v>4.92</v>
      </c>
      <c r="AR131" s="128" t="s">
        <v>82</v>
      </c>
      <c r="AT131" s="135" t="s">
        <v>74</v>
      </c>
      <c r="AU131" s="135" t="s">
        <v>75</v>
      </c>
      <c r="AY131" s="128" t="s">
        <v>150</v>
      </c>
      <c r="BK131" s="136">
        <f>BK132+BK136+BK144</f>
        <v>0</v>
      </c>
    </row>
    <row r="132" spans="2:65" s="11" customFormat="1" ht="22.9" customHeight="1">
      <c r="B132" s="127"/>
      <c r="D132" s="128" t="s">
        <v>74</v>
      </c>
      <c r="E132" s="137" t="s">
        <v>100</v>
      </c>
      <c r="F132" s="137" t="s">
        <v>157</v>
      </c>
      <c r="I132" s="130"/>
      <c r="J132" s="138">
        <f>BK132</f>
        <v>0</v>
      </c>
      <c r="L132" s="127"/>
      <c r="M132" s="132"/>
      <c r="P132" s="133">
        <f>SUM(P133:P135)</f>
        <v>0</v>
      </c>
      <c r="R132" s="133">
        <f>SUM(R133:R135)</f>
        <v>67.23487999999999</v>
      </c>
      <c r="T132" s="134">
        <f>SUM(T133:T135)</f>
        <v>0</v>
      </c>
      <c r="AR132" s="128" t="s">
        <v>82</v>
      </c>
      <c r="AT132" s="135" t="s">
        <v>74</v>
      </c>
      <c r="AU132" s="135" t="s">
        <v>82</v>
      </c>
      <c r="AY132" s="128" t="s">
        <v>150</v>
      </c>
      <c r="BK132" s="136">
        <f>SUM(BK133:BK135)</f>
        <v>0</v>
      </c>
    </row>
    <row r="133" spans="2:65" s="1" customFormat="1" ht="33" customHeight="1">
      <c r="B133" s="139"/>
      <c r="C133" s="140" t="s">
        <v>82</v>
      </c>
      <c r="D133" s="140" t="s">
        <v>152</v>
      </c>
      <c r="E133" s="141" t="s">
        <v>787</v>
      </c>
      <c r="F133" s="142" t="s">
        <v>788</v>
      </c>
      <c r="G133" s="143" t="s">
        <v>155</v>
      </c>
      <c r="H133" s="144">
        <v>1850</v>
      </c>
      <c r="I133" s="145"/>
      <c r="J133" s="146">
        <f>ROUND(I133*H133,2)</f>
        <v>0</v>
      </c>
      <c r="K133" s="147"/>
      <c r="L133" s="28"/>
      <c r="M133" s="148" t="s">
        <v>1</v>
      </c>
      <c r="N133" s="149" t="s">
        <v>41</v>
      </c>
      <c r="P133" s="150">
        <f>O133*H133</f>
        <v>0</v>
      </c>
      <c r="Q133" s="150">
        <v>2.0879999999999999E-2</v>
      </c>
      <c r="R133" s="150">
        <f>Q133*H133</f>
        <v>38.628</v>
      </c>
      <c r="S133" s="150">
        <v>0</v>
      </c>
      <c r="T133" s="151">
        <f>S133*H133</f>
        <v>0</v>
      </c>
      <c r="AR133" s="152" t="s">
        <v>94</v>
      </c>
      <c r="AT133" s="152" t="s">
        <v>152</v>
      </c>
      <c r="AU133" s="152" t="s">
        <v>87</v>
      </c>
      <c r="AY133" s="13" t="s">
        <v>150</v>
      </c>
      <c r="BE133" s="153">
        <f>IF(N133="základná",J133,0)</f>
        <v>0</v>
      </c>
      <c r="BF133" s="153">
        <f>IF(N133="znížená",J133,0)</f>
        <v>0</v>
      </c>
      <c r="BG133" s="153">
        <f>IF(N133="zákl. prenesená",J133,0)</f>
        <v>0</v>
      </c>
      <c r="BH133" s="153">
        <f>IF(N133="zníž. prenesená",J133,0)</f>
        <v>0</v>
      </c>
      <c r="BI133" s="153">
        <f>IF(N133="nulová",J133,0)</f>
        <v>0</v>
      </c>
      <c r="BJ133" s="13" t="s">
        <v>87</v>
      </c>
      <c r="BK133" s="153">
        <f>ROUND(I133*H133,2)</f>
        <v>0</v>
      </c>
      <c r="BL133" s="13" t="s">
        <v>94</v>
      </c>
      <c r="BM133" s="152" t="s">
        <v>789</v>
      </c>
    </row>
    <row r="134" spans="2:65" s="1" customFormat="1" ht="24.2" customHeight="1">
      <c r="B134" s="139"/>
      <c r="C134" s="140" t="s">
        <v>87</v>
      </c>
      <c r="D134" s="140" t="s">
        <v>152</v>
      </c>
      <c r="E134" s="141" t="s">
        <v>790</v>
      </c>
      <c r="F134" s="142" t="s">
        <v>791</v>
      </c>
      <c r="G134" s="143" t="s">
        <v>155</v>
      </c>
      <c r="H134" s="144">
        <v>369</v>
      </c>
      <c r="I134" s="145"/>
      <c r="J134" s="146">
        <f>ROUND(I134*H134,2)</f>
        <v>0</v>
      </c>
      <c r="K134" s="147"/>
      <c r="L134" s="28"/>
      <c r="M134" s="148" t="s">
        <v>1</v>
      </c>
      <c r="N134" s="149" t="s">
        <v>41</v>
      </c>
      <c r="P134" s="150">
        <f>O134*H134</f>
        <v>0</v>
      </c>
      <c r="Q134" s="150">
        <v>7.5520000000000004E-2</v>
      </c>
      <c r="R134" s="150">
        <f>Q134*H134</f>
        <v>27.866880000000002</v>
      </c>
      <c r="S134" s="150">
        <v>0</v>
      </c>
      <c r="T134" s="151">
        <f>S134*H134</f>
        <v>0</v>
      </c>
      <c r="AR134" s="152" t="s">
        <v>94</v>
      </c>
      <c r="AT134" s="152" t="s">
        <v>152</v>
      </c>
      <c r="AU134" s="152" t="s">
        <v>87</v>
      </c>
      <c r="AY134" s="13" t="s">
        <v>150</v>
      </c>
      <c r="BE134" s="153">
        <f>IF(N134="základná",J134,0)</f>
        <v>0</v>
      </c>
      <c r="BF134" s="153">
        <f>IF(N134="znížená",J134,0)</f>
        <v>0</v>
      </c>
      <c r="BG134" s="153">
        <f>IF(N134="zákl. prenesená",J134,0)</f>
        <v>0</v>
      </c>
      <c r="BH134" s="153">
        <f>IF(N134="zníž. prenesená",J134,0)</f>
        <v>0</v>
      </c>
      <c r="BI134" s="153">
        <f>IF(N134="nulová",J134,0)</f>
        <v>0</v>
      </c>
      <c r="BJ134" s="13" t="s">
        <v>87</v>
      </c>
      <c r="BK134" s="153">
        <f>ROUND(I134*H134,2)</f>
        <v>0</v>
      </c>
      <c r="BL134" s="13" t="s">
        <v>94</v>
      </c>
      <c r="BM134" s="152" t="s">
        <v>792</v>
      </c>
    </row>
    <row r="135" spans="2:65" s="1" customFormat="1" ht="24.2" customHeight="1">
      <c r="B135" s="139"/>
      <c r="C135" s="140" t="s">
        <v>91</v>
      </c>
      <c r="D135" s="140" t="s">
        <v>152</v>
      </c>
      <c r="E135" s="141" t="s">
        <v>793</v>
      </c>
      <c r="F135" s="142" t="s">
        <v>794</v>
      </c>
      <c r="G135" s="143" t="s">
        <v>155</v>
      </c>
      <c r="H135" s="144">
        <v>1850</v>
      </c>
      <c r="I135" s="145"/>
      <c r="J135" s="146">
        <f>ROUND(I135*H135,2)</f>
        <v>0</v>
      </c>
      <c r="K135" s="147"/>
      <c r="L135" s="28"/>
      <c r="M135" s="148" t="s">
        <v>1</v>
      </c>
      <c r="N135" s="149" t="s">
        <v>41</v>
      </c>
      <c r="P135" s="150">
        <f>O135*H135</f>
        <v>0</v>
      </c>
      <c r="Q135" s="150">
        <v>4.0000000000000002E-4</v>
      </c>
      <c r="R135" s="150">
        <f>Q135*H135</f>
        <v>0.74</v>
      </c>
      <c r="S135" s="150">
        <v>0</v>
      </c>
      <c r="T135" s="151">
        <f>S135*H135</f>
        <v>0</v>
      </c>
      <c r="AR135" s="152" t="s">
        <v>94</v>
      </c>
      <c r="AT135" s="152" t="s">
        <v>152</v>
      </c>
      <c r="AU135" s="152" t="s">
        <v>87</v>
      </c>
      <c r="AY135" s="13" t="s">
        <v>150</v>
      </c>
      <c r="BE135" s="153">
        <f>IF(N135="základná",J135,0)</f>
        <v>0</v>
      </c>
      <c r="BF135" s="153">
        <f>IF(N135="znížená",J135,0)</f>
        <v>0</v>
      </c>
      <c r="BG135" s="153">
        <f>IF(N135="zákl. prenesená",J135,0)</f>
        <v>0</v>
      </c>
      <c r="BH135" s="153">
        <f>IF(N135="zníž. prenesená",J135,0)</f>
        <v>0</v>
      </c>
      <c r="BI135" s="153">
        <f>IF(N135="nulová",J135,0)</f>
        <v>0</v>
      </c>
      <c r="BJ135" s="13" t="s">
        <v>87</v>
      </c>
      <c r="BK135" s="153">
        <f>ROUND(I135*H135,2)</f>
        <v>0</v>
      </c>
      <c r="BL135" s="13" t="s">
        <v>94</v>
      </c>
      <c r="BM135" s="152" t="s">
        <v>795</v>
      </c>
    </row>
    <row r="136" spans="2:65" s="11" customFormat="1" ht="22.9" customHeight="1">
      <c r="B136" s="127"/>
      <c r="D136" s="128" t="s">
        <v>74</v>
      </c>
      <c r="E136" s="137" t="s">
        <v>112</v>
      </c>
      <c r="F136" s="137" t="s">
        <v>182</v>
      </c>
      <c r="I136" s="130"/>
      <c r="J136" s="138">
        <f>BK136</f>
        <v>0</v>
      </c>
      <c r="L136" s="127"/>
      <c r="M136" s="132"/>
      <c r="P136" s="133">
        <f>SUM(P137:P143)</f>
        <v>0</v>
      </c>
      <c r="R136" s="133">
        <f>SUM(R137:R143)</f>
        <v>0.153</v>
      </c>
      <c r="T136" s="134">
        <f>SUM(T137:T143)</f>
        <v>4.92</v>
      </c>
      <c r="AR136" s="128" t="s">
        <v>82</v>
      </c>
      <c r="AT136" s="135" t="s">
        <v>74</v>
      </c>
      <c r="AU136" s="135" t="s">
        <v>82</v>
      </c>
      <c r="AY136" s="128" t="s">
        <v>150</v>
      </c>
      <c r="BK136" s="136">
        <f>SUM(BK137:BK143)</f>
        <v>0</v>
      </c>
    </row>
    <row r="137" spans="2:65" s="1" customFormat="1" ht="24.2" customHeight="1">
      <c r="B137" s="139"/>
      <c r="C137" s="140" t="s">
        <v>94</v>
      </c>
      <c r="D137" s="140" t="s">
        <v>152</v>
      </c>
      <c r="E137" s="141" t="s">
        <v>796</v>
      </c>
      <c r="F137" s="142" t="s">
        <v>797</v>
      </c>
      <c r="G137" s="143" t="s">
        <v>155</v>
      </c>
      <c r="H137" s="144">
        <v>100</v>
      </c>
      <c r="I137" s="145"/>
      <c r="J137" s="146">
        <f t="shared" ref="J137:J143" si="0">ROUND(I137*H137,2)</f>
        <v>0</v>
      </c>
      <c r="K137" s="147"/>
      <c r="L137" s="28"/>
      <c r="M137" s="148" t="s">
        <v>1</v>
      </c>
      <c r="N137" s="149" t="s">
        <v>41</v>
      </c>
      <c r="P137" s="150">
        <f t="shared" ref="P137:P143" si="1">O137*H137</f>
        <v>0</v>
      </c>
      <c r="Q137" s="150">
        <v>1.5299999999999999E-3</v>
      </c>
      <c r="R137" s="150">
        <f t="shared" ref="R137:R143" si="2">Q137*H137</f>
        <v>0.153</v>
      </c>
      <c r="S137" s="150">
        <v>0</v>
      </c>
      <c r="T137" s="151">
        <f t="shared" ref="T137:T143" si="3">S137*H137</f>
        <v>0</v>
      </c>
      <c r="AR137" s="152" t="s">
        <v>94</v>
      </c>
      <c r="AT137" s="152" t="s">
        <v>152</v>
      </c>
      <c r="AU137" s="152" t="s">
        <v>87</v>
      </c>
      <c r="AY137" s="13" t="s">
        <v>150</v>
      </c>
      <c r="BE137" s="153">
        <f t="shared" ref="BE137:BE143" si="4">IF(N137="základná",J137,0)</f>
        <v>0</v>
      </c>
      <c r="BF137" s="153">
        <f t="shared" ref="BF137:BF143" si="5">IF(N137="znížená",J137,0)</f>
        <v>0</v>
      </c>
      <c r="BG137" s="153">
        <f t="shared" ref="BG137:BG143" si="6">IF(N137="zákl. prenesená",J137,0)</f>
        <v>0</v>
      </c>
      <c r="BH137" s="153">
        <f t="shared" ref="BH137:BH143" si="7">IF(N137="zníž. prenesená",J137,0)</f>
        <v>0</v>
      </c>
      <c r="BI137" s="153">
        <f t="shared" ref="BI137:BI143" si="8">IF(N137="nulová",J137,0)</f>
        <v>0</v>
      </c>
      <c r="BJ137" s="13" t="s">
        <v>87</v>
      </c>
      <c r="BK137" s="153">
        <f t="shared" ref="BK137:BK143" si="9">ROUND(I137*H137,2)</f>
        <v>0</v>
      </c>
      <c r="BL137" s="13" t="s">
        <v>94</v>
      </c>
      <c r="BM137" s="152" t="s">
        <v>798</v>
      </c>
    </row>
    <row r="138" spans="2:65" s="1" customFormat="1" ht="24.2" customHeight="1">
      <c r="B138" s="139"/>
      <c r="C138" s="140" t="s">
        <v>97</v>
      </c>
      <c r="D138" s="140" t="s">
        <v>152</v>
      </c>
      <c r="E138" s="141" t="s">
        <v>799</v>
      </c>
      <c r="F138" s="142" t="s">
        <v>800</v>
      </c>
      <c r="G138" s="143" t="s">
        <v>174</v>
      </c>
      <c r="H138" s="144">
        <v>2460</v>
      </c>
      <c r="I138" s="145"/>
      <c r="J138" s="146">
        <f t="shared" si="0"/>
        <v>0</v>
      </c>
      <c r="K138" s="147"/>
      <c r="L138" s="28"/>
      <c r="M138" s="148" t="s">
        <v>1</v>
      </c>
      <c r="N138" s="149" t="s">
        <v>41</v>
      </c>
      <c r="P138" s="150">
        <f t="shared" si="1"/>
        <v>0</v>
      </c>
      <c r="Q138" s="150">
        <v>0</v>
      </c>
      <c r="R138" s="150">
        <f t="shared" si="2"/>
        <v>0</v>
      </c>
      <c r="S138" s="150">
        <v>2E-3</v>
      </c>
      <c r="T138" s="151">
        <f t="shared" si="3"/>
        <v>4.92</v>
      </c>
      <c r="AR138" s="152" t="s">
        <v>94</v>
      </c>
      <c r="AT138" s="152" t="s">
        <v>152</v>
      </c>
      <c r="AU138" s="152" t="s">
        <v>87</v>
      </c>
      <c r="AY138" s="13" t="s">
        <v>150</v>
      </c>
      <c r="BE138" s="153">
        <f t="shared" si="4"/>
        <v>0</v>
      </c>
      <c r="BF138" s="153">
        <f t="shared" si="5"/>
        <v>0</v>
      </c>
      <c r="BG138" s="153">
        <f t="shared" si="6"/>
        <v>0</v>
      </c>
      <c r="BH138" s="153">
        <f t="shared" si="7"/>
        <v>0</v>
      </c>
      <c r="BI138" s="153">
        <f t="shared" si="8"/>
        <v>0</v>
      </c>
      <c r="BJ138" s="13" t="s">
        <v>87</v>
      </c>
      <c r="BK138" s="153">
        <f t="shared" si="9"/>
        <v>0</v>
      </c>
      <c r="BL138" s="13" t="s">
        <v>94</v>
      </c>
      <c r="BM138" s="152" t="s">
        <v>801</v>
      </c>
    </row>
    <row r="139" spans="2:65" s="1" customFormat="1" ht="21.75" customHeight="1">
      <c r="B139" s="139"/>
      <c r="C139" s="140" t="s">
        <v>100</v>
      </c>
      <c r="D139" s="140" t="s">
        <v>152</v>
      </c>
      <c r="E139" s="141" t="s">
        <v>802</v>
      </c>
      <c r="F139" s="142" t="s">
        <v>228</v>
      </c>
      <c r="G139" s="143" t="s">
        <v>221</v>
      </c>
      <c r="H139" s="144">
        <v>4.92</v>
      </c>
      <c r="I139" s="145"/>
      <c r="J139" s="146">
        <f t="shared" si="0"/>
        <v>0</v>
      </c>
      <c r="K139" s="147"/>
      <c r="L139" s="28"/>
      <c r="M139" s="148" t="s">
        <v>1</v>
      </c>
      <c r="N139" s="149" t="s">
        <v>41</v>
      </c>
      <c r="P139" s="150">
        <f t="shared" si="1"/>
        <v>0</v>
      </c>
      <c r="Q139" s="150">
        <v>0</v>
      </c>
      <c r="R139" s="150">
        <f t="shared" si="2"/>
        <v>0</v>
      </c>
      <c r="S139" s="150">
        <v>0</v>
      </c>
      <c r="T139" s="151">
        <f t="shared" si="3"/>
        <v>0</v>
      </c>
      <c r="AR139" s="152" t="s">
        <v>94</v>
      </c>
      <c r="AT139" s="152" t="s">
        <v>152</v>
      </c>
      <c r="AU139" s="152" t="s">
        <v>87</v>
      </c>
      <c r="AY139" s="13" t="s">
        <v>150</v>
      </c>
      <c r="BE139" s="153">
        <f t="shared" si="4"/>
        <v>0</v>
      </c>
      <c r="BF139" s="153">
        <f t="shared" si="5"/>
        <v>0</v>
      </c>
      <c r="BG139" s="153">
        <f t="shared" si="6"/>
        <v>0</v>
      </c>
      <c r="BH139" s="153">
        <f t="shared" si="7"/>
        <v>0</v>
      </c>
      <c r="BI139" s="153">
        <f t="shared" si="8"/>
        <v>0</v>
      </c>
      <c r="BJ139" s="13" t="s">
        <v>87</v>
      </c>
      <c r="BK139" s="153">
        <f t="shared" si="9"/>
        <v>0</v>
      </c>
      <c r="BL139" s="13" t="s">
        <v>94</v>
      </c>
      <c r="BM139" s="152" t="s">
        <v>803</v>
      </c>
    </row>
    <row r="140" spans="2:65" s="1" customFormat="1" ht="24.2" customHeight="1">
      <c r="B140" s="139"/>
      <c r="C140" s="140" t="s">
        <v>106</v>
      </c>
      <c r="D140" s="140" t="s">
        <v>152</v>
      </c>
      <c r="E140" s="141" t="s">
        <v>804</v>
      </c>
      <c r="F140" s="142" t="s">
        <v>232</v>
      </c>
      <c r="G140" s="143" t="s">
        <v>221</v>
      </c>
      <c r="H140" s="144">
        <v>147.6</v>
      </c>
      <c r="I140" s="145"/>
      <c r="J140" s="146">
        <f t="shared" si="0"/>
        <v>0</v>
      </c>
      <c r="K140" s="147"/>
      <c r="L140" s="28"/>
      <c r="M140" s="148" t="s">
        <v>1</v>
      </c>
      <c r="N140" s="149" t="s">
        <v>41</v>
      </c>
      <c r="P140" s="150">
        <f t="shared" si="1"/>
        <v>0</v>
      </c>
      <c r="Q140" s="150">
        <v>0</v>
      </c>
      <c r="R140" s="150">
        <f t="shared" si="2"/>
        <v>0</v>
      </c>
      <c r="S140" s="150">
        <v>0</v>
      </c>
      <c r="T140" s="151">
        <f t="shared" si="3"/>
        <v>0</v>
      </c>
      <c r="AR140" s="152" t="s">
        <v>94</v>
      </c>
      <c r="AT140" s="152" t="s">
        <v>152</v>
      </c>
      <c r="AU140" s="152" t="s">
        <v>87</v>
      </c>
      <c r="AY140" s="13" t="s">
        <v>150</v>
      </c>
      <c r="BE140" s="153">
        <f t="shared" si="4"/>
        <v>0</v>
      </c>
      <c r="BF140" s="153">
        <f t="shared" si="5"/>
        <v>0</v>
      </c>
      <c r="BG140" s="153">
        <f t="shared" si="6"/>
        <v>0</v>
      </c>
      <c r="BH140" s="153">
        <f t="shared" si="7"/>
        <v>0</v>
      </c>
      <c r="BI140" s="153">
        <f t="shared" si="8"/>
        <v>0</v>
      </c>
      <c r="BJ140" s="13" t="s">
        <v>87</v>
      </c>
      <c r="BK140" s="153">
        <f t="shared" si="9"/>
        <v>0</v>
      </c>
      <c r="BL140" s="13" t="s">
        <v>94</v>
      </c>
      <c r="BM140" s="152" t="s">
        <v>805</v>
      </c>
    </row>
    <row r="141" spans="2:65" s="1" customFormat="1" ht="24.2" customHeight="1">
      <c r="B141" s="139"/>
      <c r="C141" s="140" t="s">
        <v>109</v>
      </c>
      <c r="D141" s="140" t="s">
        <v>152</v>
      </c>
      <c r="E141" s="141" t="s">
        <v>806</v>
      </c>
      <c r="F141" s="142" t="s">
        <v>236</v>
      </c>
      <c r="G141" s="143" t="s">
        <v>221</v>
      </c>
      <c r="H141" s="144">
        <v>4.92</v>
      </c>
      <c r="I141" s="145"/>
      <c r="J141" s="146">
        <f t="shared" si="0"/>
        <v>0</v>
      </c>
      <c r="K141" s="147"/>
      <c r="L141" s="28"/>
      <c r="M141" s="148" t="s">
        <v>1</v>
      </c>
      <c r="N141" s="149" t="s">
        <v>41</v>
      </c>
      <c r="P141" s="150">
        <f t="shared" si="1"/>
        <v>0</v>
      </c>
      <c r="Q141" s="150">
        <v>0</v>
      </c>
      <c r="R141" s="150">
        <f t="shared" si="2"/>
        <v>0</v>
      </c>
      <c r="S141" s="150">
        <v>0</v>
      </c>
      <c r="T141" s="151">
        <f t="shared" si="3"/>
        <v>0</v>
      </c>
      <c r="AR141" s="152" t="s">
        <v>94</v>
      </c>
      <c r="AT141" s="152" t="s">
        <v>152</v>
      </c>
      <c r="AU141" s="152" t="s">
        <v>87</v>
      </c>
      <c r="AY141" s="13" t="s">
        <v>150</v>
      </c>
      <c r="BE141" s="153">
        <f t="shared" si="4"/>
        <v>0</v>
      </c>
      <c r="BF141" s="153">
        <f t="shared" si="5"/>
        <v>0</v>
      </c>
      <c r="BG141" s="153">
        <f t="shared" si="6"/>
        <v>0</v>
      </c>
      <c r="BH141" s="153">
        <f t="shared" si="7"/>
        <v>0</v>
      </c>
      <c r="BI141" s="153">
        <f t="shared" si="8"/>
        <v>0</v>
      </c>
      <c r="BJ141" s="13" t="s">
        <v>87</v>
      </c>
      <c r="BK141" s="153">
        <f t="shared" si="9"/>
        <v>0</v>
      </c>
      <c r="BL141" s="13" t="s">
        <v>94</v>
      </c>
      <c r="BM141" s="152" t="s">
        <v>807</v>
      </c>
    </row>
    <row r="142" spans="2:65" s="1" customFormat="1" ht="24.2" customHeight="1">
      <c r="B142" s="139"/>
      <c r="C142" s="140" t="s">
        <v>112</v>
      </c>
      <c r="D142" s="140" t="s">
        <v>152</v>
      </c>
      <c r="E142" s="141" t="s">
        <v>808</v>
      </c>
      <c r="F142" s="142" t="s">
        <v>240</v>
      </c>
      <c r="G142" s="143" t="s">
        <v>221</v>
      </c>
      <c r="H142" s="144">
        <v>24.6</v>
      </c>
      <c r="I142" s="145"/>
      <c r="J142" s="146">
        <f t="shared" si="0"/>
        <v>0</v>
      </c>
      <c r="K142" s="147"/>
      <c r="L142" s="28"/>
      <c r="M142" s="148" t="s">
        <v>1</v>
      </c>
      <c r="N142" s="149" t="s">
        <v>41</v>
      </c>
      <c r="P142" s="150">
        <f t="shared" si="1"/>
        <v>0</v>
      </c>
      <c r="Q142" s="150">
        <v>0</v>
      </c>
      <c r="R142" s="150">
        <f t="shared" si="2"/>
        <v>0</v>
      </c>
      <c r="S142" s="150">
        <v>0</v>
      </c>
      <c r="T142" s="151">
        <f t="shared" si="3"/>
        <v>0</v>
      </c>
      <c r="AR142" s="152" t="s">
        <v>94</v>
      </c>
      <c r="AT142" s="152" t="s">
        <v>152</v>
      </c>
      <c r="AU142" s="152" t="s">
        <v>87</v>
      </c>
      <c r="AY142" s="13" t="s">
        <v>150</v>
      </c>
      <c r="BE142" s="153">
        <f t="shared" si="4"/>
        <v>0</v>
      </c>
      <c r="BF142" s="153">
        <f t="shared" si="5"/>
        <v>0</v>
      </c>
      <c r="BG142" s="153">
        <f t="shared" si="6"/>
        <v>0</v>
      </c>
      <c r="BH142" s="153">
        <f t="shared" si="7"/>
        <v>0</v>
      </c>
      <c r="BI142" s="153">
        <f t="shared" si="8"/>
        <v>0</v>
      </c>
      <c r="BJ142" s="13" t="s">
        <v>87</v>
      </c>
      <c r="BK142" s="153">
        <f t="shared" si="9"/>
        <v>0</v>
      </c>
      <c r="BL142" s="13" t="s">
        <v>94</v>
      </c>
      <c r="BM142" s="152" t="s">
        <v>809</v>
      </c>
    </row>
    <row r="143" spans="2:65" s="1" customFormat="1" ht="24.2" customHeight="1">
      <c r="B143" s="139"/>
      <c r="C143" s="140" t="s">
        <v>186</v>
      </c>
      <c r="D143" s="140" t="s">
        <v>152</v>
      </c>
      <c r="E143" s="141" t="s">
        <v>810</v>
      </c>
      <c r="F143" s="142" t="s">
        <v>811</v>
      </c>
      <c r="G143" s="143" t="s">
        <v>221</v>
      </c>
      <c r="H143" s="144">
        <v>4.92</v>
      </c>
      <c r="I143" s="145"/>
      <c r="J143" s="146">
        <f t="shared" si="0"/>
        <v>0</v>
      </c>
      <c r="K143" s="147"/>
      <c r="L143" s="28"/>
      <c r="M143" s="148" t="s">
        <v>1</v>
      </c>
      <c r="N143" s="149" t="s">
        <v>41</v>
      </c>
      <c r="P143" s="150">
        <f t="shared" si="1"/>
        <v>0</v>
      </c>
      <c r="Q143" s="150">
        <v>0</v>
      </c>
      <c r="R143" s="150">
        <f t="shared" si="2"/>
        <v>0</v>
      </c>
      <c r="S143" s="150">
        <v>0</v>
      </c>
      <c r="T143" s="151">
        <f t="shared" si="3"/>
        <v>0</v>
      </c>
      <c r="AR143" s="152" t="s">
        <v>94</v>
      </c>
      <c r="AT143" s="152" t="s">
        <v>152</v>
      </c>
      <c r="AU143" s="152" t="s">
        <v>87</v>
      </c>
      <c r="AY143" s="13" t="s">
        <v>150</v>
      </c>
      <c r="BE143" s="153">
        <f t="shared" si="4"/>
        <v>0</v>
      </c>
      <c r="BF143" s="153">
        <f t="shared" si="5"/>
        <v>0</v>
      </c>
      <c r="BG143" s="153">
        <f t="shared" si="6"/>
        <v>0</v>
      </c>
      <c r="BH143" s="153">
        <f t="shared" si="7"/>
        <v>0</v>
      </c>
      <c r="BI143" s="153">
        <f t="shared" si="8"/>
        <v>0</v>
      </c>
      <c r="BJ143" s="13" t="s">
        <v>87</v>
      </c>
      <c r="BK143" s="153">
        <f t="shared" si="9"/>
        <v>0</v>
      </c>
      <c r="BL143" s="13" t="s">
        <v>94</v>
      </c>
      <c r="BM143" s="152" t="s">
        <v>812</v>
      </c>
    </row>
    <row r="144" spans="2:65" s="11" customFormat="1" ht="22.9" customHeight="1">
      <c r="B144" s="127"/>
      <c r="D144" s="128" t="s">
        <v>74</v>
      </c>
      <c r="E144" s="137" t="s">
        <v>246</v>
      </c>
      <c r="F144" s="137" t="s">
        <v>247</v>
      </c>
      <c r="I144" s="130"/>
      <c r="J144" s="138">
        <f>BK144</f>
        <v>0</v>
      </c>
      <c r="L144" s="127"/>
      <c r="M144" s="132"/>
      <c r="P144" s="133">
        <f>P145</f>
        <v>0</v>
      </c>
      <c r="R144" s="133">
        <f>R145</f>
        <v>0</v>
      </c>
      <c r="T144" s="134">
        <f>T145</f>
        <v>0</v>
      </c>
      <c r="AR144" s="128" t="s">
        <v>82</v>
      </c>
      <c r="AT144" s="135" t="s">
        <v>74</v>
      </c>
      <c r="AU144" s="135" t="s">
        <v>82</v>
      </c>
      <c r="AY144" s="128" t="s">
        <v>150</v>
      </c>
      <c r="BK144" s="136">
        <f>BK145</f>
        <v>0</v>
      </c>
    </row>
    <row r="145" spans="2:65" s="1" customFormat="1" ht="24.2" customHeight="1">
      <c r="B145" s="139"/>
      <c r="C145" s="140" t="s">
        <v>190</v>
      </c>
      <c r="D145" s="140" t="s">
        <v>152</v>
      </c>
      <c r="E145" s="141" t="s">
        <v>813</v>
      </c>
      <c r="F145" s="142" t="s">
        <v>250</v>
      </c>
      <c r="G145" s="143" t="s">
        <v>221</v>
      </c>
      <c r="H145" s="144">
        <v>67.388000000000005</v>
      </c>
      <c r="I145" s="145"/>
      <c r="J145" s="146">
        <f>ROUND(I145*H145,2)</f>
        <v>0</v>
      </c>
      <c r="K145" s="147"/>
      <c r="L145" s="28"/>
      <c r="M145" s="148" t="s">
        <v>1</v>
      </c>
      <c r="N145" s="149" t="s">
        <v>41</v>
      </c>
      <c r="P145" s="150">
        <f>O145*H145</f>
        <v>0</v>
      </c>
      <c r="Q145" s="150">
        <v>0</v>
      </c>
      <c r="R145" s="150">
        <f>Q145*H145</f>
        <v>0</v>
      </c>
      <c r="S145" s="150">
        <v>0</v>
      </c>
      <c r="T145" s="151">
        <f>S145*H145</f>
        <v>0</v>
      </c>
      <c r="AR145" s="152" t="s">
        <v>94</v>
      </c>
      <c r="AT145" s="152" t="s">
        <v>152</v>
      </c>
      <c r="AU145" s="152" t="s">
        <v>87</v>
      </c>
      <c r="AY145" s="13" t="s">
        <v>150</v>
      </c>
      <c r="BE145" s="153">
        <f>IF(N145="základná",J145,0)</f>
        <v>0</v>
      </c>
      <c r="BF145" s="153">
        <f>IF(N145="znížená",J145,0)</f>
        <v>0</v>
      </c>
      <c r="BG145" s="153">
        <f>IF(N145="zákl. prenesená",J145,0)</f>
        <v>0</v>
      </c>
      <c r="BH145" s="153">
        <f>IF(N145="zníž. prenesená",J145,0)</f>
        <v>0</v>
      </c>
      <c r="BI145" s="153">
        <f>IF(N145="nulová",J145,0)</f>
        <v>0</v>
      </c>
      <c r="BJ145" s="13" t="s">
        <v>87</v>
      </c>
      <c r="BK145" s="153">
        <f>ROUND(I145*H145,2)</f>
        <v>0</v>
      </c>
      <c r="BL145" s="13" t="s">
        <v>94</v>
      </c>
      <c r="BM145" s="152" t="s">
        <v>814</v>
      </c>
    </row>
    <row r="146" spans="2:65" s="11" customFormat="1" ht="25.9" customHeight="1">
      <c r="B146" s="127"/>
      <c r="D146" s="128" t="s">
        <v>74</v>
      </c>
      <c r="E146" s="129" t="s">
        <v>252</v>
      </c>
      <c r="F146" s="129" t="s">
        <v>253</v>
      </c>
      <c r="I146" s="130"/>
      <c r="J146" s="131">
        <f>BK146</f>
        <v>0</v>
      </c>
      <c r="L146" s="127"/>
      <c r="M146" s="132"/>
      <c r="P146" s="133">
        <f>P147</f>
        <v>0</v>
      </c>
      <c r="R146" s="133">
        <f>R147</f>
        <v>0.7955000000000001</v>
      </c>
      <c r="T146" s="134">
        <f>T147</f>
        <v>0</v>
      </c>
      <c r="AR146" s="128" t="s">
        <v>87</v>
      </c>
      <c r="AT146" s="135" t="s">
        <v>74</v>
      </c>
      <c r="AU146" s="135" t="s">
        <v>75</v>
      </c>
      <c r="AY146" s="128" t="s">
        <v>150</v>
      </c>
      <c r="BK146" s="136">
        <f>BK147</f>
        <v>0</v>
      </c>
    </row>
    <row r="147" spans="2:65" s="11" customFormat="1" ht="22.9" customHeight="1">
      <c r="B147" s="127"/>
      <c r="D147" s="128" t="s">
        <v>74</v>
      </c>
      <c r="E147" s="137" t="s">
        <v>579</v>
      </c>
      <c r="F147" s="137" t="s">
        <v>580</v>
      </c>
      <c r="I147" s="130"/>
      <c r="J147" s="138">
        <f>BK147</f>
        <v>0</v>
      </c>
      <c r="L147" s="127"/>
      <c r="M147" s="132"/>
      <c r="P147" s="133">
        <f>SUM(P148:P149)</f>
        <v>0</v>
      </c>
      <c r="R147" s="133">
        <f>SUM(R148:R149)</f>
        <v>0.7955000000000001</v>
      </c>
      <c r="T147" s="134">
        <f>SUM(T148:T149)</f>
        <v>0</v>
      </c>
      <c r="AR147" s="128" t="s">
        <v>87</v>
      </c>
      <c r="AT147" s="135" t="s">
        <v>74</v>
      </c>
      <c r="AU147" s="135" t="s">
        <v>82</v>
      </c>
      <c r="AY147" s="128" t="s">
        <v>150</v>
      </c>
      <c r="BK147" s="136">
        <f>SUM(BK148:BK149)</f>
        <v>0</v>
      </c>
    </row>
    <row r="148" spans="2:65" s="1" customFormat="1" ht="24.2" customHeight="1">
      <c r="B148" s="139"/>
      <c r="C148" s="140" t="s">
        <v>194</v>
      </c>
      <c r="D148" s="140" t="s">
        <v>152</v>
      </c>
      <c r="E148" s="141" t="s">
        <v>582</v>
      </c>
      <c r="F148" s="142" t="s">
        <v>583</v>
      </c>
      <c r="G148" s="143" t="s">
        <v>155</v>
      </c>
      <c r="H148" s="144">
        <v>1850</v>
      </c>
      <c r="I148" s="145"/>
      <c r="J148" s="146">
        <f>ROUND(I148*H148,2)</f>
        <v>0</v>
      </c>
      <c r="K148" s="147"/>
      <c r="L148" s="28"/>
      <c r="M148" s="148" t="s">
        <v>1</v>
      </c>
      <c r="N148" s="149" t="s">
        <v>41</v>
      </c>
      <c r="P148" s="150">
        <f>O148*H148</f>
        <v>0</v>
      </c>
      <c r="Q148" s="150">
        <v>1E-4</v>
      </c>
      <c r="R148" s="150">
        <f>Q148*H148</f>
        <v>0.185</v>
      </c>
      <c r="S148" s="150">
        <v>0</v>
      </c>
      <c r="T148" s="151">
        <f>S148*H148</f>
        <v>0</v>
      </c>
      <c r="AR148" s="152" t="s">
        <v>210</v>
      </c>
      <c r="AT148" s="152" t="s">
        <v>152</v>
      </c>
      <c r="AU148" s="152" t="s">
        <v>87</v>
      </c>
      <c r="AY148" s="13" t="s">
        <v>150</v>
      </c>
      <c r="BE148" s="153">
        <f>IF(N148="základná",J148,0)</f>
        <v>0</v>
      </c>
      <c r="BF148" s="153">
        <f>IF(N148="znížená",J148,0)</f>
        <v>0</v>
      </c>
      <c r="BG148" s="153">
        <f>IF(N148="zákl. prenesená",J148,0)</f>
        <v>0</v>
      </c>
      <c r="BH148" s="153">
        <f>IF(N148="zníž. prenesená",J148,0)</f>
        <v>0</v>
      </c>
      <c r="BI148" s="153">
        <f>IF(N148="nulová",J148,0)</f>
        <v>0</v>
      </c>
      <c r="BJ148" s="13" t="s">
        <v>87</v>
      </c>
      <c r="BK148" s="153">
        <f>ROUND(I148*H148,2)</f>
        <v>0</v>
      </c>
      <c r="BL148" s="13" t="s">
        <v>210</v>
      </c>
      <c r="BM148" s="152" t="s">
        <v>815</v>
      </c>
    </row>
    <row r="149" spans="2:65" s="1" customFormat="1" ht="44.25" customHeight="1">
      <c r="B149" s="139"/>
      <c r="C149" s="140" t="s">
        <v>198</v>
      </c>
      <c r="D149" s="140" t="s">
        <v>152</v>
      </c>
      <c r="E149" s="141" t="s">
        <v>586</v>
      </c>
      <c r="F149" s="142" t="s">
        <v>816</v>
      </c>
      <c r="G149" s="143" t="s">
        <v>155</v>
      </c>
      <c r="H149" s="144">
        <v>1850</v>
      </c>
      <c r="I149" s="145"/>
      <c r="J149" s="146">
        <f>ROUND(I149*H149,2)</f>
        <v>0</v>
      </c>
      <c r="K149" s="147"/>
      <c r="L149" s="28"/>
      <c r="M149" s="148" t="s">
        <v>1</v>
      </c>
      <c r="N149" s="149" t="s">
        <v>41</v>
      </c>
      <c r="P149" s="150">
        <f>O149*H149</f>
        <v>0</v>
      </c>
      <c r="Q149" s="150">
        <v>3.3E-4</v>
      </c>
      <c r="R149" s="150">
        <f>Q149*H149</f>
        <v>0.61050000000000004</v>
      </c>
      <c r="S149" s="150">
        <v>0</v>
      </c>
      <c r="T149" s="151">
        <f>S149*H149</f>
        <v>0</v>
      </c>
      <c r="AR149" s="152" t="s">
        <v>210</v>
      </c>
      <c r="AT149" s="152" t="s">
        <v>152</v>
      </c>
      <c r="AU149" s="152" t="s">
        <v>87</v>
      </c>
      <c r="AY149" s="13" t="s">
        <v>150</v>
      </c>
      <c r="BE149" s="153">
        <f>IF(N149="základná",J149,0)</f>
        <v>0</v>
      </c>
      <c r="BF149" s="153">
        <f>IF(N149="znížená",J149,0)</f>
        <v>0</v>
      </c>
      <c r="BG149" s="153">
        <f>IF(N149="zákl. prenesená",J149,0)</f>
        <v>0</v>
      </c>
      <c r="BH149" s="153">
        <f>IF(N149="zníž. prenesená",J149,0)</f>
        <v>0</v>
      </c>
      <c r="BI149" s="153">
        <f>IF(N149="nulová",J149,0)</f>
        <v>0</v>
      </c>
      <c r="BJ149" s="13" t="s">
        <v>87</v>
      </c>
      <c r="BK149" s="153">
        <f>ROUND(I149*H149,2)</f>
        <v>0</v>
      </c>
      <c r="BL149" s="13" t="s">
        <v>210</v>
      </c>
      <c r="BM149" s="152" t="s">
        <v>817</v>
      </c>
    </row>
    <row r="150" spans="2:65" s="11" customFormat="1" ht="25.9" customHeight="1">
      <c r="B150" s="127"/>
      <c r="D150" s="128" t="s">
        <v>74</v>
      </c>
      <c r="E150" s="129" t="s">
        <v>168</v>
      </c>
      <c r="F150" s="129" t="s">
        <v>818</v>
      </c>
      <c r="I150" s="130"/>
      <c r="J150" s="131">
        <f>BK150</f>
        <v>0</v>
      </c>
      <c r="L150" s="127"/>
      <c r="M150" s="132"/>
      <c r="P150" s="133">
        <f>P151+P212</f>
        <v>0</v>
      </c>
      <c r="R150" s="133">
        <f>R151+R212</f>
        <v>0.97346999999999984</v>
      </c>
      <c r="T150" s="134">
        <f>T151+T212</f>
        <v>0.34600000000000003</v>
      </c>
      <c r="AR150" s="128" t="s">
        <v>91</v>
      </c>
      <c r="AT150" s="135" t="s">
        <v>74</v>
      </c>
      <c r="AU150" s="135" t="s">
        <v>75</v>
      </c>
      <c r="AY150" s="128" t="s">
        <v>150</v>
      </c>
      <c r="BK150" s="136">
        <f>BK151+BK212</f>
        <v>0</v>
      </c>
    </row>
    <row r="151" spans="2:65" s="11" customFormat="1" ht="22.9" customHeight="1">
      <c r="B151" s="127"/>
      <c r="D151" s="128" t="s">
        <v>74</v>
      </c>
      <c r="E151" s="137" t="s">
        <v>819</v>
      </c>
      <c r="F151" s="137" t="s">
        <v>820</v>
      </c>
      <c r="I151" s="130"/>
      <c r="J151" s="138">
        <f>BK151</f>
        <v>0</v>
      </c>
      <c r="L151" s="127"/>
      <c r="M151" s="132"/>
      <c r="P151" s="133">
        <f>SUM(P152:P211)</f>
        <v>0</v>
      </c>
      <c r="R151" s="133">
        <f>SUM(R152:R211)</f>
        <v>0.97346999999999984</v>
      </c>
      <c r="T151" s="134">
        <f>SUM(T152:T211)</f>
        <v>0.34600000000000003</v>
      </c>
      <c r="AR151" s="128" t="s">
        <v>91</v>
      </c>
      <c r="AT151" s="135" t="s">
        <v>74</v>
      </c>
      <c r="AU151" s="135" t="s">
        <v>82</v>
      </c>
      <c r="AY151" s="128" t="s">
        <v>150</v>
      </c>
      <c r="BK151" s="136">
        <f>SUM(BK152:BK211)</f>
        <v>0</v>
      </c>
    </row>
    <row r="152" spans="2:65" s="1" customFormat="1" ht="21.75" customHeight="1">
      <c r="B152" s="139"/>
      <c r="C152" s="140" t="s">
        <v>202</v>
      </c>
      <c r="D152" s="140" t="s">
        <v>152</v>
      </c>
      <c r="E152" s="141" t="s">
        <v>821</v>
      </c>
      <c r="F152" s="142" t="s">
        <v>822</v>
      </c>
      <c r="G152" s="143" t="s">
        <v>174</v>
      </c>
      <c r="H152" s="144">
        <v>2460</v>
      </c>
      <c r="I152" s="145"/>
      <c r="J152" s="146">
        <f t="shared" ref="J152:J183" si="10">ROUND(I152*H152,2)</f>
        <v>0</v>
      </c>
      <c r="K152" s="147"/>
      <c r="L152" s="28"/>
      <c r="M152" s="148" t="s">
        <v>1</v>
      </c>
      <c r="N152" s="149" t="s">
        <v>41</v>
      </c>
      <c r="P152" s="150">
        <f t="shared" ref="P152:P183" si="11">O152*H152</f>
        <v>0</v>
      </c>
      <c r="Q152" s="150">
        <v>0</v>
      </c>
      <c r="R152" s="150">
        <f t="shared" ref="R152:R183" si="12">Q152*H152</f>
        <v>0</v>
      </c>
      <c r="S152" s="150">
        <v>0</v>
      </c>
      <c r="T152" s="151">
        <f t="shared" ref="T152:T183" si="13">S152*H152</f>
        <v>0</v>
      </c>
      <c r="AR152" s="152" t="s">
        <v>411</v>
      </c>
      <c r="AT152" s="152" t="s">
        <v>152</v>
      </c>
      <c r="AU152" s="152" t="s">
        <v>87</v>
      </c>
      <c r="AY152" s="13" t="s">
        <v>150</v>
      </c>
      <c r="BE152" s="153">
        <f t="shared" ref="BE152:BE183" si="14">IF(N152="základná",J152,0)</f>
        <v>0</v>
      </c>
      <c r="BF152" s="153">
        <f t="shared" ref="BF152:BF183" si="15">IF(N152="znížená",J152,0)</f>
        <v>0</v>
      </c>
      <c r="BG152" s="153">
        <f t="shared" ref="BG152:BG183" si="16">IF(N152="zákl. prenesená",J152,0)</f>
        <v>0</v>
      </c>
      <c r="BH152" s="153">
        <f t="shared" ref="BH152:BH183" si="17">IF(N152="zníž. prenesená",J152,0)</f>
        <v>0</v>
      </c>
      <c r="BI152" s="153">
        <f t="shared" ref="BI152:BI183" si="18">IF(N152="nulová",J152,0)</f>
        <v>0</v>
      </c>
      <c r="BJ152" s="13" t="s">
        <v>87</v>
      </c>
      <c r="BK152" s="153">
        <f t="shared" ref="BK152:BK183" si="19">ROUND(I152*H152,2)</f>
        <v>0</v>
      </c>
      <c r="BL152" s="13" t="s">
        <v>411</v>
      </c>
      <c r="BM152" s="152" t="s">
        <v>823</v>
      </c>
    </row>
    <row r="153" spans="2:65" s="1" customFormat="1" ht="24.2" customHeight="1">
      <c r="B153" s="139"/>
      <c r="C153" s="154" t="s">
        <v>206</v>
      </c>
      <c r="D153" s="154" t="s">
        <v>168</v>
      </c>
      <c r="E153" s="155" t="s">
        <v>824</v>
      </c>
      <c r="F153" s="156" t="s">
        <v>825</v>
      </c>
      <c r="G153" s="157" t="s">
        <v>174</v>
      </c>
      <c r="H153" s="158">
        <v>2460</v>
      </c>
      <c r="I153" s="159"/>
      <c r="J153" s="160">
        <f t="shared" si="10"/>
        <v>0</v>
      </c>
      <c r="K153" s="161"/>
      <c r="L153" s="162"/>
      <c r="M153" s="163" t="s">
        <v>1</v>
      </c>
      <c r="N153" s="164" t="s">
        <v>41</v>
      </c>
      <c r="P153" s="150">
        <f t="shared" si="11"/>
        <v>0</v>
      </c>
      <c r="Q153" s="150">
        <v>2.5000000000000001E-4</v>
      </c>
      <c r="R153" s="150">
        <f t="shared" si="12"/>
        <v>0.61499999999999999</v>
      </c>
      <c r="S153" s="150">
        <v>0</v>
      </c>
      <c r="T153" s="151">
        <f t="shared" si="13"/>
        <v>0</v>
      </c>
      <c r="AR153" s="152" t="s">
        <v>826</v>
      </c>
      <c r="AT153" s="152" t="s">
        <v>168</v>
      </c>
      <c r="AU153" s="152" t="s">
        <v>87</v>
      </c>
      <c r="AY153" s="13" t="s">
        <v>150</v>
      </c>
      <c r="BE153" s="153">
        <f t="shared" si="14"/>
        <v>0</v>
      </c>
      <c r="BF153" s="153">
        <f t="shared" si="15"/>
        <v>0</v>
      </c>
      <c r="BG153" s="153">
        <f t="shared" si="16"/>
        <v>0</v>
      </c>
      <c r="BH153" s="153">
        <f t="shared" si="17"/>
        <v>0</v>
      </c>
      <c r="BI153" s="153">
        <f t="shared" si="18"/>
        <v>0</v>
      </c>
      <c r="BJ153" s="13" t="s">
        <v>87</v>
      </c>
      <c r="BK153" s="153">
        <f t="shared" si="19"/>
        <v>0</v>
      </c>
      <c r="BL153" s="13" t="s">
        <v>826</v>
      </c>
      <c r="BM153" s="152" t="s">
        <v>827</v>
      </c>
    </row>
    <row r="154" spans="2:65" s="1" customFormat="1" ht="21.75" customHeight="1">
      <c r="B154" s="139"/>
      <c r="C154" s="154" t="s">
        <v>210</v>
      </c>
      <c r="D154" s="154" t="s">
        <v>168</v>
      </c>
      <c r="E154" s="155" t="s">
        <v>828</v>
      </c>
      <c r="F154" s="156" t="s">
        <v>829</v>
      </c>
      <c r="G154" s="157" t="s">
        <v>166</v>
      </c>
      <c r="H154" s="158">
        <v>410</v>
      </c>
      <c r="I154" s="159"/>
      <c r="J154" s="160">
        <f t="shared" si="10"/>
        <v>0</v>
      </c>
      <c r="K154" s="161"/>
      <c r="L154" s="162"/>
      <c r="M154" s="163" t="s">
        <v>1</v>
      </c>
      <c r="N154" s="164" t="s">
        <v>41</v>
      </c>
      <c r="P154" s="150">
        <f t="shared" si="11"/>
        <v>0</v>
      </c>
      <c r="Q154" s="150">
        <v>1.0000000000000001E-5</v>
      </c>
      <c r="R154" s="150">
        <f t="shared" si="12"/>
        <v>4.1000000000000003E-3</v>
      </c>
      <c r="S154" s="150">
        <v>0</v>
      </c>
      <c r="T154" s="151">
        <f t="shared" si="13"/>
        <v>0</v>
      </c>
      <c r="AR154" s="152" t="s">
        <v>826</v>
      </c>
      <c r="AT154" s="152" t="s">
        <v>168</v>
      </c>
      <c r="AU154" s="152" t="s">
        <v>87</v>
      </c>
      <c r="AY154" s="13" t="s">
        <v>150</v>
      </c>
      <c r="BE154" s="153">
        <f t="shared" si="14"/>
        <v>0</v>
      </c>
      <c r="BF154" s="153">
        <f t="shared" si="15"/>
        <v>0</v>
      </c>
      <c r="BG154" s="153">
        <f t="shared" si="16"/>
        <v>0</v>
      </c>
      <c r="BH154" s="153">
        <f t="shared" si="17"/>
        <v>0</v>
      </c>
      <c r="BI154" s="153">
        <f t="shared" si="18"/>
        <v>0</v>
      </c>
      <c r="BJ154" s="13" t="s">
        <v>87</v>
      </c>
      <c r="BK154" s="153">
        <f t="shared" si="19"/>
        <v>0</v>
      </c>
      <c r="BL154" s="13" t="s">
        <v>826</v>
      </c>
      <c r="BM154" s="152" t="s">
        <v>830</v>
      </c>
    </row>
    <row r="155" spans="2:65" s="1" customFormat="1" ht="24.2" customHeight="1">
      <c r="B155" s="139"/>
      <c r="C155" s="140" t="s">
        <v>214</v>
      </c>
      <c r="D155" s="140" t="s">
        <v>152</v>
      </c>
      <c r="E155" s="141" t="s">
        <v>831</v>
      </c>
      <c r="F155" s="142" t="s">
        <v>832</v>
      </c>
      <c r="G155" s="143" t="s">
        <v>166</v>
      </c>
      <c r="H155" s="144">
        <v>20</v>
      </c>
      <c r="I155" s="145"/>
      <c r="J155" s="146">
        <f t="shared" si="10"/>
        <v>0</v>
      </c>
      <c r="K155" s="147"/>
      <c r="L155" s="28"/>
      <c r="M155" s="148" t="s">
        <v>1</v>
      </c>
      <c r="N155" s="149" t="s">
        <v>41</v>
      </c>
      <c r="P155" s="150">
        <f t="shared" si="11"/>
        <v>0</v>
      </c>
      <c r="Q155" s="150">
        <v>0</v>
      </c>
      <c r="R155" s="150">
        <f t="shared" si="12"/>
        <v>0</v>
      </c>
      <c r="S155" s="150">
        <v>0</v>
      </c>
      <c r="T155" s="151">
        <f t="shared" si="13"/>
        <v>0</v>
      </c>
      <c r="AR155" s="152" t="s">
        <v>411</v>
      </c>
      <c r="AT155" s="152" t="s">
        <v>152</v>
      </c>
      <c r="AU155" s="152" t="s">
        <v>87</v>
      </c>
      <c r="AY155" s="13" t="s">
        <v>150</v>
      </c>
      <c r="BE155" s="153">
        <f t="shared" si="14"/>
        <v>0</v>
      </c>
      <c r="BF155" s="153">
        <f t="shared" si="15"/>
        <v>0</v>
      </c>
      <c r="BG155" s="153">
        <f t="shared" si="16"/>
        <v>0</v>
      </c>
      <c r="BH155" s="153">
        <f t="shared" si="17"/>
        <v>0</v>
      </c>
      <c r="BI155" s="153">
        <f t="shared" si="18"/>
        <v>0</v>
      </c>
      <c r="BJ155" s="13" t="s">
        <v>87</v>
      </c>
      <c r="BK155" s="153">
        <f t="shared" si="19"/>
        <v>0</v>
      </c>
      <c r="BL155" s="13" t="s">
        <v>411</v>
      </c>
      <c r="BM155" s="152" t="s">
        <v>833</v>
      </c>
    </row>
    <row r="156" spans="2:65" s="1" customFormat="1" ht="24.2" customHeight="1">
      <c r="B156" s="139"/>
      <c r="C156" s="154" t="s">
        <v>218</v>
      </c>
      <c r="D156" s="154" t="s">
        <v>168</v>
      </c>
      <c r="E156" s="155" t="s">
        <v>834</v>
      </c>
      <c r="F156" s="156" t="s">
        <v>835</v>
      </c>
      <c r="G156" s="157" t="s">
        <v>166</v>
      </c>
      <c r="H156" s="158">
        <v>20</v>
      </c>
      <c r="I156" s="159"/>
      <c r="J156" s="160">
        <f t="shared" si="10"/>
        <v>0</v>
      </c>
      <c r="K156" s="161"/>
      <c r="L156" s="162"/>
      <c r="M156" s="163" t="s">
        <v>1</v>
      </c>
      <c r="N156" s="164" t="s">
        <v>41</v>
      </c>
      <c r="P156" s="150">
        <f t="shared" si="11"/>
        <v>0</v>
      </c>
      <c r="Q156" s="150">
        <v>2.3000000000000001E-4</v>
      </c>
      <c r="R156" s="150">
        <f t="shared" si="12"/>
        <v>4.5999999999999999E-3</v>
      </c>
      <c r="S156" s="150">
        <v>0</v>
      </c>
      <c r="T156" s="151">
        <f t="shared" si="13"/>
        <v>0</v>
      </c>
      <c r="AR156" s="152" t="s">
        <v>826</v>
      </c>
      <c r="AT156" s="152" t="s">
        <v>168</v>
      </c>
      <c r="AU156" s="152" t="s">
        <v>87</v>
      </c>
      <c r="AY156" s="13" t="s">
        <v>150</v>
      </c>
      <c r="BE156" s="153">
        <f t="shared" si="14"/>
        <v>0</v>
      </c>
      <c r="BF156" s="153">
        <f t="shared" si="15"/>
        <v>0</v>
      </c>
      <c r="BG156" s="153">
        <f t="shared" si="16"/>
        <v>0</v>
      </c>
      <c r="BH156" s="153">
        <f t="shared" si="17"/>
        <v>0</v>
      </c>
      <c r="BI156" s="153">
        <f t="shared" si="18"/>
        <v>0</v>
      </c>
      <c r="BJ156" s="13" t="s">
        <v>87</v>
      </c>
      <c r="BK156" s="153">
        <f t="shared" si="19"/>
        <v>0</v>
      </c>
      <c r="BL156" s="13" t="s">
        <v>826</v>
      </c>
      <c r="BM156" s="152" t="s">
        <v>836</v>
      </c>
    </row>
    <row r="157" spans="2:65" s="1" customFormat="1" ht="24.2" customHeight="1">
      <c r="B157" s="139"/>
      <c r="C157" s="140" t="s">
        <v>223</v>
      </c>
      <c r="D157" s="140" t="s">
        <v>152</v>
      </c>
      <c r="E157" s="141" t="s">
        <v>837</v>
      </c>
      <c r="F157" s="142" t="s">
        <v>838</v>
      </c>
      <c r="G157" s="143" t="s">
        <v>166</v>
      </c>
      <c r="H157" s="144">
        <v>260</v>
      </c>
      <c r="I157" s="145"/>
      <c r="J157" s="146">
        <f t="shared" si="10"/>
        <v>0</v>
      </c>
      <c r="K157" s="147"/>
      <c r="L157" s="28"/>
      <c r="M157" s="148" t="s">
        <v>1</v>
      </c>
      <c r="N157" s="149" t="s">
        <v>41</v>
      </c>
      <c r="P157" s="150">
        <f t="shared" si="11"/>
        <v>0</v>
      </c>
      <c r="Q157" s="150">
        <v>0</v>
      </c>
      <c r="R157" s="150">
        <f t="shared" si="12"/>
        <v>0</v>
      </c>
      <c r="S157" s="150">
        <v>0</v>
      </c>
      <c r="T157" s="151">
        <f t="shared" si="13"/>
        <v>0</v>
      </c>
      <c r="AR157" s="152" t="s">
        <v>411</v>
      </c>
      <c r="AT157" s="152" t="s">
        <v>152</v>
      </c>
      <c r="AU157" s="152" t="s">
        <v>87</v>
      </c>
      <c r="AY157" s="13" t="s">
        <v>150</v>
      </c>
      <c r="BE157" s="153">
        <f t="shared" si="14"/>
        <v>0</v>
      </c>
      <c r="BF157" s="153">
        <f t="shared" si="15"/>
        <v>0</v>
      </c>
      <c r="BG157" s="153">
        <f t="shared" si="16"/>
        <v>0</v>
      </c>
      <c r="BH157" s="153">
        <f t="shared" si="17"/>
        <v>0</v>
      </c>
      <c r="BI157" s="153">
        <f t="shared" si="18"/>
        <v>0</v>
      </c>
      <c r="BJ157" s="13" t="s">
        <v>87</v>
      </c>
      <c r="BK157" s="153">
        <f t="shared" si="19"/>
        <v>0</v>
      </c>
      <c r="BL157" s="13" t="s">
        <v>411</v>
      </c>
      <c r="BM157" s="152" t="s">
        <v>839</v>
      </c>
    </row>
    <row r="158" spans="2:65" s="1" customFormat="1" ht="33" customHeight="1">
      <c r="B158" s="139"/>
      <c r="C158" s="154" t="s">
        <v>7</v>
      </c>
      <c r="D158" s="154" t="s">
        <v>168</v>
      </c>
      <c r="E158" s="155" t="s">
        <v>840</v>
      </c>
      <c r="F158" s="156" t="s">
        <v>841</v>
      </c>
      <c r="G158" s="157" t="s">
        <v>166</v>
      </c>
      <c r="H158" s="158">
        <v>260</v>
      </c>
      <c r="I158" s="159"/>
      <c r="J158" s="160">
        <f t="shared" si="10"/>
        <v>0</v>
      </c>
      <c r="K158" s="161"/>
      <c r="L158" s="162"/>
      <c r="M158" s="163" t="s">
        <v>1</v>
      </c>
      <c r="N158" s="164" t="s">
        <v>41</v>
      </c>
      <c r="P158" s="150">
        <f t="shared" si="11"/>
        <v>0</v>
      </c>
      <c r="Q158" s="150">
        <v>9.7E-5</v>
      </c>
      <c r="R158" s="150">
        <f t="shared" si="12"/>
        <v>2.5219999999999999E-2</v>
      </c>
      <c r="S158" s="150">
        <v>0</v>
      </c>
      <c r="T158" s="151">
        <f t="shared" si="13"/>
        <v>0</v>
      </c>
      <c r="AR158" s="152" t="s">
        <v>826</v>
      </c>
      <c r="AT158" s="152" t="s">
        <v>168</v>
      </c>
      <c r="AU158" s="152" t="s">
        <v>87</v>
      </c>
      <c r="AY158" s="13" t="s">
        <v>150</v>
      </c>
      <c r="BE158" s="153">
        <f t="shared" si="14"/>
        <v>0</v>
      </c>
      <c r="BF158" s="153">
        <f t="shared" si="15"/>
        <v>0</v>
      </c>
      <c r="BG158" s="153">
        <f t="shared" si="16"/>
        <v>0</v>
      </c>
      <c r="BH158" s="153">
        <f t="shared" si="17"/>
        <v>0</v>
      </c>
      <c r="BI158" s="153">
        <f t="shared" si="18"/>
        <v>0</v>
      </c>
      <c r="BJ158" s="13" t="s">
        <v>87</v>
      </c>
      <c r="BK158" s="153">
        <f t="shared" si="19"/>
        <v>0</v>
      </c>
      <c r="BL158" s="13" t="s">
        <v>826</v>
      </c>
      <c r="BM158" s="152" t="s">
        <v>842</v>
      </c>
    </row>
    <row r="159" spans="2:65" s="1" customFormat="1" ht="24.2" customHeight="1">
      <c r="B159" s="139"/>
      <c r="C159" s="140" t="s">
        <v>230</v>
      </c>
      <c r="D159" s="140" t="s">
        <v>152</v>
      </c>
      <c r="E159" s="141" t="s">
        <v>843</v>
      </c>
      <c r="F159" s="142" t="s">
        <v>844</v>
      </c>
      <c r="G159" s="143" t="s">
        <v>166</v>
      </c>
      <c r="H159" s="144">
        <v>48</v>
      </c>
      <c r="I159" s="145"/>
      <c r="J159" s="146">
        <f t="shared" si="10"/>
        <v>0</v>
      </c>
      <c r="K159" s="147"/>
      <c r="L159" s="28"/>
      <c r="M159" s="148" t="s">
        <v>1</v>
      </c>
      <c r="N159" s="149" t="s">
        <v>41</v>
      </c>
      <c r="P159" s="150">
        <f t="shared" si="11"/>
        <v>0</v>
      </c>
      <c r="Q159" s="150">
        <v>0</v>
      </c>
      <c r="R159" s="150">
        <f t="shared" si="12"/>
        <v>0</v>
      </c>
      <c r="S159" s="150">
        <v>0</v>
      </c>
      <c r="T159" s="151">
        <f t="shared" si="13"/>
        <v>0</v>
      </c>
      <c r="AR159" s="152" t="s">
        <v>411</v>
      </c>
      <c r="AT159" s="152" t="s">
        <v>152</v>
      </c>
      <c r="AU159" s="152" t="s">
        <v>87</v>
      </c>
      <c r="AY159" s="13" t="s">
        <v>150</v>
      </c>
      <c r="BE159" s="153">
        <f t="shared" si="14"/>
        <v>0</v>
      </c>
      <c r="BF159" s="153">
        <f t="shared" si="15"/>
        <v>0</v>
      </c>
      <c r="BG159" s="153">
        <f t="shared" si="16"/>
        <v>0</v>
      </c>
      <c r="BH159" s="153">
        <f t="shared" si="17"/>
        <v>0</v>
      </c>
      <c r="BI159" s="153">
        <f t="shared" si="18"/>
        <v>0</v>
      </c>
      <c r="BJ159" s="13" t="s">
        <v>87</v>
      </c>
      <c r="BK159" s="153">
        <f t="shared" si="19"/>
        <v>0</v>
      </c>
      <c r="BL159" s="13" t="s">
        <v>411</v>
      </c>
      <c r="BM159" s="152" t="s">
        <v>845</v>
      </c>
    </row>
    <row r="160" spans="2:65" s="1" customFormat="1" ht="16.5" customHeight="1">
      <c r="B160" s="139"/>
      <c r="C160" s="154" t="s">
        <v>234</v>
      </c>
      <c r="D160" s="154" t="s">
        <v>168</v>
      </c>
      <c r="E160" s="155" t="s">
        <v>846</v>
      </c>
      <c r="F160" s="156" t="s">
        <v>847</v>
      </c>
      <c r="G160" s="157" t="s">
        <v>166</v>
      </c>
      <c r="H160" s="158">
        <v>48</v>
      </c>
      <c r="I160" s="159"/>
      <c r="J160" s="160">
        <f t="shared" si="10"/>
        <v>0</v>
      </c>
      <c r="K160" s="161"/>
      <c r="L160" s="162"/>
      <c r="M160" s="163" t="s">
        <v>1</v>
      </c>
      <c r="N160" s="164" t="s">
        <v>41</v>
      </c>
      <c r="P160" s="150">
        <f t="shared" si="11"/>
        <v>0</v>
      </c>
      <c r="Q160" s="150">
        <v>8.0000000000000007E-5</v>
      </c>
      <c r="R160" s="150">
        <f t="shared" si="12"/>
        <v>3.8400000000000005E-3</v>
      </c>
      <c r="S160" s="150">
        <v>0</v>
      </c>
      <c r="T160" s="151">
        <f t="shared" si="13"/>
        <v>0</v>
      </c>
      <c r="AR160" s="152" t="s">
        <v>826</v>
      </c>
      <c r="AT160" s="152" t="s">
        <v>168</v>
      </c>
      <c r="AU160" s="152" t="s">
        <v>87</v>
      </c>
      <c r="AY160" s="13" t="s">
        <v>150</v>
      </c>
      <c r="BE160" s="153">
        <f t="shared" si="14"/>
        <v>0</v>
      </c>
      <c r="BF160" s="153">
        <f t="shared" si="15"/>
        <v>0</v>
      </c>
      <c r="BG160" s="153">
        <f t="shared" si="16"/>
        <v>0</v>
      </c>
      <c r="BH160" s="153">
        <f t="shared" si="17"/>
        <v>0</v>
      </c>
      <c r="BI160" s="153">
        <f t="shared" si="18"/>
        <v>0</v>
      </c>
      <c r="BJ160" s="13" t="s">
        <v>87</v>
      </c>
      <c r="BK160" s="153">
        <f t="shared" si="19"/>
        <v>0</v>
      </c>
      <c r="BL160" s="13" t="s">
        <v>826</v>
      </c>
      <c r="BM160" s="152" t="s">
        <v>848</v>
      </c>
    </row>
    <row r="161" spans="2:65" s="1" customFormat="1" ht="16.5" customHeight="1">
      <c r="B161" s="139"/>
      <c r="C161" s="154" t="s">
        <v>238</v>
      </c>
      <c r="D161" s="154" t="s">
        <v>168</v>
      </c>
      <c r="E161" s="155" t="s">
        <v>849</v>
      </c>
      <c r="F161" s="156" t="s">
        <v>850</v>
      </c>
      <c r="G161" s="157" t="s">
        <v>166</v>
      </c>
      <c r="H161" s="158">
        <v>48</v>
      </c>
      <c r="I161" s="159"/>
      <c r="J161" s="160">
        <f t="shared" si="10"/>
        <v>0</v>
      </c>
      <c r="K161" s="161"/>
      <c r="L161" s="162"/>
      <c r="M161" s="163" t="s">
        <v>1</v>
      </c>
      <c r="N161" s="164" t="s">
        <v>41</v>
      </c>
      <c r="P161" s="150">
        <f t="shared" si="11"/>
        <v>0</v>
      </c>
      <c r="Q161" s="150">
        <v>2.0000000000000002E-5</v>
      </c>
      <c r="R161" s="150">
        <f t="shared" si="12"/>
        <v>9.6000000000000013E-4</v>
      </c>
      <c r="S161" s="150">
        <v>0</v>
      </c>
      <c r="T161" s="151">
        <f t="shared" si="13"/>
        <v>0</v>
      </c>
      <c r="AR161" s="152" t="s">
        <v>826</v>
      </c>
      <c r="AT161" s="152" t="s">
        <v>168</v>
      </c>
      <c r="AU161" s="152" t="s">
        <v>87</v>
      </c>
      <c r="AY161" s="13" t="s">
        <v>150</v>
      </c>
      <c r="BE161" s="153">
        <f t="shared" si="14"/>
        <v>0</v>
      </c>
      <c r="BF161" s="153">
        <f t="shared" si="15"/>
        <v>0</v>
      </c>
      <c r="BG161" s="153">
        <f t="shared" si="16"/>
        <v>0</v>
      </c>
      <c r="BH161" s="153">
        <f t="shared" si="17"/>
        <v>0</v>
      </c>
      <c r="BI161" s="153">
        <f t="shared" si="18"/>
        <v>0</v>
      </c>
      <c r="BJ161" s="13" t="s">
        <v>87</v>
      </c>
      <c r="BK161" s="153">
        <f t="shared" si="19"/>
        <v>0</v>
      </c>
      <c r="BL161" s="13" t="s">
        <v>826</v>
      </c>
      <c r="BM161" s="152" t="s">
        <v>851</v>
      </c>
    </row>
    <row r="162" spans="2:65" s="1" customFormat="1" ht="16.5" customHeight="1">
      <c r="B162" s="139"/>
      <c r="C162" s="154" t="s">
        <v>242</v>
      </c>
      <c r="D162" s="154" t="s">
        <v>168</v>
      </c>
      <c r="E162" s="155" t="s">
        <v>852</v>
      </c>
      <c r="F162" s="156" t="s">
        <v>853</v>
      </c>
      <c r="G162" s="157" t="s">
        <v>166</v>
      </c>
      <c r="H162" s="158">
        <v>48</v>
      </c>
      <c r="I162" s="159"/>
      <c r="J162" s="160">
        <f t="shared" si="10"/>
        <v>0</v>
      </c>
      <c r="K162" s="161"/>
      <c r="L162" s="162"/>
      <c r="M162" s="163" t="s">
        <v>1</v>
      </c>
      <c r="N162" s="164" t="s">
        <v>41</v>
      </c>
      <c r="P162" s="150">
        <f t="shared" si="11"/>
        <v>0</v>
      </c>
      <c r="Q162" s="150">
        <v>1.0000000000000001E-5</v>
      </c>
      <c r="R162" s="150">
        <f t="shared" si="12"/>
        <v>4.8000000000000007E-4</v>
      </c>
      <c r="S162" s="150">
        <v>0</v>
      </c>
      <c r="T162" s="151">
        <f t="shared" si="13"/>
        <v>0</v>
      </c>
      <c r="AR162" s="152" t="s">
        <v>826</v>
      </c>
      <c r="AT162" s="152" t="s">
        <v>168</v>
      </c>
      <c r="AU162" s="152" t="s">
        <v>87</v>
      </c>
      <c r="AY162" s="13" t="s">
        <v>150</v>
      </c>
      <c r="BE162" s="153">
        <f t="shared" si="14"/>
        <v>0</v>
      </c>
      <c r="BF162" s="153">
        <f t="shared" si="15"/>
        <v>0</v>
      </c>
      <c r="BG162" s="153">
        <f t="shared" si="16"/>
        <v>0</v>
      </c>
      <c r="BH162" s="153">
        <f t="shared" si="17"/>
        <v>0</v>
      </c>
      <c r="BI162" s="153">
        <f t="shared" si="18"/>
        <v>0</v>
      </c>
      <c r="BJ162" s="13" t="s">
        <v>87</v>
      </c>
      <c r="BK162" s="153">
        <f t="shared" si="19"/>
        <v>0</v>
      </c>
      <c r="BL162" s="13" t="s">
        <v>826</v>
      </c>
      <c r="BM162" s="152" t="s">
        <v>854</v>
      </c>
    </row>
    <row r="163" spans="2:65" s="1" customFormat="1" ht="24.2" customHeight="1">
      <c r="B163" s="139"/>
      <c r="C163" s="140" t="s">
        <v>248</v>
      </c>
      <c r="D163" s="140" t="s">
        <v>152</v>
      </c>
      <c r="E163" s="141" t="s">
        <v>855</v>
      </c>
      <c r="F163" s="142" t="s">
        <v>856</v>
      </c>
      <c r="G163" s="143" t="s">
        <v>166</v>
      </c>
      <c r="H163" s="144">
        <v>25</v>
      </c>
      <c r="I163" s="145"/>
      <c r="J163" s="146">
        <f t="shared" si="10"/>
        <v>0</v>
      </c>
      <c r="K163" s="147"/>
      <c r="L163" s="28"/>
      <c r="M163" s="148" t="s">
        <v>1</v>
      </c>
      <c r="N163" s="149" t="s">
        <v>41</v>
      </c>
      <c r="P163" s="150">
        <f t="shared" si="11"/>
        <v>0</v>
      </c>
      <c r="Q163" s="150">
        <v>0</v>
      </c>
      <c r="R163" s="150">
        <f t="shared" si="12"/>
        <v>0</v>
      </c>
      <c r="S163" s="150">
        <v>0</v>
      </c>
      <c r="T163" s="151">
        <f t="shared" si="13"/>
        <v>0</v>
      </c>
      <c r="AR163" s="152" t="s">
        <v>411</v>
      </c>
      <c r="AT163" s="152" t="s">
        <v>152</v>
      </c>
      <c r="AU163" s="152" t="s">
        <v>87</v>
      </c>
      <c r="AY163" s="13" t="s">
        <v>150</v>
      </c>
      <c r="BE163" s="153">
        <f t="shared" si="14"/>
        <v>0</v>
      </c>
      <c r="BF163" s="153">
        <f t="shared" si="15"/>
        <v>0</v>
      </c>
      <c r="BG163" s="153">
        <f t="shared" si="16"/>
        <v>0</v>
      </c>
      <c r="BH163" s="153">
        <f t="shared" si="17"/>
        <v>0</v>
      </c>
      <c r="BI163" s="153">
        <f t="shared" si="18"/>
        <v>0</v>
      </c>
      <c r="BJ163" s="13" t="s">
        <v>87</v>
      </c>
      <c r="BK163" s="153">
        <f t="shared" si="19"/>
        <v>0</v>
      </c>
      <c r="BL163" s="13" t="s">
        <v>411</v>
      </c>
      <c r="BM163" s="152" t="s">
        <v>857</v>
      </c>
    </row>
    <row r="164" spans="2:65" s="1" customFormat="1" ht="16.5" customHeight="1">
      <c r="B164" s="139"/>
      <c r="C164" s="154" t="s">
        <v>256</v>
      </c>
      <c r="D164" s="154" t="s">
        <v>168</v>
      </c>
      <c r="E164" s="155" t="s">
        <v>858</v>
      </c>
      <c r="F164" s="156" t="s">
        <v>859</v>
      </c>
      <c r="G164" s="157" t="s">
        <v>166</v>
      </c>
      <c r="H164" s="158">
        <v>25</v>
      </c>
      <c r="I164" s="159"/>
      <c r="J164" s="160">
        <f t="shared" si="10"/>
        <v>0</v>
      </c>
      <c r="K164" s="161"/>
      <c r="L164" s="162"/>
      <c r="M164" s="163" t="s">
        <v>1</v>
      </c>
      <c r="N164" s="164" t="s">
        <v>41</v>
      </c>
      <c r="P164" s="150">
        <f t="shared" si="11"/>
        <v>0</v>
      </c>
      <c r="Q164" s="150">
        <v>5.0000000000000002E-5</v>
      </c>
      <c r="R164" s="150">
        <f t="shared" si="12"/>
        <v>1.25E-3</v>
      </c>
      <c r="S164" s="150">
        <v>0</v>
      </c>
      <c r="T164" s="151">
        <f t="shared" si="13"/>
        <v>0</v>
      </c>
      <c r="AR164" s="152" t="s">
        <v>826</v>
      </c>
      <c r="AT164" s="152" t="s">
        <v>168</v>
      </c>
      <c r="AU164" s="152" t="s">
        <v>87</v>
      </c>
      <c r="AY164" s="13" t="s">
        <v>150</v>
      </c>
      <c r="BE164" s="153">
        <f t="shared" si="14"/>
        <v>0</v>
      </c>
      <c r="BF164" s="153">
        <f t="shared" si="15"/>
        <v>0</v>
      </c>
      <c r="BG164" s="153">
        <f t="shared" si="16"/>
        <v>0</v>
      </c>
      <c r="BH164" s="153">
        <f t="shared" si="17"/>
        <v>0</v>
      </c>
      <c r="BI164" s="153">
        <f t="shared" si="18"/>
        <v>0</v>
      </c>
      <c r="BJ164" s="13" t="s">
        <v>87</v>
      </c>
      <c r="BK164" s="153">
        <f t="shared" si="19"/>
        <v>0</v>
      </c>
      <c r="BL164" s="13" t="s">
        <v>826</v>
      </c>
      <c r="BM164" s="152" t="s">
        <v>860</v>
      </c>
    </row>
    <row r="165" spans="2:65" s="1" customFormat="1" ht="16.5" customHeight="1">
      <c r="B165" s="139"/>
      <c r="C165" s="154" t="s">
        <v>260</v>
      </c>
      <c r="D165" s="154" t="s">
        <v>168</v>
      </c>
      <c r="E165" s="155" t="s">
        <v>861</v>
      </c>
      <c r="F165" s="156" t="s">
        <v>862</v>
      </c>
      <c r="G165" s="157" t="s">
        <v>166</v>
      </c>
      <c r="H165" s="158">
        <v>25</v>
      </c>
      <c r="I165" s="159"/>
      <c r="J165" s="160">
        <f t="shared" si="10"/>
        <v>0</v>
      </c>
      <c r="K165" s="161"/>
      <c r="L165" s="162"/>
      <c r="M165" s="163" t="s">
        <v>1</v>
      </c>
      <c r="N165" s="164" t="s">
        <v>41</v>
      </c>
      <c r="P165" s="150">
        <f t="shared" si="11"/>
        <v>0</v>
      </c>
      <c r="Q165" s="150">
        <v>2.0000000000000002E-5</v>
      </c>
      <c r="R165" s="150">
        <f t="shared" si="12"/>
        <v>5.0000000000000001E-4</v>
      </c>
      <c r="S165" s="150">
        <v>0</v>
      </c>
      <c r="T165" s="151">
        <f t="shared" si="13"/>
        <v>0</v>
      </c>
      <c r="AR165" s="152" t="s">
        <v>826</v>
      </c>
      <c r="AT165" s="152" t="s">
        <v>168</v>
      </c>
      <c r="AU165" s="152" t="s">
        <v>87</v>
      </c>
      <c r="AY165" s="13" t="s">
        <v>150</v>
      </c>
      <c r="BE165" s="153">
        <f t="shared" si="14"/>
        <v>0</v>
      </c>
      <c r="BF165" s="153">
        <f t="shared" si="15"/>
        <v>0</v>
      </c>
      <c r="BG165" s="153">
        <f t="shared" si="16"/>
        <v>0</v>
      </c>
      <c r="BH165" s="153">
        <f t="shared" si="17"/>
        <v>0</v>
      </c>
      <c r="BI165" s="153">
        <f t="shared" si="18"/>
        <v>0</v>
      </c>
      <c r="BJ165" s="13" t="s">
        <v>87</v>
      </c>
      <c r="BK165" s="153">
        <f t="shared" si="19"/>
        <v>0</v>
      </c>
      <c r="BL165" s="13" t="s">
        <v>826</v>
      </c>
      <c r="BM165" s="152" t="s">
        <v>863</v>
      </c>
    </row>
    <row r="166" spans="2:65" s="1" customFormat="1" ht="16.5" customHeight="1">
      <c r="B166" s="139"/>
      <c r="C166" s="154" t="s">
        <v>264</v>
      </c>
      <c r="D166" s="154" t="s">
        <v>168</v>
      </c>
      <c r="E166" s="155" t="s">
        <v>852</v>
      </c>
      <c r="F166" s="156" t="s">
        <v>853</v>
      </c>
      <c r="G166" s="157" t="s">
        <v>166</v>
      </c>
      <c r="H166" s="158">
        <v>25</v>
      </c>
      <c r="I166" s="159"/>
      <c r="J166" s="160">
        <f t="shared" si="10"/>
        <v>0</v>
      </c>
      <c r="K166" s="161"/>
      <c r="L166" s="162"/>
      <c r="M166" s="163" t="s">
        <v>1</v>
      </c>
      <c r="N166" s="164" t="s">
        <v>41</v>
      </c>
      <c r="P166" s="150">
        <f t="shared" si="11"/>
        <v>0</v>
      </c>
      <c r="Q166" s="150">
        <v>1.0000000000000001E-5</v>
      </c>
      <c r="R166" s="150">
        <f t="shared" si="12"/>
        <v>2.5000000000000001E-4</v>
      </c>
      <c r="S166" s="150">
        <v>0</v>
      </c>
      <c r="T166" s="151">
        <f t="shared" si="13"/>
        <v>0</v>
      </c>
      <c r="AR166" s="152" t="s">
        <v>826</v>
      </c>
      <c r="AT166" s="152" t="s">
        <v>168</v>
      </c>
      <c r="AU166" s="152" t="s">
        <v>87</v>
      </c>
      <c r="AY166" s="13" t="s">
        <v>150</v>
      </c>
      <c r="BE166" s="153">
        <f t="shared" si="14"/>
        <v>0</v>
      </c>
      <c r="BF166" s="153">
        <f t="shared" si="15"/>
        <v>0</v>
      </c>
      <c r="BG166" s="153">
        <f t="shared" si="16"/>
        <v>0</v>
      </c>
      <c r="BH166" s="153">
        <f t="shared" si="17"/>
        <v>0</v>
      </c>
      <c r="BI166" s="153">
        <f t="shared" si="18"/>
        <v>0</v>
      </c>
      <c r="BJ166" s="13" t="s">
        <v>87</v>
      </c>
      <c r="BK166" s="153">
        <f t="shared" si="19"/>
        <v>0</v>
      </c>
      <c r="BL166" s="13" t="s">
        <v>826</v>
      </c>
      <c r="BM166" s="152" t="s">
        <v>864</v>
      </c>
    </row>
    <row r="167" spans="2:65" s="1" customFormat="1" ht="24.2" customHeight="1">
      <c r="B167" s="139"/>
      <c r="C167" s="140" t="s">
        <v>268</v>
      </c>
      <c r="D167" s="140" t="s">
        <v>152</v>
      </c>
      <c r="E167" s="141" t="s">
        <v>865</v>
      </c>
      <c r="F167" s="142" t="s">
        <v>866</v>
      </c>
      <c r="G167" s="143" t="s">
        <v>166</v>
      </c>
      <c r="H167" s="144">
        <v>55</v>
      </c>
      <c r="I167" s="145"/>
      <c r="J167" s="146">
        <f t="shared" si="10"/>
        <v>0</v>
      </c>
      <c r="K167" s="147"/>
      <c r="L167" s="28"/>
      <c r="M167" s="148" t="s">
        <v>1</v>
      </c>
      <c r="N167" s="149" t="s">
        <v>41</v>
      </c>
      <c r="P167" s="150">
        <f t="shared" si="11"/>
        <v>0</v>
      </c>
      <c r="Q167" s="150">
        <v>0</v>
      </c>
      <c r="R167" s="150">
        <f t="shared" si="12"/>
        <v>0</v>
      </c>
      <c r="S167" s="150">
        <v>0</v>
      </c>
      <c r="T167" s="151">
        <f t="shared" si="13"/>
        <v>0</v>
      </c>
      <c r="AR167" s="152" t="s">
        <v>411</v>
      </c>
      <c r="AT167" s="152" t="s">
        <v>152</v>
      </c>
      <c r="AU167" s="152" t="s">
        <v>87</v>
      </c>
      <c r="AY167" s="13" t="s">
        <v>150</v>
      </c>
      <c r="BE167" s="153">
        <f t="shared" si="14"/>
        <v>0</v>
      </c>
      <c r="BF167" s="153">
        <f t="shared" si="15"/>
        <v>0</v>
      </c>
      <c r="BG167" s="153">
        <f t="shared" si="16"/>
        <v>0</v>
      </c>
      <c r="BH167" s="153">
        <f t="shared" si="17"/>
        <v>0</v>
      </c>
      <c r="BI167" s="153">
        <f t="shared" si="18"/>
        <v>0</v>
      </c>
      <c r="BJ167" s="13" t="s">
        <v>87</v>
      </c>
      <c r="BK167" s="153">
        <f t="shared" si="19"/>
        <v>0</v>
      </c>
      <c r="BL167" s="13" t="s">
        <v>411</v>
      </c>
      <c r="BM167" s="152" t="s">
        <v>867</v>
      </c>
    </row>
    <row r="168" spans="2:65" s="1" customFormat="1" ht="16.5" customHeight="1">
      <c r="B168" s="139"/>
      <c r="C168" s="154" t="s">
        <v>275</v>
      </c>
      <c r="D168" s="154" t="s">
        <v>168</v>
      </c>
      <c r="E168" s="155" t="s">
        <v>868</v>
      </c>
      <c r="F168" s="156" t="s">
        <v>869</v>
      </c>
      <c r="G168" s="157" t="s">
        <v>166</v>
      </c>
      <c r="H168" s="158">
        <v>55</v>
      </c>
      <c r="I168" s="159"/>
      <c r="J168" s="160">
        <f t="shared" si="10"/>
        <v>0</v>
      </c>
      <c r="K168" s="161"/>
      <c r="L168" s="162"/>
      <c r="M168" s="163" t="s">
        <v>1</v>
      </c>
      <c r="N168" s="164" t="s">
        <v>41</v>
      </c>
      <c r="P168" s="150">
        <f t="shared" si="11"/>
        <v>0</v>
      </c>
      <c r="Q168" s="150">
        <v>5.0000000000000002E-5</v>
      </c>
      <c r="R168" s="150">
        <f t="shared" si="12"/>
        <v>2.7500000000000003E-3</v>
      </c>
      <c r="S168" s="150">
        <v>0</v>
      </c>
      <c r="T168" s="151">
        <f t="shared" si="13"/>
        <v>0</v>
      </c>
      <c r="AR168" s="152" t="s">
        <v>826</v>
      </c>
      <c r="AT168" s="152" t="s">
        <v>168</v>
      </c>
      <c r="AU168" s="152" t="s">
        <v>87</v>
      </c>
      <c r="AY168" s="13" t="s">
        <v>150</v>
      </c>
      <c r="BE168" s="153">
        <f t="shared" si="14"/>
        <v>0</v>
      </c>
      <c r="BF168" s="153">
        <f t="shared" si="15"/>
        <v>0</v>
      </c>
      <c r="BG168" s="153">
        <f t="shared" si="16"/>
        <v>0</v>
      </c>
      <c r="BH168" s="153">
        <f t="shared" si="17"/>
        <v>0</v>
      </c>
      <c r="BI168" s="153">
        <f t="shared" si="18"/>
        <v>0</v>
      </c>
      <c r="BJ168" s="13" t="s">
        <v>87</v>
      </c>
      <c r="BK168" s="153">
        <f t="shared" si="19"/>
        <v>0</v>
      </c>
      <c r="BL168" s="13" t="s">
        <v>826</v>
      </c>
      <c r="BM168" s="152" t="s">
        <v>870</v>
      </c>
    </row>
    <row r="169" spans="2:65" s="1" customFormat="1" ht="16.5" customHeight="1">
      <c r="B169" s="139"/>
      <c r="C169" s="154" t="s">
        <v>279</v>
      </c>
      <c r="D169" s="154" t="s">
        <v>168</v>
      </c>
      <c r="E169" s="155" t="s">
        <v>871</v>
      </c>
      <c r="F169" s="156" t="s">
        <v>872</v>
      </c>
      <c r="G169" s="157" t="s">
        <v>166</v>
      </c>
      <c r="H169" s="158">
        <v>55</v>
      </c>
      <c r="I169" s="159"/>
      <c r="J169" s="160">
        <f t="shared" si="10"/>
        <v>0</v>
      </c>
      <c r="K169" s="161"/>
      <c r="L169" s="162"/>
      <c r="M169" s="163" t="s">
        <v>1</v>
      </c>
      <c r="N169" s="164" t="s">
        <v>41</v>
      </c>
      <c r="P169" s="150">
        <f t="shared" si="11"/>
        <v>0</v>
      </c>
      <c r="Q169" s="150">
        <v>2.0000000000000002E-5</v>
      </c>
      <c r="R169" s="150">
        <f t="shared" si="12"/>
        <v>1.1000000000000001E-3</v>
      </c>
      <c r="S169" s="150">
        <v>0</v>
      </c>
      <c r="T169" s="151">
        <f t="shared" si="13"/>
        <v>0</v>
      </c>
      <c r="AR169" s="152" t="s">
        <v>826</v>
      </c>
      <c r="AT169" s="152" t="s">
        <v>168</v>
      </c>
      <c r="AU169" s="152" t="s">
        <v>87</v>
      </c>
      <c r="AY169" s="13" t="s">
        <v>150</v>
      </c>
      <c r="BE169" s="153">
        <f t="shared" si="14"/>
        <v>0</v>
      </c>
      <c r="BF169" s="153">
        <f t="shared" si="15"/>
        <v>0</v>
      </c>
      <c r="BG169" s="153">
        <f t="shared" si="16"/>
        <v>0</v>
      </c>
      <c r="BH169" s="153">
        <f t="shared" si="17"/>
        <v>0</v>
      </c>
      <c r="BI169" s="153">
        <f t="shared" si="18"/>
        <v>0</v>
      </c>
      <c r="BJ169" s="13" t="s">
        <v>87</v>
      </c>
      <c r="BK169" s="153">
        <f t="shared" si="19"/>
        <v>0</v>
      </c>
      <c r="BL169" s="13" t="s">
        <v>826</v>
      </c>
      <c r="BM169" s="152" t="s">
        <v>873</v>
      </c>
    </row>
    <row r="170" spans="2:65" s="1" customFormat="1" ht="16.5" customHeight="1">
      <c r="B170" s="139"/>
      <c r="C170" s="154" t="s">
        <v>283</v>
      </c>
      <c r="D170" s="154" t="s">
        <v>168</v>
      </c>
      <c r="E170" s="155" t="s">
        <v>852</v>
      </c>
      <c r="F170" s="156" t="s">
        <v>853</v>
      </c>
      <c r="G170" s="157" t="s">
        <v>166</v>
      </c>
      <c r="H170" s="158">
        <v>55</v>
      </c>
      <c r="I170" s="159"/>
      <c r="J170" s="160">
        <f t="shared" si="10"/>
        <v>0</v>
      </c>
      <c r="K170" s="161"/>
      <c r="L170" s="162"/>
      <c r="M170" s="163" t="s">
        <v>1</v>
      </c>
      <c r="N170" s="164" t="s">
        <v>41</v>
      </c>
      <c r="P170" s="150">
        <f t="shared" si="11"/>
        <v>0</v>
      </c>
      <c r="Q170" s="150">
        <v>1.0000000000000001E-5</v>
      </c>
      <c r="R170" s="150">
        <f t="shared" si="12"/>
        <v>5.5000000000000003E-4</v>
      </c>
      <c r="S170" s="150">
        <v>0</v>
      </c>
      <c r="T170" s="151">
        <f t="shared" si="13"/>
        <v>0</v>
      </c>
      <c r="AR170" s="152" t="s">
        <v>826</v>
      </c>
      <c r="AT170" s="152" t="s">
        <v>168</v>
      </c>
      <c r="AU170" s="152" t="s">
        <v>87</v>
      </c>
      <c r="AY170" s="13" t="s">
        <v>150</v>
      </c>
      <c r="BE170" s="153">
        <f t="shared" si="14"/>
        <v>0</v>
      </c>
      <c r="BF170" s="153">
        <f t="shared" si="15"/>
        <v>0</v>
      </c>
      <c r="BG170" s="153">
        <f t="shared" si="16"/>
        <v>0</v>
      </c>
      <c r="BH170" s="153">
        <f t="shared" si="17"/>
        <v>0</v>
      </c>
      <c r="BI170" s="153">
        <f t="shared" si="18"/>
        <v>0</v>
      </c>
      <c r="BJ170" s="13" t="s">
        <v>87</v>
      </c>
      <c r="BK170" s="153">
        <f t="shared" si="19"/>
        <v>0</v>
      </c>
      <c r="BL170" s="13" t="s">
        <v>826</v>
      </c>
      <c r="BM170" s="152" t="s">
        <v>874</v>
      </c>
    </row>
    <row r="171" spans="2:65" s="1" customFormat="1" ht="24.2" customHeight="1">
      <c r="B171" s="139"/>
      <c r="C171" s="140" t="s">
        <v>287</v>
      </c>
      <c r="D171" s="140" t="s">
        <v>152</v>
      </c>
      <c r="E171" s="141" t="s">
        <v>875</v>
      </c>
      <c r="F171" s="142" t="s">
        <v>876</v>
      </c>
      <c r="G171" s="143" t="s">
        <v>166</v>
      </c>
      <c r="H171" s="144">
        <v>10</v>
      </c>
      <c r="I171" s="145"/>
      <c r="J171" s="146">
        <f t="shared" si="10"/>
        <v>0</v>
      </c>
      <c r="K171" s="147"/>
      <c r="L171" s="28"/>
      <c r="M171" s="148" t="s">
        <v>1</v>
      </c>
      <c r="N171" s="149" t="s">
        <v>41</v>
      </c>
      <c r="P171" s="150">
        <f t="shared" si="11"/>
        <v>0</v>
      </c>
      <c r="Q171" s="150">
        <v>0</v>
      </c>
      <c r="R171" s="150">
        <f t="shared" si="12"/>
        <v>0</v>
      </c>
      <c r="S171" s="150">
        <v>0</v>
      </c>
      <c r="T171" s="151">
        <f t="shared" si="13"/>
        <v>0</v>
      </c>
      <c r="AR171" s="152" t="s">
        <v>411</v>
      </c>
      <c r="AT171" s="152" t="s">
        <v>152</v>
      </c>
      <c r="AU171" s="152" t="s">
        <v>87</v>
      </c>
      <c r="AY171" s="13" t="s">
        <v>150</v>
      </c>
      <c r="BE171" s="153">
        <f t="shared" si="14"/>
        <v>0</v>
      </c>
      <c r="BF171" s="153">
        <f t="shared" si="15"/>
        <v>0</v>
      </c>
      <c r="BG171" s="153">
        <f t="shared" si="16"/>
        <v>0</v>
      </c>
      <c r="BH171" s="153">
        <f t="shared" si="17"/>
        <v>0</v>
      </c>
      <c r="BI171" s="153">
        <f t="shared" si="18"/>
        <v>0</v>
      </c>
      <c r="BJ171" s="13" t="s">
        <v>87</v>
      </c>
      <c r="BK171" s="153">
        <f t="shared" si="19"/>
        <v>0</v>
      </c>
      <c r="BL171" s="13" t="s">
        <v>411</v>
      </c>
      <c r="BM171" s="152" t="s">
        <v>877</v>
      </c>
    </row>
    <row r="172" spans="2:65" s="1" customFormat="1" ht="16.5" customHeight="1">
      <c r="B172" s="139"/>
      <c r="C172" s="154" t="s">
        <v>291</v>
      </c>
      <c r="D172" s="154" t="s">
        <v>168</v>
      </c>
      <c r="E172" s="155" t="s">
        <v>878</v>
      </c>
      <c r="F172" s="156" t="s">
        <v>879</v>
      </c>
      <c r="G172" s="157" t="s">
        <v>166</v>
      </c>
      <c r="H172" s="158">
        <v>10</v>
      </c>
      <c r="I172" s="159"/>
      <c r="J172" s="160">
        <f t="shared" si="10"/>
        <v>0</v>
      </c>
      <c r="K172" s="161"/>
      <c r="L172" s="162"/>
      <c r="M172" s="163" t="s">
        <v>1</v>
      </c>
      <c r="N172" s="164" t="s">
        <v>41</v>
      </c>
      <c r="P172" s="150">
        <f t="shared" si="11"/>
        <v>0</v>
      </c>
      <c r="Q172" s="150">
        <v>5.0000000000000002E-5</v>
      </c>
      <c r="R172" s="150">
        <f t="shared" si="12"/>
        <v>5.0000000000000001E-4</v>
      </c>
      <c r="S172" s="150">
        <v>0</v>
      </c>
      <c r="T172" s="151">
        <f t="shared" si="13"/>
        <v>0</v>
      </c>
      <c r="AR172" s="152" t="s">
        <v>826</v>
      </c>
      <c r="AT172" s="152" t="s">
        <v>168</v>
      </c>
      <c r="AU172" s="152" t="s">
        <v>87</v>
      </c>
      <c r="AY172" s="13" t="s">
        <v>150</v>
      </c>
      <c r="BE172" s="153">
        <f t="shared" si="14"/>
        <v>0</v>
      </c>
      <c r="BF172" s="153">
        <f t="shared" si="15"/>
        <v>0</v>
      </c>
      <c r="BG172" s="153">
        <f t="shared" si="16"/>
        <v>0</v>
      </c>
      <c r="BH172" s="153">
        <f t="shared" si="17"/>
        <v>0</v>
      </c>
      <c r="BI172" s="153">
        <f t="shared" si="18"/>
        <v>0</v>
      </c>
      <c r="BJ172" s="13" t="s">
        <v>87</v>
      </c>
      <c r="BK172" s="153">
        <f t="shared" si="19"/>
        <v>0</v>
      </c>
      <c r="BL172" s="13" t="s">
        <v>826</v>
      </c>
      <c r="BM172" s="152" t="s">
        <v>880</v>
      </c>
    </row>
    <row r="173" spans="2:65" s="1" customFormat="1" ht="16.5" customHeight="1">
      <c r="B173" s="139"/>
      <c r="C173" s="154" t="s">
        <v>295</v>
      </c>
      <c r="D173" s="154" t="s">
        <v>168</v>
      </c>
      <c r="E173" s="155" t="s">
        <v>861</v>
      </c>
      <c r="F173" s="156" t="s">
        <v>862</v>
      </c>
      <c r="G173" s="157" t="s">
        <v>166</v>
      </c>
      <c r="H173" s="158">
        <v>10</v>
      </c>
      <c r="I173" s="159"/>
      <c r="J173" s="160">
        <f t="shared" si="10"/>
        <v>0</v>
      </c>
      <c r="K173" s="161"/>
      <c r="L173" s="162"/>
      <c r="M173" s="163" t="s">
        <v>1</v>
      </c>
      <c r="N173" s="164" t="s">
        <v>41</v>
      </c>
      <c r="P173" s="150">
        <f t="shared" si="11"/>
        <v>0</v>
      </c>
      <c r="Q173" s="150">
        <v>2.0000000000000002E-5</v>
      </c>
      <c r="R173" s="150">
        <f t="shared" si="12"/>
        <v>2.0000000000000001E-4</v>
      </c>
      <c r="S173" s="150">
        <v>0</v>
      </c>
      <c r="T173" s="151">
        <f t="shared" si="13"/>
        <v>0</v>
      </c>
      <c r="AR173" s="152" t="s">
        <v>826</v>
      </c>
      <c r="AT173" s="152" t="s">
        <v>168</v>
      </c>
      <c r="AU173" s="152" t="s">
        <v>87</v>
      </c>
      <c r="AY173" s="13" t="s">
        <v>150</v>
      </c>
      <c r="BE173" s="153">
        <f t="shared" si="14"/>
        <v>0</v>
      </c>
      <c r="BF173" s="153">
        <f t="shared" si="15"/>
        <v>0</v>
      </c>
      <c r="BG173" s="153">
        <f t="shared" si="16"/>
        <v>0</v>
      </c>
      <c r="BH173" s="153">
        <f t="shared" si="17"/>
        <v>0</v>
      </c>
      <c r="BI173" s="153">
        <f t="shared" si="18"/>
        <v>0</v>
      </c>
      <c r="BJ173" s="13" t="s">
        <v>87</v>
      </c>
      <c r="BK173" s="153">
        <f t="shared" si="19"/>
        <v>0</v>
      </c>
      <c r="BL173" s="13" t="s">
        <v>826</v>
      </c>
      <c r="BM173" s="152" t="s">
        <v>881</v>
      </c>
    </row>
    <row r="174" spans="2:65" s="1" customFormat="1" ht="16.5" customHeight="1">
      <c r="B174" s="139"/>
      <c r="C174" s="154" t="s">
        <v>299</v>
      </c>
      <c r="D174" s="154" t="s">
        <v>168</v>
      </c>
      <c r="E174" s="155" t="s">
        <v>852</v>
      </c>
      <c r="F174" s="156" t="s">
        <v>853</v>
      </c>
      <c r="G174" s="157" t="s">
        <v>166</v>
      </c>
      <c r="H174" s="158">
        <v>10</v>
      </c>
      <c r="I174" s="159"/>
      <c r="J174" s="160">
        <f t="shared" si="10"/>
        <v>0</v>
      </c>
      <c r="K174" s="161"/>
      <c r="L174" s="162"/>
      <c r="M174" s="163" t="s">
        <v>1</v>
      </c>
      <c r="N174" s="164" t="s">
        <v>41</v>
      </c>
      <c r="P174" s="150">
        <f t="shared" si="11"/>
        <v>0</v>
      </c>
      <c r="Q174" s="150">
        <v>1.0000000000000001E-5</v>
      </c>
      <c r="R174" s="150">
        <f t="shared" si="12"/>
        <v>1E-4</v>
      </c>
      <c r="S174" s="150">
        <v>0</v>
      </c>
      <c r="T174" s="151">
        <f t="shared" si="13"/>
        <v>0</v>
      </c>
      <c r="AR174" s="152" t="s">
        <v>826</v>
      </c>
      <c r="AT174" s="152" t="s">
        <v>168</v>
      </c>
      <c r="AU174" s="152" t="s">
        <v>87</v>
      </c>
      <c r="AY174" s="13" t="s">
        <v>150</v>
      </c>
      <c r="BE174" s="153">
        <f t="shared" si="14"/>
        <v>0</v>
      </c>
      <c r="BF174" s="153">
        <f t="shared" si="15"/>
        <v>0</v>
      </c>
      <c r="BG174" s="153">
        <f t="shared" si="16"/>
        <v>0</v>
      </c>
      <c r="BH174" s="153">
        <f t="shared" si="17"/>
        <v>0</v>
      </c>
      <c r="BI174" s="153">
        <f t="shared" si="18"/>
        <v>0</v>
      </c>
      <c r="BJ174" s="13" t="s">
        <v>87</v>
      </c>
      <c r="BK174" s="153">
        <f t="shared" si="19"/>
        <v>0</v>
      </c>
      <c r="BL174" s="13" t="s">
        <v>826</v>
      </c>
      <c r="BM174" s="152" t="s">
        <v>882</v>
      </c>
    </row>
    <row r="175" spans="2:65" s="1" customFormat="1" ht="16.5" customHeight="1">
      <c r="B175" s="139"/>
      <c r="C175" s="140" t="s">
        <v>303</v>
      </c>
      <c r="D175" s="140" t="s">
        <v>152</v>
      </c>
      <c r="E175" s="141" t="s">
        <v>883</v>
      </c>
      <c r="F175" s="142" t="s">
        <v>884</v>
      </c>
      <c r="G175" s="143" t="s">
        <v>166</v>
      </c>
      <c r="H175" s="144">
        <v>1</v>
      </c>
      <c r="I175" s="145"/>
      <c r="J175" s="146">
        <f t="shared" si="10"/>
        <v>0</v>
      </c>
      <c r="K175" s="147"/>
      <c r="L175" s="28"/>
      <c r="M175" s="148" t="s">
        <v>1</v>
      </c>
      <c r="N175" s="149" t="s">
        <v>41</v>
      </c>
      <c r="P175" s="150">
        <f t="shared" si="11"/>
        <v>0</v>
      </c>
      <c r="Q175" s="150">
        <v>0</v>
      </c>
      <c r="R175" s="150">
        <f t="shared" si="12"/>
        <v>0</v>
      </c>
      <c r="S175" s="150">
        <v>0</v>
      </c>
      <c r="T175" s="151">
        <f t="shared" si="13"/>
        <v>0</v>
      </c>
      <c r="AR175" s="152" t="s">
        <v>411</v>
      </c>
      <c r="AT175" s="152" t="s">
        <v>152</v>
      </c>
      <c r="AU175" s="152" t="s">
        <v>87</v>
      </c>
      <c r="AY175" s="13" t="s">
        <v>150</v>
      </c>
      <c r="BE175" s="153">
        <f t="shared" si="14"/>
        <v>0</v>
      </c>
      <c r="BF175" s="153">
        <f t="shared" si="15"/>
        <v>0</v>
      </c>
      <c r="BG175" s="153">
        <f t="shared" si="16"/>
        <v>0</v>
      </c>
      <c r="BH175" s="153">
        <f t="shared" si="17"/>
        <v>0</v>
      </c>
      <c r="BI175" s="153">
        <f t="shared" si="18"/>
        <v>0</v>
      </c>
      <c r="BJ175" s="13" t="s">
        <v>87</v>
      </c>
      <c r="BK175" s="153">
        <f t="shared" si="19"/>
        <v>0</v>
      </c>
      <c r="BL175" s="13" t="s">
        <v>411</v>
      </c>
      <c r="BM175" s="152" t="s">
        <v>885</v>
      </c>
    </row>
    <row r="176" spans="2:65" s="1" customFormat="1" ht="16.5" customHeight="1">
      <c r="B176" s="139"/>
      <c r="C176" s="154" t="s">
        <v>307</v>
      </c>
      <c r="D176" s="154" t="s">
        <v>168</v>
      </c>
      <c r="E176" s="155" t="s">
        <v>886</v>
      </c>
      <c r="F176" s="156" t="s">
        <v>887</v>
      </c>
      <c r="G176" s="157" t="s">
        <v>166</v>
      </c>
      <c r="H176" s="158">
        <v>1</v>
      </c>
      <c r="I176" s="159"/>
      <c r="J176" s="160">
        <f t="shared" si="10"/>
        <v>0</v>
      </c>
      <c r="K176" s="161"/>
      <c r="L176" s="162"/>
      <c r="M176" s="163" t="s">
        <v>1</v>
      </c>
      <c r="N176" s="164" t="s">
        <v>41</v>
      </c>
      <c r="P176" s="150">
        <f t="shared" si="11"/>
        <v>0</v>
      </c>
      <c r="Q176" s="150">
        <v>4.2000000000000002E-4</v>
      </c>
      <c r="R176" s="150">
        <f t="shared" si="12"/>
        <v>4.2000000000000002E-4</v>
      </c>
      <c r="S176" s="150">
        <v>0</v>
      </c>
      <c r="T176" s="151">
        <f t="shared" si="13"/>
        <v>0</v>
      </c>
      <c r="AR176" s="152" t="s">
        <v>826</v>
      </c>
      <c r="AT176" s="152" t="s">
        <v>168</v>
      </c>
      <c r="AU176" s="152" t="s">
        <v>87</v>
      </c>
      <c r="AY176" s="13" t="s">
        <v>150</v>
      </c>
      <c r="BE176" s="153">
        <f t="shared" si="14"/>
        <v>0</v>
      </c>
      <c r="BF176" s="153">
        <f t="shared" si="15"/>
        <v>0</v>
      </c>
      <c r="BG176" s="153">
        <f t="shared" si="16"/>
        <v>0</v>
      </c>
      <c r="BH176" s="153">
        <f t="shared" si="17"/>
        <v>0</v>
      </c>
      <c r="BI176" s="153">
        <f t="shared" si="18"/>
        <v>0</v>
      </c>
      <c r="BJ176" s="13" t="s">
        <v>87</v>
      </c>
      <c r="BK176" s="153">
        <f t="shared" si="19"/>
        <v>0</v>
      </c>
      <c r="BL176" s="13" t="s">
        <v>826</v>
      </c>
      <c r="BM176" s="152" t="s">
        <v>888</v>
      </c>
    </row>
    <row r="177" spans="2:65" s="1" customFormat="1" ht="16.5" customHeight="1">
      <c r="B177" s="139"/>
      <c r="C177" s="140" t="s">
        <v>311</v>
      </c>
      <c r="D177" s="140" t="s">
        <v>152</v>
      </c>
      <c r="E177" s="141" t="s">
        <v>889</v>
      </c>
      <c r="F177" s="142" t="s">
        <v>890</v>
      </c>
      <c r="G177" s="143" t="s">
        <v>166</v>
      </c>
      <c r="H177" s="144">
        <v>15</v>
      </c>
      <c r="I177" s="145"/>
      <c r="J177" s="146">
        <f t="shared" si="10"/>
        <v>0</v>
      </c>
      <c r="K177" s="147"/>
      <c r="L177" s="28"/>
      <c r="M177" s="148" t="s">
        <v>1</v>
      </c>
      <c r="N177" s="149" t="s">
        <v>41</v>
      </c>
      <c r="P177" s="150">
        <f t="shared" si="11"/>
        <v>0</v>
      </c>
      <c r="Q177" s="150">
        <v>0</v>
      </c>
      <c r="R177" s="150">
        <f t="shared" si="12"/>
        <v>0</v>
      </c>
      <c r="S177" s="150">
        <v>0</v>
      </c>
      <c r="T177" s="151">
        <f t="shared" si="13"/>
        <v>0</v>
      </c>
      <c r="AR177" s="152" t="s">
        <v>411</v>
      </c>
      <c r="AT177" s="152" t="s">
        <v>152</v>
      </c>
      <c r="AU177" s="152" t="s">
        <v>87</v>
      </c>
      <c r="AY177" s="13" t="s">
        <v>150</v>
      </c>
      <c r="BE177" s="153">
        <f t="shared" si="14"/>
        <v>0</v>
      </c>
      <c r="BF177" s="153">
        <f t="shared" si="15"/>
        <v>0</v>
      </c>
      <c r="BG177" s="153">
        <f t="shared" si="16"/>
        <v>0</v>
      </c>
      <c r="BH177" s="153">
        <f t="shared" si="17"/>
        <v>0</v>
      </c>
      <c r="BI177" s="153">
        <f t="shared" si="18"/>
        <v>0</v>
      </c>
      <c r="BJ177" s="13" t="s">
        <v>87</v>
      </c>
      <c r="BK177" s="153">
        <f t="shared" si="19"/>
        <v>0</v>
      </c>
      <c r="BL177" s="13" t="s">
        <v>411</v>
      </c>
      <c r="BM177" s="152" t="s">
        <v>891</v>
      </c>
    </row>
    <row r="178" spans="2:65" s="1" customFormat="1" ht="16.5" customHeight="1">
      <c r="B178" s="139"/>
      <c r="C178" s="154" t="s">
        <v>315</v>
      </c>
      <c r="D178" s="154" t="s">
        <v>168</v>
      </c>
      <c r="E178" s="155" t="s">
        <v>892</v>
      </c>
      <c r="F178" s="156" t="s">
        <v>893</v>
      </c>
      <c r="G178" s="157" t="s">
        <v>166</v>
      </c>
      <c r="H178" s="158">
        <v>2</v>
      </c>
      <c r="I178" s="159"/>
      <c r="J178" s="160">
        <f t="shared" si="10"/>
        <v>0</v>
      </c>
      <c r="K178" s="161"/>
      <c r="L178" s="162"/>
      <c r="M178" s="163" t="s">
        <v>1</v>
      </c>
      <c r="N178" s="164" t="s">
        <v>41</v>
      </c>
      <c r="P178" s="150">
        <f t="shared" si="11"/>
        <v>0</v>
      </c>
      <c r="Q178" s="150">
        <v>3.2000000000000003E-4</v>
      </c>
      <c r="R178" s="150">
        <f t="shared" si="12"/>
        <v>6.4000000000000005E-4</v>
      </c>
      <c r="S178" s="150">
        <v>0</v>
      </c>
      <c r="T178" s="151">
        <f t="shared" si="13"/>
        <v>0</v>
      </c>
      <c r="AR178" s="152" t="s">
        <v>826</v>
      </c>
      <c r="AT178" s="152" t="s">
        <v>168</v>
      </c>
      <c r="AU178" s="152" t="s">
        <v>87</v>
      </c>
      <c r="AY178" s="13" t="s">
        <v>150</v>
      </c>
      <c r="BE178" s="153">
        <f t="shared" si="14"/>
        <v>0</v>
      </c>
      <c r="BF178" s="153">
        <f t="shared" si="15"/>
        <v>0</v>
      </c>
      <c r="BG178" s="153">
        <f t="shared" si="16"/>
        <v>0</v>
      </c>
      <c r="BH178" s="153">
        <f t="shared" si="17"/>
        <v>0</v>
      </c>
      <c r="BI178" s="153">
        <f t="shared" si="18"/>
        <v>0</v>
      </c>
      <c r="BJ178" s="13" t="s">
        <v>87</v>
      </c>
      <c r="BK178" s="153">
        <f t="shared" si="19"/>
        <v>0</v>
      </c>
      <c r="BL178" s="13" t="s">
        <v>826</v>
      </c>
      <c r="BM178" s="152" t="s">
        <v>894</v>
      </c>
    </row>
    <row r="179" spans="2:65" s="1" customFormat="1" ht="16.5" customHeight="1">
      <c r="B179" s="139"/>
      <c r="C179" s="154" t="s">
        <v>319</v>
      </c>
      <c r="D179" s="154" t="s">
        <v>168</v>
      </c>
      <c r="E179" s="155" t="s">
        <v>895</v>
      </c>
      <c r="F179" s="156" t="s">
        <v>896</v>
      </c>
      <c r="G179" s="157" t="s">
        <v>166</v>
      </c>
      <c r="H179" s="158">
        <v>13</v>
      </c>
      <c r="I179" s="159"/>
      <c r="J179" s="160">
        <f t="shared" si="10"/>
        <v>0</v>
      </c>
      <c r="K179" s="161"/>
      <c r="L179" s="162"/>
      <c r="M179" s="163" t="s">
        <v>1</v>
      </c>
      <c r="N179" s="164" t="s">
        <v>41</v>
      </c>
      <c r="P179" s="150">
        <f t="shared" si="11"/>
        <v>0</v>
      </c>
      <c r="Q179" s="150">
        <v>3.2000000000000003E-4</v>
      </c>
      <c r="R179" s="150">
        <f t="shared" si="12"/>
        <v>4.1600000000000005E-3</v>
      </c>
      <c r="S179" s="150">
        <v>0</v>
      </c>
      <c r="T179" s="151">
        <f t="shared" si="13"/>
        <v>0</v>
      </c>
      <c r="AR179" s="152" t="s">
        <v>826</v>
      </c>
      <c r="AT179" s="152" t="s">
        <v>168</v>
      </c>
      <c r="AU179" s="152" t="s">
        <v>87</v>
      </c>
      <c r="AY179" s="13" t="s">
        <v>150</v>
      </c>
      <c r="BE179" s="153">
        <f t="shared" si="14"/>
        <v>0</v>
      </c>
      <c r="BF179" s="153">
        <f t="shared" si="15"/>
        <v>0</v>
      </c>
      <c r="BG179" s="153">
        <f t="shared" si="16"/>
        <v>0</v>
      </c>
      <c r="BH179" s="153">
        <f t="shared" si="17"/>
        <v>0</v>
      </c>
      <c r="BI179" s="153">
        <f t="shared" si="18"/>
        <v>0</v>
      </c>
      <c r="BJ179" s="13" t="s">
        <v>87</v>
      </c>
      <c r="BK179" s="153">
        <f t="shared" si="19"/>
        <v>0</v>
      </c>
      <c r="BL179" s="13" t="s">
        <v>826</v>
      </c>
      <c r="BM179" s="152" t="s">
        <v>897</v>
      </c>
    </row>
    <row r="180" spans="2:65" s="1" customFormat="1" ht="16.5" customHeight="1">
      <c r="B180" s="139"/>
      <c r="C180" s="140" t="s">
        <v>323</v>
      </c>
      <c r="D180" s="140" t="s">
        <v>152</v>
      </c>
      <c r="E180" s="141" t="s">
        <v>898</v>
      </c>
      <c r="F180" s="142" t="s">
        <v>899</v>
      </c>
      <c r="G180" s="143" t="s">
        <v>166</v>
      </c>
      <c r="H180" s="144">
        <v>1</v>
      </c>
      <c r="I180" s="145"/>
      <c r="J180" s="146">
        <f t="shared" si="10"/>
        <v>0</v>
      </c>
      <c r="K180" s="147"/>
      <c r="L180" s="28"/>
      <c r="M180" s="148" t="s">
        <v>1</v>
      </c>
      <c r="N180" s="149" t="s">
        <v>41</v>
      </c>
      <c r="P180" s="150">
        <f t="shared" si="11"/>
        <v>0</v>
      </c>
      <c r="Q180" s="150">
        <v>0</v>
      </c>
      <c r="R180" s="150">
        <f t="shared" si="12"/>
        <v>0</v>
      </c>
      <c r="S180" s="150">
        <v>0</v>
      </c>
      <c r="T180" s="151">
        <f t="shared" si="13"/>
        <v>0</v>
      </c>
      <c r="AR180" s="152" t="s">
        <v>411</v>
      </c>
      <c r="AT180" s="152" t="s">
        <v>152</v>
      </c>
      <c r="AU180" s="152" t="s">
        <v>87</v>
      </c>
      <c r="AY180" s="13" t="s">
        <v>150</v>
      </c>
      <c r="BE180" s="153">
        <f t="shared" si="14"/>
        <v>0</v>
      </c>
      <c r="BF180" s="153">
        <f t="shared" si="15"/>
        <v>0</v>
      </c>
      <c r="BG180" s="153">
        <f t="shared" si="16"/>
        <v>0</v>
      </c>
      <c r="BH180" s="153">
        <f t="shared" si="17"/>
        <v>0</v>
      </c>
      <c r="BI180" s="153">
        <f t="shared" si="18"/>
        <v>0</v>
      </c>
      <c r="BJ180" s="13" t="s">
        <v>87</v>
      </c>
      <c r="BK180" s="153">
        <f t="shared" si="19"/>
        <v>0</v>
      </c>
      <c r="BL180" s="13" t="s">
        <v>411</v>
      </c>
      <c r="BM180" s="152" t="s">
        <v>900</v>
      </c>
    </row>
    <row r="181" spans="2:65" s="1" customFormat="1" ht="24.2" customHeight="1">
      <c r="B181" s="139"/>
      <c r="C181" s="154" t="s">
        <v>327</v>
      </c>
      <c r="D181" s="154" t="s">
        <v>168</v>
      </c>
      <c r="E181" s="155" t="s">
        <v>901</v>
      </c>
      <c r="F181" s="156" t="s">
        <v>902</v>
      </c>
      <c r="G181" s="157" t="s">
        <v>166</v>
      </c>
      <c r="H181" s="158">
        <v>1</v>
      </c>
      <c r="I181" s="159"/>
      <c r="J181" s="160">
        <f t="shared" si="10"/>
        <v>0</v>
      </c>
      <c r="K181" s="161"/>
      <c r="L181" s="162"/>
      <c r="M181" s="163" t="s">
        <v>1</v>
      </c>
      <c r="N181" s="164" t="s">
        <v>41</v>
      </c>
      <c r="P181" s="150">
        <f t="shared" si="11"/>
        <v>0</v>
      </c>
      <c r="Q181" s="150">
        <v>4.0000000000000003E-5</v>
      </c>
      <c r="R181" s="150">
        <f t="shared" si="12"/>
        <v>4.0000000000000003E-5</v>
      </c>
      <c r="S181" s="150">
        <v>0</v>
      </c>
      <c r="T181" s="151">
        <f t="shared" si="13"/>
        <v>0</v>
      </c>
      <c r="AR181" s="152" t="s">
        <v>903</v>
      </c>
      <c r="AT181" s="152" t="s">
        <v>168</v>
      </c>
      <c r="AU181" s="152" t="s">
        <v>87</v>
      </c>
      <c r="AY181" s="13" t="s">
        <v>150</v>
      </c>
      <c r="BE181" s="153">
        <f t="shared" si="14"/>
        <v>0</v>
      </c>
      <c r="BF181" s="153">
        <f t="shared" si="15"/>
        <v>0</v>
      </c>
      <c r="BG181" s="153">
        <f t="shared" si="16"/>
        <v>0</v>
      </c>
      <c r="BH181" s="153">
        <f t="shared" si="17"/>
        <v>0</v>
      </c>
      <c r="BI181" s="153">
        <f t="shared" si="18"/>
        <v>0</v>
      </c>
      <c r="BJ181" s="13" t="s">
        <v>87</v>
      </c>
      <c r="BK181" s="153">
        <f t="shared" si="19"/>
        <v>0</v>
      </c>
      <c r="BL181" s="13" t="s">
        <v>411</v>
      </c>
      <c r="BM181" s="152" t="s">
        <v>904</v>
      </c>
    </row>
    <row r="182" spans="2:65" s="1" customFormat="1" ht="24.2" customHeight="1">
      <c r="B182" s="139"/>
      <c r="C182" s="140" t="s">
        <v>331</v>
      </c>
      <c r="D182" s="140" t="s">
        <v>152</v>
      </c>
      <c r="E182" s="141" t="s">
        <v>905</v>
      </c>
      <c r="F182" s="142" t="s">
        <v>906</v>
      </c>
      <c r="G182" s="143" t="s">
        <v>166</v>
      </c>
      <c r="H182" s="144">
        <v>47</v>
      </c>
      <c r="I182" s="145"/>
      <c r="J182" s="146">
        <f t="shared" si="10"/>
        <v>0</v>
      </c>
      <c r="K182" s="147"/>
      <c r="L182" s="28"/>
      <c r="M182" s="148" t="s">
        <v>1</v>
      </c>
      <c r="N182" s="149" t="s">
        <v>41</v>
      </c>
      <c r="P182" s="150">
        <f t="shared" si="11"/>
        <v>0</v>
      </c>
      <c r="Q182" s="150">
        <v>0</v>
      </c>
      <c r="R182" s="150">
        <f t="shared" si="12"/>
        <v>0</v>
      </c>
      <c r="S182" s="150">
        <v>0</v>
      </c>
      <c r="T182" s="151">
        <f t="shared" si="13"/>
        <v>0</v>
      </c>
      <c r="AR182" s="152" t="s">
        <v>411</v>
      </c>
      <c r="AT182" s="152" t="s">
        <v>152</v>
      </c>
      <c r="AU182" s="152" t="s">
        <v>87</v>
      </c>
      <c r="AY182" s="13" t="s">
        <v>150</v>
      </c>
      <c r="BE182" s="153">
        <f t="shared" si="14"/>
        <v>0</v>
      </c>
      <c r="BF182" s="153">
        <f t="shared" si="15"/>
        <v>0</v>
      </c>
      <c r="BG182" s="153">
        <f t="shared" si="16"/>
        <v>0</v>
      </c>
      <c r="BH182" s="153">
        <f t="shared" si="17"/>
        <v>0</v>
      </c>
      <c r="BI182" s="153">
        <f t="shared" si="18"/>
        <v>0</v>
      </c>
      <c r="BJ182" s="13" t="s">
        <v>87</v>
      </c>
      <c r="BK182" s="153">
        <f t="shared" si="19"/>
        <v>0</v>
      </c>
      <c r="BL182" s="13" t="s">
        <v>411</v>
      </c>
      <c r="BM182" s="152" t="s">
        <v>907</v>
      </c>
    </row>
    <row r="183" spans="2:65" s="1" customFormat="1" ht="16.5" customHeight="1">
      <c r="B183" s="139"/>
      <c r="C183" s="154" t="s">
        <v>335</v>
      </c>
      <c r="D183" s="154" t="s">
        <v>168</v>
      </c>
      <c r="E183" s="155" t="s">
        <v>908</v>
      </c>
      <c r="F183" s="156" t="s">
        <v>909</v>
      </c>
      <c r="G183" s="157" t="s">
        <v>166</v>
      </c>
      <c r="H183" s="158">
        <v>16</v>
      </c>
      <c r="I183" s="159"/>
      <c r="J183" s="160">
        <f t="shared" si="10"/>
        <v>0</v>
      </c>
      <c r="K183" s="161"/>
      <c r="L183" s="162"/>
      <c r="M183" s="163" t="s">
        <v>1</v>
      </c>
      <c r="N183" s="164" t="s">
        <v>41</v>
      </c>
      <c r="P183" s="150">
        <f t="shared" si="11"/>
        <v>0</v>
      </c>
      <c r="Q183" s="150">
        <v>0</v>
      </c>
      <c r="R183" s="150">
        <f t="shared" si="12"/>
        <v>0</v>
      </c>
      <c r="S183" s="150">
        <v>0</v>
      </c>
      <c r="T183" s="151">
        <f t="shared" si="13"/>
        <v>0</v>
      </c>
      <c r="AR183" s="152" t="s">
        <v>903</v>
      </c>
      <c r="AT183" s="152" t="s">
        <v>168</v>
      </c>
      <c r="AU183" s="152" t="s">
        <v>87</v>
      </c>
      <c r="AY183" s="13" t="s">
        <v>150</v>
      </c>
      <c r="BE183" s="153">
        <f t="shared" si="14"/>
        <v>0</v>
      </c>
      <c r="BF183" s="153">
        <f t="shared" si="15"/>
        <v>0</v>
      </c>
      <c r="BG183" s="153">
        <f t="shared" si="16"/>
        <v>0</v>
      </c>
      <c r="BH183" s="153">
        <f t="shared" si="17"/>
        <v>0</v>
      </c>
      <c r="BI183" s="153">
        <f t="shared" si="18"/>
        <v>0</v>
      </c>
      <c r="BJ183" s="13" t="s">
        <v>87</v>
      </c>
      <c r="BK183" s="153">
        <f t="shared" si="19"/>
        <v>0</v>
      </c>
      <c r="BL183" s="13" t="s">
        <v>411</v>
      </c>
      <c r="BM183" s="152" t="s">
        <v>910</v>
      </c>
    </row>
    <row r="184" spans="2:65" s="1" customFormat="1" ht="16.5" customHeight="1">
      <c r="B184" s="139"/>
      <c r="C184" s="154" t="s">
        <v>339</v>
      </c>
      <c r="D184" s="154" t="s">
        <v>168</v>
      </c>
      <c r="E184" s="155" t="s">
        <v>911</v>
      </c>
      <c r="F184" s="156" t="s">
        <v>912</v>
      </c>
      <c r="G184" s="157" t="s">
        <v>166</v>
      </c>
      <c r="H184" s="158">
        <v>31</v>
      </c>
      <c r="I184" s="159"/>
      <c r="J184" s="160">
        <f t="shared" ref="J184:J215" si="20">ROUND(I184*H184,2)</f>
        <v>0</v>
      </c>
      <c r="K184" s="161"/>
      <c r="L184" s="162"/>
      <c r="M184" s="163" t="s">
        <v>1</v>
      </c>
      <c r="N184" s="164" t="s">
        <v>41</v>
      </c>
      <c r="P184" s="150">
        <f t="shared" ref="P184:P215" si="21">O184*H184</f>
        <v>0</v>
      </c>
      <c r="Q184" s="150">
        <v>0</v>
      </c>
      <c r="R184" s="150">
        <f t="shared" ref="R184:R215" si="22">Q184*H184</f>
        <v>0</v>
      </c>
      <c r="S184" s="150">
        <v>0</v>
      </c>
      <c r="T184" s="151">
        <f t="shared" ref="T184:T215" si="23">S184*H184</f>
        <v>0</v>
      </c>
      <c r="AR184" s="152" t="s">
        <v>903</v>
      </c>
      <c r="AT184" s="152" t="s">
        <v>168</v>
      </c>
      <c r="AU184" s="152" t="s">
        <v>87</v>
      </c>
      <c r="AY184" s="13" t="s">
        <v>150</v>
      </c>
      <c r="BE184" s="153">
        <f t="shared" ref="BE184:BE211" si="24">IF(N184="základná",J184,0)</f>
        <v>0</v>
      </c>
      <c r="BF184" s="153">
        <f t="shared" ref="BF184:BF211" si="25">IF(N184="znížená",J184,0)</f>
        <v>0</v>
      </c>
      <c r="BG184" s="153">
        <f t="shared" ref="BG184:BG211" si="26">IF(N184="zákl. prenesená",J184,0)</f>
        <v>0</v>
      </c>
      <c r="BH184" s="153">
        <f t="shared" ref="BH184:BH211" si="27">IF(N184="zníž. prenesená",J184,0)</f>
        <v>0</v>
      </c>
      <c r="BI184" s="153">
        <f t="shared" ref="BI184:BI211" si="28">IF(N184="nulová",J184,0)</f>
        <v>0</v>
      </c>
      <c r="BJ184" s="13" t="s">
        <v>87</v>
      </c>
      <c r="BK184" s="153">
        <f t="shared" ref="BK184:BK211" si="29">ROUND(I184*H184,2)</f>
        <v>0</v>
      </c>
      <c r="BL184" s="13" t="s">
        <v>411</v>
      </c>
      <c r="BM184" s="152" t="s">
        <v>913</v>
      </c>
    </row>
    <row r="185" spans="2:65" s="1" customFormat="1" ht="16.5" customHeight="1">
      <c r="B185" s="139"/>
      <c r="C185" s="140" t="s">
        <v>343</v>
      </c>
      <c r="D185" s="140" t="s">
        <v>152</v>
      </c>
      <c r="E185" s="141" t="s">
        <v>914</v>
      </c>
      <c r="F185" s="142" t="s">
        <v>915</v>
      </c>
      <c r="G185" s="143" t="s">
        <v>166</v>
      </c>
      <c r="H185" s="144">
        <v>94</v>
      </c>
      <c r="I185" s="145"/>
      <c r="J185" s="146">
        <f t="shared" si="20"/>
        <v>0</v>
      </c>
      <c r="K185" s="147"/>
      <c r="L185" s="28"/>
      <c r="M185" s="148" t="s">
        <v>1</v>
      </c>
      <c r="N185" s="149" t="s">
        <v>41</v>
      </c>
      <c r="P185" s="150">
        <f t="shared" si="21"/>
        <v>0</v>
      </c>
      <c r="Q185" s="150">
        <v>0</v>
      </c>
      <c r="R185" s="150">
        <f t="shared" si="22"/>
        <v>0</v>
      </c>
      <c r="S185" s="150">
        <v>0</v>
      </c>
      <c r="T185" s="151">
        <f t="shared" si="23"/>
        <v>0</v>
      </c>
      <c r="AR185" s="152" t="s">
        <v>411</v>
      </c>
      <c r="AT185" s="152" t="s">
        <v>152</v>
      </c>
      <c r="AU185" s="152" t="s">
        <v>87</v>
      </c>
      <c r="AY185" s="13" t="s">
        <v>150</v>
      </c>
      <c r="BE185" s="153">
        <f t="shared" si="24"/>
        <v>0</v>
      </c>
      <c r="BF185" s="153">
        <f t="shared" si="25"/>
        <v>0</v>
      </c>
      <c r="BG185" s="153">
        <f t="shared" si="26"/>
        <v>0</v>
      </c>
      <c r="BH185" s="153">
        <f t="shared" si="27"/>
        <v>0</v>
      </c>
      <c r="BI185" s="153">
        <f t="shared" si="28"/>
        <v>0</v>
      </c>
      <c r="BJ185" s="13" t="s">
        <v>87</v>
      </c>
      <c r="BK185" s="153">
        <f t="shared" si="29"/>
        <v>0</v>
      </c>
      <c r="BL185" s="13" t="s">
        <v>411</v>
      </c>
      <c r="BM185" s="152" t="s">
        <v>916</v>
      </c>
    </row>
    <row r="186" spans="2:65" s="1" customFormat="1" ht="16.5" customHeight="1">
      <c r="B186" s="139"/>
      <c r="C186" s="154" t="s">
        <v>347</v>
      </c>
      <c r="D186" s="154" t="s">
        <v>168</v>
      </c>
      <c r="E186" s="155" t="s">
        <v>917</v>
      </c>
      <c r="F186" s="156" t="s">
        <v>918</v>
      </c>
      <c r="G186" s="157" t="s">
        <v>166</v>
      </c>
      <c r="H186" s="158">
        <v>4</v>
      </c>
      <c r="I186" s="159"/>
      <c r="J186" s="160">
        <f t="shared" si="20"/>
        <v>0</v>
      </c>
      <c r="K186" s="161"/>
      <c r="L186" s="162"/>
      <c r="M186" s="163" t="s">
        <v>1</v>
      </c>
      <c r="N186" s="164" t="s">
        <v>41</v>
      </c>
      <c r="P186" s="150">
        <f t="shared" si="21"/>
        <v>0</v>
      </c>
      <c r="Q186" s="150">
        <v>0</v>
      </c>
      <c r="R186" s="150">
        <f t="shared" si="22"/>
        <v>0</v>
      </c>
      <c r="S186" s="150">
        <v>0</v>
      </c>
      <c r="T186" s="151">
        <f t="shared" si="23"/>
        <v>0</v>
      </c>
      <c r="AR186" s="152" t="s">
        <v>903</v>
      </c>
      <c r="AT186" s="152" t="s">
        <v>168</v>
      </c>
      <c r="AU186" s="152" t="s">
        <v>87</v>
      </c>
      <c r="AY186" s="13" t="s">
        <v>150</v>
      </c>
      <c r="BE186" s="153">
        <f t="shared" si="24"/>
        <v>0</v>
      </c>
      <c r="BF186" s="153">
        <f t="shared" si="25"/>
        <v>0</v>
      </c>
      <c r="BG186" s="153">
        <f t="shared" si="26"/>
        <v>0</v>
      </c>
      <c r="BH186" s="153">
        <f t="shared" si="27"/>
        <v>0</v>
      </c>
      <c r="BI186" s="153">
        <f t="shared" si="28"/>
        <v>0</v>
      </c>
      <c r="BJ186" s="13" t="s">
        <v>87</v>
      </c>
      <c r="BK186" s="153">
        <f t="shared" si="29"/>
        <v>0</v>
      </c>
      <c r="BL186" s="13" t="s">
        <v>411</v>
      </c>
      <c r="BM186" s="152" t="s">
        <v>919</v>
      </c>
    </row>
    <row r="187" spans="2:65" s="1" customFormat="1" ht="16.5" customHeight="1">
      <c r="B187" s="139"/>
      <c r="C187" s="154" t="s">
        <v>351</v>
      </c>
      <c r="D187" s="154" t="s">
        <v>168</v>
      </c>
      <c r="E187" s="155" t="s">
        <v>920</v>
      </c>
      <c r="F187" s="156" t="s">
        <v>921</v>
      </c>
      <c r="G187" s="157" t="s">
        <v>166</v>
      </c>
      <c r="H187" s="158">
        <v>10</v>
      </c>
      <c r="I187" s="159"/>
      <c r="J187" s="160">
        <f t="shared" si="20"/>
        <v>0</v>
      </c>
      <c r="K187" s="161"/>
      <c r="L187" s="162"/>
      <c r="M187" s="163" t="s">
        <v>1</v>
      </c>
      <c r="N187" s="164" t="s">
        <v>41</v>
      </c>
      <c r="P187" s="150">
        <f t="shared" si="21"/>
        <v>0</v>
      </c>
      <c r="Q187" s="150">
        <v>0</v>
      </c>
      <c r="R187" s="150">
        <f t="shared" si="22"/>
        <v>0</v>
      </c>
      <c r="S187" s="150">
        <v>0</v>
      </c>
      <c r="T187" s="151">
        <f t="shared" si="23"/>
        <v>0</v>
      </c>
      <c r="AR187" s="152" t="s">
        <v>903</v>
      </c>
      <c r="AT187" s="152" t="s">
        <v>168</v>
      </c>
      <c r="AU187" s="152" t="s">
        <v>87</v>
      </c>
      <c r="AY187" s="13" t="s">
        <v>150</v>
      </c>
      <c r="BE187" s="153">
        <f t="shared" si="24"/>
        <v>0</v>
      </c>
      <c r="BF187" s="153">
        <f t="shared" si="25"/>
        <v>0</v>
      </c>
      <c r="BG187" s="153">
        <f t="shared" si="26"/>
        <v>0</v>
      </c>
      <c r="BH187" s="153">
        <f t="shared" si="27"/>
        <v>0</v>
      </c>
      <c r="BI187" s="153">
        <f t="shared" si="28"/>
        <v>0</v>
      </c>
      <c r="BJ187" s="13" t="s">
        <v>87</v>
      </c>
      <c r="BK187" s="153">
        <f t="shared" si="29"/>
        <v>0</v>
      </c>
      <c r="BL187" s="13" t="s">
        <v>411</v>
      </c>
      <c r="BM187" s="152" t="s">
        <v>922</v>
      </c>
    </row>
    <row r="188" spans="2:65" s="1" customFormat="1" ht="16.5" customHeight="1">
      <c r="B188" s="139"/>
      <c r="C188" s="154" t="s">
        <v>355</v>
      </c>
      <c r="D188" s="154" t="s">
        <v>168</v>
      </c>
      <c r="E188" s="155" t="s">
        <v>923</v>
      </c>
      <c r="F188" s="156" t="s">
        <v>924</v>
      </c>
      <c r="G188" s="157" t="s">
        <v>166</v>
      </c>
      <c r="H188" s="158">
        <v>21</v>
      </c>
      <c r="I188" s="159"/>
      <c r="J188" s="160">
        <f t="shared" si="20"/>
        <v>0</v>
      </c>
      <c r="K188" s="161"/>
      <c r="L188" s="162"/>
      <c r="M188" s="163" t="s">
        <v>1</v>
      </c>
      <c r="N188" s="164" t="s">
        <v>41</v>
      </c>
      <c r="P188" s="150">
        <f t="shared" si="21"/>
        <v>0</v>
      </c>
      <c r="Q188" s="150">
        <v>0</v>
      </c>
      <c r="R188" s="150">
        <f t="shared" si="22"/>
        <v>0</v>
      </c>
      <c r="S188" s="150">
        <v>0</v>
      </c>
      <c r="T188" s="151">
        <f t="shared" si="23"/>
        <v>0</v>
      </c>
      <c r="AR188" s="152" t="s">
        <v>903</v>
      </c>
      <c r="AT188" s="152" t="s">
        <v>168</v>
      </c>
      <c r="AU188" s="152" t="s">
        <v>87</v>
      </c>
      <c r="AY188" s="13" t="s">
        <v>150</v>
      </c>
      <c r="BE188" s="153">
        <f t="shared" si="24"/>
        <v>0</v>
      </c>
      <c r="BF188" s="153">
        <f t="shared" si="25"/>
        <v>0</v>
      </c>
      <c r="BG188" s="153">
        <f t="shared" si="26"/>
        <v>0</v>
      </c>
      <c r="BH188" s="153">
        <f t="shared" si="27"/>
        <v>0</v>
      </c>
      <c r="BI188" s="153">
        <f t="shared" si="28"/>
        <v>0</v>
      </c>
      <c r="BJ188" s="13" t="s">
        <v>87</v>
      </c>
      <c r="BK188" s="153">
        <f t="shared" si="29"/>
        <v>0</v>
      </c>
      <c r="BL188" s="13" t="s">
        <v>411</v>
      </c>
      <c r="BM188" s="152" t="s">
        <v>925</v>
      </c>
    </row>
    <row r="189" spans="2:65" s="1" customFormat="1" ht="21.75" customHeight="1">
      <c r="B189" s="139"/>
      <c r="C189" s="154" t="s">
        <v>359</v>
      </c>
      <c r="D189" s="154" t="s">
        <v>168</v>
      </c>
      <c r="E189" s="155" t="s">
        <v>926</v>
      </c>
      <c r="F189" s="156" t="s">
        <v>927</v>
      </c>
      <c r="G189" s="157" t="s">
        <v>166</v>
      </c>
      <c r="H189" s="158">
        <v>40</v>
      </c>
      <c r="I189" s="159"/>
      <c r="J189" s="160">
        <f t="shared" si="20"/>
        <v>0</v>
      </c>
      <c r="K189" s="161"/>
      <c r="L189" s="162"/>
      <c r="M189" s="163" t="s">
        <v>1</v>
      </c>
      <c r="N189" s="164" t="s">
        <v>41</v>
      </c>
      <c r="P189" s="150">
        <f t="shared" si="21"/>
        <v>0</v>
      </c>
      <c r="Q189" s="150">
        <v>0</v>
      </c>
      <c r="R189" s="150">
        <f t="shared" si="22"/>
        <v>0</v>
      </c>
      <c r="S189" s="150">
        <v>0</v>
      </c>
      <c r="T189" s="151">
        <f t="shared" si="23"/>
        <v>0</v>
      </c>
      <c r="AR189" s="152" t="s">
        <v>903</v>
      </c>
      <c r="AT189" s="152" t="s">
        <v>168</v>
      </c>
      <c r="AU189" s="152" t="s">
        <v>87</v>
      </c>
      <c r="AY189" s="13" t="s">
        <v>150</v>
      </c>
      <c r="BE189" s="153">
        <f t="shared" si="24"/>
        <v>0</v>
      </c>
      <c r="BF189" s="153">
        <f t="shared" si="25"/>
        <v>0</v>
      </c>
      <c r="BG189" s="153">
        <f t="shared" si="26"/>
        <v>0</v>
      </c>
      <c r="BH189" s="153">
        <f t="shared" si="27"/>
        <v>0</v>
      </c>
      <c r="BI189" s="153">
        <f t="shared" si="28"/>
        <v>0</v>
      </c>
      <c r="BJ189" s="13" t="s">
        <v>87</v>
      </c>
      <c r="BK189" s="153">
        <f t="shared" si="29"/>
        <v>0</v>
      </c>
      <c r="BL189" s="13" t="s">
        <v>411</v>
      </c>
      <c r="BM189" s="152" t="s">
        <v>928</v>
      </c>
    </row>
    <row r="190" spans="2:65" s="1" customFormat="1" ht="21.75" customHeight="1">
      <c r="B190" s="139"/>
      <c r="C190" s="154" t="s">
        <v>363</v>
      </c>
      <c r="D190" s="154" t="s">
        <v>168</v>
      </c>
      <c r="E190" s="155" t="s">
        <v>929</v>
      </c>
      <c r="F190" s="156" t="s">
        <v>930</v>
      </c>
      <c r="G190" s="157" t="s">
        <v>166</v>
      </c>
      <c r="H190" s="158">
        <v>19</v>
      </c>
      <c r="I190" s="159"/>
      <c r="J190" s="160">
        <f t="shared" si="20"/>
        <v>0</v>
      </c>
      <c r="K190" s="161"/>
      <c r="L190" s="162"/>
      <c r="M190" s="163" t="s">
        <v>1</v>
      </c>
      <c r="N190" s="164" t="s">
        <v>41</v>
      </c>
      <c r="P190" s="150">
        <f t="shared" si="21"/>
        <v>0</v>
      </c>
      <c r="Q190" s="150">
        <v>0</v>
      </c>
      <c r="R190" s="150">
        <f t="shared" si="22"/>
        <v>0</v>
      </c>
      <c r="S190" s="150">
        <v>0</v>
      </c>
      <c r="T190" s="151">
        <f t="shared" si="23"/>
        <v>0</v>
      </c>
      <c r="AR190" s="152" t="s">
        <v>903</v>
      </c>
      <c r="AT190" s="152" t="s">
        <v>168</v>
      </c>
      <c r="AU190" s="152" t="s">
        <v>87</v>
      </c>
      <c r="AY190" s="13" t="s">
        <v>150</v>
      </c>
      <c r="BE190" s="153">
        <f t="shared" si="24"/>
        <v>0</v>
      </c>
      <c r="BF190" s="153">
        <f t="shared" si="25"/>
        <v>0</v>
      </c>
      <c r="BG190" s="153">
        <f t="shared" si="26"/>
        <v>0</v>
      </c>
      <c r="BH190" s="153">
        <f t="shared" si="27"/>
        <v>0</v>
      </c>
      <c r="BI190" s="153">
        <f t="shared" si="28"/>
        <v>0</v>
      </c>
      <c r="BJ190" s="13" t="s">
        <v>87</v>
      </c>
      <c r="BK190" s="153">
        <f t="shared" si="29"/>
        <v>0</v>
      </c>
      <c r="BL190" s="13" t="s">
        <v>411</v>
      </c>
      <c r="BM190" s="152" t="s">
        <v>931</v>
      </c>
    </row>
    <row r="191" spans="2:65" s="1" customFormat="1" ht="24.2" customHeight="1">
      <c r="B191" s="139"/>
      <c r="C191" s="140" t="s">
        <v>367</v>
      </c>
      <c r="D191" s="140" t="s">
        <v>152</v>
      </c>
      <c r="E191" s="141" t="s">
        <v>932</v>
      </c>
      <c r="F191" s="142" t="s">
        <v>933</v>
      </c>
      <c r="G191" s="143" t="s">
        <v>166</v>
      </c>
      <c r="H191" s="144">
        <v>20</v>
      </c>
      <c r="I191" s="145"/>
      <c r="J191" s="146">
        <f t="shared" si="20"/>
        <v>0</v>
      </c>
      <c r="K191" s="147"/>
      <c r="L191" s="28"/>
      <c r="M191" s="148" t="s">
        <v>1</v>
      </c>
      <c r="N191" s="149" t="s">
        <v>41</v>
      </c>
      <c r="P191" s="150">
        <f t="shared" si="21"/>
        <v>0</v>
      </c>
      <c r="Q191" s="150">
        <v>0</v>
      </c>
      <c r="R191" s="150">
        <f t="shared" si="22"/>
        <v>0</v>
      </c>
      <c r="S191" s="150">
        <v>0</v>
      </c>
      <c r="T191" s="151">
        <f t="shared" si="23"/>
        <v>0</v>
      </c>
      <c r="AR191" s="152" t="s">
        <v>411</v>
      </c>
      <c r="AT191" s="152" t="s">
        <v>152</v>
      </c>
      <c r="AU191" s="152" t="s">
        <v>87</v>
      </c>
      <c r="AY191" s="13" t="s">
        <v>150</v>
      </c>
      <c r="BE191" s="153">
        <f t="shared" si="24"/>
        <v>0</v>
      </c>
      <c r="BF191" s="153">
        <f t="shared" si="25"/>
        <v>0</v>
      </c>
      <c r="BG191" s="153">
        <f t="shared" si="26"/>
        <v>0</v>
      </c>
      <c r="BH191" s="153">
        <f t="shared" si="27"/>
        <v>0</v>
      </c>
      <c r="BI191" s="153">
        <f t="shared" si="28"/>
        <v>0</v>
      </c>
      <c r="BJ191" s="13" t="s">
        <v>87</v>
      </c>
      <c r="BK191" s="153">
        <f t="shared" si="29"/>
        <v>0</v>
      </c>
      <c r="BL191" s="13" t="s">
        <v>411</v>
      </c>
      <c r="BM191" s="152" t="s">
        <v>934</v>
      </c>
    </row>
    <row r="192" spans="2:65" s="1" customFormat="1" ht="16.5" customHeight="1">
      <c r="B192" s="139"/>
      <c r="C192" s="154" t="s">
        <v>371</v>
      </c>
      <c r="D192" s="154" t="s">
        <v>168</v>
      </c>
      <c r="E192" s="155" t="s">
        <v>935</v>
      </c>
      <c r="F192" s="156" t="s">
        <v>936</v>
      </c>
      <c r="G192" s="157" t="s">
        <v>166</v>
      </c>
      <c r="H192" s="158">
        <v>20</v>
      </c>
      <c r="I192" s="159"/>
      <c r="J192" s="160">
        <f t="shared" si="20"/>
        <v>0</v>
      </c>
      <c r="K192" s="161"/>
      <c r="L192" s="162"/>
      <c r="M192" s="163" t="s">
        <v>1</v>
      </c>
      <c r="N192" s="164" t="s">
        <v>41</v>
      </c>
      <c r="P192" s="150">
        <f t="shared" si="21"/>
        <v>0</v>
      </c>
      <c r="Q192" s="150">
        <v>6.9999999999999999E-4</v>
      </c>
      <c r="R192" s="150">
        <f t="shared" si="22"/>
        <v>1.4E-2</v>
      </c>
      <c r="S192" s="150">
        <v>0</v>
      </c>
      <c r="T192" s="151">
        <f t="shared" si="23"/>
        <v>0</v>
      </c>
      <c r="AR192" s="152" t="s">
        <v>826</v>
      </c>
      <c r="AT192" s="152" t="s">
        <v>168</v>
      </c>
      <c r="AU192" s="152" t="s">
        <v>87</v>
      </c>
      <c r="AY192" s="13" t="s">
        <v>150</v>
      </c>
      <c r="BE192" s="153">
        <f t="shared" si="24"/>
        <v>0</v>
      </c>
      <c r="BF192" s="153">
        <f t="shared" si="25"/>
        <v>0</v>
      </c>
      <c r="BG192" s="153">
        <f t="shared" si="26"/>
        <v>0</v>
      </c>
      <c r="BH192" s="153">
        <f t="shared" si="27"/>
        <v>0</v>
      </c>
      <c r="BI192" s="153">
        <f t="shared" si="28"/>
        <v>0</v>
      </c>
      <c r="BJ192" s="13" t="s">
        <v>87</v>
      </c>
      <c r="BK192" s="153">
        <f t="shared" si="29"/>
        <v>0</v>
      </c>
      <c r="BL192" s="13" t="s">
        <v>826</v>
      </c>
      <c r="BM192" s="152" t="s">
        <v>937</v>
      </c>
    </row>
    <row r="193" spans="2:65" s="1" customFormat="1" ht="24.2" customHeight="1">
      <c r="B193" s="139"/>
      <c r="C193" s="140" t="s">
        <v>375</v>
      </c>
      <c r="D193" s="140" t="s">
        <v>152</v>
      </c>
      <c r="E193" s="141" t="s">
        <v>938</v>
      </c>
      <c r="F193" s="142" t="s">
        <v>939</v>
      </c>
      <c r="G193" s="143" t="s">
        <v>166</v>
      </c>
      <c r="H193" s="144">
        <v>12</v>
      </c>
      <c r="I193" s="145"/>
      <c r="J193" s="146">
        <f t="shared" si="20"/>
        <v>0</v>
      </c>
      <c r="K193" s="147"/>
      <c r="L193" s="28"/>
      <c r="M193" s="148" t="s">
        <v>1</v>
      </c>
      <c r="N193" s="149" t="s">
        <v>41</v>
      </c>
      <c r="P193" s="150">
        <f t="shared" si="21"/>
        <v>0</v>
      </c>
      <c r="Q193" s="150">
        <v>0</v>
      </c>
      <c r="R193" s="150">
        <f t="shared" si="22"/>
        <v>0</v>
      </c>
      <c r="S193" s="150">
        <v>0</v>
      </c>
      <c r="T193" s="151">
        <f t="shared" si="23"/>
        <v>0</v>
      </c>
      <c r="AR193" s="152" t="s">
        <v>411</v>
      </c>
      <c r="AT193" s="152" t="s">
        <v>152</v>
      </c>
      <c r="AU193" s="152" t="s">
        <v>87</v>
      </c>
      <c r="AY193" s="13" t="s">
        <v>150</v>
      </c>
      <c r="BE193" s="153">
        <f t="shared" si="24"/>
        <v>0</v>
      </c>
      <c r="BF193" s="153">
        <f t="shared" si="25"/>
        <v>0</v>
      </c>
      <c r="BG193" s="153">
        <f t="shared" si="26"/>
        <v>0</v>
      </c>
      <c r="BH193" s="153">
        <f t="shared" si="27"/>
        <v>0</v>
      </c>
      <c r="BI193" s="153">
        <f t="shared" si="28"/>
        <v>0</v>
      </c>
      <c r="BJ193" s="13" t="s">
        <v>87</v>
      </c>
      <c r="BK193" s="153">
        <f t="shared" si="29"/>
        <v>0</v>
      </c>
      <c r="BL193" s="13" t="s">
        <v>411</v>
      </c>
      <c r="BM193" s="152" t="s">
        <v>940</v>
      </c>
    </row>
    <row r="194" spans="2:65" s="1" customFormat="1" ht="16.5" customHeight="1">
      <c r="B194" s="139"/>
      <c r="C194" s="154" t="s">
        <v>379</v>
      </c>
      <c r="D194" s="154" t="s">
        <v>168</v>
      </c>
      <c r="E194" s="155" t="s">
        <v>941</v>
      </c>
      <c r="F194" s="156" t="s">
        <v>942</v>
      </c>
      <c r="G194" s="157" t="s">
        <v>166</v>
      </c>
      <c r="H194" s="158">
        <v>12</v>
      </c>
      <c r="I194" s="159"/>
      <c r="J194" s="160">
        <f t="shared" si="20"/>
        <v>0</v>
      </c>
      <c r="K194" s="161"/>
      <c r="L194" s="162"/>
      <c r="M194" s="163" t="s">
        <v>1</v>
      </c>
      <c r="N194" s="164" t="s">
        <v>41</v>
      </c>
      <c r="P194" s="150">
        <f t="shared" si="21"/>
        <v>0</v>
      </c>
      <c r="Q194" s="150">
        <v>1.8E-3</v>
      </c>
      <c r="R194" s="150">
        <f t="shared" si="22"/>
        <v>2.1600000000000001E-2</v>
      </c>
      <c r="S194" s="150">
        <v>0</v>
      </c>
      <c r="T194" s="151">
        <f t="shared" si="23"/>
        <v>0</v>
      </c>
      <c r="AR194" s="152" t="s">
        <v>826</v>
      </c>
      <c r="AT194" s="152" t="s">
        <v>168</v>
      </c>
      <c r="AU194" s="152" t="s">
        <v>87</v>
      </c>
      <c r="AY194" s="13" t="s">
        <v>150</v>
      </c>
      <c r="BE194" s="153">
        <f t="shared" si="24"/>
        <v>0</v>
      </c>
      <c r="BF194" s="153">
        <f t="shared" si="25"/>
        <v>0</v>
      </c>
      <c r="BG194" s="153">
        <f t="shared" si="26"/>
        <v>0</v>
      </c>
      <c r="BH194" s="153">
        <f t="shared" si="27"/>
        <v>0</v>
      </c>
      <c r="BI194" s="153">
        <f t="shared" si="28"/>
        <v>0</v>
      </c>
      <c r="BJ194" s="13" t="s">
        <v>87</v>
      </c>
      <c r="BK194" s="153">
        <f t="shared" si="29"/>
        <v>0</v>
      </c>
      <c r="BL194" s="13" t="s">
        <v>826</v>
      </c>
      <c r="BM194" s="152" t="s">
        <v>943</v>
      </c>
    </row>
    <row r="195" spans="2:65" s="1" customFormat="1" ht="21.75" customHeight="1">
      <c r="B195" s="139"/>
      <c r="C195" s="140" t="s">
        <v>383</v>
      </c>
      <c r="D195" s="140" t="s">
        <v>152</v>
      </c>
      <c r="E195" s="141" t="s">
        <v>944</v>
      </c>
      <c r="F195" s="142" t="s">
        <v>945</v>
      </c>
      <c r="G195" s="143" t="s">
        <v>166</v>
      </c>
      <c r="H195" s="144">
        <v>1</v>
      </c>
      <c r="I195" s="145"/>
      <c r="J195" s="146">
        <f t="shared" si="20"/>
        <v>0</v>
      </c>
      <c r="K195" s="147"/>
      <c r="L195" s="28"/>
      <c r="M195" s="148" t="s">
        <v>1</v>
      </c>
      <c r="N195" s="149" t="s">
        <v>41</v>
      </c>
      <c r="P195" s="150">
        <f t="shared" si="21"/>
        <v>0</v>
      </c>
      <c r="Q195" s="150">
        <v>0</v>
      </c>
      <c r="R195" s="150">
        <f t="shared" si="22"/>
        <v>0</v>
      </c>
      <c r="S195" s="150">
        <v>0</v>
      </c>
      <c r="T195" s="151">
        <f t="shared" si="23"/>
        <v>0</v>
      </c>
      <c r="AR195" s="152" t="s">
        <v>411</v>
      </c>
      <c r="AT195" s="152" t="s">
        <v>152</v>
      </c>
      <c r="AU195" s="152" t="s">
        <v>87</v>
      </c>
      <c r="AY195" s="13" t="s">
        <v>150</v>
      </c>
      <c r="BE195" s="153">
        <f t="shared" si="24"/>
        <v>0</v>
      </c>
      <c r="BF195" s="153">
        <f t="shared" si="25"/>
        <v>0</v>
      </c>
      <c r="BG195" s="153">
        <f t="shared" si="26"/>
        <v>0</v>
      </c>
      <c r="BH195" s="153">
        <f t="shared" si="27"/>
        <v>0</v>
      </c>
      <c r="BI195" s="153">
        <f t="shared" si="28"/>
        <v>0</v>
      </c>
      <c r="BJ195" s="13" t="s">
        <v>87</v>
      </c>
      <c r="BK195" s="153">
        <f t="shared" si="29"/>
        <v>0</v>
      </c>
      <c r="BL195" s="13" t="s">
        <v>411</v>
      </c>
      <c r="BM195" s="152" t="s">
        <v>946</v>
      </c>
    </row>
    <row r="196" spans="2:65" s="1" customFormat="1" ht="21.75" customHeight="1">
      <c r="B196" s="139"/>
      <c r="C196" s="154" t="s">
        <v>387</v>
      </c>
      <c r="D196" s="154" t="s">
        <v>168</v>
      </c>
      <c r="E196" s="155" t="s">
        <v>947</v>
      </c>
      <c r="F196" s="156" t="s">
        <v>948</v>
      </c>
      <c r="G196" s="157" t="s">
        <v>166</v>
      </c>
      <c r="H196" s="158">
        <v>1</v>
      </c>
      <c r="I196" s="159"/>
      <c r="J196" s="160">
        <f t="shared" si="20"/>
        <v>0</v>
      </c>
      <c r="K196" s="161"/>
      <c r="L196" s="162"/>
      <c r="M196" s="163" t="s">
        <v>1</v>
      </c>
      <c r="N196" s="164" t="s">
        <v>41</v>
      </c>
      <c r="P196" s="150">
        <f t="shared" si="21"/>
        <v>0</v>
      </c>
      <c r="Q196" s="150">
        <v>0.14001</v>
      </c>
      <c r="R196" s="150">
        <f t="shared" si="22"/>
        <v>0.14001</v>
      </c>
      <c r="S196" s="150">
        <v>0</v>
      </c>
      <c r="T196" s="151">
        <f t="shared" si="23"/>
        <v>0</v>
      </c>
      <c r="AR196" s="152" t="s">
        <v>903</v>
      </c>
      <c r="AT196" s="152" t="s">
        <v>168</v>
      </c>
      <c r="AU196" s="152" t="s">
        <v>87</v>
      </c>
      <c r="AY196" s="13" t="s">
        <v>150</v>
      </c>
      <c r="BE196" s="153">
        <f t="shared" si="24"/>
        <v>0</v>
      </c>
      <c r="BF196" s="153">
        <f t="shared" si="25"/>
        <v>0</v>
      </c>
      <c r="BG196" s="153">
        <f t="shared" si="26"/>
        <v>0</v>
      </c>
      <c r="BH196" s="153">
        <f t="shared" si="27"/>
        <v>0</v>
      </c>
      <c r="BI196" s="153">
        <f t="shared" si="28"/>
        <v>0</v>
      </c>
      <c r="BJ196" s="13" t="s">
        <v>87</v>
      </c>
      <c r="BK196" s="153">
        <f t="shared" si="29"/>
        <v>0</v>
      </c>
      <c r="BL196" s="13" t="s">
        <v>411</v>
      </c>
      <c r="BM196" s="152" t="s">
        <v>949</v>
      </c>
    </row>
    <row r="197" spans="2:65" s="1" customFormat="1" ht="21.75" customHeight="1">
      <c r="B197" s="139"/>
      <c r="C197" s="140" t="s">
        <v>391</v>
      </c>
      <c r="D197" s="140" t="s">
        <v>152</v>
      </c>
      <c r="E197" s="141" t="s">
        <v>950</v>
      </c>
      <c r="F197" s="142" t="s">
        <v>951</v>
      </c>
      <c r="G197" s="143" t="s">
        <v>174</v>
      </c>
      <c r="H197" s="144">
        <v>1500</v>
      </c>
      <c r="I197" s="145"/>
      <c r="J197" s="146">
        <f t="shared" si="20"/>
        <v>0</v>
      </c>
      <c r="K197" s="147"/>
      <c r="L197" s="28"/>
      <c r="M197" s="148" t="s">
        <v>1</v>
      </c>
      <c r="N197" s="149" t="s">
        <v>41</v>
      </c>
      <c r="P197" s="150">
        <f t="shared" si="21"/>
        <v>0</v>
      </c>
      <c r="Q197" s="150">
        <v>0</v>
      </c>
      <c r="R197" s="150">
        <f t="shared" si="22"/>
        <v>0</v>
      </c>
      <c r="S197" s="150">
        <v>0</v>
      </c>
      <c r="T197" s="151">
        <f t="shared" si="23"/>
        <v>0</v>
      </c>
      <c r="AR197" s="152" t="s">
        <v>411</v>
      </c>
      <c r="AT197" s="152" t="s">
        <v>152</v>
      </c>
      <c r="AU197" s="152" t="s">
        <v>87</v>
      </c>
      <c r="AY197" s="13" t="s">
        <v>150</v>
      </c>
      <c r="BE197" s="153">
        <f t="shared" si="24"/>
        <v>0</v>
      </c>
      <c r="BF197" s="153">
        <f t="shared" si="25"/>
        <v>0</v>
      </c>
      <c r="BG197" s="153">
        <f t="shared" si="26"/>
        <v>0</v>
      </c>
      <c r="BH197" s="153">
        <f t="shared" si="27"/>
        <v>0</v>
      </c>
      <c r="BI197" s="153">
        <f t="shared" si="28"/>
        <v>0</v>
      </c>
      <c r="BJ197" s="13" t="s">
        <v>87</v>
      </c>
      <c r="BK197" s="153">
        <f t="shared" si="29"/>
        <v>0</v>
      </c>
      <c r="BL197" s="13" t="s">
        <v>411</v>
      </c>
      <c r="BM197" s="152" t="s">
        <v>952</v>
      </c>
    </row>
    <row r="198" spans="2:65" s="1" customFormat="1" ht="16.5" customHeight="1">
      <c r="B198" s="139"/>
      <c r="C198" s="154" t="s">
        <v>395</v>
      </c>
      <c r="D198" s="154" t="s">
        <v>168</v>
      </c>
      <c r="E198" s="155" t="s">
        <v>953</v>
      </c>
      <c r="F198" s="156" t="s">
        <v>954</v>
      </c>
      <c r="G198" s="157" t="s">
        <v>174</v>
      </c>
      <c r="H198" s="158">
        <v>1200</v>
      </c>
      <c r="I198" s="159"/>
      <c r="J198" s="160">
        <f t="shared" si="20"/>
        <v>0</v>
      </c>
      <c r="K198" s="161"/>
      <c r="L198" s="162"/>
      <c r="M198" s="163" t="s">
        <v>1</v>
      </c>
      <c r="N198" s="164" t="s">
        <v>41</v>
      </c>
      <c r="P198" s="150">
        <f t="shared" si="21"/>
        <v>0</v>
      </c>
      <c r="Q198" s="150">
        <v>0</v>
      </c>
      <c r="R198" s="150">
        <f t="shared" si="22"/>
        <v>0</v>
      </c>
      <c r="S198" s="150">
        <v>0</v>
      </c>
      <c r="T198" s="151">
        <f t="shared" si="23"/>
        <v>0</v>
      </c>
      <c r="AR198" s="152" t="s">
        <v>826</v>
      </c>
      <c r="AT198" s="152" t="s">
        <v>168</v>
      </c>
      <c r="AU198" s="152" t="s">
        <v>87</v>
      </c>
      <c r="AY198" s="13" t="s">
        <v>150</v>
      </c>
      <c r="BE198" s="153">
        <f t="shared" si="24"/>
        <v>0</v>
      </c>
      <c r="BF198" s="153">
        <f t="shared" si="25"/>
        <v>0</v>
      </c>
      <c r="BG198" s="153">
        <f t="shared" si="26"/>
        <v>0</v>
      </c>
      <c r="BH198" s="153">
        <f t="shared" si="27"/>
        <v>0</v>
      </c>
      <c r="BI198" s="153">
        <f t="shared" si="28"/>
        <v>0</v>
      </c>
      <c r="BJ198" s="13" t="s">
        <v>87</v>
      </c>
      <c r="BK198" s="153">
        <f t="shared" si="29"/>
        <v>0</v>
      </c>
      <c r="BL198" s="13" t="s">
        <v>826</v>
      </c>
      <c r="BM198" s="152" t="s">
        <v>955</v>
      </c>
    </row>
    <row r="199" spans="2:65" s="1" customFormat="1" ht="16.5" customHeight="1">
      <c r="B199" s="139"/>
      <c r="C199" s="154" t="s">
        <v>399</v>
      </c>
      <c r="D199" s="154" t="s">
        <v>168</v>
      </c>
      <c r="E199" s="155" t="s">
        <v>956</v>
      </c>
      <c r="F199" s="156" t="s">
        <v>957</v>
      </c>
      <c r="G199" s="157" t="s">
        <v>174</v>
      </c>
      <c r="H199" s="158">
        <v>300</v>
      </c>
      <c r="I199" s="159"/>
      <c r="J199" s="160">
        <f t="shared" si="20"/>
        <v>0</v>
      </c>
      <c r="K199" s="161"/>
      <c r="L199" s="162"/>
      <c r="M199" s="163" t="s">
        <v>1</v>
      </c>
      <c r="N199" s="164" t="s">
        <v>41</v>
      </c>
      <c r="P199" s="150">
        <f t="shared" si="21"/>
        <v>0</v>
      </c>
      <c r="Q199" s="150">
        <v>0</v>
      </c>
      <c r="R199" s="150">
        <f t="shared" si="22"/>
        <v>0</v>
      </c>
      <c r="S199" s="150">
        <v>0</v>
      </c>
      <c r="T199" s="151">
        <f t="shared" si="23"/>
        <v>0</v>
      </c>
      <c r="AR199" s="152" t="s">
        <v>826</v>
      </c>
      <c r="AT199" s="152" t="s">
        <v>168</v>
      </c>
      <c r="AU199" s="152" t="s">
        <v>87</v>
      </c>
      <c r="AY199" s="13" t="s">
        <v>150</v>
      </c>
      <c r="BE199" s="153">
        <f t="shared" si="24"/>
        <v>0</v>
      </c>
      <c r="BF199" s="153">
        <f t="shared" si="25"/>
        <v>0</v>
      </c>
      <c r="BG199" s="153">
        <f t="shared" si="26"/>
        <v>0</v>
      </c>
      <c r="BH199" s="153">
        <f t="shared" si="27"/>
        <v>0</v>
      </c>
      <c r="BI199" s="153">
        <f t="shared" si="28"/>
        <v>0</v>
      </c>
      <c r="BJ199" s="13" t="s">
        <v>87</v>
      </c>
      <c r="BK199" s="153">
        <f t="shared" si="29"/>
        <v>0</v>
      </c>
      <c r="BL199" s="13" t="s">
        <v>826</v>
      </c>
      <c r="BM199" s="152" t="s">
        <v>958</v>
      </c>
    </row>
    <row r="200" spans="2:65" s="1" customFormat="1" ht="24.2" customHeight="1">
      <c r="B200" s="139"/>
      <c r="C200" s="140" t="s">
        <v>403</v>
      </c>
      <c r="D200" s="140" t="s">
        <v>152</v>
      </c>
      <c r="E200" s="141" t="s">
        <v>959</v>
      </c>
      <c r="F200" s="142" t="s">
        <v>960</v>
      </c>
      <c r="G200" s="143" t="s">
        <v>174</v>
      </c>
      <c r="H200" s="144">
        <v>10</v>
      </c>
      <c r="I200" s="145"/>
      <c r="J200" s="146">
        <f t="shared" si="20"/>
        <v>0</v>
      </c>
      <c r="K200" s="147"/>
      <c r="L200" s="28"/>
      <c r="M200" s="148" t="s">
        <v>1</v>
      </c>
      <c r="N200" s="149" t="s">
        <v>41</v>
      </c>
      <c r="P200" s="150">
        <f t="shared" si="21"/>
        <v>0</v>
      </c>
      <c r="Q200" s="150">
        <v>0</v>
      </c>
      <c r="R200" s="150">
        <f t="shared" si="22"/>
        <v>0</v>
      </c>
      <c r="S200" s="150">
        <v>0</v>
      </c>
      <c r="T200" s="151">
        <f t="shared" si="23"/>
        <v>0</v>
      </c>
      <c r="AR200" s="152" t="s">
        <v>411</v>
      </c>
      <c r="AT200" s="152" t="s">
        <v>152</v>
      </c>
      <c r="AU200" s="152" t="s">
        <v>87</v>
      </c>
      <c r="AY200" s="13" t="s">
        <v>150</v>
      </c>
      <c r="BE200" s="153">
        <f t="shared" si="24"/>
        <v>0</v>
      </c>
      <c r="BF200" s="153">
        <f t="shared" si="25"/>
        <v>0</v>
      </c>
      <c r="BG200" s="153">
        <f t="shared" si="26"/>
        <v>0</v>
      </c>
      <c r="BH200" s="153">
        <f t="shared" si="27"/>
        <v>0</v>
      </c>
      <c r="BI200" s="153">
        <f t="shared" si="28"/>
        <v>0</v>
      </c>
      <c r="BJ200" s="13" t="s">
        <v>87</v>
      </c>
      <c r="BK200" s="153">
        <f t="shared" si="29"/>
        <v>0</v>
      </c>
      <c r="BL200" s="13" t="s">
        <v>411</v>
      </c>
      <c r="BM200" s="152" t="s">
        <v>961</v>
      </c>
    </row>
    <row r="201" spans="2:65" s="1" customFormat="1" ht="16.5" customHeight="1">
      <c r="B201" s="139"/>
      <c r="C201" s="154" t="s">
        <v>407</v>
      </c>
      <c r="D201" s="154" t="s">
        <v>168</v>
      </c>
      <c r="E201" s="155" t="s">
        <v>962</v>
      </c>
      <c r="F201" s="156" t="s">
        <v>963</v>
      </c>
      <c r="G201" s="157" t="s">
        <v>174</v>
      </c>
      <c r="H201" s="158">
        <v>10</v>
      </c>
      <c r="I201" s="159"/>
      <c r="J201" s="160">
        <f t="shared" si="20"/>
        <v>0</v>
      </c>
      <c r="K201" s="161"/>
      <c r="L201" s="162"/>
      <c r="M201" s="163" t="s">
        <v>1</v>
      </c>
      <c r="N201" s="164" t="s">
        <v>41</v>
      </c>
      <c r="P201" s="150">
        <f t="shared" si="21"/>
        <v>0</v>
      </c>
      <c r="Q201" s="150">
        <v>6.9999999999999994E-5</v>
      </c>
      <c r="R201" s="150">
        <f t="shared" si="22"/>
        <v>6.9999999999999988E-4</v>
      </c>
      <c r="S201" s="150">
        <v>0</v>
      </c>
      <c r="T201" s="151">
        <f t="shared" si="23"/>
        <v>0</v>
      </c>
      <c r="AR201" s="152" t="s">
        <v>826</v>
      </c>
      <c r="AT201" s="152" t="s">
        <v>168</v>
      </c>
      <c r="AU201" s="152" t="s">
        <v>87</v>
      </c>
      <c r="AY201" s="13" t="s">
        <v>150</v>
      </c>
      <c r="BE201" s="153">
        <f t="shared" si="24"/>
        <v>0</v>
      </c>
      <c r="BF201" s="153">
        <f t="shared" si="25"/>
        <v>0</v>
      </c>
      <c r="BG201" s="153">
        <f t="shared" si="26"/>
        <v>0</v>
      </c>
      <c r="BH201" s="153">
        <f t="shared" si="27"/>
        <v>0</v>
      </c>
      <c r="BI201" s="153">
        <f t="shared" si="28"/>
        <v>0</v>
      </c>
      <c r="BJ201" s="13" t="s">
        <v>87</v>
      </c>
      <c r="BK201" s="153">
        <f t="shared" si="29"/>
        <v>0</v>
      </c>
      <c r="BL201" s="13" t="s">
        <v>826</v>
      </c>
      <c r="BM201" s="152" t="s">
        <v>964</v>
      </c>
    </row>
    <row r="202" spans="2:65" s="1" customFormat="1" ht="24.2" customHeight="1">
      <c r="B202" s="139"/>
      <c r="C202" s="140" t="s">
        <v>411</v>
      </c>
      <c r="D202" s="140" t="s">
        <v>152</v>
      </c>
      <c r="E202" s="141" t="s">
        <v>965</v>
      </c>
      <c r="F202" s="142" t="s">
        <v>966</v>
      </c>
      <c r="G202" s="143" t="s">
        <v>174</v>
      </c>
      <c r="H202" s="144">
        <v>50</v>
      </c>
      <c r="I202" s="145"/>
      <c r="J202" s="146">
        <f t="shared" si="20"/>
        <v>0</v>
      </c>
      <c r="K202" s="147"/>
      <c r="L202" s="28"/>
      <c r="M202" s="148" t="s">
        <v>1</v>
      </c>
      <c r="N202" s="149" t="s">
        <v>41</v>
      </c>
      <c r="P202" s="150">
        <f t="shared" si="21"/>
        <v>0</v>
      </c>
      <c r="Q202" s="150">
        <v>0</v>
      </c>
      <c r="R202" s="150">
        <f t="shared" si="22"/>
        <v>0</v>
      </c>
      <c r="S202" s="150">
        <v>0</v>
      </c>
      <c r="T202" s="151">
        <f t="shared" si="23"/>
        <v>0</v>
      </c>
      <c r="AR202" s="152" t="s">
        <v>411</v>
      </c>
      <c r="AT202" s="152" t="s">
        <v>152</v>
      </c>
      <c r="AU202" s="152" t="s">
        <v>87</v>
      </c>
      <c r="AY202" s="13" t="s">
        <v>150</v>
      </c>
      <c r="BE202" s="153">
        <f t="shared" si="24"/>
        <v>0</v>
      </c>
      <c r="BF202" s="153">
        <f t="shared" si="25"/>
        <v>0</v>
      </c>
      <c r="BG202" s="153">
        <f t="shared" si="26"/>
        <v>0</v>
      </c>
      <c r="BH202" s="153">
        <f t="shared" si="27"/>
        <v>0</v>
      </c>
      <c r="BI202" s="153">
        <f t="shared" si="28"/>
        <v>0</v>
      </c>
      <c r="BJ202" s="13" t="s">
        <v>87</v>
      </c>
      <c r="BK202" s="153">
        <f t="shared" si="29"/>
        <v>0</v>
      </c>
      <c r="BL202" s="13" t="s">
        <v>411</v>
      </c>
      <c r="BM202" s="152" t="s">
        <v>967</v>
      </c>
    </row>
    <row r="203" spans="2:65" s="1" customFormat="1" ht="16.5" customHeight="1">
      <c r="B203" s="139"/>
      <c r="C203" s="154" t="s">
        <v>415</v>
      </c>
      <c r="D203" s="154" t="s">
        <v>168</v>
      </c>
      <c r="E203" s="155" t="s">
        <v>968</v>
      </c>
      <c r="F203" s="156" t="s">
        <v>969</v>
      </c>
      <c r="G203" s="157" t="s">
        <v>174</v>
      </c>
      <c r="H203" s="158">
        <v>50</v>
      </c>
      <c r="I203" s="159"/>
      <c r="J203" s="160">
        <f t="shared" si="20"/>
        <v>0</v>
      </c>
      <c r="K203" s="161"/>
      <c r="L203" s="162"/>
      <c r="M203" s="163" t="s">
        <v>1</v>
      </c>
      <c r="N203" s="164" t="s">
        <v>41</v>
      </c>
      <c r="P203" s="150">
        <f t="shared" si="21"/>
        <v>0</v>
      </c>
      <c r="Q203" s="150">
        <v>1.2E-4</v>
      </c>
      <c r="R203" s="150">
        <f t="shared" si="22"/>
        <v>6.0000000000000001E-3</v>
      </c>
      <c r="S203" s="150">
        <v>0</v>
      </c>
      <c r="T203" s="151">
        <f t="shared" si="23"/>
        <v>0</v>
      </c>
      <c r="AR203" s="152" t="s">
        <v>826</v>
      </c>
      <c r="AT203" s="152" t="s">
        <v>168</v>
      </c>
      <c r="AU203" s="152" t="s">
        <v>87</v>
      </c>
      <c r="AY203" s="13" t="s">
        <v>150</v>
      </c>
      <c r="BE203" s="153">
        <f t="shared" si="24"/>
        <v>0</v>
      </c>
      <c r="BF203" s="153">
        <f t="shared" si="25"/>
        <v>0</v>
      </c>
      <c r="BG203" s="153">
        <f t="shared" si="26"/>
        <v>0</v>
      </c>
      <c r="BH203" s="153">
        <f t="shared" si="27"/>
        <v>0</v>
      </c>
      <c r="BI203" s="153">
        <f t="shared" si="28"/>
        <v>0</v>
      </c>
      <c r="BJ203" s="13" t="s">
        <v>87</v>
      </c>
      <c r="BK203" s="153">
        <f t="shared" si="29"/>
        <v>0</v>
      </c>
      <c r="BL203" s="13" t="s">
        <v>826</v>
      </c>
      <c r="BM203" s="152" t="s">
        <v>970</v>
      </c>
    </row>
    <row r="204" spans="2:65" s="1" customFormat="1" ht="24.2" customHeight="1">
      <c r="B204" s="139"/>
      <c r="C204" s="140" t="s">
        <v>419</v>
      </c>
      <c r="D204" s="140" t="s">
        <v>152</v>
      </c>
      <c r="E204" s="141" t="s">
        <v>971</v>
      </c>
      <c r="F204" s="142" t="s">
        <v>972</v>
      </c>
      <c r="G204" s="143" t="s">
        <v>174</v>
      </c>
      <c r="H204" s="144">
        <v>50</v>
      </c>
      <c r="I204" s="145"/>
      <c r="J204" s="146">
        <f t="shared" si="20"/>
        <v>0</v>
      </c>
      <c r="K204" s="147"/>
      <c r="L204" s="28"/>
      <c r="M204" s="148" t="s">
        <v>1</v>
      </c>
      <c r="N204" s="149" t="s">
        <v>41</v>
      </c>
      <c r="P204" s="150">
        <f t="shared" si="21"/>
        <v>0</v>
      </c>
      <c r="Q204" s="150">
        <v>0</v>
      </c>
      <c r="R204" s="150">
        <f t="shared" si="22"/>
        <v>0</v>
      </c>
      <c r="S204" s="150">
        <v>0</v>
      </c>
      <c r="T204" s="151">
        <f t="shared" si="23"/>
        <v>0</v>
      </c>
      <c r="AR204" s="152" t="s">
        <v>411</v>
      </c>
      <c r="AT204" s="152" t="s">
        <v>152</v>
      </c>
      <c r="AU204" s="152" t="s">
        <v>87</v>
      </c>
      <c r="AY204" s="13" t="s">
        <v>150</v>
      </c>
      <c r="BE204" s="153">
        <f t="shared" si="24"/>
        <v>0</v>
      </c>
      <c r="BF204" s="153">
        <f t="shared" si="25"/>
        <v>0</v>
      </c>
      <c r="BG204" s="153">
        <f t="shared" si="26"/>
        <v>0</v>
      </c>
      <c r="BH204" s="153">
        <f t="shared" si="27"/>
        <v>0</v>
      </c>
      <c r="BI204" s="153">
        <f t="shared" si="28"/>
        <v>0</v>
      </c>
      <c r="BJ204" s="13" t="s">
        <v>87</v>
      </c>
      <c r="BK204" s="153">
        <f t="shared" si="29"/>
        <v>0</v>
      </c>
      <c r="BL204" s="13" t="s">
        <v>411</v>
      </c>
      <c r="BM204" s="152" t="s">
        <v>973</v>
      </c>
    </row>
    <row r="205" spans="2:65" s="1" customFormat="1" ht="16.5" customHeight="1">
      <c r="B205" s="139"/>
      <c r="C205" s="154" t="s">
        <v>423</v>
      </c>
      <c r="D205" s="154" t="s">
        <v>168</v>
      </c>
      <c r="E205" s="155" t="s">
        <v>974</v>
      </c>
      <c r="F205" s="156" t="s">
        <v>975</v>
      </c>
      <c r="G205" s="157" t="s">
        <v>174</v>
      </c>
      <c r="H205" s="158">
        <v>50</v>
      </c>
      <c r="I205" s="159"/>
      <c r="J205" s="160">
        <f t="shared" si="20"/>
        <v>0</v>
      </c>
      <c r="K205" s="161"/>
      <c r="L205" s="162"/>
      <c r="M205" s="163" t="s">
        <v>1</v>
      </c>
      <c r="N205" s="164" t="s">
        <v>41</v>
      </c>
      <c r="P205" s="150">
        <f t="shared" si="21"/>
        <v>0</v>
      </c>
      <c r="Q205" s="150">
        <v>1.4999999999999999E-4</v>
      </c>
      <c r="R205" s="150">
        <f t="shared" si="22"/>
        <v>7.4999999999999997E-3</v>
      </c>
      <c r="S205" s="150">
        <v>0</v>
      </c>
      <c r="T205" s="151">
        <f t="shared" si="23"/>
        <v>0</v>
      </c>
      <c r="AR205" s="152" t="s">
        <v>826</v>
      </c>
      <c r="AT205" s="152" t="s">
        <v>168</v>
      </c>
      <c r="AU205" s="152" t="s">
        <v>87</v>
      </c>
      <c r="AY205" s="13" t="s">
        <v>150</v>
      </c>
      <c r="BE205" s="153">
        <f t="shared" si="24"/>
        <v>0</v>
      </c>
      <c r="BF205" s="153">
        <f t="shared" si="25"/>
        <v>0</v>
      </c>
      <c r="BG205" s="153">
        <f t="shared" si="26"/>
        <v>0</v>
      </c>
      <c r="BH205" s="153">
        <f t="shared" si="27"/>
        <v>0</v>
      </c>
      <c r="BI205" s="153">
        <f t="shared" si="28"/>
        <v>0</v>
      </c>
      <c r="BJ205" s="13" t="s">
        <v>87</v>
      </c>
      <c r="BK205" s="153">
        <f t="shared" si="29"/>
        <v>0</v>
      </c>
      <c r="BL205" s="13" t="s">
        <v>826</v>
      </c>
      <c r="BM205" s="152" t="s">
        <v>976</v>
      </c>
    </row>
    <row r="206" spans="2:65" s="1" customFormat="1" ht="24.2" customHeight="1">
      <c r="B206" s="139"/>
      <c r="C206" s="140" t="s">
        <v>427</v>
      </c>
      <c r="D206" s="140" t="s">
        <v>152</v>
      </c>
      <c r="E206" s="141" t="s">
        <v>977</v>
      </c>
      <c r="F206" s="142" t="s">
        <v>978</v>
      </c>
      <c r="G206" s="143" t="s">
        <v>174</v>
      </c>
      <c r="H206" s="144">
        <v>500</v>
      </c>
      <c r="I206" s="145"/>
      <c r="J206" s="146">
        <f t="shared" si="20"/>
        <v>0</v>
      </c>
      <c r="K206" s="147"/>
      <c r="L206" s="28"/>
      <c r="M206" s="148" t="s">
        <v>1</v>
      </c>
      <c r="N206" s="149" t="s">
        <v>41</v>
      </c>
      <c r="P206" s="150">
        <f t="shared" si="21"/>
        <v>0</v>
      </c>
      <c r="Q206" s="150">
        <v>0</v>
      </c>
      <c r="R206" s="150">
        <f t="shared" si="22"/>
        <v>0</v>
      </c>
      <c r="S206" s="150">
        <v>0</v>
      </c>
      <c r="T206" s="151">
        <f t="shared" si="23"/>
        <v>0</v>
      </c>
      <c r="AR206" s="152" t="s">
        <v>411</v>
      </c>
      <c r="AT206" s="152" t="s">
        <v>152</v>
      </c>
      <c r="AU206" s="152" t="s">
        <v>87</v>
      </c>
      <c r="AY206" s="13" t="s">
        <v>150</v>
      </c>
      <c r="BE206" s="153">
        <f t="shared" si="24"/>
        <v>0</v>
      </c>
      <c r="BF206" s="153">
        <f t="shared" si="25"/>
        <v>0</v>
      </c>
      <c r="BG206" s="153">
        <f t="shared" si="26"/>
        <v>0</v>
      </c>
      <c r="BH206" s="153">
        <f t="shared" si="27"/>
        <v>0</v>
      </c>
      <c r="BI206" s="153">
        <f t="shared" si="28"/>
        <v>0</v>
      </c>
      <c r="BJ206" s="13" t="s">
        <v>87</v>
      </c>
      <c r="BK206" s="153">
        <f t="shared" si="29"/>
        <v>0</v>
      </c>
      <c r="BL206" s="13" t="s">
        <v>411</v>
      </c>
      <c r="BM206" s="152" t="s">
        <v>979</v>
      </c>
    </row>
    <row r="207" spans="2:65" s="1" customFormat="1" ht="21.75" customHeight="1">
      <c r="B207" s="139"/>
      <c r="C207" s="154" t="s">
        <v>431</v>
      </c>
      <c r="D207" s="154" t="s">
        <v>168</v>
      </c>
      <c r="E207" s="155" t="s">
        <v>980</v>
      </c>
      <c r="F207" s="156" t="s">
        <v>981</v>
      </c>
      <c r="G207" s="157" t="s">
        <v>174</v>
      </c>
      <c r="H207" s="158">
        <v>500</v>
      </c>
      <c r="I207" s="159"/>
      <c r="J207" s="160">
        <f t="shared" si="20"/>
        <v>0</v>
      </c>
      <c r="K207" s="161"/>
      <c r="L207" s="162"/>
      <c r="M207" s="163" t="s">
        <v>1</v>
      </c>
      <c r="N207" s="164" t="s">
        <v>41</v>
      </c>
      <c r="P207" s="150">
        <f t="shared" si="21"/>
        <v>0</v>
      </c>
      <c r="Q207" s="150">
        <v>2.0000000000000001E-4</v>
      </c>
      <c r="R207" s="150">
        <f t="shared" si="22"/>
        <v>0.1</v>
      </c>
      <c r="S207" s="150">
        <v>0</v>
      </c>
      <c r="T207" s="151">
        <f t="shared" si="23"/>
        <v>0</v>
      </c>
      <c r="AR207" s="152" t="s">
        <v>826</v>
      </c>
      <c r="AT207" s="152" t="s">
        <v>168</v>
      </c>
      <c r="AU207" s="152" t="s">
        <v>87</v>
      </c>
      <c r="AY207" s="13" t="s">
        <v>150</v>
      </c>
      <c r="BE207" s="153">
        <f t="shared" si="24"/>
        <v>0</v>
      </c>
      <c r="BF207" s="153">
        <f t="shared" si="25"/>
        <v>0</v>
      </c>
      <c r="BG207" s="153">
        <f t="shared" si="26"/>
        <v>0</v>
      </c>
      <c r="BH207" s="153">
        <f t="shared" si="27"/>
        <v>0</v>
      </c>
      <c r="BI207" s="153">
        <f t="shared" si="28"/>
        <v>0</v>
      </c>
      <c r="BJ207" s="13" t="s">
        <v>87</v>
      </c>
      <c r="BK207" s="153">
        <f t="shared" si="29"/>
        <v>0</v>
      </c>
      <c r="BL207" s="13" t="s">
        <v>826</v>
      </c>
      <c r="BM207" s="152" t="s">
        <v>982</v>
      </c>
    </row>
    <row r="208" spans="2:65" s="1" customFormat="1" ht="24.2" customHeight="1">
      <c r="B208" s="139"/>
      <c r="C208" s="140" t="s">
        <v>435</v>
      </c>
      <c r="D208" s="140" t="s">
        <v>152</v>
      </c>
      <c r="E208" s="141" t="s">
        <v>983</v>
      </c>
      <c r="F208" s="142" t="s">
        <v>984</v>
      </c>
      <c r="G208" s="143" t="s">
        <v>174</v>
      </c>
      <c r="H208" s="144">
        <v>50</v>
      </c>
      <c r="I208" s="145"/>
      <c r="J208" s="146">
        <f t="shared" si="20"/>
        <v>0</v>
      </c>
      <c r="K208" s="147"/>
      <c r="L208" s="28"/>
      <c r="M208" s="148" t="s">
        <v>1</v>
      </c>
      <c r="N208" s="149" t="s">
        <v>41</v>
      </c>
      <c r="P208" s="150">
        <f t="shared" si="21"/>
        <v>0</v>
      </c>
      <c r="Q208" s="150">
        <v>0</v>
      </c>
      <c r="R208" s="150">
        <f t="shared" si="22"/>
        <v>0</v>
      </c>
      <c r="S208" s="150">
        <v>0</v>
      </c>
      <c r="T208" s="151">
        <f t="shared" si="23"/>
        <v>0</v>
      </c>
      <c r="AR208" s="152" t="s">
        <v>411</v>
      </c>
      <c r="AT208" s="152" t="s">
        <v>152</v>
      </c>
      <c r="AU208" s="152" t="s">
        <v>87</v>
      </c>
      <c r="AY208" s="13" t="s">
        <v>150</v>
      </c>
      <c r="BE208" s="153">
        <f t="shared" si="24"/>
        <v>0</v>
      </c>
      <c r="BF208" s="153">
        <f t="shared" si="25"/>
        <v>0</v>
      </c>
      <c r="BG208" s="153">
        <f t="shared" si="26"/>
        <v>0</v>
      </c>
      <c r="BH208" s="153">
        <f t="shared" si="27"/>
        <v>0</v>
      </c>
      <c r="BI208" s="153">
        <f t="shared" si="28"/>
        <v>0</v>
      </c>
      <c r="BJ208" s="13" t="s">
        <v>87</v>
      </c>
      <c r="BK208" s="153">
        <f t="shared" si="29"/>
        <v>0</v>
      </c>
      <c r="BL208" s="13" t="s">
        <v>411</v>
      </c>
      <c r="BM208" s="152" t="s">
        <v>985</v>
      </c>
    </row>
    <row r="209" spans="2:65" s="1" customFormat="1" ht="21.75" customHeight="1">
      <c r="B209" s="139"/>
      <c r="C209" s="154" t="s">
        <v>439</v>
      </c>
      <c r="D209" s="154" t="s">
        <v>168</v>
      </c>
      <c r="E209" s="155" t="s">
        <v>986</v>
      </c>
      <c r="F209" s="156" t="s">
        <v>987</v>
      </c>
      <c r="G209" s="157" t="s">
        <v>174</v>
      </c>
      <c r="H209" s="158">
        <v>50</v>
      </c>
      <c r="I209" s="159"/>
      <c r="J209" s="160">
        <f t="shared" si="20"/>
        <v>0</v>
      </c>
      <c r="K209" s="161"/>
      <c r="L209" s="162"/>
      <c r="M209" s="163" t="s">
        <v>1</v>
      </c>
      <c r="N209" s="164" t="s">
        <v>41</v>
      </c>
      <c r="P209" s="150">
        <f t="shared" si="21"/>
        <v>0</v>
      </c>
      <c r="Q209" s="150">
        <v>3.4000000000000002E-4</v>
      </c>
      <c r="R209" s="150">
        <f t="shared" si="22"/>
        <v>1.7000000000000001E-2</v>
      </c>
      <c r="S209" s="150">
        <v>0</v>
      </c>
      <c r="T209" s="151">
        <f t="shared" si="23"/>
        <v>0</v>
      </c>
      <c r="AR209" s="152" t="s">
        <v>826</v>
      </c>
      <c r="AT209" s="152" t="s">
        <v>168</v>
      </c>
      <c r="AU209" s="152" t="s">
        <v>87</v>
      </c>
      <c r="AY209" s="13" t="s">
        <v>150</v>
      </c>
      <c r="BE209" s="153">
        <f t="shared" si="24"/>
        <v>0</v>
      </c>
      <c r="BF209" s="153">
        <f t="shared" si="25"/>
        <v>0</v>
      </c>
      <c r="BG209" s="153">
        <f t="shared" si="26"/>
        <v>0</v>
      </c>
      <c r="BH209" s="153">
        <f t="shared" si="27"/>
        <v>0</v>
      </c>
      <c r="BI209" s="153">
        <f t="shared" si="28"/>
        <v>0</v>
      </c>
      <c r="BJ209" s="13" t="s">
        <v>87</v>
      </c>
      <c r="BK209" s="153">
        <f t="shared" si="29"/>
        <v>0</v>
      </c>
      <c r="BL209" s="13" t="s">
        <v>826</v>
      </c>
      <c r="BM209" s="152" t="s">
        <v>988</v>
      </c>
    </row>
    <row r="210" spans="2:65" s="1" customFormat="1" ht="16.5" customHeight="1">
      <c r="B210" s="139"/>
      <c r="C210" s="140" t="s">
        <v>443</v>
      </c>
      <c r="D210" s="140" t="s">
        <v>152</v>
      </c>
      <c r="E210" s="141" t="s">
        <v>989</v>
      </c>
      <c r="F210" s="142" t="s">
        <v>990</v>
      </c>
      <c r="G210" s="143" t="s">
        <v>166</v>
      </c>
      <c r="H210" s="144">
        <v>173</v>
      </c>
      <c r="I210" s="145"/>
      <c r="J210" s="146">
        <f t="shared" si="20"/>
        <v>0</v>
      </c>
      <c r="K210" s="147"/>
      <c r="L210" s="28"/>
      <c r="M210" s="148" t="s">
        <v>1</v>
      </c>
      <c r="N210" s="149" t="s">
        <v>41</v>
      </c>
      <c r="P210" s="150">
        <f t="shared" si="21"/>
        <v>0</v>
      </c>
      <c r="Q210" s="150">
        <v>0</v>
      </c>
      <c r="R210" s="150">
        <f t="shared" si="22"/>
        <v>0</v>
      </c>
      <c r="S210" s="150">
        <v>2E-3</v>
      </c>
      <c r="T210" s="151">
        <f t="shared" si="23"/>
        <v>0.34600000000000003</v>
      </c>
      <c r="AR210" s="152" t="s">
        <v>411</v>
      </c>
      <c r="AT210" s="152" t="s">
        <v>152</v>
      </c>
      <c r="AU210" s="152" t="s">
        <v>87</v>
      </c>
      <c r="AY210" s="13" t="s">
        <v>150</v>
      </c>
      <c r="BE210" s="153">
        <f t="shared" si="24"/>
        <v>0</v>
      </c>
      <c r="BF210" s="153">
        <f t="shared" si="25"/>
        <v>0</v>
      </c>
      <c r="BG210" s="153">
        <f t="shared" si="26"/>
        <v>0</v>
      </c>
      <c r="BH210" s="153">
        <f t="shared" si="27"/>
        <v>0</v>
      </c>
      <c r="BI210" s="153">
        <f t="shared" si="28"/>
        <v>0</v>
      </c>
      <c r="BJ210" s="13" t="s">
        <v>87</v>
      </c>
      <c r="BK210" s="153">
        <f t="shared" si="29"/>
        <v>0</v>
      </c>
      <c r="BL210" s="13" t="s">
        <v>411</v>
      </c>
      <c r="BM210" s="152" t="s">
        <v>991</v>
      </c>
    </row>
    <row r="211" spans="2:65" s="1" customFormat="1" ht="16.5" customHeight="1">
      <c r="B211" s="139"/>
      <c r="C211" s="140" t="s">
        <v>447</v>
      </c>
      <c r="D211" s="140" t="s">
        <v>152</v>
      </c>
      <c r="E211" s="141" t="s">
        <v>992</v>
      </c>
      <c r="F211" s="142" t="s">
        <v>993</v>
      </c>
      <c r="G211" s="143" t="s">
        <v>271</v>
      </c>
      <c r="H211" s="165"/>
      <c r="I211" s="145"/>
      <c r="J211" s="146">
        <f t="shared" si="20"/>
        <v>0</v>
      </c>
      <c r="K211" s="147"/>
      <c r="L211" s="28"/>
      <c r="M211" s="148" t="s">
        <v>1</v>
      </c>
      <c r="N211" s="149" t="s">
        <v>41</v>
      </c>
      <c r="P211" s="150">
        <f t="shared" si="21"/>
        <v>0</v>
      </c>
      <c r="Q211" s="150">
        <v>0</v>
      </c>
      <c r="R211" s="150">
        <f t="shared" si="22"/>
        <v>0</v>
      </c>
      <c r="S211" s="150">
        <v>0</v>
      </c>
      <c r="T211" s="151">
        <f t="shared" si="23"/>
        <v>0</v>
      </c>
      <c r="AR211" s="152" t="s">
        <v>411</v>
      </c>
      <c r="AT211" s="152" t="s">
        <v>152</v>
      </c>
      <c r="AU211" s="152" t="s">
        <v>87</v>
      </c>
      <c r="AY211" s="13" t="s">
        <v>150</v>
      </c>
      <c r="BE211" s="153">
        <f t="shared" si="24"/>
        <v>0</v>
      </c>
      <c r="BF211" s="153">
        <f t="shared" si="25"/>
        <v>0</v>
      </c>
      <c r="BG211" s="153">
        <f t="shared" si="26"/>
        <v>0</v>
      </c>
      <c r="BH211" s="153">
        <f t="shared" si="27"/>
        <v>0</v>
      </c>
      <c r="BI211" s="153">
        <f t="shared" si="28"/>
        <v>0</v>
      </c>
      <c r="BJ211" s="13" t="s">
        <v>87</v>
      </c>
      <c r="BK211" s="153">
        <f t="shared" si="29"/>
        <v>0</v>
      </c>
      <c r="BL211" s="13" t="s">
        <v>411</v>
      </c>
      <c r="BM211" s="152" t="s">
        <v>994</v>
      </c>
    </row>
    <row r="212" spans="2:65" s="11" customFormat="1" ht="22.9" customHeight="1">
      <c r="B212" s="127"/>
      <c r="D212" s="128" t="s">
        <v>74</v>
      </c>
      <c r="E212" s="137" t="s">
        <v>995</v>
      </c>
      <c r="F212" s="137" t="s">
        <v>996</v>
      </c>
      <c r="I212" s="130"/>
      <c r="J212" s="138">
        <f>BK212</f>
        <v>0</v>
      </c>
      <c r="L212" s="127"/>
      <c r="M212" s="132"/>
      <c r="P212" s="133">
        <f>SUM(P213:P214)</f>
        <v>0</v>
      </c>
      <c r="R212" s="133">
        <f>SUM(R213:R214)</f>
        <v>0</v>
      </c>
      <c r="T212" s="134">
        <f>SUM(T213:T214)</f>
        <v>0</v>
      </c>
      <c r="AR212" s="128" t="s">
        <v>91</v>
      </c>
      <c r="AT212" s="135" t="s">
        <v>74</v>
      </c>
      <c r="AU212" s="135" t="s">
        <v>82</v>
      </c>
      <c r="AY212" s="128" t="s">
        <v>150</v>
      </c>
      <c r="BK212" s="136">
        <f>SUM(BK213:BK214)</f>
        <v>0</v>
      </c>
    </row>
    <row r="213" spans="2:65" s="1" customFormat="1" ht="16.5" customHeight="1">
      <c r="B213" s="139"/>
      <c r="C213" s="140" t="s">
        <v>451</v>
      </c>
      <c r="D213" s="140" t="s">
        <v>152</v>
      </c>
      <c r="E213" s="141" t="s">
        <v>997</v>
      </c>
      <c r="F213" s="142" t="s">
        <v>998</v>
      </c>
      <c r="G213" s="143" t="s">
        <v>174</v>
      </c>
      <c r="H213" s="144">
        <v>300</v>
      </c>
      <c r="I213" s="145"/>
      <c r="J213" s="146">
        <f>ROUND(I213*H213,2)</f>
        <v>0</v>
      </c>
      <c r="K213" s="147"/>
      <c r="L213" s="28"/>
      <c r="M213" s="148" t="s">
        <v>1</v>
      </c>
      <c r="N213" s="149" t="s">
        <v>41</v>
      </c>
      <c r="P213" s="150">
        <f>O213*H213</f>
        <v>0</v>
      </c>
      <c r="Q213" s="150">
        <v>0</v>
      </c>
      <c r="R213" s="150">
        <f>Q213*H213</f>
        <v>0</v>
      </c>
      <c r="S213" s="150">
        <v>0</v>
      </c>
      <c r="T213" s="151">
        <f>S213*H213</f>
        <v>0</v>
      </c>
      <c r="AR213" s="152" t="s">
        <v>411</v>
      </c>
      <c r="AT213" s="152" t="s">
        <v>152</v>
      </c>
      <c r="AU213" s="152" t="s">
        <v>87</v>
      </c>
      <c r="AY213" s="13" t="s">
        <v>150</v>
      </c>
      <c r="BE213" s="153">
        <f>IF(N213="základná",J213,0)</f>
        <v>0</v>
      </c>
      <c r="BF213" s="153">
        <f>IF(N213="znížená",J213,0)</f>
        <v>0</v>
      </c>
      <c r="BG213" s="153">
        <f>IF(N213="zákl. prenesená",J213,0)</f>
        <v>0</v>
      </c>
      <c r="BH213" s="153">
        <f>IF(N213="zníž. prenesená",J213,0)</f>
        <v>0</v>
      </c>
      <c r="BI213" s="153">
        <f>IF(N213="nulová",J213,0)</f>
        <v>0</v>
      </c>
      <c r="BJ213" s="13" t="s">
        <v>87</v>
      </c>
      <c r="BK213" s="153">
        <f>ROUND(I213*H213,2)</f>
        <v>0</v>
      </c>
      <c r="BL213" s="13" t="s">
        <v>411</v>
      </c>
      <c r="BM213" s="152" t="s">
        <v>999</v>
      </c>
    </row>
    <row r="214" spans="2:65" s="1" customFormat="1" ht="16.5" customHeight="1">
      <c r="B214" s="139"/>
      <c r="C214" s="154" t="s">
        <v>455</v>
      </c>
      <c r="D214" s="154" t="s">
        <v>168</v>
      </c>
      <c r="E214" s="155" t="s">
        <v>1000</v>
      </c>
      <c r="F214" s="156" t="s">
        <v>1001</v>
      </c>
      <c r="G214" s="157" t="s">
        <v>168</v>
      </c>
      <c r="H214" s="158">
        <v>300</v>
      </c>
      <c r="I214" s="159"/>
      <c r="J214" s="160">
        <f>ROUND(I214*H214,2)</f>
        <v>0</v>
      </c>
      <c r="K214" s="161"/>
      <c r="L214" s="162"/>
      <c r="M214" s="163" t="s">
        <v>1</v>
      </c>
      <c r="N214" s="164" t="s">
        <v>41</v>
      </c>
      <c r="P214" s="150">
        <f>O214*H214</f>
        <v>0</v>
      </c>
      <c r="Q214" s="150">
        <v>0</v>
      </c>
      <c r="R214" s="150">
        <f>Q214*H214</f>
        <v>0</v>
      </c>
      <c r="S214" s="150">
        <v>0</v>
      </c>
      <c r="T214" s="151">
        <f>S214*H214</f>
        <v>0</v>
      </c>
      <c r="AR214" s="152" t="s">
        <v>903</v>
      </c>
      <c r="AT214" s="152" t="s">
        <v>168</v>
      </c>
      <c r="AU214" s="152" t="s">
        <v>87</v>
      </c>
      <c r="AY214" s="13" t="s">
        <v>150</v>
      </c>
      <c r="BE214" s="153">
        <f>IF(N214="základná",J214,0)</f>
        <v>0</v>
      </c>
      <c r="BF214" s="153">
        <f>IF(N214="znížená",J214,0)</f>
        <v>0</v>
      </c>
      <c r="BG214" s="153">
        <f>IF(N214="zákl. prenesená",J214,0)</f>
        <v>0</v>
      </c>
      <c r="BH214" s="153">
        <f>IF(N214="zníž. prenesená",J214,0)</f>
        <v>0</v>
      </c>
      <c r="BI214" s="153">
        <f>IF(N214="nulová",J214,0)</f>
        <v>0</v>
      </c>
      <c r="BJ214" s="13" t="s">
        <v>87</v>
      </c>
      <c r="BK214" s="153">
        <f>ROUND(I214*H214,2)</f>
        <v>0</v>
      </c>
      <c r="BL214" s="13" t="s">
        <v>411</v>
      </c>
      <c r="BM214" s="152" t="s">
        <v>1002</v>
      </c>
    </row>
    <row r="215" spans="2:65" s="11" customFormat="1" ht="25.9" customHeight="1">
      <c r="B215" s="127"/>
      <c r="D215" s="128" t="s">
        <v>74</v>
      </c>
      <c r="E215" s="129" t="s">
        <v>770</v>
      </c>
      <c r="F215" s="129" t="s">
        <v>771</v>
      </c>
      <c r="I215" s="130"/>
      <c r="J215" s="131">
        <f>BK215</f>
        <v>0</v>
      </c>
      <c r="L215" s="127"/>
      <c r="M215" s="132"/>
      <c r="P215" s="133">
        <f>SUM(P216:P218)</f>
        <v>0</v>
      </c>
      <c r="R215" s="133">
        <f>SUM(R216:R218)</f>
        <v>0</v>
      </c>
      <c r="T215" s="134">
        <f>SUM(T216:T218)</f>
        <v>0</v>
      </c>
      <c r="AR215" s="128" t="s">
        <v>94</v>
      </c>
      <c r="AT215" s="135" t="s">
        <v>74</v>
      </c>
      <c r="AU215" s="135" t="s">
        <v>75</v>
      </c>
      <c r="AY215" s="128" t="s">
        <v>150</v>
      </c>
      <c r="BK215" s="136">
        <f>SUM(BK216:BK218)</f>
        <v>0</v>
      </c>
    </row>
    <row r="216" spans="2:65" s="1" customFormat="1" ht="16.5" customHeight="1">
      <c r="B216" s="139"/>
      <c r="C216" s="140" t="s">
        <v>459</v>
      </c>
      <c r="D216" s="140" t="s">
        <v>152</v>
      </c>
      <c r="E216" s="141" t="s">
        <v>772</v>
      </c>
      <c r="F216" s="142" t="s">
        <v>1003</v>
      </c>
      <c r="G216" s="143" t="s">
        <v>774</v>
      </c>
      <c r="H216" s="144">
        <v>500</v>
      </c>
      <c r="I216" s="145"/>
      <c r="J216" s="146">
        <f>ROUND(I216*H216,2)</f>
        <v>0</v>
      </c>
      <c r="K216" s="147"/>
      <c r="L216" s="28"/>
      <c r="M216" s="148" t="s">
        <v>1</v>
      </c>
      <c r="N216" s="149" t="s">
        <v>41</v>
      </c>
      <c r="P216" s="150">
        <f>O216*H216</f>
        <v>0</v>
      </c>
      <c r="Q216" s="150">
        <v>0</v>
      </c>
      <c r="R216" s="150">
        <f>Q216*H216</f>
        <v>0</v>
      </c>
      <c r="S216" s="150">
        <v>0</v>
      </c>
      <c r="T216" s="151">
        <f>S216*H216</f>
        <v>0</v>
      </c>
      <c r="AR216" s="152" t="s">
        <v>775</v>
      </c>
      <c r="AT216" s="152" t="s">
        <v>152</v>
      </c>
      <c r="AU216" s="152" t="s">
        <v>82</v>
      </c>
      <c r="AY216" s="13" t="s">
        <v>150</v>
      </c>
      <c r="BE216" s="153">
        <f>IF(N216="základná",J216,0)</f>
        <v>0</v>
      </c>
      <c r="BF216" s="153">
        <f>IF(N216="znížená",J216,0)</f>
        <v>0</v>
      </c>
      <c r="BG216" s="153">
        <f>IF(N216="zákl. prenesená",J216,0)</f>
        <v>0</v>
      </c>
      <c r="BH216" s="153">
        <f>IF(N216="zníž. prenesená",J216,0)</f>
        <v>0</v>
      </c>
      <c r="BI216" s="153">
        <f>IF(N216="nulová",J216,0)</f>
        <v>0</v>
      </c>
      <c r="BJ216" s="13" t="s">
        <v>87</v>
      </c>
      <c r="BK216" s="153">
        <f>ROUND(I216*H216,2)</f>
        <v>0</v>
      </c>
      <c r="BL216" s="13" t="s">
        <v>775</v>
      </c>
      <c r="BM216" s="152" t="s">
        <v>1004</v>
      </c>
    </row>
    <row r="217" spans="2:65" s="1" customFormat="1" ht="16.5" customHeight="1">
      <c r="B217" s="139"/>
      <c r="C217" s="140" t="s">
        <v>463</v>
      </c>
      <c r="D217" s="140" t="s">
        <v>152</v>
      </c>
      <c r="E217" s="141" t="s">
        <v>777</v>
      </c>
      <c r="F217" s="142" t="s">
        <v>1005</v>
      </c>
      <c r="G217" s="143" t="s">
        <v>774</v>
      </c>
      <c r="H217" s="144">
        <v>150</v>
      </c>
      <c r="I217" s="145"/>
      <c r="J217" s="146">
        <f>ROUND(I217*H217,2)</f>
        <v>0</v>
      </c>
      <c r="K217" s="147"/>
      <c r="L217" s="28"/>
      <c r="M217" s="148" t="s">
        <v>1</v>
      </c>
      <c r="N217" s="149" t="s">
        <v>41</v>
      </c>
      <c r="P217" s="150">
        <f>O217*H217</f>
        <v>0</v>
      </c>
      <c r="Q217" s="150">
        <v>0</v>
      </c>
      <c r="R217" s="150">
        <f>Q217*H217</f>
        <v>0</v>
      </c>
      <c r="S217" s="150">
        <v>0</v>
      </c>
      <c r="T217" s="151">
        <f>S217*H217</f>
        <v>0</v>
      </c>
      <c r="AR217" s="152" t="s">
        <v>775</v>
      </c>
      <c r="AT217" s="152" t="s">
        <v>152</v>
      </c>
      <c r="AU217" s="152" t="s">
        <v>82</v>
      </c>
      <c r="AY217" s="13" t="s">
        <v>150</v>
      </c>
      <c r="BE217" s="153">
        <f>IF(N217="základná",J217,0)</f>
        <v>0</v>
      </c>
      <c r="BF217" s="153">
        <f>IF(N217="znížená",J217,0)</f>
        <v>0</v>
      </c>
      <c r="BG217" s="153">
        <f>IF(N217="zákl. prenesená",J217,0)</f>
        <v>0</v>
      </c>
      <c r="BH217" s="153">
        <f>IF(N217="zníž. prenesená",J217,0)</f>
        <v>0</v>
      </c>
      <c r="BI217" s="153">
        <f>IF(N217="nulová",J217,0)</f>
        <v>0</v>
      </c>
      <c r="BJ217" s="13" t="s">
        <v>87</v>
      </c>
      <c r="BK217" s="153">
        <f>ROUND(I217*H217,2)</f>
        <v>0</v>
      </c>
      <c r="BL217" s="13" t="s">
        <v>775</v>
      </c>
      <c r="BM217" s="152" t="s">
        <v>1006</v>
      </c>
    </row>
    <row r="218" spans="2:65" s="1" customFormat="1" ht="16.5" customHeight="1">
      <c r="B218" s="139"/>
      <c r="C218" s="140" t="s">
        <v>467</v>
      </c>
      <c r="D218" s="140" t="s">
        <v>152</v>
      </c>
      <c r="E218" s="141" t="s">
        <v>1007</v>
      </c>
      <c r="F218" s="142" t="s">
        <v>1008</v>
      </c>
      <c r="G218" s="143" t="s">
        <v>540</v>
      </c>
      <c r="H218" s="144">
        <v>1</v>
      </c>
      <c r="I218" s="145"/>
      <c r="J218" s="146">
        <f>ROUND(I218*H218,2)</f>
        <v>0</v>
      </c>
      <c r="K218" s="147"/>
      <c r="L218" s="28"/>
      <c r="M218" s="166" t="s">
        <v>1</v>
      </c>
      <c r="N218" s="167" t="s">
        <v>41</v>
      </c>
      <c r="O218" s="168"/>
      <c r="P218" s="169">
        <f>O218*H218</f>
        <v>0</v>
      </c>
      <c r="Q218" s="169">
        <v>0</v>
      </c>
      <c r="R218" s="169">
        <f>Q218*H218</f>
        <v>0</v>
      </c>
      <c r="S218" s="169">
        <v>0</v>
      </c>
      <c r="T218" s="170">
        <f>S218*H218</f>
        <v>0</v>
      </c>
      <c r="AR218" s="152" t="s">
        <v>775</v>
      </c>
      <c r="AT218" s="152" t="s">
        <v>152</v>
      </c>
      <c r="AU218" s="152" t="s">
        <v>82</v>
      </c>
      <c r="AY218" s="13" t="s">
        <v>150</v>
      </c>
      <c r="BE218" s="153">
        <f>IF(N218="základná",J218,0)</f>
        <v>0</v>
      </c>
      <c r="BF218" s="153">
        <f>IF(N218="znížená",J218,0)</f>
        <v>0</v>
      </c>
      <c r="BG218" s="153">
        <f>IF(N218="zákl. prenesená",J218,0)</f>
        <v>0</v>
      </c>
      <c r="BH218" s="153">
        <f>IF(N218="zníž. prenesená",J218,0)</f>
        <v>0</v>
      </c>
      <c r="BI218" s="153">
        <f>IF(N218="nulová",J218,0)</f>
        <v>0</v>
      </c>
      <c r="BJ218" s="13" t="s">
        <v>87</v>
      </c>
      <c r="BK218" s="153">
        <f>ROUND(I218*H218,2)</f>
        <v>0</v>
      </c>
      <c r="BL218" s="13" t="s">
        <v>775</v>
      </c>
      <c r="BM218" s="152" t="s">
        <v>1009</v>
      </c>
    </row>
    <row r="219" spans="2:65" s="1" customFormat="1" ht="6.95" customHeight="1">
      <c r="B219" s="43"/>
      <c r="C219" s="44"/>
      <c r="D219" s="44"/>
      <c r="E219" s="44"/>
      <c r="F219" s="44"/>
      <c r="G219" s="44"/>
      <c r="H219" s="44"/>
      <c r="I219" s="44"/>
      <c r="J219" s="44"/>
      <c r="K219" s="44"/>
      <c r="L219" s="28"/>
    </row>
  </sheetData>
  <autoFilter ref="C129:K218" xr:uid="{00000000-0009-0000-0000-000003000000}"/>
  <mergeCells count="12">
    <mergeCell ref="E122:H122"/>
    <mergeCell ref="L2:V2"/>
    <mergeCell ref="E85:H85"/>
    <mergeCell ref="E87:H87"/>
    <mergeCell ref="E89:H89"/>
    <mergeCell ref="E118:H118"/>
    <mergeCell ref="E120:H120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BM148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02" t="s">
        <v>5</v>
      </c>
      <c r="M2" s="184"/>
      <c r="N2" s="184"/>
      <c r="O2" s="184"/>
      <c r="P2" s="184"/>
      <c r="Q2" s="184"/>
      <c r="R2" s="184"/>
      <c r="S2" s="184"/>
      <c r="T2" s="184"/>
      <c r="U2" s="184"/>
      <c r="V2" s="184"/>
      <c r="AT2" s="13" t="s">
        <v>96</v>
      </c>
    </row>
    <row r="3" spans="2:46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75</v>
      </c>
    </row>
    <row r="4" spans="2:46" ht="24.95" customHeight="1">
      <c r="B4" s="16"/>
      <c r="D4" s="17" t="s">
        <v>115</v>
      </c>
      <c r="L4" s="16"/>
      <c r="M4" s="92" t="s">
        <v>9</v>
      </c>
      <c r="AT4" s="13" t="s">
        <v>3</v>
      </c>
    </row>
    <row r="5" spans="2:46" ht="6.95" customHeight="1">
      <c r="B5" s="16"/>
      <c r="L5" s="16"/>
    </row>
    <row r="6" spans="2:46" ht="12" customHeight="1">
      <c r="B6" s="16"/>
      <c r="D6" s="23" t="s">
        <v>15</v>
      </c>
      <c r="L6" s="16"/>
    </row>
    <row r="7" spans="2:46" ht="26.25" customHeight="1">
      <c r="B7" s="16"/>
      <c r="E7" s="219" t="str">
        <f>'Rekapitulácia stavby'!K6</f>
        <v>Domov dôchodcov a domov sociálnych služieb Kremnica - zníženie energetickej náročnosti objektu</v>
      </c>
      <c r="F7" s="220"/>
      <c r="G7" s="220"/>
      <c r="H7" s="220"/>
      <c r="L7" s="16"/>
    </row>
    <row r="8" spans="2:46" ht="12" customHeight="1">
      <c r="B8" s="16"/>
      <c r="D8" s="23" t="s">
        <v>116</v>
      </c>
      <c r="L8" s="16"/>
    </row>
    <row r="9" spans="2:46" s="1" customFormat="1" ht="16.5" customHeight="1">
      <c r="B9" s="28"/>
      <c r="E9" s="219" t="s">
        <v>117</v>
      </c>
      <c r="F9" s="221"/>
      <c r="G9" s="221"/>
      <c r="H9" s="221"/>
      <c r="L9" s="28"/>
    </row>
    <row r="10" spans="2:46" s="1" customFormat="1" ht="12" customHeight="1">
      <c r="B10" s="28"/>
      <c r="D10" s="23" t="s">
        <v>118</v>
      </c>
      <c r="L10" s="28"/>
    </row>
    <row r="11" spans="2:46" s="1" customFormat="1" ht="30" customHeight="1">
      <c r="B11" s="28"/>
      <c r="E11" s="178" t="s">
        <v>1010</v>
      </c>
      <c r="F11" s="221"/>
      <c r="G11" s="221"/>
      <c r="H11" s="221"/>
      <c r="L11" s="28"/>
    </row>
    <row r="12" spans="2:46" s="1" customFormat="1" ht="11.25">
      <c r="B12" s="28"/>
      <c r="L12" s="28"/>
    </row>
    <row r="13" spans="2:46" s="1" customFormat="1" ht="12" customHeight="1">
      <c r="B13" s="28"/>
      <c r="D13" s="23" t="s">
        <v>17</v>
      </c>
      <c r="F13" s="21" t="s">
        <v>1</v>
      </c>
      <c r="I13" s="23" t="s">
        <v>18</v>
      </c>
      <c r="J13" s="21" t="s">
        <v>1</v>
      </c>
      <c r="L13" s="28"/>
    </row>
    <row r="14" spans="2:46" s="1" customFormat="1" ht="12" customHeight="1">
      <c r="B14" s="28"/>
      <c r="D14" s="23" t="s">
        <v>19</v>
      </c>
      <c r="F14" s="21" t="s">
        <v>1011</v>
      </c>
      <c r="I14" s="23" t="s">
        <v>21</v>
      </c>
      <c r="J14" s="51" t="str">
        <f>'Rekapitulácia stavby'!AN8</f>
        <v>30. 3. 2023</v>
      </c>
      <c r="L14" s="28"/>
    </row>
    <row r="15" spans="2:46" s="1" customFormat="1" ht="10.9" customHeight="1">
      <c r="B15" s="28"/>
      <c r="L15" s="28"/>
    </row>
    <row r="16" spans="2:46" s="1" customFormat="1" ht="12" customHeight="1">
      <c r="B16" s="28"/>
      <c r="D16" s="23" t="s">
        <v>23</v>
      </c>
      <c r="I16" s="23" t="s">
        <v>24</v>
      </c>
      <c r="J16" s="21" t="s">
        <v>1</v>
      </c>
      <c r="L16" s="28"/>
    </row>
    <row r="17" spans="2:12" s="1" customFormat="1" ht="18" customHeight="1">
      <c r="B17" s="28"/>
      <c r="E17" s="21" t="s">
        <v>25</v>
      </c>
      <c r="I17" s="23" t="s">
        <v>26</v>
      </c>
      <c r="J17" s="21" t="s">
        <v>1</v>
      </c>
      <c r="L17" s="28"/>
    </row>
    <row r="18" spans="2:12" s="1" customFormat="1" ht="6.95" customHeight="1">
      <c r="B18" s="28"/>
      <c r="L18" s="28"/>
    </row>
    <row r="19" spans="2:12" s="1" customFormat="1" ht="12" customHeight="1">
      <c r="B19" s="28"/>
      <c r="D19" s="23" t="s">
        <v>27</v>
      </c>
      <c r="I19" s="23" t="s">
        <v>24</v>
      </c>
      <c r="J19" s="24" t="str">
        <f>'Rekapitulácia stavby'!AN13</f>
        <v>Vyplň údaj</v>
      </c>
      <c r="L19" s="28"/>
    </row>
    <row r="20" spans="2:12" s="1" customFormat="1" ht="18" customHeight="1">
      <c r="B20" s="28"/>
      <c r="E20" s="222" t="str">
        <f>'Rekapitulácia stavby'!E14</f>
        <v>Vyplň údaj</v>
      </c>
      <c r="F20" s="183"/>
      <c r="G20" s="183"/>
      <c r="H20" s="183"/>
      <c r="I20" s="23" t="s">
        <v>26</v>
      </c>
      <c r="J20" s="24" t="str">
        <f>'Rekapitulácia stavby'!AN14</f>
        <v>Vyplň údaj</v>
      </c>
      <c r="L20" s="28"/>
    </row>
    <row r="21" spans="2:12" s="1" customFormat="1" ht="6.95" customHeight="1">
      <c r="B21" s="28"/>
      <c r="L21" s="28"/>
    </row>
    <row r="22" spans="2:12" s="1" customFormat="1" ht="12" customHeight="1">
      <c r="B22" s="28"/>
      <c r="D22" s="23" t="s">
        <v>29</v>
      </c>
      <c r="I22" s="23" t="s">
        <v>24</v>
      </c>
      <c r="J22" s="21" t="s">
        <v>1</v>
      </c>
      <c r="L22" s="28"/>
    </row>
    <row r="23" spans="2:12" s="1" customFormat="1" ht="18" customHeight="1">
      <c r="B23" s="28"/>
      <c r="E23" s="21" t="s">
        <v>30</v>
      </c>
      <c r="I23" s="23" t="s">
        <v>26</v>
      </c>
      <c r="J23" s="21" t="s">
        <v>1</v>
      </c>
      <c r="L23" s="28"/>
    </row>
    <row r="24" spans="2:12" s="1" customFormat="1" ht="6.95" customHeight="1">
      <c r="B24" s="28"/>
      <c r="L24" s="28"/>
    </row>
    <row r="25" spans="2:12" s="1" customFormat="1" ht="12" customHeight="1">
      <c r="B25" s="28"/>
      <c r="D25" s="23" t="s">
        <v>32</v>
      </c>
      <c r="I25" s="23" t="s">
        <v>24</v>
      </c>
      <c r="J25" s="21" t="s">
        <v>1</v>
      </c>
      <c r="L25" s="28"/>
    </row>
    <row r="26" spans="2:12" s="1" customFormat="1" ht="18" customHeight="1">
      <c r="B26" s="28"/>
      <c r="E26" s="21" t="s">
        <v>33</v>
      </c>
      <c r="I26" s="23" t="s">
        <v>26</v>
      </c>
      <c r="J26" s="21" t="s">
        <v>1</v>
      </c>
      <c r="L26" s="28"/>
    </row>
    <row r="27" spans="2:12" s="1" customFormat="1" ht="6.95" customHeight="1">
      <c r="B27" s="28"/>
      <c r="L27" s="28"/>
    </row>
    <row r="28" spans="2:12" s="1" customFormat="1" ht="12" customHeight="1">
      <c r="B28" s="28"/>
      <c r="D28" s="23" t="s">
        <v>34</v>
      </c>
      <c r="L28" s="28"/>
    </row>
    <row r="29" spans="2:12" s="7" customFormat="1" ht="16.5" customHeight="1">
      <c r="B29" s="93"/>
      <c r="E29" s="188" t="s">
        <v>1</v>
      </c>
      <c r="F29" s="188"/>
      <c r="G29" s="188"/>
      <c r="H29" s="188"/>
      <c r="L29" s="93"/>
    </row>
    <row r="30" spans="2:12" s="1" customFormat="1" ht="6.95" customHeight="1">
      <c r="B30" s="28"/>
      <c r="L30" s="28"/>
    </row>
    <row r="31" spans="2:12" s="1" customFormat="1" ht="6.95" customHeight="1">
      <c r="B31" s="28"/>
      <c r="D31" s="52"/>
      <c r="E31" s="52"/>
      <c r="F31" s="52"/>
      <c r="G31" s="52"/>
      <c r="H31" s="52"/>
      <c r="I31" s="52"/>
      <c r="J31" s="52"/>
      <c r="K31" s="52"/>
      <c r="L31" s="28"/>
    </row>
    <row r="32" spans="2:12" s="1" customFormat="1" ht="25.35" customHeight="1">
      <c r="B32" s="28"/>
      <c r="D32" s="94" t="s">
        <v>35</v>
      </c>
      <c r="J32" s="65">
        <f>ROUND(J127, 2)</f>
        <v>0</v>
      </c>
      <c r="L32" s="28"/>
    </row>
    <row r="33" spans="2:12" s="1" customFormat="1" ht="6.95" customHeight="1">
      <c r="B33" s="28"/>
      <c r="D33" s="52"/>
      <c r="E33" s="52"/>
      <c r="F33" s="52"/>
      <c r="G33" s="52"/>
      <c r="H33" s="52"/>
      <c r="I33" s="52"/>
      <c r="J33" s="52"/>
      <c r="K33" s="52"/>
      <c r="L33" s="28"/>
    </row>
    <row r="34" spans="2:12" s="1" customFormat="1" ht="14.45" customHeight="1">
      <c r="B34" s="28"/>
      <c r="F34" s="31" t="s">
        <v>37</v>
      </c>
      <c r="I34" s="31" t="s">
        <v>36</v>
      </c>
      <c r="J34" s="31" t="s">
        <v>38</v>
      </c>
      <c r="L34" s="28"/>
    </row>
    <row r="35" spans="2:12" s="1" customFormat="1" ht="14.45" customHeight="1">
      <c r="B35" s="28"/>
      <c r="D35" s="54" t="s">
        <v>39</v>
      </c>
      <c r="E35" s="33" t="s">
        <v>40</v>
      </c>
      <c r="F35" s="95">
        <f>ROUND((SUM(BE127:BE147)),  2)</f>
        <v>0</v>
      </c>
      <c r="G35" s="96"/>
      <c r="H35" s="96"/>
      <c r="I35" s="97">
        <v>0.2</v>
      </c>
      <c r="J35" s="95">
        <f>ROUND(((SUM(BE127:BE147))*I35),  2)</f>
        <v>0</v>
      </c>
      <c r="L35" s="28"/>
    </row>
    <row r="36" spans="2:12" s="1" customFormat="1" ht="14.45" customHeight="1">
      <c r="B36" s="28"/>
      <c r="E36" s="33" t="s">
        <v>41</v>
      </c>
      <c r="F36" s="95">
        <f>ROUND((SUM(BF127:BF147)),  2)</f>
        <v>0</v>
      </c>
      <c r="G36" s="96"/>
      <c r="H36" s="96"/>
      <c r="I36" s="97">
        <v>0.2</v>
      </c>
      <c r="J36" s="95">
        <f>ROUND(((SUM(BF127:BF147))*I36),  2)</f>
        <v>0</v>
      </c>
      <c r="L36" s="28"/>
    </row>
    <row r="37" spans="2:12" s="1" customFormat="1" ht="14.45" hidden="1" customHeight="1">
      <c r="B37" s="28"/>
      <c r="E37" s="23" t="s">
        <v>42</v>
      </c>
      <c r="F37" s="85">
        <f>ROUND((SUM(BG127:BG147)),  2)</f>
        <v>0</v>
      </c>
      <c r="I37" s="98">
        <v>0.2</v>
      </c>
      <c r="J37" s="85">
        <f>0</f>
        <v>0</v>
      </c>
      <c r="L37" s="28"/>
    </row>
    <row r="38" spans="2:12" s="1" customFormat="1" ht="14.45" hidden="1" customHeight="1">
      <c r="B38" s="28"/>
      <c r="E38" s="23" t="s">
        <v>43</v>
      </c>
      <c r="F38" s="85">
        <f>ROUND((SUM(BH127:BH147)),  2)</f>
        <v>0</v>
      </c>
      <c r="I38" s="98">
        <v>0.2</v>
      </c>
      <c r="J38" s="85">
        <f>0</f>
        <v>0</v>
      </c>
      <c r="L38" s="28"/>
    </row>
    <row r="39" spans="2:12" s="1" customFormat="1" ht="14.45" hidden="1" customHeight="1">
      <c r="B39" s="28"/>
      <c r="E39" s="33" t="s">
        <v>44</v>
      </c>
      <c r="F39" s="95">
        <f>ROUND((SUM(BI127:BI147)),  2)</f>
        <v>0</v>
      </c>
      <c r="G39" s="96"/>
      <c r="H39" s="96"/>
      <c r="I39" s="97">
        <v>0</v>
      </c>
      <c r="J39" s="95">
        <f>0</f>
        <v>0</v>
      </c>
      <c r="L39" s="28"/>
    </row>
    <row r="40" spans="2:12" s="1" customFormat="1" ht="6.95" customHeight="1">
      <c r="B40" s="28"/>
      <c r="L40" s="28"/>
    </row>
    <row r="41" spans="2:12" s="1" customFormat="1" ht="25.35" customHeight="1">
      <c r="B41" s="28"/>
      <c r="C41" s="99"/>
      <c r="D41" s="100" t="s">
        <v>45</v>
      </c>
      <c r="E41" s="56"/>
      <c r="F41" s="56"/>
      <c r="G41" s="101" t="s">
        <v>46</v>
      </c>
      <c r="H41" s="102" t="s">
        <v>47</v>
      </c>
      <c r="I41" s="56"/>
      <c r="J41" s="103">
        <f>SUM(J32:J39)</f>
        <v>0</v>
      </c>
      <c r="K41" s="104"/>
      <c r="L41" s="28"/>
    </row>
    <row r="42" spans="2:12" s="1" customFormat="1" ht="14.45" customHeight="1">
      <c r="B42" s="28"/>
      <c r="L42" s="28"/>
    </row>
    <row r="43" spans="2:12" ht="14.45" customHeight="1">
      <c r="B43" s="16"/>
      <c r="L43" s="16"/>
    </row>
    <row r="44" spans="2:12" ht="14.45" customHeight="1">
      <c r="B44" s="16"/>
      <c r="L44" s="16"/>
    </row>
    <row r="45" spans="2:12" ht="14.45" customHeight="1">
      <c r="B45" s="16"/>
      <c r="L45" s="16"/>
    </row>
    <row r="46" spans="2:12" ht="14.45" customHeight="1">
      <c r="B46" s="16"/>
      <c r="L46" s="16"/>
    </row>
    <row r="47" spans="2:12" ht="14.45" customHeight="1">
      <c r="B47" s="16"/>
      <c r="L47" s="16"/>
    </row>
    <row r="48" spans="2:12" ht="14.45" customHeight="1">
      <c r="B48" s="16"/>
      <c r="L48" s="16"/>
    </row>
    <row r="49" spans="2:12" ht="14.45" customHeight="1">
      <c r="B49" s="16"/>
      <c r="L49" s="16"/>
    </row>
    <row r="50" spans="2:12" s="1" customFormat="1" ht="14.45" customHeight="1">
      <c r="B50" s="28"/>
      <c r="D50" s="40" t="s">
        <v>48</v>
      </c>
      <c r="E50" s="41"/>
      <c r="F50" s="41"/>
      <c r="G50" s="40" t="s">
        <v>49</v>
      </c>
      <c r="H50" s="41"/>
      <c r="I50" s="41"/>
      <c r="J50" s="41"/>
      <c r="K50" s="41"/>
      <c r="L50" s="28"/>
    </row>
    <row r="51" spans="2:12" ht="11.25">
      <c r="B51" s="16"/>
      <c r="L51" s="16"/>
    </row>
    <row r="52" spans="2:12" ht="11.25">
      <c r="B52" s="16"/>
      <c r="L52" s="16"/>
    </row>
    <row r="53" spans="2:12" ht="11.25">
      <c r="B53" s="16"/>
      <c r="L53" s="16"/>
    </row>
    <row r="54" spans="2:12" ht="11.25">
      <c r="B54" s="16"/>
      <c r="L54" s="16"/>
    </row>
    <row r="55" spans="2:12" ht="11.25">
      <c r="B55" s="16"/>
      <c r="L55" s="16"/>
    </row>
    <row r="56" spans="2:12" ht="11.25">
      <c r="B56" s="16"/>
      <c r="L56" s="16"/>
    </row>
    <row r="57" spans="2:12" ht="11.25">
      <c r="B57" s="16"/>
      <c r="L57" s="16"/>
    </row>
    <row r="58" spans="2:12" ht="11.25">
      <c r="B58" s="16"/>
      <c r="L58" s="16"/>
    </row>
    <row r="59" spans="2:12" ht="11.25">
      <c r="B59" s="16"/>
      <c r="L59" s="16"/>
    </row>
    <row r="60" spans="2:12" ht="11.25">
      <c r="B60" s="16"/>
      <c r="L60" s="16"/>
    </row>
    <row r="61" spans="2:12" s="1" customFormat="1" ht="12.75">
      <c r="B61" s="28"/>
      <c r="D61" s="42" t="s">
        <v>50</v>
      </c>
      <c r="E61" s="30"/>
      <c r="F61" s="105" t="s">
        <v>51</v>
      </c>
      <c r="G61" s="42" t="s">
        <v>50</v>
      </c>
      <c r="H61" s="30"/>
      <c r="I61" s="30"/>
      <c r="J61" s="106" t="s">
        <v>51</v>
      </c>
      <c r="K61" s="30"/>
      <c r="L61" s="28"/>
    </row>
    <row r="62" spans="2:12" ht="11.25">
      <c r="B62" s="16"/>
      <c r="L62" s="16"/>
    </row>
    <row r="63" spans="2:12" ht="11.25">
      <c r="B63" s="16"/>
      <c r="L63" s="16"/>
    </row>
    <row r="64" spans="2:12" ht="11.25">
      <c r="B64" s="16"/>
      <c r="L64" s="16"/>
    </row>
    <row r="65" spans="2:12" s="1" customFormat="1" ht="12.75">
      <c r="B65" s="28"/>
      <c r="D65" s="40" t="s">
        <v>52</v>
      </c>
      <c r="E65" s="41"/>
      <c r="F65" s="41"/>
      <c r="G65" s="40" t="s">
        <v>53</v>
      </c>
      <c r="H65" s="41"/>
      <c r="I65" s="41"/>
      <c r="J65" s="41"/>
      <c r="K65" s="41"/>
      <c r="L65" s="28"/>
    </row>
    <row r="66" spans="2:12" ht="11.25">
      <c r="B66" s="16"/>
      <c r="L66" s="16"/>
    </row>
    <row r="67" spans="2:12" ht="11.25">
      <c r="B67" s="16"/>
      <c r="L67" s="16"/>
    </row>
    <row r="68" spans="2:12" ht="11.25">
      <c r="B68" s="16"/>
      <c r="L68" s="16"/>
    </row>
    <row r="69" spans="2:12" ht="11.25">
      <c r="B69" s="16"/>
      <c r="L69" s="16"/>
    </row>
    <row r="70" spans="2:12" ht="11.25">
      <c r="B70" s="16"/>
      <c r="L70" s="16"/>
    </row>
    <row r="71" spans="2:12" ht="11.25">
      <c r="B71" s="16"/>
      <c r="L71" s="16"/>
    </row>
    <row r="72" spans="2:12" ht="11.25">
      <c r="B72" s="16"/>
      <c r="L72" s="16"/>
    </row>
    <row r="73" spans="2:12" ht="11.25">
      <c r="B73" s="16"/>
      <c r="L73" s="16"/>
    </row>
    <row r="74" spans="2:12" ht="11.25">
      <c r="B74" s="16"/>
      <c r="L74" s="16"/>
    </row>
    <row r="75" spans="2:12" ht="11.25">
      <c r="B75" s="16"/>
      <c r="L75" s="16"/>
    </row>
    <row r="76" spans="2:12" s="1" customFormat="1" ht="12.75">
      <c r="B76" s="28"/>
      <c r="D76" s="42" t="s">
        <v>50</v>
      </c>
      <c r="E76" s="30"/>
      <c r="F76" s="105" t="s">
        <v>51</v>
      </c>
      <c r="G76" s="42" t="s">
        <v>50</v>
      </c>
      <c r="H76" s="30"/>
      <c r="I76" s="30"/>
      <c r="J76" s="106" t="s">
        <v>51</v>
      </c>
      <c r="K76" s="30"/>
      <c r="L76" s="28"/>
    </row>
    <row r="77" spans="2:12" s="1" customFormat="1" ht="14.4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28"/>
    </row>
    <row r="81" spans="2:12" s="1" customFormat="1" ht="6.95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28"/>
    </row>
    <row r="82" spans="2:12" s="1" customFormat="1" ht="24.95" customHeight="1">
      <c r="B82" s="28"/>
      <c r="C82" s="17" t="s">
        <v>120</v>
      </c>
      <c r="L82" s="28"/>
    </row>
    <row r="83" spans="2:12" s="1" customFormat="1" ht="6.95" customHeight="1">
      <c r="B83" s="28"/>
      <c r="L83" s="28"/>
    </row>
    <row r="84" spans="2:12" s="1" customFormat="1" ht="12" customHeight="1">
      <c r="B84" s="28"/>
      <c r="C84" s="23" t="s">
        <v>15</v>
      </c>
      <c r="L84" s="28"/>
    </row>
    <row r="85" spans="2:12" s="1" customFormat="1" ht="26.25" customHeight="1">
      <c r="B85" s="28"/>
      <c r="E85" s="219" t="str">
        <f>E7</f>
        <v>Domov dôchodcov a domov sociálnych služieb Kremnica - zníženie energetickej náročnosti objektu</v>
      </c>
      <c r="F85" s="220"/>
      <c r="G85" s="220"/>
      <c r="H85" s="220"/>
      <c r="L85" s="28"/>
    </row>
    <row r="86" spans="2:12" ht="12" customHeight="1">
      <c r="B86" s="16"/>
      <c r="C86" s="23" t="s">
        <v>116</v>
      </c>
      <c r="L86" s="16"/>
    </row>
    <row r="87" spans="2:12" s="1" customFormat="1" ht="16.5" customHeight="1">
      <c r="B87" s="28"/>
      <c r="E87" s="219" t="s">
        <v>117</v>
      </c>
      <c r="F87" s="221"/>
      <c r="G87" s="221"/>
      <c r="H87" s="221"/>
      <c r="L87" s="28"/>
    </row>
    <row r="88" spans="2:12" s="1" customFormat="1" ht="12" customHeight="1">
      <c r="B88" s="28"/>
      <c r="C88" s="23" t="s">
        <v>118</v>
      </c>
      <c r="L88" s="28"/>
    </row>
    <row r="89" spans="2:12" s="1" customFormat="1" ht="30" customHeight="1">
      <c r="B89" s="28"/>
      <c r="E89" s="178" t="str">
        <f>E11</f>
        <v>4 - Inštalácia alebo výmena systémov núteného vetrania so spätným získavaním tepla</v>
      </c>
      <c r="F89" s="221"/>
      <c r="G89" s="221"/>
      <c r="H89" s="221"/>
      <c r="L89" s="28"/>
    </row>
    <row r="90" spans="2:12" s="1" customFormat="1" ht="6.95" customHeight="1">
      <c r="B90" s="28"/>
      <c r="L90" s="28"/>
    </row>
    <row r="91" spans="2:12" s="1" customFormat="1" ht="12" customHeight="1">
      <c r="B91" s="28"/>
      <c r="C91" s="23" t="s">
        <v>19</v>
      </c>
      <c r="F91" s="21" t="str">
        <f>F14</f>
        <v>k.ú. Kremnica, parc.č. 627/1</v>
      </c>
      <c r="I91" s="23" t="s">
        <v>21</v>
      </c>
      <c r="J91" s="51" t="str">
        <f>IF(J14="","",J14)</f>
        <v>30. 3. 2023</v>
      </c>
      <c r="L91" s="28"/>
    </row>
    <row r="92" spans="2:12" s="1" customFormat="1" ht="6.95" customHeight="1">
      <c r="B92" s="28"/>
      <c r="L92" s="28"/>
    </row>
    <row r="93" spans="2:12" s="1" customFormat="1" ht="25.7" customHeight="1">
      <c r="B93" s="28"/>
      <c r="C93" s="23" t="s">
        <v>23</v>
      </c>
      <c r="F93" s="21" t="str">
        <f>E17</f>
        <v>DD a DSS Kremnica, Bystrická 447/25, Kremnica</v>
      </c>
      <c r="I93" s="23" t="s">
        <v>29</v>
      </c>
      <c r="J93" s="26" t="str">
        <f>E23</f>
        <v>Ing. Viliam Michálek, Strečno</v>
      </c>
      <c r="L93" s="28"/>
    </row>
    <row r="94" spans="2:12" s="1" customFormat="1" ht="15.2" customHeight="1">
      <c r="B94" s="28"/>
      <c r="C94" s="23" t="s">
        <v>27</v>
      </c>
      <c r="F94" s="21" t="str">
        <f>IF(E20="","",E20)</f>
        <v>Vyplň údaj</v>
      </c>
      <c r="I94" s="23" t="s">
        <v>32</v>
      </c>
      <c r="J94" s="26" t="str">
        <f>E26</f>
        <v>Ing. Michal Dzugas</v>
      </c>
      <c r="L94" s="28"/>
    </row>
    <row r="95" spans="2:12" s="1" customFormat="1" ht="10.35" customHeight="1">
      <c r="B95" s="28"/>
      <c r="L95" s="28"/>
    </row>
    <row r="96" spans="2:12" s="1" customFormat="1" ht="29.25" customHeight="1">
      <c r="B96" s="28"/>
      <c r="C96" s="107" t="s">
        <v>121</v>
      </c>
      <c r="D96" s="99"/>
      <c r="E96" s="99"/>
      <c r="F96" s="99"/>
      <c r="G96" s="99"/>
      <c r="H96" s="99"/>
      <c r="I96" s="99"/>
      <c r="J96" s="108" t="s">
        <v>122</v>
      </c>
      <c r="K96" s="99"/>
      <c r="L96" s="28"/>
    </row>
    <row r="97" spans="2:47" s="1" customFormat="1" ht="10.35" customHeight="1">
      <c r="B97" s="28"/>
      <c r="L97" s="28"/>
    </row>
    <row r="98" spans="2:47" s="1" customFormat="1" ht="22.9" customHeight="1">
      <c r="B98" s="28"/>
      <c r="C98" s="109" t="s">
        <v>123</v>
      </c>
      <c r="J98" s="65">
        <f>J127</f>
        <v>0</v>
      </c>
      <c r="L98" s="28"/>
      <c r="AU98" s="13" t="s">
        <v>124</v>
      </c>
    </row>
    <row r="99" spans="2:47" s="8" customFormat="1" ht="24.95" customHeight="1">
      <c r="B99" s="110"/>
      <c r="D99" s="111" t="s">
        <v>125</v>
      </c>
      <c r="E99" s="112"/>
      <c r="F99" s="112"/>
      <c r="G99" s="112"/>
      <c r="H99" s="112"/>
      <c r="I99" s="112"/>
      <c r="J99" s="113">
        <f>J128</f>
        <v>0</v>
      </c>
      <c r="L99" s="110"/>
    </row>
    <row r="100" spans="2:47" s="9" customFormat="1" ht="19.899999999999999" customHeight="1">
      <c r="B100" s="114"/>
      <c r="D100" s="115" t="s">
        <v>128</v>
      </c>
      <c r="E100" s="116"/>
      <c r="F100" s="116"/>
      <c r="G100" s="116"/>
      <c r="H100" s="116"/>
      <c r="I100" s="116"/>
      <c r="J100" s="117">
        <f>J129</f>
        <v>0</v>
      </c>
      <c r="L100" s="114"/>
    </row>
    <row r="101" spans="2:47" s="8" customFormat="1" ht="24.95" customHeight="1">
      <c r="B101" s="110"/>
      <c r="D101" s="111" t="s">
        <v>130</v>
      </c>
      <c r="E101" s="112"/>
      <c r="F101" s="112"/>
      <c r="G101" s="112"/>
      <c r="H101" s="112"/>
      <c r="I101" s="112"/>
      <c r="J101" s="113">
        <f>J134</f>
        <v>0</v>
      </c>
      <c r="L101" s="110"/>
    </row>
    <row r="102" spans="2:47" s="9" customFormat="1" ht="19.899999999999999" customHeight="1">
      <c r="B102" s="114"/>
      <c r="D102" s="115" t="s">
        <v>594</v>
      </c>
      <c r="E102" s="116"/>
      <c r="F102" s="116"/>
      <c r="G102" s="116"/>
      <c r="H102" s="116"/>
      <c r="I102" s="116"/>
      <c r="J102" s="117">
        <f>J135</f>
        <v>0</v>
      </c>
      <c r="L102" s="114"/>
    </row>
    <row r="103" spans="2:47" s="8" customFormat="1" ht="24.95" customHeight="1">
      <c r="B103" s="110"/>
      <c r="D103" s="111" t="s">
        <v>595</v>
      </c>
      <c r="E103" s="112"/>
      <c r="F103" s="112"/>
      <c r="G103" s="112"/>
      <c r="H103" s="112"/>
      <c r="I103" s="112"/>
      <c r="J103" s="113">
        <f>J139</f>
        <v>0</v>
      </c>
      <c r="L103" s="110"/>
    </row>
    <row r="104" spans="2:47" s="8" customFormat="1" ht="24.95" customHeight="1">
      <c r="B104" s="110"/>
      <c r="D104" s="111" t="s">
        <v>784</v>
      </c>
      <c r="E104" s="112"/>
      <c r="F104" s="112"/>
      <c r="G104" s="112"/>
      <c r="H104" s="112"/>
      <c r="I104" s="112"/>
      <c r="J104" s="113">
        <f>J144</f>
        <v>0</v>
      </c>
      <c r="L104" s="110"/>
    </row>
    <row r="105" spans="2:47" s="9" customFormat="1" ht="19.899999999999999" customHeight="1">
      <c r="B105" s="114"/>
      <c r="D105" s="115" t="s">
        <v>1012</v>
      </c>
      <c r="E105" s="116"/>
      <c r="F105" s="116"/>
      <c r="G105" s="116"/>
      <c r="H105" s="116"/>
      <c r="I105" s="116"/>
      <c r="J105" s="117">
        <f>J145</f>
        <v>0</v>
      </c>
      <c r="L105" s="114"/>
    </row>
    <row r="106" spans="2:47" s="1" customFormat="1" ht="21.75" customHeight="1">
      <c r="B106" s="28"/>
      <c r="L106" s="28"/>
    </row>
    <row r="107" spans="2:47" s="1" customFormat="1" ht="6.95" customHeight="1">
      <c r="B107" s="43"/>
      <c r="C107" s="44"/>
      <c r="D107" s="44"/>
      <c r="E107" s="44"/>
      <c r="F107" s="44"/>
      <c r="G107" s="44"/>
      <c r="H107" s="44"/>
      <c r="I107" s="44"/>
      <c r="J107" s="44"/>
      <c r="K107" s="44"/>
      <c r="L107" s="28"/>
    </row>
    <row r="111" spans="2:47" s="1" customFormat="1" ht="6.95" customHeight="1">
      <c r="B111" s="45"/>
      <c r="C111" s="46"/>
      <c r="D111" s="46"/>
      <c r="E111" s="46"/>
      <c r="F111" s="46"/>
      <c r="G111" s="46"/>
      <c r="H111" s="46"/>
      <c r="I111" s="46"/>
      <c r="J111" s="46"/>
      <c r="K111" s="46"/>
      <c r="L111" s="28"/>
    </row>
    <row r="112" spans="2:47" s="1" customFormat="1" ht="24.95" customHeight="1">
      <c r="B112" s="28"/>
      <c r="C112" s="17" t="s">
        <v>136</v>
      </c>
      <c r="L112" s="28"/>
    </row>
    <row r="113" spans="2:63" s="1" customFormat="1" ht="6.95" customHeight="1">
      <c r="B113" s="28"/>
      <c r="L113" s="28"/>
    </row>
    <row r="114" spans="2:63" s="1" customFormat="1" ht="12" customHeight="1">
      <c r="B114" s="28"/>
      <c r="C114" s="23" t="s">
        <v>15</v>
      </c>
      <c r="L114" s="28"/>
    </row>
    <row r="115" spans="2:63" s="1" customFormat="1" ht="26.25" customHeight="1">
      <c r="B115" s="28"/>
      <c r="E115" s="219" t="str">
        <f>E7</f>
        <v>Domov dôchodcov a domov sociálnych služieb Kremnica - zníženie energetickej náročnosti objektu</v>
      </c>
      <c r="F115" s="220"/>
      <c r="G115" s="220"/>
      <c r="H115" s="220"/>
      <c r="L115" s="28"/>
    </row>
    <row r="116" spans="2:63" ht="12" customHeight="1">
      <c r="B116" s="16"/>
      <c r="C116" s="23" t="s">
        <v>116</v>
      </c>
      <c r="L116" s="16"/>
    </row>
    <row r="117" spans="2:63" s="1" customFormat="1" ht="16.5" customHeight="1">
      <c r="B117" s="28"/>
      <c r="E117" s="219" t="s">
        <v>117</v>
      </c>
      <c r="F117" s="221"/>
      <c r="G117" s="221"/>
      <c r="H117" s="221"/>
      <c r="L117" s="28"/>
    </row>
    <row r="118" spans="2:63" s="1" customFormat="1" ht="12" customHeight="1">
      <c r="B118" s="28"/>
      <c r="C118" s="23" t="s">
        <v>118</v>
      </c>
      <c r="L118" s="28"/>
    </row>
    <row r="119" spans="2:63" s="1" customFormat="1" ht="30" customHeight="1">
      <c r="B119" s="28"/>
      <c r="E119" s="178" t="str">
        <f>E11</f>
        <v>4 - Inštalácia alebo výmena systémov núteného vetrania so spätným získavaním tepla</v>
      </c>
      <c r="F119" s="221"/>
      <c r="G119" s="221"/>
      <c r="H119" s="221"/>
      <c r="L119" s="28"/>
    </row>
    <row r="120" spans="2:63" s="1" customFormat="1" ht="6.95" customHeight="1">
      <c r="B120" s="28"/>
      <c r="L120" s="28"/>
    </row>
    <row r="121" spans="2:63" s="1" customFormat="1" ht="12" customHeight="1">
      <c r="B121" s="28"/>
      <c r="C121" s="23" t="s">
        <v>19</v>
      </c>
      <c r="F121" s="21" t="str">
        <f>F14</f>
        <v>k.ú. Kremnica, parc.č. 627/1</v>
      </c>
      <c r="I121" s="23" t="s">
        <v>21</v>
      </c>
      <c r="J121" s="51" t="str">
        <f>IF(J14="","",J14)</f>
        <v>30. 3. 2023</v>
      </c>
      <c r="L121" s="28"/>
    </row>
    <row r="122" spans="2:63" s="1" customFormat="1" ht="6.95" customHeight="1">
      <c r="B122" s="28"/>
      <c r="L122" s="28"/>
    </row>
    <row r="123" spans="2:63" s="1" customFormat="1" ht="25.7" customHeight="1">
      <c r="B123" s="28"/>
      <c r="C123" s="23" t="s">
        <v>23</v>
      </c>
      <c r="F123" s="21" t="str">
        <f>E17</f>
        <v>DD a DSS Kremnica, Bystrická 447/25, Kremnica</v>
      </c>
      <c r="I123" s="23" t="s">
        <v>29</v>
      </c>
      <c r="J123" s="26" t="str">
        <f>E23</f>
        <v>Ing. Viliam Michálek, Strečno</v>
      </c>
      <c r="L123" s="28"/>
    </row>
    <row r="124" spans="2:63" s="1" customFormat="1" ht="15.2" customHeight="1">
      <c r="B124" s="28"/>
      <c r="C124" s="23" t="s">
        <v>27</v>
      </c>
      <c r="F124" s="21" t="str">
        <f>IF(E20="","",E20)</f>
        <v>Vyplň údaj</v>
      </c>
      <c r="I124" s="23" t="s">
        <v>32</v>
      </c>
      <c r="J124" s="26" t="str">
        <f>E26</f>
        <v>Ing. Michal Dzugas</v>
      </c>
      <c r="L124" s="28"/>
    </row>
    <row r="125" spans="2:63" s="1" customFormat="1" ht="10.35" customHeight="1">
      <c r="B125" s="28"/>
      <c r="L125" s="28"/>
    </row>
    <row r="126" spans="2:63" s="10" customFormat="1" ht="29.25" customHeight="1">
      <c r="B126" s="118"/>
      <c r="C126" s="119" t="s">
        <v>137</v>
      </c>
      <c r="D126" s="120" t="s">
        <v>60</v>
      </c>
      <c r="E126" s="120" t="s">
        <v>56</v>
      </c>
      <c r="F126" s="120" t="s">
        <v>57</v>
      </c>
      <c r="G126" s="120" t="s">
        <v>138</v>
      </c>
      <c r="H126" s="120" t="s">
        <v>139</v>
      </c>
      <c r="I126" s="120" t="s">
        <v>140</v>
      </c>
      <c r="J126" s="121" t="s">
        <v>122</v>
      </c>
      <c r="K126" s="122" t="s">
        <v>141</v>
      </c>
      <c r="L126" s="118"/>
      <c r="M126" s="58" t="s">
        <v>1</v>
      </c>
      <c r="N126" s="59" t="s">
        <v>39</v>
      </c>
      <c r="O126" s="59" t="s">
        <v>142</v>
      </c>
      <c r="P126" s="59" t="s">
        <v>143</v>
      </c>
      <c r="Q126" s="59" t="s">
        <v>144</v>
      </c>
      <c r="R126" s="59" t="s">
        <v>145</v>
      </c>
      <c r="S126" s="59" t="s">
        <v>146</v>
      </c>
      <c r="T126" s="60" t="s">
        <v>147</v>
      </c>
    </row>
    <row r="127" spans="2:63" s="1" customFormat="1" ht="22.9" customHeight="1">
      <c r="B127" s="28"/>
      <c r="C127" s="63" t="s">
        <v>123</v>
      </c>
      <c r="J127" s="123">
        <f>BK127</f>
        <v>0</v>
      </c>
      <c r="L127" s="28"/>
      <c r="M127" s="61"/>
      <c r="N127" s="52"/>
      <c r="O127" s="52"/>
      <c r="P127" s="124">
        <f>P128+P134+P139+P144</f>
        <v>0</v>
      </c>
      <c r="Q127" s="52"/>
      <c r="R127" s="124">
        <f>R128+R134+R139+R144</f>
        <v>0.55400000000000005</v>
      </c>
      <c r="S127" s="52"/>
      <c r="T127" s="125">
        <f>T128+T134+T139+T144</f>
        <v>1.1520000000000001</v>
      </c>
      <c r="AT127" s="13" t="s">
        <v>74</v>
      </c>
      <c r="AU127" s="13" t="s">
        <v>124</v>
      </c>
      <c r="BK127" s="126">
        <f>BK128+BK134+BK139+BK144</f>
        <v>0</v>
      </c>
    </row>
    <row r="128" spans="2:63" s="11" customFormat="1" ht="25.9" customHeight="1">
      <c r="B128" s="127"/>
      <c r="D128" s="128" t="s">
        <v>74</v>
      </c>
      <c r="E128" s="129" t="s">
        <v>148</v>
      </c>
      <c r="F128" s="129" t="s">
        <v>149</v>
      </c>
      <c r="I128" s="130"/>
      <c r="J128" s="131">
        <f>BK128</f>
        <v>0</v>
      </c>
      <c r="L128" s="127"/>
      <c r="M128" s="132"/>
      <c r="P128" s="133">
        <f>P129</f>
        <v>0</v>
      </c>
      <c r="R128" s="133">
        <f>R129</f>
        <v>5.3999999999999999E-2</v>
      </c>
      <c r="T128" s="134">
        <f>T129</f>
        <v>1.1520000000000001</v>
      </c>
      <c r="AR128" s="128" t="s">
        <v>82</v>
      </c>
      <c r="AT128" s="135" t="s">
        <v>74</v>
      </c>
      <c r="AU128" s="135" t="s">
        <v>75</v>
      </c>
      <c r="AY128" s="128" t="s">
        <v>150</v>
      </c>
      <c r="BK128" s="136">
        <f>BK129</f>
        <v>0</v>
      </c>
    </row>
    <row r="129" spans="2:65" s="11" customFormat="1" ht="22.9" customHeight="1">
      <c r="B129" s="127"/>
      <c r="D129" s="128" t="s">
        <v>74</v>
      </c>
      <c r="E129" s="137" t="s">
        <v>112</v>
      </c>
      <c r="F129" s="137" t="s">
        <v>182</v>
      </c>
      <c r="I129" s="130"/>
      <c r="J129" s="138">
        <f>BK129</f>
        <v>0</v>
      </c>
      <c r="L129" s="127"/>
      <c r="M129" s="132"/>
      <c r="P129" s="133">
        <f>SUM(P130:P133)</f>
        <v>0</v>
      </c>
      <c r="R129" s="133">
        <f>SUM(R130:R133)</f>
        <v>5.3999999999999999E-2</v>
      </c>
      <c r="T129" s="134">
        <f>SUM(T130:T133)</f>
        <v>1.1520000000000001</v>
      </c>
      <c r="AR129" s="128" t="s">
        <v>82</v>
      </c>
      <c r="AT129" s="135" t="s">
        <v>74</v>
      </c>
      <c r="AU129" s="135" t="s">
        <v>82</v>
      </c>
      <c r="AY129" s="128" t="s">
        <v>150</v>
      </c>
      <c r="BK129" s="136">
        <f>SUM(BK130:BK133)</f>
        <v>0</v>
      </c>
    </row>
    <row r="130" spans="2:65" s="1" customFormat="1" ht="24.2" customHeight="1">
      <c r="B130" s="139"/>
      <c r="C130" s="140" t="s">
        <v>87</v>
      </c>
      <c r="D130" s="140" t="s">
        <v>152</v>
      </c>
      <c r="E130" s="141" t="s">
        <v>1013</v>
      </c>
      <c r="F130" s="142" t="s">
        <v>1014</v>
      </c>
      <c r="G130" s="143" t="s">
        <v>1015</v>
      </c>
      <c r="H130" s="144">
        <v>1800</v>
      </c>
      <c r="I130" s="145"/>
      <c r="J130" s="146">
        <f>ROUND(I130*H130,2)</f>
        <v>0</v>
      </c>
      <c r="K130" s="147"/>
      <c r="L130" s="28"/>
      <c r="M130" s="148" t="s">
        <v>1</v>
      </c>
      <c r="N130" s="149" t="s">
        <v>41</v>
      </c>
      <c r="P130" s="150">
        <f>O130*H130</f>
        <v>0</v>
      </c>
      <c r="Q130" s="150">
        <v>3.0000000000000001E-5</v>
      </c>
      <c r="R130" s="150">
        <f>Q130*H130</f>
        <v>5.3999999999999999E-2</v>
      </c>
      <c r="S130" s="150">
        <v>6.4000000000000005E-4</v>
      </c>
      <c r="T130" s="151">
        <f>S130*H130</f>
        <v>1.1520000000000001</v>
      </c>
      <c r="AR130" s="152" t="s">
        <v>94</v>
      </c>
      <c r="AT130" s="152" t="s">
        <v>152</v>
      </c>
      <c r="AU130" s="152" t="s">
        <v>87</v>
      </c>
      <c r="AY130" s="13" t="s">
        <v>150</v>
      </c>
      <c r="BE130" s="153">
        <f>IF(N130="základná",J130,0)</f>
        <v>0</v>
      </c>
      <c r="BF130" s="153">
        <f>IF(N130="znížená",J130,0)</f>
        <v>0</v>
      </c>
      <c r="BG130" s="153">
        <f>IF(N130="zákl. prenesená",J130,0)</f>
        <v>0</v>
      </c>
      <c r="BH130" s="153">
        <f>IF(N130="zníž. prenesená",J130,0)</f>
        <v>0</v>
      </c>
      <c r="BI130" s="153">
        <f>IF(N130="nulová",J130,0)</f>
        <v>0</v>
      </c>
      <c r="BJ130" s="13" t="s">
        <v>87</v>
      </c>
      <c r="BK130" s="153">
        <f>ROUND(I130*H130,2)</f>
        <v>0</v>
      </c>
      <c r="BL130" s="13" t="s">
        <v>94</v>
      </c>
      <c r="BM130" s="152" t="s">
        <v>1016</v>
      </c>
    </row>
    <row r="131" spans="2:65" s="1" customFormat="1" ht="24.2" customHeight="1">
      <c r="B131" s="139"/>
      <c r="C131" s="140" t="s">
        <v>91</v>
      </c>
      <c r="D131" s="140" t="s">
        <v>152</v>
      </c>
      <c r="E131" s="141" t="s">
        <v>1017</v>
      </c>
      <c r="F131" s="142" t="s">
        <v>1018</v>
      </c>
      <c r="G131" s="143" t="s">
        <v>221</v>
      </c>
      <c r="H131" s="144">
        <v>0.77900000000000003</v>
      </c>
      <c r="I131" s="145"/>
      <c r="J131" s="146">
        <f>ROUND(I131*H131,2)</f>
        <v>0</v>
      </c>
      <c r="K131" s="147"/>
      <c r="L131" s="28"/>
      <c r="M131" s="148" t="s">
        <v>1</v>
      </c>
      <c r="N131" s="149" t="s">
        <v>41</v>
      </c>
      <c r="P131" s="150">
        <f>O131*H131</f>
        <v>0</v>
      </c>
      <c r="Q131" s="150">
        <v>0</v>
      </c>
      <c r="R131" s="150">
        <f>Q131*H131</f>
        <v>0</v>
      </c>
      <c r="S131" s="150">
        <v>0</v>
      </c>
      <c r="T131" s="151">
        <f>S131*H131</f>
        <v>0</v>
      </c>
      <c r="AR131" s="152" t="s">
        <v>94</v>
      </c>
      <c r="AT131" s="152" t="s">
        <v>152</v>
      </c>
      <c r="AU131" s="152" t="s">
        <v>87</v>
      </c>
      <c r="AY131" s="13" t="s">
        <v>150</v>
      </c>
      <c r="BE131" s="153">
        <f>IF(N131="základná",J131,0)</f>
        <v>0</v>
      </c>
      <c r="BF131" s="153">
        <f>IF(N131="znížená",J131,0)</f>
        <v>0</v>
      </c>
      <c r="BG131" s="153">
        <f>IF(N131="zákl. prenesená",J131,0)</f>
        <v>0</v>
      </c>
      <c r="BH131" s="153">
        <f>IF(N131="zníž. prenesená",J131,0)</f>
        <v>0</v>
      </c>
      <c r="BI131" s="153">
        <f>IF(N131="nulová",J131,0)</f>
        <v>0</v>
      </c>
      <c r="BJ131" s="13" t="s">
        <v>87</v>
      </c>
      <c r="BK131" s="153">
        <f>ROUND(I131*H131,2)</f>
        <v>0</v>
      </c>
      <c r="BL131" s="13" t="s">
        <v>94</v>
      </c>
      <c r="BM131" s="152" t="s">
        <v>1019</v>
      </c>
    </row>
    <row r="132" spans="2:65" s="1" customFormat="1" ht="24.2" customHeight="1">
      <c r="B132" s="139"/>
      <c r="C132" s="140" t="s">
        <v>94</v>
      </c>
      <c r="D132" s="140" t="s">
        <v>152</v>
      </c>
      <c r="E132" s="141" t="s">
        <v>1020</v>
      </c>
      <c r="F132" s="142" t="s">
        <v>1021</v>
      </c>
      <c r="G132" s="143" t="s">
        <v>221</v>
      </c>
      <c r="H132" s="144">
        <v>0.77900000000000003</v>
      </c>
      <c r="I132" s="145"/>
      <c r="J132" s="146">
        <f>ROUND(I132*H132,2)</f>
        <v>0</v>
      </c>
      <c r="K132" s="147"/>
      <c r="L132" s="28"/>
      <c r="M132" s="148" t="s">
        <v>1</v>
      </c>
      <c r="N132" s="149" t="s">
        <v>41</v>
      </c>
      <c r="P132" s="150">
        <f>O132*H132</f>
        <v>0</v>
      </c>
      <c r="Q132" s="150">
        <v>0</v>
      </c>
      <c r="R132" s="150">
        <f>Q132*H132</f>
        <v>0</v>
      </c>
      <c r="S132" s="150">
        <v>0</v>
      </c>
      <c r="T132" s="151">
        <f>S132*H132</f>
        <v>0</v>
      </c>
      <c r="AR132" s="152" t="s">
        <v>94</v>
      </c>
      <c r="AT132" s="152" t="s">
        <v>152</v>
      </c>
      <c r="AU132" s="152" t="s">
        <v>87</v>
      </c>
      <c r="AY132" s="13" t="s">
        <v>150</v>
      </c>
      <c r="BE132" s="153">
        <f>IF(N132="základná",J132,0)</f>
        <v>0</v>
      </c>
      <c r="BF132" s="153">
        <f>IF(N132="znížená",J132,0)</f>
        <v>0</v>
      </c>
      <c r="BG132" s="153">
        <f>IF(N132="zákl. prenesená",J132,0)</f>
        <v>0</v>
      </c>
      <c r="BH132" s="153">
        <f>IF(N132="zníž. prenesená",J132,0)</f>
        <v>0</v>
      </c>
      <c r="BI132" s="153">
        <f>IF(N132="nulová",J132,0)</f>
        <v>0</v>
      </c>
      <c r="BJ132" s="13" t="s">
        <v>87</v>
      </c>
      <c r="BK132" s="153">
        <f>ROUND(I132*H132,2)</f>
        <v>0</v>
      </c>
      <c r="BL132" s="13" t="s">
        <v>94</v>
      </c>
      <c r="BM132" s="152" t="s">
        <v>1022</v>
      </c>
    </row>
    <row r="133" spans="2:65" s="1" customFormat="1" ht="21.75" customHeight="1">
      <c r="B133" s="139"/>
      <c r="C133" s="140" t="s">
        <v>97</v>
      </c>
      <c r="D133" s="140" t="s">
        <v>152</v>
      </c>
      <c r="E133" s="141" t="s">
        <v>802</v>
      </c>
      <c r="F133" s="142" t="s">
        <v>228</v>
      </c>
      <c r="G133" s="143" t="s">
        <v>221</v>
      </c>
      <c r="H133" s="144">
        <v>0.64</v>
      </c>
      <c r="I133" s="145"/>
      <c r="J133" s="146">
        <f>ROUND(I133*H133,2)</f>
        <v>0</v>
      </c>
      <c r="K133" s="147"/>
      <c r="L133" s="28"/>
      <c r="M133" s="148" t="s">
        <v>1</v>
      </c>
      <c r="N133" s="149" t="s">
        <v>41</v>
      </c>
      <c r="P133" s="150">
        <f>O133*H133</f>
        <v>0</v>
      </c>
      <c r="Q133" s="150">
        <v>0</v>
      </c>
      <c r="R133" s="150">
        <f>Q133*H133</f>
        <v>0</v>
      </c>
      <c r="S133" s="150">
        <v>0</v>
      </c>
      <c r="T133" s="151">
        <f>S133*H133</f>
        <v>0</v>
      </c>
      <c r="AR133" s="152" t="s">
        <v>94</v>
      </c>
      <c r="AT133" s="152" t="s">
        <v>152</v>
      </c>
      <c r="AU133" s="152" t="s">
        <v>87</v>
      </c>
      <c r="AY133" s="13" t="s">
        <v>150</v>
      </c>
      <c r="BE133" s="153">
        <f>IF(N133="základná",J133,0)</f>
        <v>0</v>
      </c>
      <c r="BF133" s="153">
        <f>IF(N133="znížená",J133,0)</f>
        <v>0</v>
      </c>
      <c r="BG133" s="153">
        <f>IF(N133="zákl. prenesená",J133,0)</f>
        <v>0</v>
      </c>
      <c r="BH133" s="153">
        <f>IF(N133="zníž. prenesená",J133,0)</f>
        <v>0</v>
      </c>
      <c r="BI133" s="153">
        <f>IF(N133="nulová",J133,0)</f>
        <v>0</v>
      </c>
      <c r="BJ133" s="13" t="s">
        <v>87</v>
      </c>
      <c r="BK133" s="153">
        <f>ROUND(I133*H133,2)</f>
        <v>0</v>
      </c>
      <c r="BL133" s="13" t="s">
        <v>94</v>
      </c>
      <c r="BM133" s="152" t="s">
        <v>1023</v>
      </c>
    </row>
    <row r="134" spans="2:65" s="11" customFormat="1" ht="25.9" customHeight="1">
      <c r="B134" s="127"/>
      <c r="D134" s="128" t="s">
        <v>74</v>
      </c>
      <c r="E134" s="129" t="s">
        <v>252</v>
      </c>
      <c r="F134" s="129" t="s">
        <v>253</v>
      </c>
      <c r="I134" s="130"/>
      <c r="J134" s="131">
        <f>BK134</f>
        <v>0</v>
      </c>
      <c r="L134" s="127"/>
      <c r="M134" s="132"/>
      <c r="P134" s="133">
        <f>P135</f>
        <v>0</v>
      </c>
      <c r="R134" s="133">
        <f>R135</f>
        <v>0.5</v>
      </c>
      <c r="T134" s="134">
        <f>T135</f>
        <v>0</v>
      </c>
      <c r="AR134" s="128" t="s">
        <v>87</v>
      </c>
      <c r="AT134" s="135" t="s">
        <v>74</v>
      </c>
      <c r="AU134" s="135" t="s">
        <v>75</v>
      </c>
      <c r="AY134" s="128" t="s">
        <v>150</v>
      </c>
      <c r="BK134" s="136">
        <f>BK135</f>
        <v>0</v>
      </c>
    </row>
    <row r="135" spans="2:65" s="11" customFormat="1" ht="22.9" customHeight="1">
      <c r="B135" s="127"/>
      <c r="D135" s="128" t="s">
        <v>74</v>
      </c>
      <c r="E135" s="137" t="s">
        <v>753</v>
      </c>
      <c r="F135" s="137" t="s">
        <v>754</v>
      </c>
      <c r="I135" s="130"/>
      <c r="J135" s="138">
        <f>BK135</f>
        <v>0</v>
      </c>
      <c r="L135" s="127"/>
      <c r="M135" s="132"/>
      <c r="P135" s="133">
        <f>SUM(P136:P138)</f>
        <v>0</v>
      </c>
      <c r="R135" s="133">
        <f>SUM(R136:R138)</f>
        <v>0.5</v>
      </c>
      <c r="T135" s="134">
        <f>SUM(T136:T138)</f>
        <v>0</v>
      </c>
      <c r="AR135" s="128" t="s">
        <v>87</v>
      </c>
      <c r="AT135" s="135" t="s">
        <v>74</v>
      </c>
      <c r="AU135" s="135" t="s">
        <v>82</v>
      </c>
      <c r="AY135" s="128" t="s">
        <v>150</v>
      </c>
      <c r="BK135" s="136">
        <f>SUM(BK136:BK138)</f>
        <v>0</v>
      </c>
    </row>
    <row r="136" spans="2:65" s="1" customFormat="1" ht="16.5" customHeight="1">
      <c r="B136" s="139"/>
      <c r="C136" s="140" t="s">
        <v>100</v>
      </c>
      <c r="D136" s="140" t="s">
        <v>152</v>
      </c>
      <c r="E136" s="141" t="s">
        <v>1024</v>
      </c>
      <c r="F136" s="142" t="s">
        <v>1025</v>
      </c>
      <c r="G136" s="143" t="s">
        <v>166</v>
      </c>
      <c r="H136" s="144">
        <v>20</v>
      </c>
      <c r="I136" s="145"/>
      <c r="J136" s="146">
        <f>ROUND(I136*H136,2)</f>
        <v>0</v>
      </c>
      <c r="K136" s="147"/>
      <c r="L136" s="28"/>
      <c r="M136" s="148" t="s">
        <v>1</v>
      </c>
      <c r="N136" s="149" t="s">
        <v>41</v>
      </c>
      <c r="P136" s="150">
        <f>O136*H136</f>
        <v>0</v>
      </c>
      <c r="Q136" s="150">
        <v>0</v>
      </c>
      <c r="R136" s="150">
        <f>Q136*H136</f>
        <v>0</v>
      </c>
      <c r="S136" s="150">
        <v>0</v>
      </c>
      <c r="T136" s="151">
        <f>S136*H136</f>
        <v>0</v>
      </c>
      <c r="AR136" s="152" t="s">
        <v>210</v>
      </c>
      <c r="AT136" s="152" t="s">
        <v>152</v>
      </c>
      <c r="AU136" s="152" t="s">
        <v>87</v>
      </c>
      <c r="AY136" s="13" t="s">
        <v>150</v>
      </c>
      <c r="BE136" s="153">
        <f>IF(N136="základná",J136,0)</f>
        <v>0</v>
      </c>
      <c r="BF136" s="153">
        <f>IF(N136="znížená",J136,0)</f>
        <v>0</v>
      </c>
      <c r="BG136" s="153">
        <f>IF(N136="zákl. prenesená",J136,0)</f>
        <v>0</v>
      </c>
      <c r="BH136" s="153">
        <f>IF(N136="zníž. prenesená",J136,0)</f>
        <v>0</v>
      </c>
      <c r="BI136" s="153">
        <f>IF(N136="nulová",J136,0)</f>
        <v>0</v>
      </c>
      <c r="BJ136" s="13" t="s">
        <v>87</v>
      </c>
      <c r="BK136" s="153">
        <f>ROUND(I136*H136,2)</f>
        <v>0</v>
      </c>
      <c r="BL136" s="13" t="s">
        <v>210</v>
      </c>
      <c r="BM136" s="152" t="s">
        <v>1026</v>
      </c>
    </row>
    <row r="137" spans="2:65" s="1" customFormat="1" ht="24.2" customHeight="1">
      <c r="B137" s="139"/>
      <c r="C137" s="154" t="s">
        <v>106</v>
      </c>
      <c r="D137" s="154" t="s">
        <v>168</v>
      </c>
      <c r="E137" s="155" t="s">
        <v>1027</v>
      </c>
      <c r="F137" s="156" t="s">
        <v>1028</v>
      </c>
      <c r="G137" s="157" t="s">
        <v>166</v>
      </c>
      <c r="H137" s="158">
        <v>2</v>
      </c>
      <c r="I137" s="159"/>
      <c r="J137" s="160">
        <f>ROUND(I137*H137,2)</f>
        <v>0</v>
      </c>
      <c r="K137" s="161"/>
      <c r="L137" s="162"/>
      <c r="M137" s="163" t="s">
        <v>1</v>
      </c>
      <c r="N137" s="164" t="s">
        <v>41</v>
      </c>
      <c r="P137" s="150">
        <f>O137*H137</f>
        <v>0</v>
      </c>
      <c r="Q137" s="150">
        <v>2.5000000000000001E-2</v>
      </c>
      <c r="R137" s="150">
        <f>Q137*H137</f>
        <v>0.05</v>
      </c>
      <c r="S137" s="150">
        <v>0</v>
      </c>
      <c r="T137" s="151">
        <f>S137*H137</f>
        <v>0</v>
      </c>
      <c r="AR137" s="152" t="s">
        <v>283</v>
      </c>
      <c r="AT137" s="152" t="s">
        <v>168</v>
      </c>
      <c r="AU137" s="152" t="s">
        <v>87</v>
      </c>
      <c r="AY137" s="13" t="s">
        <v>150</v>
      </c>
      <c r="BE137" s="153">
        <f>IF(N137="základná",J137,0)</f>
        <v>0</v>
      </c>
      <c r="BF137" s="153">
        <f>IF(N137="znížená",J137,0)</f>
        <v>0</v>
      </c>
      <c r="BG137" s="153">
        <f>IF(N137="zákl. prenesená",J137,0)</f>
        <v>0</v>
      </c>
      <c r="BH137" s="153">
        <f>IF(N137="zníž. prenesená",J137,0)</f>
        <v>0</v>
      </c>
      <c r="BI137" s="153">
        <f>IF(N137="nulová",J137,0)</f>
        <v>0</v>
      </c>
      <c r="BJ137" s="13" t="s">
        <v>87</v>
      </c>
      <c r="BK137" s="153">
        <f>ROUND(I137*H137,2)</f>
        <v>0</v>
      </c>
      <c r="BL137" s="13" t="s">
        <v>210</v>
      </c>
      <c r="BM137" s="152" t="s">
        <v>1029</v>
      </c>
    </row>
    <row r="138" spans="2:65" s="1" customFormat="1" ht="24.2" customHeight="1">
      <c r="B138" s="139"/>
      <c r="C138" s="154" t="s">
        <v>109</v>
      </c>
      <c r="D138" s="154" t="s">
        <v>168</v>
      </c>
      <c r="E138" s="155" t="s">
        <v>1030</v>
      </c>
      <c r="F138" s="156" t="s">
        <v>1031</v>
      </c>
      <c r="G138" s="157" t="s">
        <v>166</v>
      </c>
      <c r="H138" s="158">
        <v>18</v>
      </c>
      <c r="I138" s="159"/>
      <c r="J138" s="160">
        <f>ROUND(I138*H138,2)</f>
        <v>0</v>
      </c>
      <c r="K138" s="161"/>
      <c r="L138" s="162"/>
      <c r="M138" s="163" t="s">
        <v>1</v>
      </c>
      <c r="N138" s="164" t="s">
        <v>41</v>
      </c>
      <c r="P138" s="150">
        <f>O138*H138</f>
        <v>0</v>
      </c>
      <c r="Q138" s="150">
        <v>2.5000000000000001E-2</v>
      </c>
      <c r="R138" s="150">
        <f>Q138*H138</f>
        <v>0.45</v>
      </c>
      <c r="S138" s="150">
        <v>0</v>
      </c>
      <c r="T138" s="151">
        <f>S138*H138</f>
        <v>0</v>
      </c>
      <c r="AR138" s="152" t="s">
        <v>283</v>
      </c>
      <c r="AT138" s="152" t="s">
        <v>168</v>
      </c>
      <c r="AU138" s="152" t="s">
        <v>87</v>
      </c>
      <c r="AY138" s="13" t="s">
        <v>150</v>
      </c>
      <c r="BE138" s="153">
        <f>IF(N138="základná",J138,0)</f>
        <v>0</v>
      </c>
      <c r="BF138" s="153">
        <f>IF(N138="znížená",J138,0)</f>
        <v>0</v>
      </c>
      <c r="BG138" s="153">
        <f>IF(N138="zákl. prenesená",J138,0)</f>
        <v>0</v>
      </c>
      <c r="BH138" s="153">
        <f>IF(N138="zníž. prenesená",J138,0)</f>
        <v>0</v>
      </c>
      <c r="BI138" s="153">
        <f>IF(N138="nulová",J138,0)</f>
        <v>0</v>
      </c>
      <c r="BJ138" s="13" t="s">
        <v>87</v>
      </c>
      <c r="BK138" s="153">
        <f>ROUND(I138*H138,2)</f>
        <v>0</v>
      </c>
      <c r="BL138" s="13" t="s">
        <v>210</v>
      </c>
      <c r="BM138" s="152" t="s">
        <v>1032</v>
      </c>
    </row>
    <row r="139" spans="2:65" s="11" customFormat="1" ht="25.9" customHeight="1">
      <c r="B139" s="127"/>
      <c r="D139" s="128" t="s">
        <v>74</v>
      </c>
      <c r="E139" s="129" t="s">
        <v>770</v>
      </c>
      <c r="F139" s="129" t="s">
        <v>771</v>
      </c>
      <c r="I139" s="130"/>
      <c r="J139" s="131">
        <f>BK139</f>
        <v>0</v>
      </c>
      <c r="L139" s="127"/>
      <c r="M139" s="132"/>
      <c r="P139" s="133">
        <f>SUM(P140:P143)</f>
        <v>0</v>
      </c>
      <c r="R139" s="133">
        <f>SUM(R140:R143)</f>
        <v>0</v>
      </c>
      <c r="T139" s="134">
        <f>SUM(T140:T143)</f>
        <v>0</v>
      </c>
      <c r="AR139" s="128" t="s">
        <v>94</v>
      </c>
      <c r="AT139" s="135" t="s">
        <v>74</v>
      </c>
      <c r="AU139" s="135" t="s">
        <v>75</v>
      </c>
      <c r="AY139" s="128" t="s">
        <v>150</v>
      </c>
      <c r="BK139" s="136">
        <f>SUM(BK140:BK143)</f>
        <v>0</v>
      </c>
    </row>
    <row r="140" spans="2:65" s="1" customFormat="1" ht="33" customHeight="1">
      <c r="B140" s="139"/>
      <c r="C140" s="140" t="s">
        <v>194</v>
      </c>
      <c r="D140" s="140" t="s">
        <v>152</v>
      </c>
      <c r="E140" s="141" t="s">
        <v>1033</v>
      </c>
      <c r="F140" s="142" t="s">
        <v>1034</v>
      </c>
      <c r="G140" s="143" t="s">
        <v>774</v>
      </c>
      <c r="H140" s="144">
        <v>52</v>
      </c>
      <c r="I140" s="145"/>
      <c r="J140" s="146">
        <f>ROUND(I140*H140,2)</f>
        <v>0</v>
      </c>
      <c r="K140" s="147"/>
      <c r="L140" s="28"/>
      <c r="M140" s="148" t="s">
        <v>1</v>
      </c>
      <c r="N140" s="149" t="s">
        <v>41</v>
      </c>
      <c r="P140" s="150">
        <f>O140*H140</f>
        <v>0</v>
      </c>
      <c r="Q140" s="150">
        <v>0</v>
      </c>
      <c r="R140" s="150">
        <f>Q140*H140</f>
        <v>0</v>
      </c>
      <c r="S140" s="150">
        <v>0</v>
      </c>
      <c r="T140" s="151">
        <f>S140*H140</f>
        <v>0</v>
      </c>
      <c r="AR140" s="152" t="s">
        <v>775</v>
      </c>
      <c r="AT140" s="152" t="s">
        <v>152</v>
      </c>
      <c r="AU140" s="152" t="s">
        <v>82</v>
      </c>
      <c r="AY140" s="13" t="s">
        <v>150</v>
      </c>
      <c r="BE140" s="153">
        <f>IF(N140="základná",J140,0)</f>
        <v>0</v>
      </c>
      <c r="BF140" s="153">
        <f>IF(N140="znížená",J140,0)</f>
        <v>0</v>
      </c>
      <c r="BG140" s="153">
        <f>IF(N140="zákl. prenesená",J140,0)</f>
        <v>0</v>
      </c>
      <c r="BH140" s="153">
        <f>IF(N140="zníž. prenesená",J140,0)</f>
        <v>0</v>
      </c>
      <c r="BI140" s="153">
        <f>IF(N140="nulová",J140,0)</f>
        <v>0</v>
      </c>
      <c r="BJ140" s="13" t="s">
        <v>87</v>
      </c>
      <c r="BK140" s="153">
        <f>ROUND(I140*H140,2)</f>
        <v>0</v>
      </c>
      <c r="BL140" s="13" t="s">
        <v>775</v>
      </c>
      <c r="BM140" s="152" t="s">
        <v>1035</v>
      </c>
    </row>
    <row r="141" spans="2:65" s="1" customFormat="1" ht="24.2" customHeight="1">
      <c r="B141" s="139"/>
      <c r="C141" s="140" t="s">
        <v>198</v>
      </c>
      <c r="D141" s="140" t="s">
        <v>152</v>
      </c>
      <c r="E141" s="141" t="s">
        <v>1036</v>
      </c>
      <c r="F141" s="142" t="s">
        <v>1037</v>
      </c>
      <c r="G141" s="143" t="s">
        <v>166</v>
      </c>
      <c r="H141" s="144">
        <v>1</v>
      </c>
      <c r="I141" s="145"/>
      <c r="J141" s="146">
        <f>ROUND(I141*H141,2)</f>
        <v>0</v>
      </c>
      <c r="K141" s="147"/>
      <c r="L141" s="28"/>
      <c r="M141" s="148" t="s">
        <v>1</v>
      </c>
      <c r="N141" s="149" t="s">
        <v>41</v>
      </c>
      <c r="P141" s="150">
        <f>O141*H141</f>
        <v>0</v>
      </c>
      <c r="Q141" s="150">
        <v>0</v>
      </c>
      <c r="R141" s="150">
        <f>Q141*H141</f>
        <v>0</v>
      </c>
      <c r="S141" s="150">
        <v>0</v>
      </c>
      <c r="T141" s="151">
        <f>S141*H141</f>
        <v>0</v>
      </c>
      <c r="AR141" s="152" t="s">
        <v>775</v>
      </c>
      <c r="AT141" s="152" t="s">
        <v>152</v>
      </c>
      <c r="AU141" s="152" t="s">
        <v>82</v>
      </c>
      <c r="AY141" s="13" t="s">
        <v>150</v>
      </c>
      <c r="BE141" s="153">
        <f>IF(N141="základná",J141,0)</f>
        <v>0</v>
      </c>
      <c r="BF141" s="153">
        <f>IF(N141="znížená",J141,0)</f>
        <v>0</v>
      </c>
      <c r="BG141" s="153">
        <f>IF(N141="zákl. prenesená",J141,0)</f>
        <v>0</v>
      </c>
      <c r="BH141" s="153">
        <f>IF(N141="zníž. prenesená",J141,0)</f>
        <v>0</v>
      </c>
      <c r="BI141" s="153">
        <f>IF(N141="nulová",J141,0)</f>
        <v>0</v>
      </c>
      <c r="BJ141" s="13" t="s">
        <v>87</v>
      </c>
      <c r="BK141" s="153">
        <f>ROUND(I141*H141,2)</f>
        <v>0</v>
      </c>
      <c r="BL141" s="13" t="s">
        <v>775</v>
      </c>
      <c r="BM141" s="152" t="s">
        <v>1038</v>
      </c>
    </row>
    <row r="142" spans="2:65" s="1" customFormat="1" ht="16.5" customHeight="1">
      <c r="B142" s="139"/>
      <c r="C142" s="140" t="s">
        <v>202</v>
      </c>
      <c r="D142" s="140" t="s">
        <v>152</v>
      </c>
      <c r="E142" s="141" t="s">
        <v>1039</v>
      </c>
      <c r="F142" s="142" t="s">
        <v>1040</v>
      </c>
      <c r="G142" s="143" t="s">
        <v>166</v>
      </c>
      <c r="H142" s="144">
        <v>1</v>
      </c>
      <c r="I142" s="145"/>
      <c r="J142" s="146">
        <f>ROUND(I142*H142,2)</f>
        <v>0</v>
      </c>
      <c r="K142" s="147"/>
      <c r="L142" s="28"/>
      <c r="M142" s="148" t="s">
        <v>1</v>
      </c>
      <c r="N142" s="149" t="s">
        <v>41</v>
      </c>
      <c r="P142" s="150">
        <f>O142*H142</f>
        <v>0</v>
      </c>
      <c r="Q142" s="150">
        <v>0</v>
      </c>
      <c r="R142" s="150">
        <f>Q142*H142</f>
        <v>0</v>
      </c>
      <c r="S142" s="150">
        <v>0</v>
      </c>
      <c r="T142" s="151">
        <f>S142*H142</f>
        <v>0</v>
      </c>
      <c r="AR142" s="152" t="s">
        <v>775</v>
      </c>
      <c r="AT142" s="152" t="s">
        <v>152</v>
      </c>
      <c r="AU142" s="152" t="s">
        <v>82</v>
      </c>
      <c r="AY142" s="13" t="s">
        <v>150</v>
      </c>
      <c r="BE142" s="153">
        <f>IF(N142="základná",J142,0)</f>
        <v>0</v>
      </c>
      <c r="BF142" s="153">
        <f>IF(N142="znížená",J142,0)</f>
        <v>0</v>
      </c>
      <c r="BG142" s="153">
        <f>IF(N142="zákl. prenesená",J142,0)</f>
        <v>0</v>
      </c>
      <c r="BH142" s="153">
        <f>IF(N142="zníž. prenesená",J142,0)</f>
        <v>0</v>
      </c>
      <c r="BI142" s="153">
        <f>IF(N142="nulová",J142,0)</f>
        <v>0</v>
      </c>
      <c r="BJ142" s="13" t="s">
        <v>87</v>
      </c>
      <c r="BK142" s="153">
        <f>ROUND(I142*H142,2)</f>
        <v>0</v>
      </c>
      <c r="BL142" s="13" t="s">
        <v>775</v>
      </c>
      <c r="BM142" s="152" t="s">
        <v>1041</v>
      </c>
    </row>
    <row r="143" spans="2:65" s="1" customFormat="1" ht="16.5" customHeight="1">
      <c r="B143" s="139"/>
      <c r="C143" s="140" t="s">
        <v>206</v>
      </c>
      <c r="D143" s="140" t="s">
        <v>152</v>
      </c>
      <c r="E143" s="141" t="s">
        <v>1042</v>
      </c>
      <c r="F143" s="142" t="s">
        <v>1043</v>
      </c>
      <c r="G143" s="143" t="s">
        <v>774</v>
      </c>
      <c r="H143" s="144">
        <v>4</v>
      </c>
      <c r="I143" s="145"/>
      <c r="J143" s="146">
        <f>ROUND(I143*H143,2)</f>
        <v>0</v>
      </c>
      <c r="K143" s="147"/>
      <c r="L143" s="28"/>
      <c r="M143" s="148" t="s">
        <v>1</v>
      </c>
      <c r="N143" s="149" t="s">
        <v>41</v>
      </c>
      <c r="P143" s="150">
        <f>O143*H143</f>
        <v>0</v>
      </c>
      <c r="Q143" s="150">
        <v>0</v>
      </c>
      <c r="R143" s="150">
        <f>Q143*H143</f>
        <v>0</v>
      </c>
      <c r="S143" s="150">
        <v>0</v>
      </c>
      <c r="T143" s="151">
        <f>S143*H143</f>
        <v>0</v>
      </c>
      <c r="AR143" s="152" t="s">
        <v>775</v>
      </c>
      <c r="AT143" s="152" t="s">
        <v>152</v>
      </c>
      <c r="AU143" s="152" t="s">
        <v>82</v>
      </c>
      <c r="AY143" s="13" t="s">
        <v>150</v>
      </c>
      <c r="BE143" s="153">
        <f>IF(N143="základná",J143,0)</f>
        <v>0</v>
      </c>
      <c r="BF143" s="153">
        <f>IF(N143="znížená",J143,0)</f>
        <v>0</v>
      </c>
      <c r="BG143" s="153">
        <f>IF(N143="zákl. prenesená",J143,0)</f>
        <v>0</v>
      </c>
      <c r="BH143" s="153">
        <f>IF(N143="zníž. prenesená",J143,0)</f>
        <v>0</v>
      </c>
      <c r="BI143" s="153">
        <f>IF(N143="nulová",J143,0)</f>
        <v>0</v>
      </c>
      <c r="BJ143" s="13" t="s">
        <v>87</v>
      </c>
      <c r="BK143" s="153">
        <f>ROUND(I143*H143,2)</f>
        <v>0</v>
      </c>
      <c r="BL143" s="13" t="s">
        <v>775</v>
      </c>
      <c r="BM143" s="152" t="s">
        <v>1044</v>
      </c>
    </row>
    <row r="144" spans="2:65" s="11" customFormat="1" ht="25.9" customHeight="1">
      <c r="B144" s="127"/>
      <c r="D144" s="128" t="s">
        <v>74</v>
      </c>
      <c r="E144" s="129" t="s">
        <v>168</v>
      </c>
      <c r="F144" s="129" t="s">
        <v>818</v>
      </c>
      <c r="I144" s="130"/>
      <c r="J144" s="131">
        <f>BK144</f>
        <v>0</v>
      </c>
      <c r="L144" s="127"/>
      <c r="M144" s="132"/>
      <c r="P144" s="133">
        <f>P145</f>
        <v>0</v>
      </c>
      <c r="R144" s="133">
        <f>R145</f>
        <v>0</v>
      </c>
      <c r="T144" s="134">
        <f>T145</f>
        <v>0</v>
      </c>
      <c r="AR144" s="128" t="s">
        <v>94</v>
      </c>
      <c r="AT144" s="135" t="s">
        <v>74</v>
      </c>
      <c r="AU144" s="135" t="s">
        <v>75</v>
      </c>
      <c r="AY144" s="128" t="s">
        <v>150</v>
      </c>
      <c r="BK144" s="136">
        <f>BK145</f>
        <v>0</v>
      </c>
    </row>
    <row r="145" spans="2:65" s="11" customFormat="1" ht="22.9" customHeight="1">
      <c r="B145" s="127"/>
      <c r="D145" s="128" t="s">
        <v>74</v>
      </c>
      <c r="E145" s="137" t="s">
        <v>1045</v>
      </c>
      <c r="F145" s="137" t="s">
        <v>1046</v>
      </c>
      <c r="I145" s="130"/>
      <c r="J145" s="138">
        <f>BK145</f>
        <v>0</v>
      </c>
      <c r="L145" s="127"/>
      <c r="M145" s="132"/>
      <c r="P145" s="133">
        <f>SUM(P146:P147)</f>
        <v>0</v>
      </c>
      <c r="R145" s="133">
        <f>SUM(R146:R147)</f>
        <v>0</v>
      </c>
      <c r="T145" s="134">
        <f>SUM(T146:T147)</f>
        <v>0</v>
      </c>
      <c r="AR145" s="128" t="s">
        <v>94</v>
      </c>
      <c r="AT145" s="135" t="s">
        <v>74</v>
      </c>
      <c r="AU145" s="135" t="s">
        <v>82</v>
      </c>
      <c r="AY145" s="128" t="s">
        <v>150</v>
      </c>
      <c r="BK145" s="136">
        <f>SUM(BK146:BK147)</f>
        <v>0</v>
      </c>
    </row>
    <row r="146" spans="2:65" s="1" customFormat="1" ht="16.5" customHeight="1">
      <c r="B146" s="139"/>
      <c r="C146" s="140" t="s">
        <v>112</v>
      </c>
      <c r="D146" s="140" t="s">
        <v>152</v>
      </c>
      <c r="E146" s="141" t="s">
        <v>1047</v>
      </c>
      <c r="F146" s="142" t="s">
        <v>1048</v>
      </c>
      <c r="G146" s="143" t="s">
        <v>166</v>
      </c>
      <c r="H146" s="144">
        <v>2</v>
      </c>
      <c r="I146" s="145"/>
      <c r="J146" s="146">
        <f>ROUND(I146*H146,2)</f>
        <v>0</v>
      </c>
      <c r="K146" s="147"/>
      <c r="L146" s="28"/>
      <c r="M146" s="148" t="s">
        <v>1</v>
      </c>
      <c r="N146" s="149" t="s">
        <v>41</v>
      </c>
      <c r="P146" s="150">
        <f>O146*H146</f>
        <v>0</v>
      </c>
      <c r="Q146" s="150">
        <v>0</v>
      </c>
      <c r="R146" s="150">
        <f>Q146*H146</f>
        <v>0</v>
      </c>
      <c r="S146" s="150">
        <v>0</v>
      </c>
      <c r="T146" s="151">
        <f>S146*H146</f>
        <v>0</v>
      </c>
      <c r="AR146" s="152" t="s">
        <v>411</v>
      </c>
      <c r="AT146" s="152" t="s">
        <v>152</v>
      </c>
      <c r="AU146" s="152" t="s">
        <v>87</v>
      </c>
      <c r="AY146" s="13" t="s">
        <v>150</v>
      </c>
      <c r="BE146" s="153">
        <f>IF(N146="základná",J146,0)</f>
        <v>0</v>
      </c>
      <c r="BF146" s="153">
        <f>IF(N146="znížená",J146,0)</f>
        <v>0</v>
      </c>
      <c r="BG146" s="153">
        <f>IF(N146="zákl. prenesená",J146,0)</f>
        <v>0</v>
      </c>
      <c r="BH146" s="153">
        <f>IF(N146="zníž. prenesená",J146,0)</f>
        <v>0</v>
      </c>
      <c r="BI146" s="153">
        <f>IF(N146="nulová",J146,0)</f>
        <v>0</v>
      </c>
      <c r="BJ146" s="13" t="s">
        <v>87</v>
      </c>
      <c r="BK146" s="153">
        <f>ROUND(I146*H146,2)</f>
        <v>0</v>
      </c>
      <c r="BL146" s="13" t="s">
        <v>411</v>
      </c>
      <c r="BM146" s="152" t="s">
        <v>1049</v>
      </c>
    </row>
    <row r="147" spans="2:65" s="1" customFormat="1" ht="24.2" customHeight="1">
      <c r="B147" s="139"/>
      <c r="C147" s="154" t="s">
        <v>190</v>
      </c>
      <c r="D147" s="154" t="s">
        <v>168</v>
      </c>
      <c r="E147" s="155" t="s">
        <v>1050</v>
      </c>
      <c r="F147" s="156" t="s">
        <v>1051</v>
      </c>
      <c r="G147" s="157" t="s">
        <v>166</v>
      </c>
      <c r="H147" s="158">
        <v>2</v>
      </c>
      <c r="I147" s="159"/>
      <c r="J147" s="160">
        <f>ROUND(I147*H147,2)</f>
        <v>0</v>
      </c>
      <c r="K147" s="161"/>
      <c r="L147" s="162"/>
      <c r="M147" s="171" t="s">
        <v>1</v>
      </c>
      <c r="N147" s="172" t="s">
        <v>41</v>
      </c>
      <c r="O147" s="168"/>
      <c r="P147" s="169">
        <f>O147*H147</f>
        <v>0</v>
      </c>
      <c r="Q147" s="169">
        <v>0</v>
      </c>
      <c r="R147" s="169">
        <f>Q147*H147</f>
        <v>0</v>
      </c>
      <c r="S147" s="169">
        <v>0</v>
      </c>
      <c r="T147" s="170">
        <f>S147*H147</f>
        <v>0</v>
      </c>
      <c r="AR147" s="152" t="s">
        <v>903</v>
      </c>
      <c r="AT147" s="152" t="s">
        <v>168</v>
      </c>
      <c r="AU147" s="152" t="s">
        <v>87</v>
      </c>
      <c r="AY147" s="13" t="s">
        <v>150</v>
      </c>
      <c r="BE147" s="153">
        <f>IF(N147="základná",J147,0)</f>
        <v>0</v>
      </c>
      <c r="BF147" s="153">
        <f>IF(N147="znížená",J147,0)</f>
        <v>0</v>
      </c>
      <c r="BG147" s="153">
        <f>IF(N147="zákl. prenesená",J147,0)</f>
        <v>0</v>
      </c>
      <c r="BH147" s="153">
        <f>IF(N147="zníž. prenesená",J147,0)</f>
        <v>0</v>
      </c>
      <c r="BI147" s="153">
        <f>IF(N147="nulová",J147,0)</f>
        <v>0</v>
      </c>
      <c r="BJ147" s="13" t="s">
        <v>87</v>
      </c>
      <c r="BK147" s="153">
        <f>ROUND(I147*H147,2)</f>
        <v>0</v>
      </c>
      <c r="BL147" s="13" t="s">
        <v>411</v>
      </c>
      <c r="BM147" s="152" t="s">
        <v>1052</v>
      </c>
    </row>
    <row r="148" spans="2:65" s="1" customFormat="1" ht="6.95" customHeight="1">
      <c r="B148" s="43"/>
      <c r="C148" s="44"/>
      <c r="D148" s="44"/>
      <c r="E148" s="44"/>
      <c r="F148" s="44"/>
      <c r="G148" s="44"/>
      <c r="H148" s="44"/>
      <c r="I148" s="44"/>
      <c r="J148" s="44"/>
      <c r="K148" s="44"/>
      <c r="L148" s="28"/>
    </row>
  </sheetData>
  <autoFilter ref="C126:K147" xr:uid="{00000000-0009-0000-0000-000004000000}"/>
  <mergeCells count="12">
    <mergeCell ref="E119:H119"/>
    <mergeCell ref="L2:V2"/>
    <mergeCell ref="E85:H85"/>
    <mergeCell ref="E87:H87"/>
    <mergeCell ref="E89:H89"/>
    <mergeCell ref="E115:H115"/>
    <mergeCell ref="E117:H117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BM272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02" t="s">
        <v>5</v>
      </c>
      <c r="M2" s="184"/>
      <c r="N2" s="184"/>
      <c r="O2" s="184"/>
      <c r="P2" s="184"/>
      <c r="Q2" s="184"/>
      <c r="R2" s="184"/>
      <c r="S2" s="184"/>
      <c r="T2" s="184"/>
      <c r="U2" s="184"/>
      <c r="V2" s="184"/>
      <c r="AT2" s="13" t="s">
        <v>99</v>
      </c>
    </row>
    <row r="3" spans="2:46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75</v>
      </c>
    </row>
    <row r="4" spans="2:46" ht="24.95" customHeight="1">
      <c r="B4" s="16"/>
      <c r="D4" s="17" t="s">
        <v>115</v>
      </c>
      <c r="L4" s="16"/>
      <c r="M4" s="92" t="s">
        <v>9</v>
      </c>
      <c r="AT4" s="13" t="s">
        <v>3</v>
      </c>
    </row>
    <row r="5" spans="2:46" ht="6.95" customHeight="1">
      <c r="B5" s="16"/>
      <c r="L5" s="16"/>
    </row>
    <row r="6" spans="2:46" ht="12" customHeight="1">
      <c r="B6" s="16"/>
      <c r="D6" s="23" t="s">
        <v>15</v>
      </c>
      <c r="L6" s="16"/>
    </row>
    <row r="7" spans="2:46" ht="26.25" customHeight="1">
      <c r="B7" s="16"/>
      <c r="E7" s="219" t="str">
        <f>'Rekapitulácia stavby'!K6</f>
        <v>Domov dôchodcov a domov sociálnych služieb Kremnica - zníženie energetickej náročnosti objektu</v>
      </c>
      <c r="F7" s="220"/>
      <c r="G7" s="220"/>
      <c r="H7" s="220"/>
      <c r="L7" s="16"/>
    </row>
    <row r="8" spans="2:46" ht="12" customHeight="1">
      <c r="B8" s="16"/>
      <c r="D8" s="23" t="s">
        <v>116</v>
      </c>
      <c r="L8" s="16"/>
    </row>
    <row r="9" spans="2:46" s="1" customFormat="1" ht="16.5" customHeight="1">
      <c r="B9" s="28"/>
      <c r="E9" s="219" t="s">
        <v>117</v>
      </c>
      <c r="F9" s="221"/>
      <c r="G9" s="221"/>
      <c r="H9" s="221"/>
      <c r="L9" s="28"/>
    </row>
    <row r="10" spans="2:46" s="1" customFormat="1" ht="12" customHeight="1">
      <c r="B10" s="28"/>
      <c r="D10" s="23" t="s">
        <v>118</v>
      </c>
      <c r="L10" s="28"/>
    </row>
    <row r="11" spans="2:46" s="1" customFormat="1" ht="16.5" customHeight="1">
      <c r="B11" s="28"/>
      <c r="E11" s="178" t="s">
        <v>1053</v>
      </c>
      <c r="F11" s="221"/>
      <c r="G11" s="221"/>
      <c r="H11" s="221"/>
      <c r="L11" s="28"/>
    </row>
    <row r="12" spans="2:46" s="1" customFormat="1" ht="11.25">
      <c r="B12" s="28"/>
      <c r="L12" s="28"/>
    </row>
    <row r="13" spans="2:46" s="1" customFormat="1" ht="12" customHeight="1">
      <c r="B13" s="28"/>
      <c r="D13" s="23" t="s">
        <v>17</v>
      </c>
      <c r="F13" s="21" t="s">
        <v>1</v>
      </c>
      <c r="I13" s="23" t="s">
        <v>18</v>
      </c>
      <c r="J13" s="21" t="s">
        <v>1</v>
      </c>
      <c r="L13" s="28"/>
    </row>
    <row r="14" spans="2:46" s="1" customFormat="1" ht="12" customHeight="1">
      <c r="B14" s="28"/>
      <c r="D14" s="23" t="s">
        <v>19</v>
      </c>
      <c r="F14" s="21" t="s">
        <v>1054</v>
      </c>
      <c r="I14" s="23" t="s">
        <v>21</v>
      </c>
      <c r="J14" s="51" t="str">
        <f>'Rekapitulácia stavby'!AN8</f>
        <v>30. 3. 2023</v>
      </c>
      <c r="L14" s="28"/>
    </row>
    <row r="15" spans="2:46" s="1" customFormat="1" ht="10.9" customHeight="1">
      <c r="B15" s="28"/>
      <c r="L15" s="28"/>
    </row>
    <row r="16" spans="2:46" s="1" customFormat="1" ht="12" customHeight="1">
      <c r="B16" s="28"/>
      <c r="D16" s="23" t="s">
        <v>23</v>
      </c>
      <c r="I16" s="23" t="s">
        <v>24</v>
      </c>
      <c r="J16" s="21" t="s">
        <v>1</v>
      </c>
      <c r="L16" s="28"/>
    </row>
    <row r="17" spans="2:12" s="1" customFormat="1" ht="18" customHeight="1">
      <c r="B17" s="28"/>
      <c r="E17" s="21" t="s">
        <v>25</v>
      </c>
      <c r="I17" s="23" t="s">
        <v>26</v>
      </c>
      <c r="J17" s="21" t="s">
        <v>1</v>
      </c>
      <c r="L17" s="28"/>
    </row>
    <row r="18" spans="2:12" s="1" customFormat="1" ht="6.95" customHeight="1">
      <c r="B18" s="28"/>
      <c r="L18" s="28"/>
    </row>
    <row r="19" spans="2:12" s="1" customFormat="1" ht="12" customHeight="1">
      <c r="B19" s="28"/>
      <c r="D19" s="23" t="s">
        <v>27</v>
      </c>
      <c r="I19" s="23" t="s">
        <v>24</v>
      </c>
      <c r="J19" s="24" t="str">
        <f>'Rekapitulácia stavby'!AN13</f>
        <v>Vyplň údaj</v>
      </c>
      <c r="L19" s="28"/>
    </row>
    <row r="20" spans="2:12" s="1" customFormat="1" ht="18" customHeight="1">
      <c r="B20" s="28"/>
      <c r="E20" s="222" t="str">
        <f>'Rekapitulácia stavby'!E14</f>
        <v>Vyplň údaj</v>
      </c>
      <c r="F20" s="183"/>
      <c r="G20" s="183"/>
      <c r="H20" s="183"/>
      <c r="I20" s="23" t="s">
        <v>26</v>
      </c>
      <c r="J20" s="24" t="str">
        <f>'Rekapitulácia stavby'!AN14</f>
        <v>Vyplň údaj</v>
      </c>
      <c r="L20" s="28"/>
    </row>
    <row r="21" spans="2:12" s="1" customFormat="1" ht="6.95" customHeight="1">
      <c r="B21" s="28"/>
      <c r="L21" s="28"/>
    </row>
    <row r="22" spans="2:12" s="1" customFormat="1" ht="12" customHeight="1">
      <c r="B22" s="28"/>
      <c r="D22" s="23" t="s">
        <v>29</v>
      </c>
      <c r="I22" s="23" t="s">
        <v>24</v>
      </c>
      <c r="J22" s="21" t="s">
        <v>1</v>
      </c>
      <c r="L22" s="28"/>
    </row>
    <row r="23" spans="2:12" s="1" customFormat="1" ht="18" customHeight="1">
      <c r="B23" s="28"/>
      <c r="E23" s="21" t="s">
        <v>30</v>
      </c>
      <c r="I23" s="23" t="s">
        <v>26</v>
      </c>
      <c r="J23" s="21" t="s">
        <v>1</v>
      </c>
      <c r="L23" s="28"/>
    </row>
    <row r="24" spans="2:12" s="1" customFormat="1" ht="6.95" customHeight="1">
      <c r="B24" s="28"/>
      <c r="L24" s="28"/>
    </row>
    <row r="25" spans="2:12" s="1" customFormat="1" ht="12" customHeight="1">
      <c r="B25" s="28"/>
      <c r="D25" s="23" t="s">
        <v>32</v>
      </c>
      <c r="I25" s="23" t="s">
        <v>24</v>
      </c>
      <c r="J25" s="21" t="s">
        <v>1</v>
      </c>
      <c r="L25" s="28"/>
    </row>
    <row r="26" spans="2:12" s="1" customFormat="1" ht="18" customHeight="1">
      <c r="B26" s="28"/>
      <c r="E26" s="21" t="s">
        <v>33</v>
      </c>
      <c r="I26" s="23" t="s">
        <v>26</v>
      </c>
      <c r="J26" s="21" t="s">
        <v>1</v>
      </c>
      <c r="L26" s="28"/>
    </row>
    <row r="27" spans="2:12" s="1" customFormat="1" ht="6.95" customHeight="1">
      <c r="B27" s="28"/>
      <c r="L27" s="28"/>
    </row>
    <row r="28" spans="2:12" s="1" customFormat="1" ht="12" customHeight="1">
      <c r="B28" s="28"/>
      <c r="D28" s="23" t="s">
        <v>34</v>
      </c>
      <c r="L28" s="28"/>
    </row>
    <row r="29" spans="2:12" s="7" customFormat="1" ht="16.5" customHeight="1">
      <c r="B29" s="93"/>
      <c r="E29" s="188" t="s">
        <v>1</v>
      </c>
      <c r="F29" s="188"/>
      <c r="G29" s="188"/>
      <c r="H29" s="188"/>
      <c r="L29" s="93"/>
    </row>
    <row r="30" spans="2:12" s="1" customFormat="1" ht="6.95" customHeight="1">
      <c r="B30" s="28"/>
      <c r="L30" s="28"/>
    </row>
    <row r="31" spans="2:12" s="1" customFormat="1" ht="6.95" customHeight="1">
      <c r="B31" s="28"/>
      <c r="D31" s="52"/>
      <c r="E31" s="52"/>
      <c r="F31" s="52"/>
      <c r="G31" s="52"/>
      <c r="H31" s="52"/>
      <c r="I31" s="52"/>
      <c r="J31" s="52"/>
      <c r="K31" s="52"/>
      <c r="L31" s="28"/>
    </row>
    <row r="32" spans="2:12" s="1" customFormat="1" ht="25.35" customHeight="1">
      <c r="B32" s="28"/>
      <c r="D32" s="94" t="s">
        <v>35</v>
      </c>
      <c r="J32" s="65">
        <f>ROUND(J129, 2)</f>
        <v>0</v>
      </c>
      <c r="L32" s="28"/>
    </row>
    <row r="33" spans="2:12" s="1" customFormat="1" ht="6.95" customHeight="1">
      <c r="B33" s="28"/>
      <c r="D33" s="52"/>
      <c r="E33" s="52"/>
      <c r="F33" s="52"/>
      <c r="G33" s="52"/>
      <c r="H33" s="52"/>
      <c r="I33" s="52"/>
      <c r="J33" s="52"/>
      <c r="K33" s="52"/>
      <c r="L33" s="28"/>
    </row>
    <row r="34" spans="2:12" s="1" customFormat="1" ht="14.45" customHeight="1">
      <c r="B34" s="28"/>
      <c r="F34" s="31" t="s">
        <v>37</v>
      </c>
      <c r="I34" s="31" t="s">
        <v>36</v>
      </c>
      <c r="J34" s="31" t="s">
        <v>38</v>
      </c>
      <c r="L34" s="28"/>
    </row>
    <row r="35" spans="2:12" s="1" customFormat="1" ht="14.45" customHeight="1">
      <c r="B35" s="28"/>
      <c r="D35" s="54" t="s">
        <v>39</v>
      </c>
      <c r="E35" s="33" t="s">
        <v>40</v>
      </c>
      <c r="F35" s="95">
        <f>ROUND((SUM(BE129:BE271)),  2)</f>
        <v>0</v>
      </c>
      <c r="G35" s="96"/>
      <c r="H35" s="96"/>
      <c r="I35" s="97">
        <v>0.2</v>
      </c>
      <c r="J35" s="95">
        <f>ROUND(((SUM(BE129:BE271))*I35),  2)</f>
        <v>0</v>
      </c>
      <c r="L35" s="28"/>
    </row>
    <row r="36" spans="2:12" s="1" customFormat="1" ht="14.45" customHeight="1">
      <c r="B36" s="28"/>
      <c r="E36" s="33" t="s">
        <v>41</v>
      </c>
      <c r="F36" s="95">
        <f>ROUND((SUM(BF129:BF271)),  2)</f>
        <v>0</v>
      </c>
      <c r="G36" s="96"/>
      <c r="H36" s="96"/>
      <c r="I36" s="97">
        <v>0.2</v>
      </c>
      <c r="J36" s="95">
        <f>ROUND(((SUM(BF129:BF271))*I36),  2)</f>
        <v>0</v>
      </c>
      <c r="L36" s="28"/>
    </row>
    <row r="37" spans="2:12" s="1" customFormat="1" ht="14.45" hidden="1" customHeight="1">
      <c r="B37" s="28"/>
      <c r="E37" s="23" t="s">
        <v>42</v>
      </c>
      <c r="F37" s="85">
        <f>ROUND((SUM(BG129:BG271)),  2)</f>
        <v>0</v>
      </c>
      <c r="I37" s="98">
        <v>0.2</v>
      </c>
      <c r="J37" s="85">
        <f>0</f>
        <v>0</v>
      </c>
      <c r="L37" s="28"/>
    </row>
    <row r="38" spans="2:12" s="1" customFormat="1" ht="14.45" hidden="1" customHeight="1">
      <c r="B38" s="28"/>
      <c r="E38" s="23" t="s">
        <v>43</v>
      </c>
      <c r="F38" s="85">
        <f>ROUND((SUM(BH129:BH271)),  2)</f>
        <v>0</v>
      </c>
      <c r="I38" s="98">
        <v>0.2</v>
      </c>
      <c r="J38" s="85">
        <f>0</f>
        <v>0</v>
      </c>
      <c r="L38" s="28"/>
    </row>
    <row r="39" spans="2:12" s="1" customFormat="1" ht="14.45" hidden="1" customHeight="1">
      <c r="B39" s="28"/>
      <c r="E39" s="33" t="s">
        <v>44</v>
      </c>
      <c r="F39" s="95">
        <f>ROUND((SUM(BI129:BI271)),  2)</f>
        <v>0</v>
      </c>
      <c r="G39" s="96"/>
      <c r="H39" s="96"/>
      <c r="I39" s="97">
        <v>0</v>
      </c>
      <c r="J39" s="95">
        <f>0</f>
        <v>0</v>
      </c>
      <c r="L39" s="28"/>
    </row>
    <row r="40" spans="2:12" s="1" customFormat="1" ht="6.95" customHeight="1">
      <c r="B40" s="28"/>
      <c r="L40" s="28"/>
    </row>
    <row r="41" spans="2:12" s="1" customFormat="1" ht="25.35" customHeight="1">
      <c r="B41" s="28"/>
      <c r="C41" s="99"/>
      <c r="D41" s="100" t="s">
        <v>45</v>
      </c>
      <c r="E41" s="56"/>
      <c r="F41" s="56"/>
      <c r="G41" s="101" t="s">
        <v>46</v>
      </c>
      <c r="H41" s="102" t="s">
        <v>47</v>
      </c>
      <c r="I41" s="56"/>
      <c r="J41" s="103">
        <f>SUM(J32:J39)</f>
        <v>0</v>
      </c>
      <c r="K41" s="104"/>
      <c r="L41" s="28"/>
    </row>
    <row r="42" spans="2:12" s="1" customFormat="1" ht="14.45" customHeight="1">
      <c r="B42" s="28"/>
      <c r="L42" s="28"/>
    </row>
    <row r="43" spans="2:12" ht="14.45" customHeight="1">
      <c r="B43" s="16"/>
      <c r="L43" s="16"/>
    </row>
    <row r="44" spans="2:12" ht="14.45" customHeight="1">
      <c r="B44" s="16"/>
      <c r="L44" s="16"/>
    </row>
    <row r="45" spans="2:12" ht="14.45" customHeight="1">
      <c r="B45" s="16"/>
      <c r="L45" s="16"/>
    </row>
    <row r="46" spans="2:12" ht="14.45" customHeight="1">
      <c r="B46" s="16"/>
      <c r="L46" s="16"/>
    </row>
    <row r="47" spans="2:12" ht="14.45" customHeight="1">
      <c r="B47" s="16"/>
      <c r="L47" s="16"/>
    </row>
    <row r="48" spans="2:12" ht="14.45" customHeight="1">
      <c r="B48" s="16"/>
      <c r="L48" s="16"/>
    </row>
    <row r="49" spans="2:12" ht="14.45" customHeight="1">
      <c r="B49" s="16"/>
      <c r="L49" s="16"/>
    </row>
    <row r="50" spans="2:12" s="1" customFormat="1" ht="14.45" customHeight="1">
      <c r="B50" s="28"/>
      <c r="D50" s="40" t="s">
        <v>48</v>
      </c>
      <c r="E50" s="41"/>
      <c r="F50" s="41"/>
      <c r="G50" s="40" t="s">
        <v>49</v>
      </c>
      <c r="H50" s="41"/>
      <c r="I50" s="41"/>
      <c r="J50" s="41"/>
      <c r="K50" s="41"/>
      <c r="L50" s="28"/>
    </row>
    <row r="51" spans="2:12" ht="11.25">
      <c r="B51" s="16"/>
      <c r="L51" s="16"/>
    </row>
    <row r="52" spans="2:12" ht="11.25">
      <c r="B52" s="16"/>
      <c r="L52" s="16"/>
    </row>
    <row r="53" spans="2:12" ht="11.25">
      <c r="B53" s="16"/>
      <c r="L53" s="16"/>
    </row>
    <row r="54" spans="2:12" ht="11.25">
      <c r="B54" s="16"/>
      <c r="L54" s="16"/>
    </row>
    <row r="55" spans="2:12" ht="11.25">
      <c r="B55" s="16"/>
      <c r="L55" s="16"/>
    </row>
    <row r="56" spans="2:12" ht="11.25">
      <c r="B56" s="16"/>
      <c r="L56" s="16"/>
    </row>
    <row r="57" spans="2:12" ht="11.25">
      <c r="B57" s="16"/>
      <c r="L57" s="16"/>
    </row>
    <row r="58" spans="2:12" ht="11.25">
      <c r="B58" s="16"/>
      <c r="L58" s="16"/>
    </row>
    <row r="59" spans="2:12" ht="11.25">
      <c r="B59" s="16"/>
      <c r="L59" s="16"/>
    </row>
    <row r="60" spans="2:12" ht="11.25">
      <c r="B60" s="16"/>
      <c r="L60" s="16"/>
    </row>
    <row r="61" spans="2:12" s="1" customFormat="1" ht="12.75">
      <c r="B61" s="28"/>
      <c r="D61" s="42" t="s">
        <v>50</v>
      </c>
      <c r="E61" s="30"/>
      <c r="F61" s="105" t="s">
        <v>51</v>
      </c>
      <c r="G61" s="42" t="s">
        <v>50</v>
      </c>
      <c r="H61" s="30"/>
      <c r="I61" s="30"/>
      <c r="J61" s="106" t="s">
        <v>51</v>
      </c>
      <c r="K61" s="30"/>
      <c r="L61" s="28"/>
    </row>
    <row r="62" spans="2:12" ht="11.25">
      <c r="B62" s="16"/>
      <c r="L62" s="16"/>
    </row>
    <row r="63" spans="2:12" ht="11.25">
      <c r="B63" s="16"/>
      <c r="L63" s="16"/>
    </row>
    <row r="64" spans="2:12" ht="11.25">
      <c r="B64" s="16"/>
      <c r="L64" s="16"/>
    </row>
    <row r="65" spans="2:12" s="1" customFormat="1" ht="12.75">
      <c r="B65" s="28"/>
      <c r="D65" s="40" t="s">
        <v>52</v>
      </c>
      <c r="E65" s="41"/>
      <c r="F65" s="41"/>
      <c r="G65" s="40" t="s">
        <v>53</v>
      </c>
      <c r="H65" s="41"/>
      <c r="I65" s="41"/>
      <c r="J65" s="41"/>
      <c r="K65" s="41"/>
      <c r="L65" s="28"/>
    </row>
    <row r="66" spans="2:12" ht="11.25">
      <c r="B66" s="16"/>
      <c r="L66" s="16"/>
    </row>
    <row r="67" spans="2:12" ht="11.25">
      <c r="B67" s="16"/>
      <c r="L67" s="16"/>
    </row>
    <row r="68" spans="2:12" ht="11.25">
      <c r="B68" s="16"/>
      <c r="L68" s="16"/>
    </row>
    <row r="69" spans="2:12" ht="11.25">
      <c r="B69" s="16"/>
      <c r="L69" s="16"/>
    </row>
    <row r="70" spans="2:12" ht="11.25">
      <c r="B70" s="16"/>
      <c r="L70" s="16"/>
    </row>
    <row r="71" spans="2:12" ht="11.25">
      <c r="B71" s="16"/>
      <c r="L71" s="16"/>
    </row>
    <row r="72" spans="2:12" ht="11.25">
      <c r="B72" s="16"/>
      <c r="L72" s="16"/>
    </row>
    <row r="73" spans="2:12" ht="11.25">
      <c r="B73" s="16"/>
      <c r="L73" s="16"/>
    </row>
    <row r="74" spans="2:12" ht="11.25">
      <c r="B74" s="16"/>
      <c r="L74" s="16"/>
    </row>
    <row r="75" spans="2:12" ht="11.25">
      <c r="B75" s="16"/>
      <c r="L75" s="16"/>
    </row>
    <row r="76" spans="2:12" s="1" customFormat="1" ht="12.75">
      <c r="B76" s="28"/>
      <c r="D76" s="42" t="s">
        <v>50</v>
      </c>
      <c r="E76" s="30"/>
      <c r="F76" s="105" t="s">
        <v>51</v>
      </c>
      <c r="G76" s="42" t="s">
        <v>50</v>
      </c>
      <c r="H76" s="30"/>
      <c r="I76" s="30"/>
      <c r="J76" s="106" t="s">
        <v>51</v>
      </c>
      <c r="K76" s="30"/>
      <c r="L76" s="28"/>
    </row>
    <row r="77" spans="2:12" s="1" customFormat="1" ht="14.4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28"/>
    </row>
    <row r="81" spans="2:12" s="1" customFormat="1" ht="6.95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28"/>
    </row>
    <row r="82" spans="2:12" s="1" customFormat="1" ht="24.95" customHeight="1">
      <c r="B82" s="28"/>
      <c r="C82" s="17" t="s">
        <v>120</v>
      </c>
      <c r="L82" s="28"/>
    </row>
    <row r="83" spans="2:12" s="1" customFormat="1" ht="6.95" customHeight="1">
      <c r="B83" s="28"/>
      <c r="L83" s="28"/>
    </row>
    <row r="84" spans="2:12" s="1" customFormat="1" ht="12" customHeight="1">
      <c r="B84" s="28"/>
      <c r="C84" s="23" t="s">
        <v>15</v>
      </c>
      <c r="L84" s="28"/>
    </row>
    <row r="85" spans="2:12" s="1" customFormat="1" ht="26.25" customHeight="1">
      <c r="B85" s="28"/>
      <c r="E85" s="219" t="str">
        <f>E7</f>
        <v>Domov dôchodcov a domov sociálnych služieb Kremnica - zníženie energetickej náročnosti objektu</v>
      </c>
      <c r="F85" s="220"/>
      <c r="G85" s="220"/>
      <c r="H85" s="220"/>
      <c r="L85" s="28"/>
    </row>
    <row r="86" spans="2:12" ht="12" customHeight="1">
      <c r="B86" s="16"/>
      <c r="C86" s="23" t="s">
        <v>116</v>
      </c>
      <c r="L86" s="16"/>
    </row>
    <row r="87" spans="2:12" s="1" customFormat="1" ht="16.5" customHeight="1">
      <c r="B87" s="28"/>
      <c r="E87" s="219" t="s">
        <v>117</v>
      </c>
      <c r="F87" s="221"/>
      <c r="G87" s="221"/>
      <c r="H87" s="221"/>
      <c r="L87" s="28"/>
    </row>
    <row r="88" spans="2:12" s="1" customFormat="1" ht="12" customHeight="1">
      <c r="B88" s="28"/>
      <c r="C88" s="23" t="s">
        <v>118</v>
      </c>
      <c r="L88" s="28"/>
    </row>
    <row r="89" spans="2:12" s="1" customFormat="1" ht="16.5" customHeight="1">
      <c r="B89" s="28"/>
      <c r="E89" s="178" t="str">
        <f>E11</f>
        <v>5 - Výmena vykurovacieho systému</v>
      </c>
      <c r="F89" s="221"/>
      <c r="G89" s="221"/>
      <c r="H89" s="221"/>
      <c r="L89" s="28"/>
    </row>
    <row r="90" spans="2:12" s="1" customFormat="1" ht="6.95" customHeight="1">
      <c r="B90" s="28"/>
      <c r="L90" s="28"/>
    </row>
    <row r="91" spans="2:12" s="1" customFormat="1" ht="12" customHeight="1">
      <c r="B91" s="28"/>
      <c r="C91" s="23" t="s">
        <v>19</v>
      </c>
      <c r="F91" s="21" t="str">
        <f>F14</f>
        <v>k.ú.: Kremnica, parc.č. 627/1</v>
      </c>
      <c r="I91" s="23" t="s">
        <v>21</v>
      </c>
      <c r="J91" s="51" t="str">
        <f>IF(J14="","",J14)</f>
        <v>30. 3. 2023</v>
      </c>
      <c r="L91" s="28"/>
    </row>
    <row r="92" spans="2:12" s="1" customFormat="1" ht="6.95" customHeight="1">
      <c r="B92" s="28"/>
      <c r="L92" s="28"/>
    </row>
    <row r="93" spans="2:12" s="1" customFormat="1" ht="25.7" customHeight="1">
      <c r="B93" s="28"/>
      <c r="C93" s="23" t="s">
        <v>23</v>
      </c>
      <c r="F93" s="21" t="str">
        <f>E17</f>
        <v>DD a DSS Kremnica, Bystrická 447/25, Kremnica</v>
      </c>
      <c r="I93" s="23" t="s">
        <v>29</v>
      </c>
      <c r="J93" s="26" t="str">
        <f>E23</f>
        <v>Ing. Viliam Michálek, Strečno</v>
      </c>
      <c r="L93" s="28"/>
    </row>
    <row r="94" spans="2:12" s="1" customFormat="1" ht="15.2" customHeight="1">
      <c r="B94" s="28"/>
      <c r="C94" s="23" t="s">
        <v>27</v>
      </c>
      <c r="F94" s="21" t="str">
        <f>IF(E20="","",E20)</f>
        <v>Vyplň údaj</v>
      </c>
      <c r="I94" s="23" t="s">
        <v>32</v>
      </c>
      <c r="J94" s="26" t="str">
        <f>E26</f>
        <v>Ing. Michal Dzugas</v>
      </c>
      <c r="L94" s="28"/>
    </row>
    <row r="95" spans="2:12" s="1" customFormat="1" ht="10.35" customHeight="1">
      <c r="B95" s="28"/>
      <c r="L95" s="28"/>
    </row>
    <row r="96" spans="2:12" s="1" customFormat="1" ht="29.25" customHeight="1">
      <c r="B96" s="28"/>
      <c r="C96" s="107" t="s">
        <v>121</v>
      </c>
      <c r="D96" s="99"/>
      <c r="E96" s="99"/>
      <c r="F96" s="99"/>
      <c r="G96" s="99"/>
      <c r="H96" s="99"/>
      <c r="I96" s="99"/>
      <c r="J96" s="108" t="s">
        <v>122</v>
      </c>
      <c r="K96" s="99"/>
      <c r="L96" s="28"/>
    </row>
    <row r="97" spans="2:47" s="1" customFormat="1" ht="10.35" customHeight="1">
      <c r="B97" s="28"/>
      <c r="L97" s="28"/>
    </row>
    <row r="98" spans="2:47" s="1" customFormat="1" ht="22.9" customHeight="1">
      <c r="B98" s="28"/>
      <c r="C98" s="109" t="s">
        <v>123</v>
      </c>
      <c r="J98" s="65">
        <f>J129</f>
        <v>0</v>
      </c>
      <c r="L98" s="28"/>
      <c r="AU98" s="13" t="s">
        <v>124</v>
      </c>
    </row>
    <row r="99" spans="2:47" s="8" customFormat="1" ht="24.95" customHeight="1">
      <c r="B99" s="110"/>
      <c r="D99" s="111" t="s">
        <v>125</v>
      </c>
      <c r="E99" s="112"/>
      <c r="F99" s="112"/>
      <c r="G99" s="112"/>
      <c r="H99" s="112"/>
      <c r="I99" s="112"/>
      <c r="J99" s="113">
        <f>J130</f>
        <v>0</v>
      </c>
      <c r="L99" s="110"/>
    </row>
    <row r="100" spans="2:47" s="9" customFormat="1" ht="19.899999999999999" customHeight="1">
      <c r="B100" s="114"/>
      <c r="D100" s="115" t="s">
        <v>128</v>
      </c>
      <c r="E100" s="116"/>
      <c r="F100" s="116"/>
      <c r="G100" s="116"/>
      <c r="H100" s="116"/>
      <c r="I100" s="116"/>
      <c r="J100" s="117">
        <f>J131</f>
        <v>0</v>
      </c>
      <c r="L100" s="114"/>
    </row>
    <row r="101" spans="2:47" s="8" customFormat="1" ht="24.95" customHeight="1">
      <c r="B101" s="110"/>
      <c r="D101" s="111" t="s">
        <v>1055</v>
      </c>
      <c r="E101" s="112"/>
      <c r="F101" s="112"/>
      <c r="G101" s="112"/>
      <c r="H101" s="112"/>
      <c r="I101" s="112"/>
      <c r="J101" s="113">
        <f>J143</f>
        <v>0</v>
      </c>
      <c r="L101" s="110"/>
    </row>
    <row r="102" spans="2:47" s="8" customFormat="1" ht="24.95" customHeight="1">
      <c r="B102" s="110"/>
      <c r="D102" s="111" t="s">
        <v>130</v>
      </c>
      <c r="E102" s="112"/>
      <c r="F102" s="112"/>
      <c r="G102" s="112"/>
      <c r="H102" s="112"/>
      <c r="I102" s="112"/>
      <c r="J102" s="113">
        <f>J157</f>
        <v>0</v>
      </c>
      <c r="L102" s="110"/>
    </row>
    <row r="103" spans="2:47" s="9" customFormat="1" ht="19.899999999999999" customHeight="1">
      <c r="B103" s="114"/>
      <c r="D103" s="115" t="s">
        <v>1056</v>
      </c>
      <c r="E103" s="116"/>
      <c r="F103" s="116"/>
      <c r="G103" s="116"/>
      <c r="H103" s="116"/>
      <c r="I103" s="116"/>
      <c r="J103" s="117">
        <f>J158</f>
        <v>0</v>
      </c>
      <c r="L103" s="114"/>
    </row>
    <row r="104" spans="2:47" s="9" customFormat="1" ht="19.899999999999999" customHeight="1">
      <c r="B104" s="114"/>
      <c r="D104" s="115" t="s">
        <v>1057</v>
      </c>
      <c r="E104" s="116"/>
      <c r="F104" s="116"/>
      <c r="G104" s="116"/>
      <c r="H104" s="116"/>
      <c r="I104" s="116"/>
      <c r="J104" s="117">
        <f>J184</f>
        <v>0</v>
      </c>
      <c r="L104" s="114"/>
    </row>
    <row r="105" spans="2:47" s="9" customFormat="1" ht="19.899999999999999" customHeight="1">
      <c r="B105" s="114"/>
      <c r="D105" s="115" t="s">
        <v>1058</v>
      </c>
      <c r="E105" s="116"/>
      <c r="F105" s="116"/>
      <c r="G105" s="116"/>
      <c r="H105" s="116"/>
      <c r="I105" s="116"/>
      <c r="J105" s="117">
        <f>J209</f>
        <v>0</v>
      </c>
      <c r="L105" s="114"/>
    </row>
    <row r="106" spans="2:47" s="8" customFormat="1" ht="24.95" customHeight="1">
      <c r="B106" s="110"/>
      <c r="D106" s="111" t="s">
        <v>784</v>
      </c>
      <c r="E106" s="112"/>
      <c r="F106" s="112"/>
      <c r="G106" s="112"/>
      <c r="H106" s="112"/>
      <c r="I106" s="112"/>
      <c r="J106" s="113">
        <f>J264</f>
        <v>0</v>
      </c>
      <c r="L106" s="110"/>
    </row>
    <row r="107" spans="2:47" s="8" customFormat="1" ht="24.95" customHeight="1">
      <c r="B107" s="110"/>
      <c r="D107" s="111" t="s">
        <v>595</v>
      </c>
      <c r="E107" s="112"/>
      <c r="F107" s="112"/>
      <c r="G107" s="112"/>
      <c r="H107" s="112"/>
      <c r="I107" s="112"/>
      <c r="J107" s="113">
        <f>J265</f>
        <v>0</v>
      </c>
      <c r="L107" s="110"/>
    </row>
    <row r="108" spans="2:47" s="1" customFormat="1" ht="21.75" customHeight="1">
      <c r="B108" s="28"/>
      <c r="L108" s="28"/>
    </row>
    <row r="109" spans="2:47" s="1" customFormat="1" ht="6.95" customHeight="1">
      <c r="B109" s="43"/>
      <c r="C109" s="44"/>
      <c r="D109" s="44"/>
      <c r="E109" s="44"/>
      <c r="F109" s="44"/>
      <c r="G109" s="44"/>
      <c r="H109" s="44"/>
      <c r="I109" s="44"/>
      <c r="J109" s="44"/>
      <c r="K109" s="44"/>
      <c r="L109" s="28"/>
    </row>
    <row r="113" spans="2:20" s="1" customFormat="1" ht="6.95" customHeight="1">
      <c r="B113" s="45"/>
      <c r="C113" s="46"/>
      <c r="D113" s="46"/>
      <c r="E113" s="46"/>
      <c r="F113" s="46"/>
      <c r="G113" s="46"/>
      <c r="H113" s="46"/>
      <c r="I113" s="46"/>
      <c r="J113" s="46"/>
      <c r="K113" s="46"/>
      <c r="L113" s="28"/>
    </row>
    <row r="114" spans="2:20" s="1" customFormat="1" ht="24.95" customHeight="1">
      <c r="B114" s="28"/>
      <c r="C114" s="17" t="s">
        <v>136</v>
      </c>
      <c r="L114" s="28"/>
    </row>
    <row r="115" spans="2:20" s="1" customFormat="1" ht="6.95" customHeight="1">
      <c r="B115" s="28"/>
      <c r="L115" s="28"/>
    </row>
    <row r="116" spans="2:20" s="1" customFormat="1" ht="12" customHeight="1">
      <c r="B116" s="28"/>
      <c r="C116" s="23" t="s">
        <v>15</v>
      </c>
      <c r="L116" s="28"/>
    </row>
    <row r="117" spans="2:20" s="1" customFormat="1" ht="26.25" customHeight="1">
      <c r="B117" s="28"/>
      <c r="E117" s="219" t="str">
        <f>E7</f>
        <v>Domov dôchodcov a domov sociálnych služieb Kremnica - zníženie energetickej náročnosti objektu</v>
      </c>
      <c r="F117" s="220"/>
      <c r="G117" s="220"/>
      <c r="H117" s="220"/>
      <c r="L117" s="28"/>
    </row>
    <row r="118" spans="2:20" ht="12" customHeight="1">
      <c r="B118" s="16"/>
      <c r="C118" s="23" t="s">
        <v>116</v>
      </c>
      <c r="L118" s="16"/>
    </row>
    <row r="119" spans="2:20" s="1" customFormat="1" ht="16.5" customHeight="1">
      <c r="B119" s="28"/>
      <c r="E119" s="219" t="s">
        <v>117</v>
      </c>
      <c r="F119" s="221"/>
      <c r="G119" s="221"/>
      <c r="H119" s="221"/>
      <c r="L119" s="28"/>
    </row>
    <row r="120" spans="2:20" s="1" customFormat="1" ht="12" customHeight="1">
      <c r="B120" s="28"/>
      <c r="C120" s="23" t="s">
        <v>118</v>
      </c>
      <c r="L120" s="28"/>
    </row>
    <row r="121" spans="2:20" s="1" customFormat="1" ht="16.5" customHeight="1">
      <c r="B121" s="28"/>
      <c r="E121" s="178" t="str">
        <f>E11</f>
        <v>5 - Výmena vykurovacieho systému</v>
      </c>
      <c r="F121" s="221"/>
      <c r="G121" s="221"/>
      <c r="H121" s="221"/>
      <c r="L121" s="28"/>
    </row>
    <row r="122" spans="2:20" s="1" customFormat="1" ht="6.95" customHeight="1">
      <c r="B122" s="28"/>
      <c r="L122" s="28"/>
    </row>
    <row r="123" spans="2:20" s="1" customFormat="1" ht="12" customHeight="1">
      <c r="B123" s="28"/>
      <c r="C123" s="23" t="s">
        <v>19</v>
      </c>
      <c r="F123" s="21" t="str">
        <f>F14</f>
        <v>k.ú.: Kremnica, parc.č. 627/1</v>
      </c>
      <c r="I123" s="23" t="s">
        <v>21</v>
      </c>
      <c r="J123" s="51" t="str">
        <f>IF(J14="","",J14)</f>
        <v>30. 3. 2023</v>
      </c>
      <c r="L123" s="28"/>
    </row>
    <row r="124" spans="2:20" s="1" customFormat="1" ht="6.95" customHeight="1">
      <c r="B124" s="28"/>
      <c r="L124" s="28"/>
    </row>
    <row r="125" spans="2:20" s="1" customFormat="1" ht="25.7" customHeight="1">
      <c r="B125" s="28"/>
      <c r="C125" s="23" t="s">
        <v>23</v>
      </c>
      <c r="F125" s="21" t="str">
        <f>E17</f>
        <v>DD a DSS Kremnica, Bystrická 447/25, Kremnica</v>
      </c>
      <c r="I125" s="23" t="s">
        <v>29</v>
      </c>
      <c r="J125" s="26" t="str">
        <f>E23</f>
        <v>Ing. Viliam Michálek, Strečno</v>
      </c>
      <c r="L125" s="28"/>
    </row>
    <row r="126" spans="2:20" s="1" customFormat="1" ht="15.2" customHeight="1">
      <c r="B126" s="28"/>
      <c r="C126" s="23" t="s">
        <v>27</v>
      </c>
      <c r="F126" s="21" t="str">
        <f>IF(E20="","",E20)</f>
        <v>Vyplň údaj</v>
      </c>
      <c r="I126" s="23" t="s">
        <v>32</v>
      </c>
      <c r="J126" s="26" t="str">
        <f>E26</f>
        <v>Ing. Michal Dzugas</v>
      </c>
      <c r="L126" s="28"/>
    </row>
    <row r="127" spans="2:20" s="1" customFormat="1" ht="10.35" customHeight="1">
      <c r="B127" s="28"/>
      <c r="L127" s="28"/>
    </row>
    <row r="128" spans="2:20" s="10" customFormat="1" ht="29.25" customHeight="1">
      <c r="B128" s="118"/>
      <c r="C128" s="119" t="s">
        <v>137</v>
      </c>
      <c r="D128" s="120" t="s">
        <v>60</v>
      </c>
      <c r="E128" s="120" t="s">
        <v>56</v>
      </c>
      <c r="F128" s="120" t="s">
        <v>57</v>
      </c>
      <c r="G128" s="120" t="s">
        <v>138</v>
      </c>
      <c r="H128" s="120" t="s">
        <v>139</v>
      </c>
      <c r="I128" s="120" t="s">
        <v>140</v>
      </c>
      <c r="J128" s="121" t="s">
        <v>122</v>
      </c>
      <c r="K128" s="122" t="s">
        <v>141</v>
      </c>
      <c r="L128" s="118"/>
      <c r="M128" s="58" t="s">
        <v>1</v>
      </c>
      <c r="N128" s="59" t="s">
        <v>39</v>
      </c>
      <c r="O128" s="59" t="s">
        <v>142</v>
      </c>
      <c r="P128" s="59" t="s">
        <v>143</v>
      </c>
      <c r="Q128" s="59" t="s">
        <v>144</v>
      </c>
      <c r="R128" s="59" t="s">
        <v>145</v>
      </c>
      <c r="S128" s="59" t="s">
        <v>146</v>
      </c>
      <c r="T128" s="60" t="s">
        <v>147</v>
      </c>
    </row>
    <row r="129" spans="2:65" s="1" customFormat="1" ht="22.9" customHeight="1">
      <c r="B129" s="28"/>
      <c r="C129" s="63" t="s">
        <v>123</v>
      </c>
      <c r="J129" s="123">
        <f>BK129</f>
        <v>0</v>
      </c>
      <c r="L129" s="28"/>
      <c r="M129" s="61"/>
      <c r="N129" s="52"/>
      <c r="O129" s="52"/>
      <c r="P129" s="124">
        <f>P130+P143+P157+P264+P265</f>
        <v>0</v>
      </c>
      <c r="Q129" s="52"/>
      <c r="R129" s="124">
        <f>R130+R143+R157+R264+R265</f>
        <v>3.1327299999999996</v>
      </c>
      <c r="S129" s="52"/>
      <c r="T129" s="125">
        <f>T130+T143+T157+T264+T265</f>
        <v>11.741900000000001</v>
      </c>
      <c r="AT129" s="13" t="s">
        <v>74</v>
      </c>
      <c r="AU129" s="13" t="s">
        <v>124</v>
      </c>
      <c r="BK129" s="126">
        <f>BK130+BK143+BK157+BK264+BK265</f>
        <v>0</v>
      </c>
    </row>
    <row r="130" spans="2:65" s="11" customFormat="1" ht="25.9" customHeight="1">
      <c r="B130" s="127"/>
      <c r="D130" s="128" t="s">
        <v>74</v>
      </c>
      <c r="E130" s="129" t="s">
        <v>148</v>
      </c>
      <c r="F130" s="129" t="s">
        <v>149</v>
      </c>
      <c r="I130" s="130"/>
      <c r="J130" s="131">
        <f>BK130</f>
        <v>0</v>
      </c>
      <c r="L130" s="127"/>
      <c r="M130" s="132"/>
      <c r="P130" s="133">
        <f>P131</f>
        <v>0</v>
      </c>
      <c r="R130" s="133">
        <f>R131</f>
        <v>0.16829999999999998</v>
      </c>
      <c r="T130" s="134">
        <f>T131</f>
        <v>0.17799999999999999</v>
      </c>
      <c r="AR130" s="128" t="s">
        <v>82</v>
      </c>
      <c r="AT130" s="135" t="s">
        <v>74</v>
      </c>
      <c r="AU130" s="135" t="s">
        <v>75</v>
      </c>
      <c r="AY130" s="128" t="s">
        <v>150</v>
      </c>
      <c r="BK130" s="136">
        <f>BK131</f>
        <v>0</v>
      </c>
    </row>
    <row r="131" spans="2:65" s="11" customFormat="1" ht="22.9" customHeight="1">
      <c r="B131" s="127"/>
      <c r="D131" s="128" t="s">
        <v>74</v>
      </c>
      <c r="E131" s="137" t="s">
        <v>112</v>
      </c>
      <c r="F131" s="137" t="s">
        <v>182</v>
      </c>
      <c r="I131" s="130"/>
      <c r="J131" s="138">
        <f>BK131</f>
        <v>0</v>
      </c>
      <c r="L131" s="127"/>
      <c r="M131" s="132"/>
      <c r="P131" s="133">
        <f>SUM(P132:P142)</f>
        <v>0</v>
      </c>
      <c r="R131" s="133">
        <f>SUM(R132:R142)</f>
        <v>0.16829999999999998</v>
      </c>
      <c r="T131" s="134">
        <f>SUM(T132:T142)</f>
        <v>0.17799999999999999</v>
      </c>
      <c r="AR131" s="128" t="s">
        <v>82</v>
      </c>
      <c r="AT131" s="135" t="s">
        <v>74</v>
      </c>
      <c r="AU131" s="135" t="s">
        <v>82</v>
      </c>
      <c r="AY131" s="128" t="s">
        <v>150</v>
      </c>
      <c r="BK131" s="136">
        <f>SUM(BK132:BK142)</f>
        <v>0</v>
      </c>
    </row>
    <row r="132" spans="2:65" s="1" customFormat="1" ht="24.2" customHeight="1">
      <c r="B132" s="139"/>
      <c r="C132" s="140" t="s">
        <v>1059</v>
      </c>
      <c r="D132" s="140" t="s">
        <v>152</v>
      </c>
      <c r="E132" s="141" t="s">
        <v>1060</v>
      </c>
      <c r="F132" s="142" t="s">
        <v>1061</v>
      </c>
      <c r="G132" s="143" t="s">
        <v>1015</v>
      </c>
      <c r="H132" s="144">
        <v>900</v>
      </c>
      <c r="I132" s="145"/>
      <c r="J132" s="146">
        <f t="shared" ref="J132:J142" si="0">ROUND(I132*H132,2)</f>
        <v>0</v>
      </c>
      <c r="K132" s="147"/>
      <c r="L132" s="28"/>
      <c r="M132" s="148" t="s">
        <v>1</v>
      </c>
      <c r="N132" s="149" t="s">
        <v>41</v>
      </c>
      <c r="P132" s="150">
        <f t="shared" ref="P132:P142" si="1">O132*H132</f>
        <v>0</v>
      </c>
      <c r="Q132" s="150">
        <v>0</v>
      </c>
      <c r="R132" s="150">
        <f t="shared" ref="R132:R142" si="2">Q132*H132</f>
        <v>0</v>
      </c>
      <c r="S132" s="150">
        <v>2.0000000000000002E-5</v>
      </c>
      <c r="T132" s="151">
        <f t="shared" ref="T132:T142" si="3">S132*H132</f>
        <v>1.8000000000000002E-2</v>
      </c>
      <c r="AR132" s="152" t="s">
        <v>94</v>
      </c>
      <c r="AT132" s="152" t="s">
        <v>152</v>
      </c>
      <c r="AU132" s="152" t="s">
        <v>87</v>
      </c>
      <c r="AY132" s="13" t="s">
        <v>150</v>
      </c>
      <c r="BE132" s="153">
        <f t="shared" ref="BE132:BE142" si="4">IF(N132="základná",J132,0)</f>
        <v>0</v>
      </c>
      <c r="BF132" s="153">
        <f t="shared" ref="BF132:BF142" si="5">IF(N132="znížená",J132,0)</f>
        <v>0</v>
      </c>
      <c r="BG132" s="153">
        <f t="shared" ref="BG132:BG142" si="6">IF(N132="zákl. prenesená",J132,0)</f>
        <v>0</v>
      </c>
      <c r="BH132" s="153">
        <f t="shared" ref="BH132:BH142" si="7">IF(N132="zníž. prenesená",J132,0)</f>
        <v>0</v>
      </c>
      <c r="BI132" s="153">
        <f t="shared" ref="BI132:BI142" si="8">IF(N132="nulová",J132,0)</f>
        <v>0</v>
      </c>
      <c r="BJ132" s="13" t="s">
        <v>87</v>
      </c>
      <c r="BK132" s="153">
        <f t="shared" ref="BK132:BK142" si="9">ROUND(I132*H132,2)</f>
        <v>0</v>
      </c>
      <c r="BL132" s="13" t="s">
        <v>94</v>
      </c>
      <c r="BM132" s="152" t="s">
        <v>1062</v>
      </c>
    </row>
    <row r="133" spans="2:65" s="1" customFormat="1" ht="24.2" customHeight="1">
      <c r="B133" s="139"/>
      <c r="C133" s="140" t="s">
        <v>1063</v>
      </c>
      <c r="D133" s="140" t="s">
        <v>152</v>
      </c>
      <c r="E133" s="141" t="s">
        <v>796</v>
      </c>
      <c r="F133" s="142" t="s">
        <v>797</v>
      </c>
      <c r="G133" s="143" t="s">
        <v>155</v>
      </c>
      <c r="H133" s="144">
        <v>110</v>
      </c>
      <c r="I133" s="145"/>
      <c r="J133" s="146">
        <f t="shared" si="0"/>
        <v>0</v>
      </c>
      <c r="K133" s="147"/>
      <c r="L133" s="28"/>
      <c r="M133" s="148" t="s">
        <v>1</v>
      </c>
      <c r="N133" s="149" t="s">
        <v>41</v>
      </c>
      <c r="P133" s="150">
        <f t="shared" si="1"/>
        <v>0</v>
      </c>
      <c r="Q133" s="150">
        <v>1.5299999999999999E-3</v>
      </c>
      <c r="R133" s="150">
        <f t="shared" si="2"/>
        <v>0.16829999999999998</v>
      </c>
      <c r="S133" s="150">
        <v>0</v>
      </c>
      <c r="T133" s="151">
        <f t="shared" si="3"/>
        <v>0</v>
      </c>
      <c r="AR133" s="152" t="s">
        <v>94</v>
      </c>
      <c r="AT133" s="152" t="s">
        <v>152</v>
      </c>
      <c r="AU133" s="152" t="s">
        <v>87</v>
      </c>
      <c r="AY133" s="13" t="s">
        <v>150</v>
      </c>
      <c r="BE133" s="153">
        <f t="shared" si="4"/>
        <v>0</v>
      </c>
      <c r="BF133" s="153">
        <f t="shared" si="5"/>
        <v>0</v>
      </c>
      <c r="BG133" s="153">
        <f t="shared" si="6"/>
        <v>0</v>
      </c>
      <c r="BH133" s="153">
        <f t="shared" si="7"/>
        <v>0</v>
      </c>
      <c r="BI133" s="153">
        <f t="shared" si="8"/>
        <v>0</v>
      </c>
      <c r="BJ133" s="13" t="s">
        <v>87</v>
      </c>
      <c r="BK133" s="153">
        <f t="shared" si="9"/>
        <v>0</v>
      </c>
      <c r="BL133" s="13" t="s">
        <v>94</v>
      </c>
      <c r="BM133" s="152" t="s">
        <v>1064</v>
      </c>
    </row>
    <row r="134" spans="2:65" s="1" customFormat="1" ht="24.2" customHeight="1">
      <c r="B134" s="139"/>
      <c r="C134" s="140" t="s">
        <v>1065</v>
      </c>
      <c r="D134" s="140" t="s">
        <v>152</v>
      </c>
      <c r="E134" s="141" t="s">
        <v>235</v>
      </c>
      <c r="F134" s="142" t="s">
        <v>236</v>
      </c>
      <c r="G134" s="143" t="s">
        <v>221</v>
      </c>
      <c r="H134" s="144">
        <v>11.742000000000001</v>
      </c>
      <c r="I134" s="145"/>
      <c r="J134" s="146">
        <f t="shared" si="0"/>
        <v>0</v>
      </c>
      <c r="K134" s="147"/>
      <c r="L134" s="28"/>
      <c r="M134" s="148" t="s">
        <v>1</v>
      </c>
      <c r="N134" s="149" t="s">
        <v>41</v>
      </c>
      <c r="P134" s="150">
        <f t="shared" si="1"/>
        <v>0</v>
      </c>
      <c r="Q134" s="150">
        <v>0</v>
      </c>
      <c r="R134" s="150">
        <f t="shared" si="2"/>
        <v>0</v>
      </c>
      <c r="S134" s="150">
        <v>0</v>
      </c>
      <c r="T134" s="151">
        <f t="shared" si="3"/>
        <v>0</v>
      </c>
      <c r="AR134" s="152" t="s">
        <v>94</v>
      </c>
      <c r="AT134" s="152" t="s">
        <v>152</v>
      </c>
      <c r="AU134" s="152" t="s">
        <v>87</v>
      </c>
      <c r="AY134" s="13" t="s">
        <v>150</v>
      </c>
      <c r="BE134" s="153">
        <f t="shared" si="4"/>
        <v>0</v>
      </c>
      <c r="BF134" s="153">
        <f t="shared" si="5"/>
        <v>0</v>
      </c>
      <c r="BG134" s="153">
        <f t="shared" si="6"/>
        <v>0</v>
      </c>
      <c r="BH134" s="153">
        <f t="shared" si="7"/>
        <v>0</v>
      </c>
      <c r="BI134" s="153">
        <f t="shared" si="8"/>
        <v>0</v>
      </c>
      <c r="BJ134" s="13" t="s">
        <v>87</v>
      </c>
      <c r="BK134" s="153">
        <f t="shared" si="9"/>
        <v>0</v>
      </c>
      <c r="BL134" s="13" t="s">
        <v>94</v>
      </c>
      <c r="BM134" s="152" t="s">
        <v>1066</v>
      </c>
    </row>
    <row r="135" spans="2:65" s="1" customFormat="1" ht="21.75" customHeight="1">
      <c r="B135" s="139"/>
      <c r="C135" s="140" t="s">
        <v>1067</v>
      </c>
      <c r="D135" s="140" t="s">
        <v>152</v>
      </c>
      <c r="E135" s="141" t="s">
        <v>219</v>
      </c>
      <c r="F135" s="142" t="s">
        <v>220</v>
      </c>
      <c r="G135" s="143" t="s">
        <v>221</v>
      </c>
      <c r="H135" s="144">
        <v>11.742000000000001</v>
      </c>
      <c r="I135" s="145"/>
      <c r="J135" s="146">
        <f t="shared" si="0"/>
        <v>0</v>
      </c>
      <c r="K135" s="147"/>
      <c r="L135" s="28"/>
      <c r="M135" s="148" t="s">
        <v>1</v>
      </c>
      <c r="N135" s="149" t="s">
        <v>41</v>
      </c>
      <c r="P135" s="150">
        <f t="shared" si="1"/>
        <v>0</v>
      </c>
      <c r="Q135" s="150">
        <v>0</v>
      </c>
      <c r="R135" s="150">
        <f t="shared" si="2"/>
        <v>0</v>
      </c>
      <c r="S135" s="150">
        <v>0</v>
      </c>
      <c r="T135" s="151">
        <f t="shared" si="3"/>
        <v>0</v>
      </c>
      <c r="AR135" s="152" t="s">
        <v>94</v>
      </c>
      <c r="AT135" s="152" t="s">
        <v>152</v>
      </c>
      <c r="AU135" s="152" t="s">
        <v>87</v>
      </c>
      <c r="AY135" s="13" t="s">
        <v>150</v>
      </c>
      <c r="BE135" s="153">
        <f t="shared" si="4"/>
        <v>0</v>
      </c>
      <c r="BF135" s="153">
        <f t="shared" si="5"/>
        <v>0</v>
      </c>
      <c r="BG135" s="153">
        <f t="shared" si="6"/>
        <v>0</v>
      </c>
      <c r="BH135" s="153">
        <f t="shared" si="7"/>
        <v>0</v>
      </c>
      <c r="BI135" s="153">
        <f t="shared" si="8"/>
        <v>0</v>
      </c>
      <c r="BJ135" s="13" t="s">
        <v>87</v>
      </c>
      <c r="BK135" s="153">
        <f t="shared" si="9"/>
        <v>0</v>
      </c>
      <c r="BL135" s="13" t="s">
        <v>94</v>
      </c>
      <c r="BM135" s="152" t="s">
        <v>1068</v>
      </c>
    </row>
    <row r="136" spans="2:65" s="1" customFormat="1" ht="24.2" customHeight="1">
      <c r="B136" s="139"/>
      <c r="C136" s="140" t="s">
        <v>1069</v>
      </c>
      <c r="D136" s="140" t="s">
        <v>152</v>
      </c>
      <c r="E136" s="141" t="s">
        <v>224</v>
      </c>
      <c r="F136" s="142" t="s">
        <v>225</v>
      </c>
      <c r="G136" s="143" t="s">
        <v>221</v>
      </c>
      <c r="H136" s="144">
        <v>11.742000000000001</v>
      </c>
      <c r="I136" s="145"/>
      <c r="J136" s="146">
        <f t="shared" si="0"/>
        <v>0</v>
      </c>
      <c r="K136" s="147"/>
      <c r="L136" s="28"/>
      <c r="M136" s="148" t="s">
        <v>1</v>
      </c>
      <c r="N136" s="149" t="s">
        <v>41</v>
      </c>
      <c r="P136" s="150">
        <f t="shared" si="1"/>
        <v>0</v>
      </c>
      <c r="Q136" s="150">
        <v>0</v>
      </c>
      <c r="R136" s="150">
        <f t="shared" si="2"/>
        <v>0</v>
      </c>
      <c r="S136" s="150">
        <v>0</v>
      </c>
      <c r="T136" s="151">
        <f t="shared" si="3"/>
        <v>0</v>
      </c>
      <c r="AR136" s="152" t="s">
        <v>94</v>
      </c>
      <c r="AT136" s="152" t="s">
        <v>152</v>
      </c>
      <c r="AU136" s="152" t="s">
        <v>87</v>
      </c>
      <c r="AY136" s="13" t="s">
        <v>150</v>
      </c>
      <c r="BE136" s="153">
        <f t="shared" si="4"/>
        <v>0</v>
      </c>
      <c r="BF136" s="153">
        <f t="shared" si="5"/>
        <v>0</v>
      </c>
      <c r="BG136" s="153">
        <f t="shared" si="6"/>
        <v>0</v>
      </c>
      <c r="BH136" s="153">
        <f t="shared" si="7"/>
        <v>0</v>
      </c>
      <c r="BI136" s="153">
        <f t="shared" si="8"/>
        <v>0</v>
      </c>
      <c r="BJ136" s="13" t="s">
        <v>87</v>
      </c>
      <c r="BK136" s="153">
        <f t="shared" si="9"/>
        <v>0</v>
      </c>
      <c r="BL136" s="13" t="s">
        <v>94</v>
      </c>
      <c r="BM136" s="152" t="s">
        <v>1070</v>
      </c>
    </row>
    <row r="137" spans="2:65" s="1" customFormat="1" ht="21.75" customHeight="1">
      <c r="B137" s="139"/>
      <c r="C137" s="140" t="s">
        <v>1071</v>
      </c>
      <c r="D137" s="140" t="s">
        <v>152</v>
      </c>
      <c r="E137" s="141" t="s">
        <v>227</v>
      </c>
      <c r="F137" s="142" t="s">
        <v>228</v>
      </c>
      <c r="G137" s="143" t="s">
        <v>221</v>
      </c>
      <c r="H137" s="144">
        <v>11.742000000000001</v>
      </c>
      <c r="I137" s="145"/>
      <c r="J137" s="146">
        <f t="shared" si="0"/>
        <v>0</v>
      </c>
      <c r="K137" s="147"/>
      <c r="L137" s="28"/>
      <c r="M137" s="148" t="s">
        <v>1</v>
      </c>
      <c r="N137" s="149" t="s">
        <v>41</v>
      </c>
      <c r="P137" s="150">
        <f t="shared" si="1"/>
        <v>0</v>
      </c>
      <c r="Q137" s="150">
        <v>0</v>
      </c>
      <c r="R137" s="150">
        <f t="shared" si="2"/>
        <v>0</v>
      </c>
      <c r="S137" s="150">
        <v>0</v>
      </c>
      <c r="T137" s="151">
        <f t="shared" si="3"/>
        <v>0</v>
      </c>
      <c r="AR137" s="152" t="s">
        <v>94</v>
      </c>
      <c r="AT137" s="152" t="s">
        <v>152</v>
      </c>
      <c r="AU137" s="152" t="s">
        <v>87</v>
      </c>
      <c r="AY137" s="13" t="s">
        <v>150</v>
      </c>
      <c r="BE137" s="153">
        <f t="shared" si="4"/>
        <v>0</v>
      </c>
      <c r="BF137" s="153">
        <f t="shared" si="5"/>
        <v>0</v>
      </c>
      <c r="BG137" s="153">
        <f t="shared" si="6"/>
        <v>0</v>
      </c>
      <c r="BH137" s="153">
        <f t="shared" si="7"/>
        <v>0</v>
      </c>
      <c r="BI137" s="153">
        <f t="shared" si="8"/>
        <v>0</v>
      </c>
      <c r="BJ137" s="13" t="s">
        <v>87</v>
      </c>
      <c r="BK137" s="153">
        <f t="shared" si="9"/>
        <v>0</v>
      </c>
      <c r="BL137" s="13" t="s">
        <v>94</v>
      </c>
      <c r="BM137" s="152" t="s">
        <v>1072</v>
      </c>
    </row>
    <row r="138" spans="2:65" s="1" customFormat="1" ht="24.2" customHeight="1">
      <c r="B138" s="139"/>
      <c r="C138" s="140" t="s">
        <v>1073</v>
      </c>
      <c r="D138" s="140" t="s">
        <v>152</v>
      </c>
      <c r="E138" s="141" t="s">
        <v>231</v>
      </c>
      <c r="F138" s="142" t="s">
        <v>232</v>
      </c>
      <c r="G138" s="143" t="s">
        <v>221</v>
      </c>
      <c r="H138" s="144">
        <v>11.742000000000001</v>
      </c>
      <c r="I138" s="145"/>
      <c r="J138" s="146">
        <f t="shared" si="0"/>
        <v>0</v>
      </c>
      <c r="K138" s="147"/>
      <c r="L138" s="28"/>
      <c r="M138" s="148" t="s">
        <v>1</v>
      </c>
      <c r="N138" s="149" t="s">
        <v>41</v>
      </c>
      <c r="P138" s="150">
        <f t="shared" si="1"/>
        <v>0</v>
      </c>
      <c r="Q138" s="150">
        <v>0</v>
      </c>
      <c r="R138" s="150">
        <f t="shared" si="2"/>
        <v>0</v>
      </c>
      <c r="S138" s="150">
        <v>0</v>
      </c>
      <c r="T138" s="151">
        <f t="shared" si="3"/>
        <v>0</v>
      </c>
      <c r="AR138" s="152" t="s">
        <v>94</v>
      </c>
      <c r="AT138" s="152" t="s">
        <v>152</v>
      </c>
      <c r="AU138" s="152" t="s">
        <v>87</v>
      </c>
      <c r="AY138" s="13" t="s">
        <v>150</v>
      </c>
      <c r="BE138" s="153">
        <f t="shared" si="4"/>
        <v>0</v>
      </c>
      <c r="BF138" s="153">
        <f t="shared" si="5"/>
        <v>0</v>
      </c>
      <c r="BG138" s="153">
        <f t="shared" si="6"/>
        <v>0</v>
      </c>
      <c r="BH138" s="153">
        <f t="shared" si="7"/>
        <v>0</v>
      </c>
      <c r="BI138" s="153">
        <f t="shared" si="8"/>
        <v>0</v>
      </c>
      <c r="BJ138" s="13" t="s">
        <v>87</v>
      </c>
      <c r="BK138" s="153">
        <f t="shared" si="9"/>
        <v>0</v>
      </c>
      <c r="BL138" s="13" t="s">
        <v>94</v>
      </c>
      <c r="BM138" s="152" t="s">
        <v>1074</v>
      </c>
    </row>
    <row r="139" spans="2:65" s="1" customFormat="1" ht="24.2" customHeight="1">
      <c r="B139" s="139"/>
      <c r="C139" s="140" t="s">
        <v>1075</v>
      </c>
      <c r="D139" s="140" t="s">
        <v>152</v>
      </c>
      <c r="E139" s="141" t="s">
        <v>239</v>
      </c>
      <c r="F139" s="142" t="s">
        <v>240</v>
      </c>
      <c r="G139" s="143" t="s">
        <v>221</v>
      </c>
      <c r="H139" s="144">
        <v>11.742000000000001</v>
      </c>
      <c r="I139" s="145"/>
      <c r="J139" s="146">
        <f t="shared" si="0"/>
        <v>0</v>
      </c>
      <c r="K139" s="147"/>
      <c r="L139" s="28"/>
      <c r="M139" s="148" t="s">
        <v>1</v>
      </c>
      <c r="N139" s="149" t="s">
        <v>41</v>
      </c>
      <c r="P139" s="150">
        <f t="shared" si="1"/>
        <v>0</v>
      </c>
      <c r="Q139" s="150">
        <v>0</v>
      </c>
      <c r="R139" s="150">
        <f t="shared" si="2"/>
        <v>0</v>
      </c>
      <c r="S139" s="150">
        <v>0</v>
      </c>
      <c r="T139" s="151">
        <f t="shared" si="3"/>
        <v>0</v>
      </c>
      <c r="AR139" s="152" t="s">
        <v>94</v>
      </c>
      <c r="AT139" s="152" t="s">
        <v>152</v>
      </c>
      <c r="AU139" s="152" t="s">
        <v>87</v>
      </c>
      <c r="AY139" s="13" t="s">
        <v>150</v>
      </c>
      <c r="BE139" s="153">
        <f t="shared" si="4"/>
        <v>0</v>
      </c>
      <c r="BF139" s="153">
        <f t="shared" si="5"/>
        <v>0</v>
      </c>
      <c r="BG139" s="153">
        <f t="shared" si="6"/>
        <v>0</v>
      </c>
      <c r="BH139" s="153">
        <f t="shared" si="7"/>
        <v>0</v>
      </c>
      <c r="BI139" s="153">
        <f t="shared" si="8"/>
        <v>0</v>
      </c>
      <c r="BJ139" s="13" t="s">
        <v>87</v>
      </c>
      <c r="BK139" s="153">
        <f t="shared" si="9"/>
        <v>0</v>
      </c>
      <c r="BL139" s="13" t="s">
        <v>94</v>
      </c>
      <c r="BM139" s="152" t="s">
        <v>1076</v>
      </c>
    </row>
    <row r="140" spans="2:65" s="1" customFormat="1" ht="24.2" customHeight="1">
      <c r="B140" s="139"/>
      <c r="C140" s="140" t="s">
        <v>1077</v>
      </c>
      <c r="D140" s="140" t="s">
        <v>152</v>
      </c>
      <c r="E140" s="141" t="s">
        <v>1078</v>
      </c>
      <c r="F140" s="142" t="s">
        <v>1079</v>
      </c>
      <c r="G140" s="143" t="s">
        <v>221</v>
      </c>
      <c r="H140" s="144">
        <v>0.16800000000000001</v>
      </c>
      <c r="I140" s="145"/>
      <c r="J140" s="146">
        <f t="shared" si="0"/>
        <v>0</v>
      </c>
      <c r="K140" s="147"/>
      <c r="L140" s="28"/>
      <c r="M140" s="148" t="s">
        <v>1</v>
      </c>
      <c r="N140" s="149" t="s">
        <v>41</v>
      </c>
      <c r="P140" s="150">
        <f t="shared" si="1"/>
        <v>0</v>
      </c>
      <c r="Q140" s="150">
        <v>0</v>
      </c>
      <c r="R140" s="150">
        <f t="shared" si="2"/>
        <v>0</v>
      </c>
      <c r="S140" s="150">
        <v>0</v>
      </c>
      <c r="T140" s="151">
        <f t="shared" si="3"/>
        <v>0</v>
      </c>
      <c r="AR140" s="152" t="s">
        <v>94</v>
      </c>
      <c r="AT140" s="152" t="s">
        <v>152</v>
      </c>
      <c r="AU140" s="152" t="s">
        <v>87</v>
      </c>
      <c r="AY140" s="13" t="s">
        <v>150</v>
      </c>
      <c r="BE140" s="153">
        <f t="shared" si="4"/>
        <v>0</v>
      </c>
      <c r="BF140" s="153">
        <f t="shared" si="5"/>
        <v>0</v>
      </c>
      <c r="BG140" s="153">
        <f t="shared" si="6"/>
        <v>0</v>
      </c>
      <c r="BH140" s="153">
        <f t="shared" si="7"/>
        <v>0</v>
      </c>
      <c r="BI140" s="153">
        <f t="shared" si="8"/>
        <v>0</v>
      </c>
      <c r="BJ140" s="13" t="s">
        <v>87</v>
      </c>
      <c r="BK140" s="153">
        <f t="shared" si="9"/>
        <v>0</v>
      </c>
      <c r="BL140" s="13" t="s">
        <v>94</v>
      </c>
      <c r="BM140" s="152" t="s">
        <v>1080</v>
      </c>
    </row>
    <row r="141" spans="2:65" s="1" customFormat="1" ht="21.75" customHeight="1">
      <c r="B141" s="139"/>
      <c r="C141" s="140" t="s">
        <v>1081</v>
      </c>
      <c r="D141" s="140" t="s">
        <v>152</v>
      </c>
      <c r="E141" s="141" t="s">
        <v>1082</v>
      </c>
      <c r="F141" s="142" t="s">
        <v>1083</v>
      </c>
      <c r="G141" s="143" t="s">
        <v>221</v>
      </c>
      <c r="H141" s="144">
        <v>11.742000000000001</v>
      </c>
      <c r="I141" s="145"/>
      <c r="J141" s="146">
        <f t="shared" si="0"/>
        <v>0</v>
      </c>
      <c r="K141" s="147"/>
      <c r="L141" s="28"/>
      <c r="M141" s="148" t="s">
        <v>1</v>
      </c>
      <c r="N141" s="149" t="s">
        <v>41</v>
      </c>
      <c r="P141" s="150">
        <f t="shared" si="1"/>
        <v>0</v>
      </c>
      <c r="Q141" s="150">
        <v>0</v>
      </c>
      <c r="R141" s="150">
        <f t="shared" si="2"/>
        <v>0</v>
      </c>
      <c r="S141" s="150">
        <v>0</v>
      </c>
      <c r="T141" s="151">
        <f t="shared" si="3"/>
        <v>0</v>
      </c>
      <c r="AR141" s="152" t="s">
        <v>94</v>
      </c>
      <c r="AT141" s="152" t="s">
        <v>152</v>
      </c>
      <c r="AU141" s="152" t="s">
        <v>87</v>
      </c>
      <c r="AY141" s="13" t="s">
        <v>150</v>
      </c>
      <c r="BE141" s="153">
        <f t="shared" si="4"/>
        <v>0</v>
      </c>
      <c r="BF141" s="153">
        <f t="shared" si="5"/>
        <v>0</v>
      </c>
      <c r="BG141" s="153">
        <f t="shared" si="6"/>
        <v>0</v>
      </c>
      <c r="BH141" s="153">
        <f t="shared" si="7"/>
        <v>0</v>
      </c>
      <c r="BI141" s="153">
        <f t="shared" si="8"/>
        <v>0</v>
      </c>
      <c r="BJ141" s="13" t="s">
        <v>87</v>
      </c>
      <c r="BK141" s="153">
        <f t="shared" si="9"/>
        <v>0</v>
      </c>
      <c r="BL141" s="13" t="s">
        <v>94</v>
      </c>
      <c r="BM141" s="152" t="s">
        <v>1084</v>
      </c>
    </row>
    <row r="142" spans="2:65" s="1" customFormat="1" ht="16.5" customHeight="1">
      <c r="B142" s="139"/>
      <c r="C142" s="140" t="s">
        <v>1085</v>
      </c>
      <c r="D142" s="140" t="s">
        <v>152</v>
      </c>
      <c r="E142" s="141" t="s">
        <v>1086</v>
      </c>
      <c r="F142" s="142" t="s">
        <v>1087</v>
      </c>
      <c r="G142" s="143" t="s">
        <v>774</v>
      </c>
      <c r="H142" s="144">
        <v>20</v>
      </c>
      <c r="I142" s="145"/>
      <c r="J142" s="146">
        <f t="shared" si="0"/>
        <v>0</v>
      </c>
      <c r="K142" s="147"/>
      <c r="L142" s="28"/>
      <c r="M142" s="148" t="s">
        <v>1</v>
      </c>
      <c r="N142" s="149" t="s">
        <v>41</v>
      </c>
      <c r="P142" s="150">
        <f t="shared" si="1"/>
        <v>0</v>
      </c>
      <c r="Q142" s="150">
        <v>0</v>
      </c>
      <c r="R142" s="150">
        <f t="shared" si="2"/>
        <v>0</v>
      </c>
      <c r="S142" s="150">
        <v>8.0000000000000002E-3</v>
      </c>
      <c r="T142" s="151">
        <f t="shared" si="3"/>
        <v>0.16</v>
      </c>
      <c r="AR142" s="152" t="s">
        <v>94</v>
      </c>
      <c r="AT142" s="152" t="s">
        <v>152</v>
      </c>
      <c r="AU142" s="152" t="s">
        <v>87</v>
      </c>
      <c r="AY142" s="13" t="s">
        <v>150</v>
      </c>
      <c r="BE142" s="153">
        <f t="shared" si="4"/>
        <v>0</v>
      </c>
      <c r="BF142" s="153">
        <f t="shared" si="5"/>
        <v>0</v>
      </c>
      <c r="BG142" s="153">
        <f t="shared" si="6"/>
        <v>0</v>
      </c>
      <c r="BH142" s="153">
        <f t="shared" si="7"/>
        <v>0</v>
      </c>
      <c r="BI142" s="153">
        <f t="shared" si="8"/>
        <v>0</v>
      </c>
      <c r="BJ142" s="13" t="s">
        <v>87</v>
      </c>
      <c r="BK142" s="153">
        <f t="shared" si="9"/>
        <v>0</v>
      </c>
      <c r="BL142" s="13" t="s">
        <v>94</v>
      </c>
      <c r="BM142" s="152" t="s">
        <v>1088</v>
      </c>
    </row>
    <row r="143" spans="2:65" s="11" customFormat="1" ht="25.9" customHeight="1">
      <c r="B143" s="127"/>
      <c r="D143" s="128" t="s">
        <v>74</v>
      </c>
      <c r="E143" s="129" t="s">
        <v>694</v>
      </c>
      <c r="F143" s="129" t="s">
        <v>695</v>
      </c>
      <c r="I143" s="130"/>
      <c r="J143" s="131">
        <f>BK143</f>
        <v>0</v>
      </c>
      <c r="L143" s="127"/>
      <c r="M143" s="132"/>
      <c r="P143" s="133">
        <f>SUM(P144:P156)</f>
        <v>0</v>
      </c>
      <c r="R143" s="133">
        <f>SUM(R144:R156)</f>
        <v>4.2299999999999997E-2</v>
      </c>
      <c r="T143" s="134">
        <f>SUM(T144:T156)</f>
        <v>0</v>
      </c>
      <c r="AR143" s="128" t="s">
        <v>87</v>
      </c>
      <c r="AT143" s="135" t="s">
        <v>74</v>
      </c>
      <c r="AU143" s="135" t="s">
        <v>75</v>
      </c>
      <c r="AY143" s="128" t="s">
        <v>150</v>
      </c>
      <c r="BK143" s="136">
        <f>SUM(BK144:BK156)</f>
        <v>0</v>
      </c>
    </row>
    <row r="144" spans="2:65" s="1" customFormat="1" ht="21.75" customHeight="1">
      <c r="B144" s="139"/>
      <c r="C144" s="140" t="s">
        <v>1089</v>
      </c>
      <c r="D144" s="140" t="s">
        <v>152</v>
      </c>
      <c r="E144" s="141" t="s">
        <v>1090</v>
      </c>
      <c r="F144" s="142" t="s">
        <v>1091</v>
      </c>
      <c r="G144" s="143" t="s">
        <v>174</v>
      </c>
      <c r="H144" s="144">
        <v>365</v>
      </c>
      <c r="I144" s="145"/>
      <c r="J144" s="146">
        <f t="shared" ref="J144:J156" si="10">ROUND(I144*H144,2)</f>
        <v>0</v>
      </c>
      <c r="K144" s="147"/>
      <c r="L144" s="28"/>
      <c r="M144" s="148" t="s">
        <v>1</v>
      </c>
      <c r="N144" s="149" t="s">
        <v>41</v>
      </c>
      <c r="P144" s="150">
        <f t="shared" ref="P144:P156" si="11">O144*H144</f>
        <v>0</v>
      </c>
      <c r="Q144" s="150">
        <v>4.0000000000000003E-5</v>
      </c>
      <c r="R144" s="150">
        <f t="shared" ref="R144:R156" si="12">Q144*H144</f>
        <v>1.4600000000000002E-2</v>
      </c>
      <c r="S144" s="150">
        <v>0</v>
      </c>
      <c r="T144" s="151">
        <f t="shared" ref="T144:T156" si="13">S144*H144</f>
        <v>0</v>
      </c>
      <c r="AR144" s="152" t="s">
        <v>210</v>
      </c>
      <c r="AT144" s="152" t="s">
        <v>152</v>
      </c>
      <c r="AU144" s="152" t="s">
        <v>82</v>
      </c>
      <c r="AY144" s="13" t="s">
        <v>150</v>
      </c>
      <c r="BE144" s="153">
        <f t="shared" ref="BE144:BE156" si="14">IF(N144="základná",J144,0)</f>
        <v>0</v>
      </c>
      <c r="BF144" s="153">
        <f t="shared" ref="BF144:BF156" si="15">IF(N144="znížená",J144,0)</f>
        <v>0</v>
      </c>
      <c r="BG144" s="153">
        <f t="shared" ref="BG144:BG156" si="16">IF(N144="zákl. prenesená",J144,0)</f>
        <v>0</v>
      </c>
      <c r="BH144" s="153">
        <f t="shared" ref="BH144:BH156" si="17">IF(N144="zníž. prenesená",J144,0)</f>
        <v>0</v>
      </c>
      <c r="BI144" s="153">
        <f t="shared" ref="BI144:BI156" si="18">IF(N144="nulová",J144,0)</f>
        <v>0</v>
      </c>
      <c r="BJ144" s="13" t="s">
        <v>87</v>
      </c>
      <c r="BK144" s="153">
        <f t="shared" ref="BK144:BK156" si="19">ROUND(I144*H144,2)</f>
        <v>0</v>
      </c>
      <c r="BL144" s="13" t="s">
        <v>210</v>
      </c>
      <c r="BM144" s="152" t="s">
        <v>1092</v>
      </c>
    </row>
    <row r="145" spans="2:65" s="1" customFormat="1" ht="24.2" customHeight="1">
      <c r="B145" s="139"/>
      <c r="C145" s="154" t="s">
        <v>1093</v>
      </c>
      <c r="D145" s="154" t="s">
        <v>168</v>
      </c>
      <c r="E145" s="155" t="s">
        <v>1094</v>
      </c>
      <c r="F145" s="156" t="s">
        <v>1095</v>
      </c>
      <c r="G145" s="157" t="s">
        <v>174</v>
      </c>
      <c r="H145" s="158">
        <v>100</v>
      </c>
      <c r="I145" s="159"/>
      <c r="J145" s="160">
        <f t="shared" si="10"/>
        <v>0</v>
      </c>
      <c r="K145" s="161"/>
      <c r="L145" s="162"/>
      <c r="M145" s="163" t="s">
        <v>1</v>
      </c>
      <c r="N145" s="164" t="s">
        <v>41</v>
      </c>
      <c r="P145" s="150">
        <f t="shared" si="11"/>
        <v>0</v>
      </c>
      <c r="Q145" s="150">
        <v>6.9999999999999994E-5</v>
      </c>
      <c r="R145" s="150">
        <f t="shared" si="12"/>
        <v>6.9999999999999993E-3</v>
      </c>
      <c r="S145" s="150">
        <v>0</v>
      </c>
      <c r="T145" s="151">
        <f t="shared" si="13"/>
        <v>0</v>
      </c>
      <c r="AR145" s="152" t="s">
        <v>283</v>
      </c>
      <c r="AT145" s="152" t="s">
        <v>168</v>
      </c>
      <c r="AU145" s="152" t="s">
        <v>82</v>
      </c>
      <c r="AY145" s="13" t="s">
        <v>150</v>
      </c>
      <c r="BE145" s="153">
        <f t="shared" si="14"/>
        <v>0</v>
      </c>
      <c r="BF145" s="153">
        <f t="shared" si="15"/>
        <v>0</v>
      </c>
      <c r="BG145" s="153">
        <f t="shared" si="16"/>
        <v>0</v>
      </c>
      <c r="BH145" s="153">
        <f t="shared" si="17"/>
        <v>0</v>
      </c>
      <c r="BI145" s="153">
        <f t="shared" si="18"/>
        <v>0</v>
      </c>
      <c r="BJ145" s="13" t="s">
        <v>87</v>
      </c>
      <c r="BK145" s="153">
        <f t="shared" si="19"/>
        <v>0</v>
      </c>
      <c r="BL145" s="13" t="s">
        <v>210</v>
      </c>
      <c r="BM145" s="152" t="s">
        <v>1096</v>
      </c>
    </row>
    <row r="146" spans="2:65" s="1" customFormat="1" ht="33" customHeight="1">
      <c r="B146" s="139"/>
      <c r="C146" s="154" t="s">
        <v>1097</v>
      </c>
      <c r="D146" s="154" t="s">
        <v>168</v>
      </c>
      <c r="E146" s="155" t="s">
        <v>1098</v>
      </c>
      <c r="F146" s="156" t="s">
        <v>1099</v>
      </c>
      <c r="G146" s="157" t="s">
        <v>174</v>
      </c>
      <c r="H146" s="158">
        <v>70</v>
      </c>
      <c r="I146" s="159"/>
      <c r="J146" s="160">
        <f t="shared" si="10"/>
        <v>0</v>
      </c>
      <c r="K146" s="161"/>
      <c r="L146" s="162"/>
      <c r="M146" s="163" t="s">
        <v>1</v>
      </c>
      <c r="N146" s="164" t="s">
        <v>41</v>
      </c>
      <c r="P146" s="150">
        <f t="shared" si="11"/>
        <v>0</v>
      </c>
      <c r="Q146" s="150">
        <v>2.0000000000000002E-5</v>
      </c>
      <c r="R146" s="150">
        <f t="shared" si="12"/>
        <v>1.4000000000000002E-3</v>
      </c>
      <c r="S146" s="150">
        <v>0</v>
      </c>
      <c r="T146" s="151">
        <f t="shared" si="13"/>
        <v>0</v>
      </c>
      <c r="AR146" s="152" t="s">
        <v>283</v>
      </c>
      <c r="AT146" s="152" t="s">
        <v>168</v>
      </c>
      <c r="AU146" s="152" t="s">
        <v>82</v>
      </c>
      <c r="AY146" s="13" t="s">
        <v>150</v>
      </c>
      <c r="BE146" s="153">
        <f t="shared" si="14"/>
        <v>0</v>
      </c>
      <c r="BF146" s="153">
        <f t="shared" si="15"/>
        <v>0</v>
      </c>
      <c r="BG146" s="153">
        <f t="shared" si="16"/>
        <v>0</v>
      </c>
      <c r="BH146" s="153">
        <f t="shared" si="17"/>
        <v>0</v>
      </c>
      <c r="BI146" s="153">
        <f t="shared" si="18"/>
        <v>0</v>
      </c>
      <c r="BJ146" s="13" t="s">
        <v>87</v>
      </c>
      <c r="BK146" s="153">
        <f t="shared" si="19"/>
        <v>0</v>
      </c>
      <c r="BL146" s="13" t="s">
        <v>210</v>
      </c>
      <c r="BM146" s="152" t="s">
        <v>1100</v>
      </c>
    </row>
    <row r="147" spans="2:65" s="1" customFormat="1" ht="33" customHeight="1">
      <c r="B147" s="139"/>
      <c r="C147" s="154" t="s">
        <v>1101</v>
      </c>
      <c r="D147" s="154" t="s">
        <v>168</v>
      </c>
      <c r="E147" s="155" t="s">
        <v>1102</v>
      </c>
      <c r="F147" s="156" t="s">
        <v>1103</v>
      </c>
      <c r="G147" s="157" t="s">
        <v>174</v>
      </c>
      <c r="H147" s="158">
        <v>60</v>
      </c>
      <c r="I147" s="159"/>
      <c r="J147" s="160">
        <f t="shared" si="10"/>
        <v>0</v>
      </c>
      <c r="K147" s="161"/>
      <c r="L147" s="162"/>
      <c r="M147" s="163" t="s">
        <v>1</v>
      </c>
      <c r="N147" s="164" t="s">
        <v>41</v>
      </c>
      <c r="P147" s="150">
        <f t="shared" si="11"/>
        <v>0</v>
      </c>
      <c r="Q147" s="150">
        <v>3.0000000000000001E-5</v>
      </c>
      <c r="R147" s="150">
        <f t="shared" si="12"/>
        <v>1.8E-3</v>
      </c>
      <c r="S147" s="150">
        <v>0</v>
      </c>
      <c r="T147" s="151">
        <f t="shared" si="13"/>
        <v>0</v>
      </c>
      <c r="AR147" s="152" t="s">
        <v>283</v>
      </c>
      <c r="AT147" s="152" t="s">
        <v>168</v>
      </c>
      <c r="AU147" s="152" t="s">
        <v>82</v>
      </c>
      <c r="AY147" s="13" t="s">
        <v>150</v>
      </c>
      <c r="BE147" s="153">
        <f t="shared" si="14"/>
        <v>0</v>
      </c>
      <c r="BF147" s="153">
        <f t="shared" si="15"/>
        <v>0</v>
      </c>
      <c r="BG147" s="153">
        <f t="shared" si="16"/>
        <v>0</v>
      </c>
      <c r="BH147" s="153">
        <f t="shared" si="17"/>
        <v>0</v>
      </c>
      <c r="BI147" s="153">
        <f t="shared" si="18"/>
        <v>0</v>
      </c>
      <c r="BJ147" s="13" t="s">
        <v>87</v>
      </c>
      <c r="BK147" s="153">
        <f t="shared" si="19"/>
        <v>0</v>
      </c>
      <c r="BL147" s="13" t="s">
        <v>210</v>
      </c>
      <c r="BM147" s="152" t="s">
        <v>1104</v>
      </c>
    </row>
    <row r="148" spans="2:65" s="1" customFormat="1" ht="33" customHeight="1">
      <c r="B148" s="139"/>
      <c r="C148" s="154" t="s">
        <v>1105</v>
      </c>
      <c r="D148" s="154" t="s">
        <v>168</v>
      </c>
      <c r="E148" s="155" t="s">
        <v>1106</v>
      </c>
      <c r="F148" s="156" t="s">
        <v>1107</v>
      </c>
      <c r="G148" s="157" t="s">
        <v>174</v>
      </c>
      <c r="H148" s="158">
        <v>90</v>
      </c>
      <c r="I148" s="159"/>
      <c r="J148" s="160">
        <f t="shared" si="10"/>
        <v>0</v>
      </c>
      <c r="K148" s="161"/>
      <c r="L148" s="162"/>
      <c r="M148" s="163" t="s">
        <v>1</v>
      </c>
      <c r="N148" s="164" t="s">
        <v>41</v>
      </c>
      <c r="P148" s="150">
        <f t="shared" si="11"/>
        <v>0</v>
      </c>
      <c r="Q148" s="150">
        <v>6.0000000000000002E-5</v>
      </c>
      <c r="R148" s="150">
        <f t="shared" si="12"/>
        <v>5.4000000000000003E-3</v>
      </c>
      <c r="S148" s="150">
        <v>0</v>
      </c>
      <c r="T148" s="151">
        <f t="shared" si="13"/>
        <v>0</v>
      </c>
      <c r="AR148" s="152" t="s">
        <v>283</v>
      </c>
      <c r="AT148" s="152" t="s">
        <v>168</v>
      </c>
      <c r="AU148" s="152" t="s">
        <v>82</v>
      </c>
      <c r="AY148" s="13" t="s">
        <v>150</v>
      </c>
      <c r="BE148" s="153">
        <f t="shared" si="14"/>
        <v>0</v>
      </c>
      <c r="BF148" s="153">
        <f t="shared" si="15"/>
        <v>0</v>
      </c>
      <c r="BG148" s="153">
        <f t="shared" si="16"/>
        <v>0</v>
      </c>
      <c r="BH148" s="153">
        <f t="shared" si="17"/>
        <v>0</v>
      </c>
      <c r="BI148" s="153">
        <f t="shared" si="18"/>
        <v>0</v>
      </c>
      <c r="BJ148" s="13" t="s">
        <v>87</v>
      </c>
      <c r="BK148" s="153">
        <f t="shared" si="19"/>
        <v>0</v>
      </c>
      <c r="BL148" s="13" t="s">
        <v>210</v>
      </c>
      <c r="BM148" s="152" t="s">
        <v>1108</v>
      </c>
    </row>
    <row r="149" spans="2:65" s="1" customFormat="1" ht="33" customHeight="1">
      <c r="B149" s="139"/>
      <c r="C149" s="154" t="s">
        <v>1109</v>
      </c>
      <c r="D149" s="154" t="s">
        <v>168</v>
      </c>
      <c r="E149" s="155" t="s">
        <v>1110</v>
      </c>
      <c r="F149" s="156" t="s">
        <v>1111</v>
      </c>
      <c r="G149" s="157" t="s">
        <v>174</v>
      </c>
      <c r="H149" s="158">
        <v>45</v>
      </c>
      <c r="I149" s="159"/>
      <c r="J149" s="160">
        <f t="shared" si="10"/>
        <v>0</v>
      </c>
      <c r="K149" s="161"/>
      <c r="L149" s="162"/>
      <c r="M149" s="163" t="s">
        <v>1</v>
      </c>
      <c r="N149" s="164" t="s">
        <v>41</v>
      </c>
      <c r="P149" s="150">
        <f t="shared" si="11"/>
        <v>0</v>
      </c>
      <c r="Q149" s="150">
        <v>4.0000000000000003E-5</v>
      </c>
      <c r="R149" s="150">
        <f t="shared" si="12"/>
        <v>1.8000000000000002E-3</v>
      </c>
      <c r="S149" s="150">
        <v>0</v>
      </c>
      <c r="T149" s="151">
        <f t="shared" si="13"/>
        <v>0</v>
      </c>
      <c r="AR149" s="152" t="s">
        <v>283</v>
      </c>
      <c r="AT149" s="152" t="s">
        <v>168</v>
      </c>
      <c r="AU149" s="152" t="s">
        <v>82</v>
      </c>
      <c r="AY149" s="13" t="s">
        <v>150</v>
      </c>
      <c r="BE149" s="153">
        <f t="shared" si="14"/>
        <v>0</v>
      </c>
      <c r="BF149" s="153">
        <f t="shared" si="15"/>
        <v>0</v>
      </c>
      <c r="BG149" s="153">
        <f t="shared" si="16"/>
        <v>0</v>
      </c>
      <c r="BH149" s="153">
        <f t="shared" si="17"/>
        <v>0</v>
      </c>
      <c r="BI149" s="153">
        <f t="shared" si="18"/>
        <v>0</v>
      </c>
      <c r="BJ149" s="13" t="s">
        <v>87</v>
      </c>
      <c r="BK149" s="153">
        <f t="shared" si="19"/>
        <v>0</v>
      </c>
      <c r="BL149" s="13" t="s">
        <v>210</v>
      </c>
      <c r="BM149" s="152" t="s">
        <v>1112</v>
      </c>
    </row>
    <row r="150" spans="2:65" s="1" customFormat="1" ht="21.75" customHeight="1">
      <c r="B150" s="139"/>
      <c r="C150" s="140" t="s">
        <v>1113</v>
      </c>
      <c r="D150" s="140" t="s">
        <v>152</v>
      </c>
      <c r="E150" s="141" t="s">
        <v>1114</v>
      </c>
      <c r="F150" s="142" t="s">
        <v>1115</v>
      </c>
      <c r="G150" s="143" t="s">
        <v>174</v>
      </c>
      <c r="H150" s="144">
        <v>40</v>
      </c>
      <c r="I150" s="145"/>
      <c r="J150" s="146">
        <f t="shared" si="10"/>
        <v>0</v>
      </c>
      <c r="K150" s="147"/>
      <c r="L150" s="28"/>
      <c r="M150" s="148" t="s">
        <v>1</v>
      </c>
      <c r="N150" s="149" t="s">
        <v>41</v>
      </c>
      <c r="P150" s="150">
        <f t="shared" si="11"/>
        <v>0</v>
      </c>
      <c r="Q150" s="150">
        <v>4.0000000000000003E-5</v>
      </c>
      <c r="R150" s="150">
        <f t="shared" si="12"/>
        <v>1.6000000000000001E-3</v>
      </c>
      <c r="S150" s="150">
        <v>0</v>
      </c>
      <c r="T150" s="151">
        <f t="shared" si="13"/>
        <v>0</v>
      </c>
      <c r="AR150" s="152" t="s">
        <v>210</v>
      </c>
      <c r="AT150" s="152" t="s">
        <v>152</v>
      </c>
      <c r="AU150" s="152" t="s">
        <v>82</v>
      </c>
      <c r="AY150" s="13" t="s">
        <v>150</v>
      </c>
      <c r="BE150" s="153">
        <f t="shared" si="14"/>
        <v>0</v>
      </c>
      <c r="BF150" s="153">
        <f t="shared" si="15"/>
        <v>0</v>
      </c>
      <c r="BG150" s="153">
        <f t="shared" si="16"/>
        <v>0</v>
      </c>
      <c r="BH150" s="153">
        <f t="shared" si="17"/>
        <v>0</v>
      </c>
      <c r="BI150" s="153">
        <f t="shared" si="18"/>
        <v>0</v>
      </c>
      <c r="BJ150" s="13" t="s">
        <v>87</v>
      </c>
      <c r="BK150" s="153">
        <f t="shared" si="19"/>
        <v>0</v>
      </c>
      <c r="BL150" s="13" t="s">
        <v>210</v>
      </c>
      <c r="BM150" s="152" t="s">
        <v>1116</v>
      </c>
    </row>
    <row r="151" spans="2:65" s="1" customFormat="1" ht="33" customHeight="1">
      <c r="B151" s="139"/>
      <c r="C151" s="154" t="s">
        <v>1117</v>
      </c>
      <c r="D151" s="154" t="s">
        <v>168</v>
      </c>
      <c r="E151" s="155" t="s">
        <v>1118</v>
      </c>
      <c r="F151" s="156" t="s">
        <v>1119</v>
      </c>
      <c r="G151" s="157" t="s">
        <v>174</v>
      </c>
      <c r="H151" s="158">
        <v>10</v>
      </c>
      <c r="I151" s="159"/>
      <c r="J151" s="160">
        <f t="shared" si="10"/>
        <v>0</v>
      </c>
      <c r="K151" s="161"/>
      <c r="L151" s="162"/>
      <c r="M151" s="163" t="s">
        <v>1</v>
      </c>
      <c r="N151" s="164" t="s">
        <v>41</v>
      </c>
      <c r="P151" s="150">
        <f t="shared" si="11"/>
        <v>0</v>
      </c>
      <c r="Q151" s="150">
        <v>1.8000000000000001E-4</v>
      </c>
      <c r="R151" s="150">
        <f t="shared" si="12"/>
        <v>1.8000000000000002E-3</v>
      </c>
      <c r="S151" s="150">
        <v>0</v>
      </c>
      <c r="T151" s="151">
        <f t="shared" si="13"/>
        <v>0</v>
      </c>
      <c r="AR151" s="152" t="s">
        <v>283</v>
      </c>
      <c r="AT151" s="152" t="s">
        <v>168</v>
      </c>
      <c r="AU151" s="152" t="s">
        <v>82</v>
      </c>
      <c r="AY151" s="13" t="s">
        <v>150</v>
      </c>
      <c r="BE151" s="153">
        <f t="shared" si="14"/>
        <v>0</v>
      </c>
      <c r="BF151" s="153">
        <f t="shared" si="15"/>
        <v>0</v>
      </c>
      <c r="BG151" s="153">
        <f t="shared" si="16"/>
        <v>0</v>
      </c>
      <c r="BH151" s="153">
        <f t="shared" si="17"/>
        <v>0</v>
      </c>
      <c r="BI151" s="153">
        <f t="shared" si="18"/>
        <v>0</v>
      </c>
      <c r="BJ151" s="13" t="s">
        <v>87</v>
      </c>
      <c r="BK151" s="153">
        <f t="shared" si="19"/>
        <v>0</v>
      </c>
      <c r="BL151" s="13" t="s">
        <v>210</v>
      </c>
      <c r="BM151" s="152" t="s">
        <v>1120</v>
      </c>
    </row>
    <row r="152" spans="2:65" s="1" customFormat="1" ht="33" customHeight="1">
      <c r="B152" s="139"/>
      <c r="C152" s="154" t="s">
        <v>1121</v>
      </c>
      <c r="D152" s="154" t="s">
        <v>168</v>
      </c>
      <c r="E152" s="155" t="s">
        <v>1122</v>
      </c>
      <c r="F152" s="156" t="s">
        <v>1123</v>
      </c>
      <c r="G152" s="157" t="s">
        <v>174</v>
      </c>
      <c r="H152" s="158">
        <v>25</v>
      </c>
      <c r="I152" s="159"/>
      <c r="J152" s="160">
        <f t="shared" si="10"/>
        <v>0</v>
      </c>
      <c r="K152" s="161"/>
      <c r="L152" s="162"/>
      <c r="M152" s="163" t="s">
        <v>1</v>
      </c>
      <c r="N152" s="164" t="s">
        <v>41</v>
      </c>
      <c r="P152" s="150">
        <f t="shared" si="11"/>
        <v>0</v>
      </c>
      <c r="Q152" s="150">
        <v>2.5000000000000001E-4</v>
      </c>
      <c r="R152" s="150">
        <f t="shared" si="12"/>
        <v>6.2500000000000003E-3</v>
      </c>
      <c r="S152" s="150">
        <v>0</v>
      </c>
      <c r="T152" s="151">
        <f t="shared" si="13"/>
        <v>0</v>
      </c>
      <c r="AR152" s="152" t="s">
        <v>283</v>
      </c>
      <c r="AT152" s="152" t="s">
        <v>168</v>
      </c>
      <c r="AU152" s="152" t="s">
        <v>82</v>
      </c>
      <c r="AY152" s="13" t="s">
        <v>150</v>
      </c>
      <c r="BE152" s="153">
        <f t="shared" si="14"/>
        <v>0</v>
      </c>
      <c r="BF152" s="153">
        <f t="shared" si="15"/>
        <v>0</v>
      </c>
      <c r="BG152" s="153">
        <f t="shared" si="16"/>
        <v>0</v>
      </c>
      <c r="BH152" s="153">
        <f t="shared" si="17"/>
        <v>0</v>
      </c>
      <c r="BI152" s="153">
        <f t="shared" si="18"/>
        <v>0</v>
      </c>
      <c r="BJ152" s="13" t="s">
        <v>87</v>
      </c>
      <c r="BK152" s="153">
        <f t="shared" si="19"/>
        <v>0</v>
      </c>
      <c r="BL152" s="13" t="s">
        <v>210</v>
      </c>
      <c r="BM152" s="152" t="s">
        <v>1124</v>
      </c>
    </row>
    <row r="153" spans="2:65" s="1" customFormat="1" ht="33" customHeight="1">
      <c r="B153" s="139"/>
      <c r="C153" s="154" t="s">
        <v>1125</v>
      </c>
      <c r="D153" s="154" t="s">
        <v>168</v>
      </c>
      <c r="E153" s="155" t="s">
        <v>1126</v>
      </c>
      <c r="F153" s="156" t="s">
        <v>1127</v>
      </c>
      <c r="G153" s="157" t="s">
        <v>174</v>
      </c>
      <c r="H153" s="158">
        <v>5</v>
      </c>
      <c r="I153" s="159"/>
      <c r="J153" s="160">
        <f t="shared" si="10"/>
        <v>0</v>
      </c>
      <c r="K153" s="161"/>
      <c r="L153" s="162"/>
      <c r="M153" s="163" t="s">
        <v>1</v>
      </c>
      <c r="N153" s="164" t="s">
        <v>41</v>
      </c>
      <c r="P153" s="150">
        <f t="shared" si="11"/>
        <v>0</v>
      </c>
      <c r="Q153" s="150">
        <v>1.2999999999999999E-4</v>
      </c>
      <c r="R153" s="150">
        <f t="shared" si="12"/>
        <v>6.4999999999999997E-4</v>
      </c>
      <c r="S153" s="150">
        <v>0</v>
      </c>
      <c r="T153" s="151">
        <f t="shared" si="13"/>
        <v>0</v>
      </c>
      <c r="AR153" s="152" t="s">
        <v>283</v>
      </c>
      <c r="AT153" s="152" t="s">
        <v>168</v>
      </c>
      <c r="AU153" s="152" t="s">
        <v>82</v>
      </c>
      <c r="AY153" s="13" t="s">
        <v>150</v>
      </c>
      <c r="BE153" s="153">
        <f t="shared" si="14"/>
        <v>0</v>
      </c>
      <c r="BF153" s="153">
        <f t="shared" si="15"/>
        <v>0</v>
      </c>
      <c r="BG153" s="153">
        <f t="shared" si="16"/>
        <v>0</v>
      </c>
      <c r="BH153" s="153">
        <f t="shared" si="17"/>
        <v>0</v>
      </c>
      <c r="BI153" s="153">
        <f t="shared" si="18"/>
        <v>0</v>
      </c>
      <c r="BJ153" s="13" t="s">
        <v>87</v>
      </c>
      <c r="BK153" s="153">
        <f t="shared" si="19"/>
        <v>0</v>
      </c>
      <c r="BL153" s="13" t="s">
        <v>210</v>
      </c>
      <c r="BM153" s="152" t="s">
        <v>1128</v>
      </c>
    </row>
    <row r="154" spans="2:65" s="1" customFormat="1" ht="24.2" customHeight="1">
      <c r="B154" s="139"/>
      <c r="C154" s="140" t="s">
        <v>1129</v>
      </c>
      <c r="D154" s="140" t="s">
        <v>152</v>
      </c>
      <c r="E154" s="141" t="s">
        <v>1130</v>
      </c>
      <c r="F154" s="142" t="s">
        <v>1131</v>
      </c>
      <c r="G154" s="143" t="s">
        <v>271</v>
      </c>
      <c r="H154" s="165"/>
      <c r="I154" s="145"/>
      <c r="J154" s="146">
        <f t="shared" si="10"/>
        <v>0</v>
      </c>
      <c r="K154" s="147"/>
      <c r="L154" s="28"/>
      <c r="M154" s="148" t="s">
        <v>1</v>
      </c>
      <c r="N154" s="149" t="s">
        <v>41</v>
      </c>
      <c r="P154" s="150">
        <f t="shared" si="11"/>
        <v>0</v>
      </c>
      <c r="Q154" s="150">
        <v>0</v>
      </c>
      <c r="R154" s="150">
        <f t="shared" si="12"/>
        <v>0</v>
      </c>
      <c r="S154" s="150">
        <v>0</v>
      </c>
      <c r="T154" s="151">
        <f t="shared" si="13"/>
        <v>0</v>
      </c>
      <c r="AR154" s="152" t="s">
        <v>210</v>
      </c>
      <c r="AT154" s="152" t="s">
        <v>152</v>
      </c>
      <c r="AU154" s="152" t="s">
        <v>82</v>
      </c>
      <c r="AY154" s="13" t="s">
        <v>150</v>
      </c>
      <c r="BE154" s="153">
        <f t="shared" si="14"/>
        <v>0</v>
      </c>
      <c r="BF154" s="153">
        <f t="shared" si="15"/>
        <v>0</v>
      </c>
      <c r="BG154" s="153">
        <f t="shared" si="16"/>
        <v>0</v>
      </c>
      <c r="BH154" s="153">
        <f t="shared" si="17"/>
        <v>0</v>
      </c>
      <c r="BI154" s="153">
        <f t="shared" si="18"/>
        <v>0</v>
      </c>
      <c r="BJ154" s="13" t="s">
        <v>87</v>
      </c>
      <c r="BK154" s="153">
        <f t="shared" si="19"/>
        <v>0</v>
      </c>
      <c r="BL154" s="13" t="s">
        <v>210</v>
      </c>
      <c r="BM154" s="152" t="s">
        <v>1132</v>
      </c>
    </row>
    <row r="155" spans="2:65" s="1" customFormat="1" ht="24.2" customHeight="1">
      <c r="B155" s="139"/>
      <c r="C155" s="140" t="s">
        <v>1133</v>
      </c>
      <c r="D155" s="140" t="s">
        <v>152</v>
      </c>
      <c r="E155" s="141" t="s">
        <v>1134</v>
      </c>
      <c r="F155" s="142" t="s">
        <v>1135</v>
      </c>
      <c r="G155" s="143" t="s">
        <v>271</v>
      </c>
      <c r="H155" s="165"/>
      <c r="I155" s="145"/>
      <c r="J155" s="146">
        <f t="shared" si="10"/>
        <v>0</v>
      </c>
      <c r="K155" s="147"/>
      <c r="L155" s="28"/>
      <c r="M155" s="148" t="s">
        <v>1</v>
      </c>
      <c r="N155" s="149" t="s">
        <v>41</v>
      </c>
      <c r="P155" s="150">
        <f t="shared" si="11"/>
        <v>0</v>
      </c>
      <c r="Q155" s="150">
        <v>0</v>
      </c>
      <c r="R155" s="150">
        <f t="shared" si="12"/>
        <v>0</v>
      </c>
      <c r="S155" s="150">
        <v>0</v>
      </c>
      <c r="T155" s="151">
        <f t="shared" si="13"/>
        <v>0</v>
      </c>
      <c r="AR155" s="152" t="s">
        <v>210</v>
      </c>
      <c r="AT155" s="152" t="s">
        <v>152</v>
      </c>
      <c r="AU155" s="152" t="s">
        <v>82</v>
      </c>
      <c r="AY155" s="13" t="s">
        <v>150</v>
      </c>
      <c r="BE155" s="153">
        <f t="shared" si="14"/>
        <v>0</v>
      </c>
      <c r="BF155" s="153">
        <f t="shared" si="15"/>
        <v>0</v>
      </c>
      <c r="BG155" s="153">
        <f t="shared" si="16"/>
        <v>0</v>
      </c>
      <c r="BH155" s="153">
        <f t="shared" si="17"/>
        <v>0</v>
      </c>
      <c r="BI155" s="153">
        <f t="shared" si="18"/>
        <v>0</v>
      </c>
      <c r="BJ155" s="13" t="s">
        <v>87</v>
      </c>
      <c r="BK155" s="153">
        <f t="shared" si="19"/>
        <v>0</v>
      </c>
      <c r="BL155" s="13" t="s">
        <v>210</v>
      </c>
      <c r="BM155" s="152" t="s">
        <v>1136</v>
      </c>
    </row>
    <row r="156" spans="2:65" s="1" customFormat="1" ht="24.2" customHeight="1">
      <c r="B156" s="139"/>
      <c r="C156" s="140" t="s">
        <v>1137</v>
      </c>
      <c r="D156" s="140" t="s">
        <v>152</v>
      </c>
      <c r="E156" s="141" t="s">
        <v>1138</v>
      </c>
      <c r="F156" s="142" t="s">
        <v>1139</v>
      </c>
      <c r="G156" s="143" t="s">
        <v>271</v>
      </c>
      <c r="H156" s="165"/>
      <c r="I156" s="145"/>
      <c r="J156" s="146">
        <f t="shared" si="10"/>
        <v>0</v>
      </c>
      <c r="K156" s="147"/>
      <c r="L156" s="28"/>
      <c r="M156" s="148" t="s">
        <v>1</v>
      </c>
      <c r="N156" s="149" t="s">
        <v>41</v>
      </c>
      <c r="P156" s="150">
        <f t="shared" si="11"/>
        <v>0</v>
      </c>
      <c r="Q156" s="150">
        <v>0</v>
      </c>
      <c r="R156" s="150">
        <f t="shared" si="12"/>
        <v>0</v>
      </c>
      <c r="S156" s="150">
        <v>0</v>
      </c>
      <c r="T156" s="151">
        <f t="shared" si="13"/>
        <v>0</v>
      </c>
      <c r="AR156" s="152" t="s">
        <v>210</v>
      </c>
      <c r="AT156" s="152" t="s">
        <v>152</v>
      </c>
      <c r="AU156" s="152" t="s">
        <v>82</v>
      </c>
      <c r="AY156" s="13" t="s">
        <v>150</v>
      </c>
      <c r="BE156" s="153">
        <f t="shared" si="14"/>
        <v>0</v>
      </c>
      <c r="BF156" s="153">
        <f t="shared" si="15"/>
        <v>0</v>
      </c>
      <c r="BG156" s="153">
        <f t="shared" si="16"/>
        <v>0</v>
      </c>
      <c r="BH156" s="153">
        <f t="shared" si="17"/>
        <v>0</v>
      </c>
      <c r="BI156" s="153">
        <f t="shared" si="18"/>
        <v>0</v>
      </c>
      <c r="BJ156" s="13" t="s">
        <v>87</v>
      </c>
      <c r="BK156" s="153">
        <f t="shared" si="19"/>
        <v>0</v>
      </c>
      <c r="BL156" s="13" t="s">
        <v>210</v>
      </c>
      <c r="BM156" s="152" t="s">
        <v>1140</v>
      </c>
    </row>
    <row r="157" spans="2:65" s="11" customFormat="1" ht="25.9" customHeight="1">
      <c r="B157" s="127"/>
      <c r="D157" s="128" t="s">
        <v>74</v>
      </c>
      <c r="E157" s="129" t="s">
        <v>252</v>
      </c>
      <c r="F157" s="129" t="s">
        <v>253</v>
      </c>
      <c r="I157" s="130"/>
      <c r="J157" s="131">
        <f>BK157</f>
        <v>0</v>
      </c>
      <c r="L157" s="127"/>
      <c r="M157" s="132"/>
      <c r="P157" s="133">
        <f>P158+P184+P209</f>
        <v>0</v>
      </c>
      <c r="R157" s="133">
        <f>R158+R184+R209</f>
        <v>2.9221299999999997</v>
      </c>
      <c r="T157" s="134">
        <f>T158+T184+T209</f>
        <v>11.5639</v>
      </c>
      <c r="AR157" s="128" t="s">
        <v>87</v>
      </c>
      <c r="AT157" s="135" t="s">
        <v>74</v>
      </c>
      <c r="AU157" s="135" t="s">
        <v>75</v>
      </c>
      <c r="AY157" s="128" t="s">
        <v>150</v>
      </c>
      <c r="BK157" s="136">
        <f>BK158+BK184+BK209</f>
        <v>0</v>
      </c>
    </row>
    <row r="158" spans="2:65" s="11" customFormat="1" ht="22.9" customHeight="1">
      <c r="B158" s="127"/>
      <c r="D158" s="128" t="s">
        <v>74</v>
      </c>
      <c r="E158" s="137" t="s">
        <v>1141</v>
      </c>
      <c r="F158" s="137" t="s">
        <v>1142</v>
      </c>
      <c r="I158" s="130"/>
      <c r="J158" s="138">
        <f>BK158</f>
        <v>0</v>
      </c>
      <c r="L158" s="127"/>
      <c r="M158" s="132"/>
      <c r="P158" s="133">
        <f>SUM(P159:P183)</f>
        <v>0</v>
      </c>
      <c r="R158" s="133">
        <f>SUM(R159:R183)</f>
        <v>1.1560599999999999</v>
      </c>
      <c r="T158" s="134">
        <f>SUM(T159:T183)</f>
        <v>8.41</v>
      </c>
      <c r="AR158" s="128" t="s">
        <v>87</v>
      </c>
      <c r="AT158" s="135" t="s">
        <v>74</v>
      </c>
      <c r="AU158" s="135" t="s">
        <v>82</v>
      </c>
      <c r="AY158" s="128" t="s">
        <v>150</v>
      </c>
      <c r="BK158" s="136">
        <f>SUM(BK159:BK183)</f>
        <v>0</v>
      </c>
    </row>
    <row r="159" spans="2:65" s="1" customFormat="1" ht="24.2" customHeight="1">
      <c r="B159" s="139"/>
      <c r="C159" s="140" t="s">
        <v>1143</v>
      </c>
      <c r="D159" s="140" t="s">
        <v>152</v>
      </c>
      <c r="E159" s="141" t="s">
        <v>1144</v>
      </c>
      <c r="F159" s="142" t="s">
        <v>1145</v>
      </c>
      <c r="G159" s="143" t="s">
        <v>174</v>
      </c>
      <c r="H159" s="144">
        <v>1000</v>
      </c>
      <c r="I159" s="145"/>
      <c r="J159" s="146">
        <f t="shared" ref="J159:J183" si="20">ROUND(I159*H159,2)</f>
        <v>0</v>
      </c>
      <c r="K159" s="147"/>
      <c r="L159" s="28"/>
      <c r="M159" s="148" t="s">
        <v>1</v>
      </c>
      <c r="N159" s="149" t="s">
        <v>41</v>
      </c>
      <c r="P159" s="150">
        <f t="shared" ref="P159:P183" si="21">O159*H159</f>
        <v>0</v>
      </c>
      <c r="Q159" s="150">
        <v>6.0000000000000002E-5</v>
      </c>
      <c r="R159" s="150">
        <f t="shared" ref="R159:R183" si="22">Q159*H159</f>
        <v>6.0000000000000005E-2</v>
      </c>
      <c r="S159" s="150">
        <v>8.4100000000000008E-3</v>
      </c>
      <c r="T159" s="151">
        <f t="shared" ref="T159:T183" si="23">S159*H159</f>
        <v>8.41</v>
      </c>
      <c r="AR159" s="152" t="s">
        <v>210</v>
      </c>
      <c r="AT159" s="152" t="s">
        <v>152</v>
      </c>
      <c r="AU159" s="152" t="s">
        <v>87</v>
      </c>
      <c r="AY159" s="13" t="s">
        <v>150</v>
      </c>
      <c r="BE159" s="153">
        <f t="shared" ref="BE159:BE183" si="24">IF(N159="základná",J159,0)</f>
        <v>0</v>
      </c>
      <c r="BF159" s="153">
        <f t="shared" ref="BF159:BF183" si="25">IF(N159="znížená",J159,0)</f>
        <v>0</v>
      </c>
      <c r="BG159" s="153">
        <f t="shared" ref="BG159:BG183" si="26">IF(N159="zákl. prenesená",J159,0)</f>
        <v>0</v>
      </c>
      <c r="BH159" s="153">
        <f t="shared" ref="BH159:BH183" si="27">IF(N159="zníž. prenesená",J159,0)</f>
        <v>0</v>
      </c>
      <c r="BI159" s="153">
        <f t="shared" ref="BI159:BI183" si="28">IF(N159="nulová",J159,0)</f>
        <v>0</v>
      </c>
      <c r="BJ159" s="13" t="s">
        <v>87</v>
      </c>
      <c r="BK159" s="153">
        <f t="shared" ref="BK159:BK183" si="29">ROUND(I159*H159,2)</f>
        <v>0</v>
      </c>
      <c r="BL159" s="13" t="s">
        <v>210</v>
      </c>
      <c r="BM159" s="152" t="s">
        <v>1146</v>
      </c>
    </row>
    <row r="160" spans="2:65" s="1" customFormat="1" ht="21.75" customHeight="1">
      <c r="B160" s="139"/>
      <c r="C160" s="140" t="s">
        <v>1147</v>
      </c>
      <c r="D160" s="140" t="s">
        <v>152</v>
      </c>
      <c r="E160" s="141" t="s">
        <v>1148</v>
      </c>
      <c r="F160" s="142" t="s">
        <v>1149</v>
      </c>
      <c r="G160" s="143" t="s">
        <v>174</v>
      </c>
      <c r="H160" s="144">
        <v>480</v>
      </c>
      <c r="I160" s="145"/>
      <c r="J160" s="146">
        <f t="shared" si="20"/>
        <v>0</v>
      </c>
      <c r="K160" s="147"/>
      <c r="L160" s="28"/>
      <c r="M160" s="148" t="s">
        <v>1</v>
      </c>
      <c r="N160" s="149" t="s">
        <v>41</v>
      </c>
      <c r="P160" s="150">
        <f t="shared" si="21"/>
        <v>0</v>
      </c>
      <c r="Q160" s="150">
        <v>7.1000000000000002E-4</v>
      </c>
      <c r="R160" s="150">
        <f t="shared" si="22"/>
        <v>0.34079999999999999</v>
      </c>
      <c r="S160" s="150">
        <v>0</v>
      </c>
      <c r="T160" s="151">
        <f t="shared" si="23"/>
        <v>0</v>
      </c>
      <c r="AR160" s="152" t="s">
        <v>210</v>
      </c>
      <c r="AT160" s="152" t="s">
        <v>152</v>
      </c>
      <c r="AU160" s="152" t="s">
        <v>87</v>
      </c>
      <c r="AY160" s="13" t="s">
        <v>150</v>
      </c>
      <c r="BE160" s="153">
        <f t="shared" si="24"/>
        <v>0</v>
      </c>
      <c r="BF160" s="153">
        <f t="shared" si="25"/>
        <v>0</v>
      </c>
      <c r="BG160" s="153">
        <f t="shared" si="26"/>
        <v>0</v>
      </c>
      <c r="BH160" s="153">
        <f t="shared" si="27"/>
        <v>0</v>
      </c>
      <c r="BI160" s="153">
        <f t="shared" si="28"/>
        <v>0</v>
      </c>
      <c r="BJ160" s="13" t="s">
        <v>87</v>
      </c>
      <c r="BK160" s="153">
        <f t="shared" si="29"/>
        <v>0</v>
      </c>
      <c r="BL160" s="13" t="s">
        <v>210</v>
      </c>
      <c r="BM160" s="152" t="s">
        <v>1150</v>
      </c>
    </row>
    <row r="161" spans="2:65" s="1" customFormat="1" ht="37.9" customHeight="1">
      <c r="B161" s="139"/>
      <c r="C161" s="154" t="s">
        <v>1151</v>
      </c>
      <c r="D161" s="154" t="s">
        <v>168</v>
      </c>
      <c r="E161" s="155" t="s">
        <v>1152</v>
      </c>
      <c r="F161" s="156" t="s">
        <v>1153</v>
      </c>
      <c r="G161" s="157" t="s">
        <v>174</v>
      </c>
      <c r="H161" s="158">
        <v>480</v>
      </c>
      <c r="I161" s="159"/>
      <c r="J161" s="160">
        <f t="shared" si="20"/>
        <v>0</v>
      </c>
      <c r="K161" s="161"/>
      <c r="L161" s="162"/>
      <c r="M161" s="163" t="s">
        <v>1</v>
      </c>
      <c r="N161" s="164" t="s">
        <v>41</v>
      </c>
      <c r="P161" s="150">
        <f t="shared" si="21"/>
        <v>0</v>
      </c>
      <c r="Q161" s="150">
        <v>0</v>
      </c>
      <c r="R161" s="150">
        <f t="shared" si="22"/>
        <v>0</v>
      </c>
      <c r="S161" s="150">
        <v>0</v>
      </c>
      <c r="T161" s="151">
        <f t="shared" si="23"/>
        <v>0</v>
      </c>
      <c r="AR161" s="152" t="s">
        <v>283</v>
      </c>
      <c r="AT161" s="152" t="s">
        <v>168</v>
      </c>
      <c r="AU161" s="152" t="s">
        <v>87</v>
      </c>
      <c r="AY161" s="13" t="s">
        <v>150</v>
      </c>
      <c r="BE161" s="153">
        <f t="shared" si="24"/>
        <v>0</v>
      </c>
      <c r="BF161" s="153">
        <f t="shared" si="25"/>
        <v>0</v>
      </c>
      <c r="BG161" s="153">
        <f t="shared" si="26"/>
        <v>0</v>
      </c>
      <c r="BH161" s="153">
        <f t="shared" si="27"/>
        <v>0</v>
      </c>
      <c r="BI161" s="153">
        <f t="shared" si="28"/>
        <v>0</v>
      </c>
      <c r="BJ161" s="13" t="s">
        <v>87</v>
      </c>
      <c r="BK161" s="153">
        <f t="shared" si="29"/>
        <v>0</v>
      </c>
      <c r="BL161" s="13" t="s">
        <v>210</v>
      </c>
      <c r="BM161" s="152" t="s">
        <v>1154</v>
      </c>
    </row>
    <row r="162" spans="2:65" s="1" customFormat="1" ht="24.2" customHeight="1">
      <c r="B162" s="139"/>
      <c r="C162" s="140" t="s">
        <v>1155</v>
      </c>
      <c r="D162" s="140" t="s">
        <v>152</v>
      </c>
      <c r="E162" s="141" t="s">
        <v>1156</v>
      </c>
      <c r="F162" s="142" t="s">
        <v>1157</v>
      </c>
      <c r="G162" s="143" t="s">
        <v>174</v>
      </c>
      <c r="H162" s="144">
        <v>200</v>
      </c>
      <c r="I162" s="145"/>
      <c r="J162" s="146">
        <f t="shared" si="20"/>
        <v>0</v>
      </c>
      <c r="K162" s="147"/>
      <c r="L162" s="28"/>
      <c r="M162" s="148" t="s">
        <v>1</v>
      </c>
      <c r="N162" s="149" t="s">
        <v>41</v>
      </c>
      <c r="P162" s="150">
        <f t="shared" si="21"/>
        <v>0</v>
      </c>
      <c r="Q162" s="150">
        <v>8.1999999999999998E-4</v>
      </c>
      <c r="R162" s="150">
        <f t="shared" si="22"/>
        <v>0.16400000000000001</v>
      </c>
      <c r="S162" s="150">
        <v>0</v>
      </c>
      <c r="T162" s="151">
        <f t="shared" si="23"/>
        <v>0</v>
      </c>
      <c r="AR162" s="152" t="s">
        <v>210</v>
      </c>
      <c r="AT162" s="152" t="s">
        <v>152</v>
      </c>
      <c r="AU162" s="152" t="s">
        <v>87</v>
      </c>
      <c r="AY162" s="13" t="s">
        <v>150</v>
      </c>
      <c r="BE162" s="153">
        <f t="shared" si="24"/>
        <v>0</v>
      </c>
      <c r="BF162" s="153">
        <f t="shared" si="25"/>
        <v>0</v>
      </c>
      <c r="BG162" s="153">
        <f t="shared" si="26"/>
        <v>0</v>
      </c>
      <c r="BH162" s="153">
        <f t="shared" si="27"/>
        <v>0</v>
      </c>
      <c r="BI162" s="153">
        <f t="shared" si="28"/>
        <v>0</v>
      </c>
      <c r="BJ162" s="13" t="s">
        <v>87</v>
      </c>
      <c r="BK162" s="153">
        <f t="shared" si="29"/>
        <v>0</v>
      </c>
      <c r="BL162" s="13" t="s">
        <v>210</v>
      </c>
      <c r="BM162" s="152" t="s">
        <v>1158</v>
      </c>
    </row>
    <row r="163" spans="2:65" s="1" customFormat="1" ht="37.9" customHeight="1">
      <c r="B163" s="139"/>
      <c r="C163" s="154" t="s">
        <v>1159</v>
      </c>
      <c r="D163" s="154" t="s">
        <v>168</v>
      </c>
      <c r="E163" s="155" t="s">
        <v>1160</v>
      </c>
      <c r="F163" s="156" t="s">
        <v>1161</v>
      </c>
      <c r="G163" s="157" t="s">
        <v>174</v>
      </c>
      <c r="H163" s="158">
        <v>200</v>
      </c>
      <c r="I163" s="159"/>
      <c r="J163" s="160">
        <f t="shared" si="20"/>
        <v>0</v>
      </c>
      <c r="K163" s="161"/>
      <c r="L163" s="162"/>
      <c r="M163" s="163" t="s">
        <v>1</v>
      </c>
      <c r="N163" s="164" t="s">
        <v>41</v>
      </c>
      <c r="P163" s="150">
        <f t="shared" si="21"/>
        <v>0</v>
      </c>
      <c r="Q163" s="150">
        <v>0</v>
      </c>
      <c r="R163" s="150">
        <f t="shared" si="22"/>
        <v>0</v>
      </c>
      <c r="S163" s="150">
        <v>0</v>
      </c>
      <c r="T163" s="151">
        <f t="shared" si="23"/>
        <v>0</v>
      </c>
      <c r="AR163" s="152" t="s">
        <v>283</v>
      </c>
      <c r="AT163" s="152" t="s">
        <v>168</v>
      </c>
      <c r="AU163" s="152" t="s">
        <v>87</v>
      </c>
      <c r="AY163" s="13" t="s">
        <v>150</v>
      </c>
      <c r="BE163" s="153">
        <f t="shared" si="24"/>
        <v>0</v>
      </c>
      <c r="BF163" s="153">
        <f t="shared" si="25"/>
        <v>0</v>
      </c>
      <c r="BG163" s="153">
        <f t="shared" si="26"/>
        <v>0</v>
      </c>
      <c r="BH163" s="153">
        <f t="shared" si="27"/>
        <v>0</v>
      </c>
      <c r="BI163" s="153">
        <f t="shared" si="28"/>
        <v>0</v>
      </c>
      <c r="BJ163" s="13" t="s">
        <v>87</v>
      </c>
      <c r="BK163" s="153">
        <f t="shared" si="29"/>
        <v>0</v>
      </c>
      <c r="BL163" s="13" t="s">
        <v>210</v>
      </c>
      <c r="BM163" s="152" t="s">
        <v>1162</v>
      </c>
    </row>
    <row r="164" spans="2:65" s="1" customFormat="1" ht="21.75" customHeight="1">
      <c r="B164" s="139"/>
      <c r="C164" s="140" t="s">
        <v>1163</v>
      </c>
      <c r="D164" s="140" t="s">
        <v>152</v>
      </c>
      <c r="E164" s="141" t="s">
        <v>1164</v>
      </c>
      <c r="F164" s="142" t="s">
        <v>1165</v>
      </c>
      <c r="G164" s="143" t="s">
        <v>174</v>
      </c>
      <c r="H164" s="144">
        <v>120</v>
      </c>
      <c r="I164" s="145"/>
      <c r="J164" s="146">
        <f t="shared" si="20"/>
        <v>0</v>
      </c>
      <c r="K164" s="147"/>
      <c r="L164" s="28"/>
      <c r="M164" s="148" t="s">
        <v>1</v>
      </c>
      <c r="N164" s="149" t="s">
        <v>41</v>
      </c>
      <c r="P164" s="150">
        <f t="shared" si="21"/>
        <v>0</v>
      </c>
      <c r="Q164" s="150">
        <v>1.16E-3</v>
      </c>
      <c r="R164" s="150">
        <f t="shared" si="22"/>
        <v>0.13919999999999999</v>
      </c>
      <c r="S164" s="150">
        <v>0</v>
      </c>
      <c r="T164" s="151">
        <f t="shared" si="23"/>
        <v>0</v>
      </c>
      <c r="AR164" s="152" t="s">
        <v>210</v>
      </c>
      <c r="AT164" s="152" t="s">
        <v>152</v>
      </c>
      <c r="AU164" s="152" t="s">
        <v>87</v>
      </c>
      <c r="AY164" s="13" t="s">
        <v>150</v>
      </c>
      <c r="BE164" s="153">
        <f t="shared" si="24"/>
        <v>0</v>
      </c>
      <c r="BF164" s="153">
        <f t="shared" si="25"/>
        <v>0</v>
      </c>
      <c r="BG164" s="153">
        <f t="shared" si="26"/>
        <v>0</v>
      </c>
      <c r="BH164" s="153">
        <f t="shared" si="27"/>
        <v>0</v>
      </c>
      <c r="BI164" s="153">
        <f t="shared" si="28"/>
        <v>0</v>
      </c>
      <c r="BJ164" s="13" t="s">
        <v>87</v>
      </c>
      <c r="BK164" s="153">
        <f t="shared" si="29"/>
        <v>0</v>
      </c>
      <c r="BL164" s="13" t="s">
        <v>210</v>
      </c>
      <c r="BM164" s="152" t="s">
        <v>1166</v>
      </c>
    </row>
    <row r="165" spans="2:65" s="1" customFormat="1" ht="37.9" customHeight="1">
      <c r="B165" s="139"/>
      <c r="C165" s="154" t="s">
        <v>1167</v>
      </c>
      <c r="D165" s="154" t="s">
        <v>168</v>
      </c>
      <c r="E165" s="155" t="s">
        <v>1168</v>
      </c>
      <c r="F165" s="156" t="s">
        <v>1169</v>
      </c>
      <c r="G165" s="157" t="s">
        <v>174</v>
      </c>
      <c r="H165" s="158">
        <v>120</v>
      </c>
      <c r="I165" s="159"/>
      <c r="J165" s="160">
        <f t="shared" si="20"/>
        <v>0</v>
      </c>
      <c r="K165" s="161"/>
      <c r="L165" s="162"/>
      <c r="M165" s="163" t="s">
        <v>1</v>
      </c>
      <c r="N165" s="164" t="s">
        <v>41</v>
      </c>
      <c r="P165" s="150">
        <f t="shared" si="21"/>
        <v>0</v>
      </c>
      <c r="Q165" s="150">
        <v>0</v>
      </c>
      <c r="R165" s="150">
        <f t="shared" si="22"/>
        <v>0</v>
      </c>
      <c r="S165" s="150">
        <v>0</v>
      </c>
      <c r="T165" s="151">
        <f t="shared" si="23"/>
        <v>0</v>
      </c>
      <c r="AR165" s="152" t="s">
        <v>283</v>
      </c>
      <c r="AT165" s="152" t="s">
        <v>168</v>
      </c>
      <c r="AU165" s="152" t="s">
        <v>87</v>
      </c>
      <c r="AY165" s="13" t="s">
        <v>150</v>
      </c>
      <c r="BE165" s="153">
        <f t="shared" si="24"/>
        <v>0</v>
      </c>
      <c r="BF165" s="153">
        <f t="shared" si="25"/>
        <v>0</v>
      </c>
      <c r="BG165" s="153">
        <f t="shared" si="26"/>
        <v>0</v>
      </c>
      <c r="BH165" s="153">
        <f t="shared" si="27"/>
        <v>0</v>
      </c>
      <c r="BI165" s="153">
        <f t="shared" si="28"/>
        <v>0</v>
      </c>
      <c r="BJ165" s="13" t="s">
        <v>87</v>
      </c>
      <c r="BK165" s="153">
        <f t="shared" si="29"/>
        <v>0</v>
      </c>
      <c r="BL165" s="13" t="s">
        <v>210</v>
      </c>
      <c r="BM165" s="152" t="s">
        <v>1170</v>
      </c>
    </row>
    <row r="166" spans="2:65" s="1" customFormat="1" ht="21.75" customHeight="1">
      <c r="B166" s="139"/>
      <c r="C166" s="140" t="s">
        <v>1171</v>
      </c>
      <c r="D166" s="140" t="s">
        <v>152</v>
      </c>
      <c r="E166" s="141" t="s">
        <v>1172</v>
      </c>
      <c r="F166" s="142" t="s">
        <v>1173</v>
      </c>
      <c r="G166" s="143" t="s">
        <v>174</v>
      </c>
      <c r="H166" s="144">
        <v>140</v>
      </c>
      <c r="I166" s="145"/>
      <c r="J166" s="146">
        <f t="shared" si="20"/>
        <v>0</v>
      </c>
      <c r="K166" s="147"/>
      <c r="L166" s="28"/>
      <c r="M166" s="148" t="s">
        <v>1</v>
      </c>
      <c r="N166" s="149" t="s">
        <v>41</v>
      </c>
      <c r="P166" s="150">
        <f t="shared" si="21"/>
        <v>0</v>
      </c>
      <c r="Q166" s="150">
        <v>1.47E-3</v>
      </c>
      <c r="R166" s="150">
        <f t="shared" si="22"/>
        <v>0.20579999999999998</v>
      </c>
      <c r="S166" s="150">
        <v>0</v>
      </c>
      <c r="T166" s="151">
        <f t="shared" si="23"/>
        <v>0</v>
      </c>
      <c r="AR166" s="152" t="s">
        <v>210</v>
      </c>
      <c r="AT166" s="152" t="s">
        <v>152</v>
      </c>
      <c r="AU166" s="152" t="s">
        <v>87</v>
      </c>
      <c r="AY166" s="13" t="s">
        <v>150</v>
      </c>
      <c r="BE166" s="153">
        <f t="shared" si="24"/>
        <v>0</v>
      </c>
      <c r="BF166" s="153">
        <f t="shared" si="25"/>
        <v>0</v>
      </c>
      <c r="BG166" s="153">
        <f t="shared" si="26"/>
        <v>0</v>
      </c>
      <c r="BH166" s="153">
        <f t="shared" si="27"/>
        <v>0</v>
      </c>
      <c r="BI166" s="153">
        <f t="shared" si="28"/>
        <v>0</v>
      </c>
      <c r="BJ166" s="13" t="s">
        <v>87</v>
      </c>
      <c r="BK166" s="153">
        <f t="shared" si="29"/>
        <v>0</v>
      </c>
      <c r="BL166" s="13" t="s">
        <v>210</v>
      </c>
      <c r="BM166" s="152" t="s">
        <v>1174</v>
      </c>
    </row>
    <row r="167" spans="2:65" s="1" customFormat="1" ht="37.9" customHeight="1">
      <c r="B167" s="139"/>
      <c r="C167" s="154" t="s">
        <v>1175</v>
      </c>
      <c r="D167" s="154" t="s">
        <v>168</v>
      </c>
      <c r="E167" s="155" t="s">
        <v>1176</v>
      </c>
      <c r="F167" s="156" t="s">
        <v>1177</v>
      </c>
      <c r="G167" s="157" t="s">
        <v>174</v>
      </c>
      <c r="H167" s="158">
        <v>140</v>
      </c>
      <c r="I167" s="159"/>
      <c r="J167" s="160">
        <f t="shared" si="20"/>
        <v>0</v>
      </c>
      <c r="K167" s="161"/>
      <c r="L167" s="162"/>
      <c r="M167" s="163" t="s">
        <v>1</v>
      </c>
      <c r="N167" s="164" t="s">
        <v>41</v>
      </c>
      <c r="P167" s="150">
        <f t="shared" si="21"/>
        <v>0</v>
      </c>
      <c r="Q167" s="150">
        <v>0</v>
      </c>
      <c r="R167" s="150">
        <f t="shared" si="22"/>
        <v>0</v>
      </c>
      <c r="S167" s="150">
        <v>0</v>
      </c>
      <c r="T167" s="151">
        <f t="shared" si="23"/>
        <v>0</v>
      </c>
      <c r="AR167" s="152" t="s">
        <v>283</v>
      </c>
      <c r="AT167" s="152" t="s">
        <v>168</v>
      </c>
      <c r="AU167" s="152" t="s">
        <v>87</v>
      </c>
      <c r="AY167" s="13" t="s">
        <v>150</v>
      </c>
      <c r="BE167" s="153">
        <f t="shared" si="24"/>
        <v>0</v>
      </c>
      <c r="BF167" s="153">
        <f t="shared" si="25"/>
        <v>0</v>
      </c>
      <c r="BG167" s="153">
        <f t="shared" si="26"/>
        <v>0</v>
      </c>
      <c r="BH167" s="153">
        <f t="shared" si="27"/>
        <v>0</v>
      </c>
      <c r="BI167" s="153">
        <f t="shared" si="28"/>
        <v>0</v>
      </c>
      <c r="BJ167" s="13" t="s">
        <v>87</v>
      </c>
      <c r="BK167" s="153">
        <f t="shared" si="29"/>
        <v>0</v>
      </c>
      <c r="BL167" s="13" t="s">
        <v>210</v>
      </c>
      <c r="BM167" s="152" t="s">
        <v>1178</v>
      </c>
    </row>
    <row r="168" spans="2:65" s="1" customFormat="1" ht="21.75" customHeight="1">
      <c r="B168" s="139"/>
      <c r="C168" s="140" t="s">
        <v>1179</v>
      </c>
      <c r="D168" s="140" t="s">
        <v>152</v>
      </c>
      <c r="E168" s="141" t="s">
        <v>1180</v>
      </c>
      <c r="F168" s="142" t="s">
        <v>1181</v>
      </c>
      <c r="G168" s="143" t="s">
        <v>174</v>
      </c>
      <c r="H168" s="144">
        <v>55</v>
      </c>
      <c r="I168" s="145"/>
      <c r="J168" s="146">
        <f t="shared" si="20"/>
        <v>0</v>
      </c>
      <c r="K168" s="147"/>
      <c r="L168" s="28"/>
      <c r="M168" s="148" t="s">
        <v>1</v>
      </c>
      <c r="N168" s="149" t="s">
        <v>41</v>
      </c>
      <c r="P168" s="150">
        <f t="shared" si="21"/>
        <v>0</v>
      </c>
      <c r="Q168" s="150">
        <v>1.8600000000000001E-3</v>
      </c>
      <c r="R168" s="150">
        <f t="shared" si="22"/>
        <v>0.1023</v>
      </c>
      <c r="S168" s="150">
        <v>0</v>
      </c>
      <c r="T168" s="151">
        <f t="shared" si="23"/>
        <v>0</v>
      </c>
      <c r="AR168" s="152" t="s">
        <v>210</v>
      </c>
      <c r="AT168" s="152" t="s">
        <v>152</v>
      </c>
      <c r="AU168" s="152" t="s">
        <v>87</v>
      </c>
      <c r="AY168" s="13" t="s">
        <v>150</v>
      </c>
      <c r="BE168" s="153">
        <f t="shared" si="24"/>
        <v>0</v>
      </c>
      <c r="BF168" s="153">
        <f t="shared" si="25"/>
        <v>0</v>
      </c>
      <c r="BG168" s="153">
        <f t="shared" si="26"/>
        <v>0</v>
      </c>
      <c r="BH168" s="153">
        <f t="shared" si="27"/>
        <v>0</v>
      </c>
      <c r="BI168" s="153">
        <f t="shared" si="28"/>
        <v>0</v>
      </c>
      <c r="BJ168" s="13" t="s">
        <v>87</v>
      </c>
      <c r="BK168" s="153">
        <f t="shared" si="29"/>
        <v>0</v>
      </c>
      <c r="BL168" s="13" t="s">
        <v>210</v>
      </c>
      <c r="BM168" s="152" t="s">
        <v>1182</v>
      </c>
    </row>
    <row r="169" spans="2:65" s="1" customFormat="1" ht="37.9" customHeight="1">
      <c r="B169" s="139"/>
      <c r="C169" s="154" t="s">
        <v>1183</v>
      </c>
      <c r="D169" s="154" t="s">
        <v>168</v>
      </c>
      <c r="E169" s="155" t="s">
        <v>1184</v>
      </c>
      <c r="F169" s="156" t="s">
        <v>1185</v>
      </c>
      <c r="G169" s="157" t="s">
        <v>174</v>
      </c>
      <c r="H169" s="158">
        <v>55</v>
      </c>
      <c r="I169" s="159"/>
      <c r="J169" s="160">
        <f t="shared" si="20"/>
        <v>0</v>
      </c>
      <c r="K169" s="161"/>
      <c r="L169" s="162"/>
      <c r="M169" s="163" t="s">
        <v>1</v>
      </c>
      <c r="N169" s="164" t="s">
        <v>41</v>
      </c>
      <c r="P169" s="150">
        <f t="shared" si="21"/>
        <v>0</v>
      </c>
      <c r="Q169" s="150">
        <v>0</v>
      </c>
      <c r="R169" s="150">
        <f t="shared" si="22"/>
        <v>0</v>
      </c>
      <c r="S169" s="150">
        <v>0</v>
      </c>
      <c r="T169" s="151">
        <f t="shared" si="23"/>
        <v>0</v>
      </c>
      <c r="AR169" s="152" t="s">
        <v>283</v>
      </c>
      <c r="AT169" s="152" t="s">
        <v>168</v>
      </c>
      <c r="AU169" s="152" t="s">
        <v>87</v>
      </c>
      <c r="AY169" s="13" t="s">
        <v>150</v>
      </c>
      <c r="BE169" s="153">
        <f t="shared" si="24"/>
        <v>0</v>
      </c>
      <c r="BF169" s="153">
        <f t="shared" si="25"/>
        <v>0</v>
      </c>
      <c r="BG169" s="153">
        <f t="shared" si="26"/>
        <v>0</v>
      </c>
      <c r="BH169" s="153">
        <f t="shared" si="27"/>
        <v>0</v>
      </c>
      <c r="BI169" s="153">
        <f t="shared" si="28"/>
        <v>0</v>
      </c>
      <c r="BJ169" s="13" t="s">
        <v>87</v>
      </c>
      <c r="BK169" s="153">
        <f t="shared" si="29"/>
        <v>0</v>
      </c>
      <c r="BL169" s="13" t="s">
        <v>210</v>
      </c>
      <c r="BM169" s="152" t="s">
        <v>1186</v>
      </c>
    </row>
    <row r="170" spans="2:65" s="1" customFormat="1" ht="21.75" customHeight="1">
      <c r="B170" s="139"/>
      <c r="C170" s="140" t="s">
        <v>1187</v>
      </c>
      <c r="D170" s="140" t="s">
        <v>152</v>
      </c>
      <c r="E170" s="141" t="s">
        <v>1188</v>
      </c>
      <c r="F170" s="142" t="s">
        <v>1189</v>
      </c>
      <c r="G170" s="143" t="s">
        <v>174</v>
      </c>
      <c r="H170" s="144">
        <v>15</v>
      </c>
      <c r="I170" s="145"/>
      <c r="J170" s="146">
        <f t="shared" si="20"/>
        <v>0</v>
      </c>
      <c r="K170" s="147"/>
      <c r="L170" s="28"/>
      <c r="M170" s="148" t="s">
        <v>1</v>
      </c>
      <c r="N170" s="149" t="s">
        <v>41</v>
      </c>
      <c r="P170" s="150">
        <f t="shared" si="21"/>
        <v>0</v>
      </c>
      <c r="Q170" s="150">
        <v>2.0400000000000001E-3</v>
      </c>
      <c r="R170" s="150">
        <f t="shared" si="22"/>
        <v>3.0600000000000002E-2</v>
      </c>
      <c r="S170" s="150">
        <v>0</v>
      </c>
      <c r="T170" s="151">
        <f t="shared" si="23"/>
        <v>0</v>
      </c>
      <c r="AR170" s="152" t="s">
        <v>210</v>
      </c>
      <c r="AT170" s="152" t="s">
        <v>152</v>
      </c>
      <c r="AU170" s="152" t="s">
        <v>87</v>
      </c>
      <c r="AY170" s="13" t="s">
        <v>150</v>
      </c>
      <c r="BE170" s="153">
        <f t="shared" si="24"/>
        <v>0</v>
      </c>
      <c r="BF170" s="153">
        <f t="shared" si="25"/>
        <v>0</v>
      </c>
      <c r="BG170" s="153">
        <f t="shared" si="26"/>
        <v>0</v>
      </c>
      <c r="BH170" s="153">
        <f t="shared" si="27"/>
        <v>0</v>
      </c>
      <c r="BI170" s="153">
        <f t="shared" si="28"/>
        <v>0</v>
      </c>
      <c r="BJ170" s="13" t="s">
        <v>87</v>
      </c>
      <c r="BK170" s="153">
        <f t="shared" si="29"/>
        <v>0</v>
      </c>
      <c r="BL170" s="13" t="s">
        <v>210</v>
      </c>
      <c r="BM170" s="152" t="s">
        <v>1190</v>
      </c>
    </row>
    <row r="171" spans="2:65" s="1" customFormat="1" ht="37.9" customHeight="1">
      <c r="B171" s="139"/>
      <c r="C171" s="154" t="s">
        <v>1191</v>
      </c>
      <c r="D171" s="154" t="s">
        <v>168</v>
      </c>
      <c r="E171" s="155" t="s">
        <v>1192</v>
      </c>
      <c r="F171" s="156" t="s">
        <v>1193</v>
      </c>
      <c r="G171" s="157" t="s">
        <v>174</v>
      </c>
      <c r="H171" s="158">
        <v>15</v>
      </c>
      <c r="I171" s="159"/>
      <c r="J171" s="160">
        <f t="shared" si="20"/>
        <v>0</v>
      </c>
      <c r="K171" s="161"/>
      <c r="L171" s="162"/>
      <c r="M171" s="163" t="s">
        <v>1</v>
      </c>
      <c r="N171" s="164" t="s">
        <v>41</v>
      </c>
      <c r="P171" s="150">
        <f t="shared" si="21"/>
        <v>0</v>
      </c>
      <c r="Q171" s="150">
        <v>0</v>
      </c>
      <c r="R171" s="150">
        <f t="shared" si="22"/>
        <v>0</v>
      </c>
      <c r="S171" s="150">
        <v>0</v>
      </c>
      <c r="T171" s="151">
        <f t="shared" si="23"/>
        <v>0</v>
      </c>
      <c r="AR171" s="152" t="s">
        <v>283</v>
      </c>
      <c r="AT171" s="152" t="s">
        <v>168</v>
      </c>
      <c r="AU171" s="152" t="s">
        <v>87</v>
      </c>
      <c r="AY171" s="13" t="s">
        <v>150</v>
      </c>
      <c r="BE171" s="153">
        <f t="shared" si="24"/>
        <v>0</v>
      </c>
      <c r="BF171" s="153">
        <f t="shared" si="25"/>
        <v>0</v>
      </c>
      <c r="BG171" s="153">
        <f t="shared" si="26"/>
        <v>0</v>
      </c>
      <c r="BH171" s="153">
        <f t="shared" si="27"/>
        <v>0</v>
      </c>
      <c r="BI171" s="153">
        <f t="shared" si="28"/>
        <v>0</v>
      </c>
      <c r="BJ171" s="13" t="s">
        <v>87</v>
      </c>
      <c r="BK171" s="153">
        <f t="shared" si="29"/>
        <v>0</v>
      </c>
      <c r="BL171" s="13" t="s">
        <v>210</v>
      </c>
      <c r="BM171" s="152" t="s">
        <v>1194</v>
      </c>
    </row>
    <row r="172" spans="2:65" s="1" customFormat="1" ht="21.75" customHeight="1">
      <c r="B172" s="139"/>
      <c r="C172" s="140" t="s">
        <v>1195</v>
      </c>
      <c r="D172" s="140" t="s">
        <v>152</v>
      </c>
      <c r="E172" s="141" t="s">
        <v>1196</v>
      </c>
      <c r="F172" s="142" t="s">
        <v>1197</v>
      </c>
      <c r="G172" s="143" t="s">
        <v>174</v>
      </c>
      <c r="H172" s="144">
        <v>25</v>
      </c>
      <c r="I172" s="145"/>
      <c r="J172" s="146">
        <f t="shared" si="20"/>
        <v>0</v>
      </c>
      <c r="K172" s="147"/>
      <c r="L172" s="28"/>
      <c r="M172" s="148" t="s">
        <v>1</v>
      </c>
      <c r="N172" s="149" t="s">
        <v>41</v>
      </c>
      <c r="P172" s="150">
        <f t="shared" si="21"/>
        <v>0</v>
      </c>
      <c r="Q172" s="150">
        <v>2.5999999999999999E-3</v>
      </c>
      <c r="R172" s="150">
        <f t="shared" si="22"/>
        <v>6.5000000000000002E-2</v>
      </c>
      <c r="S172" s="150">
        <v>0</v>
      </c>
      <c r="T172" s="151">
        <f t="shared" si="23"/>
        <v>0</v>
      </c>
      <c r="AR172" s="152" t="s">
        <v>210</v>
      </c>
      <c r="AT172" s="152" t="s">
        <v>152</v>
      </c>
      <c r="AU172" s="152" t="s">
        <v>87</v>
      </c>
      <c r="AY172" s="13" t="s">
        <v>150</v>
      </c>
      <c r="BE172" s="153">
        <f t="shared" si="24"/>
        <v>0</v>
      </c>
      <c r="BF172" s="153">
        <f t="shared" si="25"/>
        <v>0</v>
      </c>
      <c r="BG172" s="153">
        <f t="shared" si="26"/>
        <v>0</v>
      </c>
      <c r="BH172" s="153">
        <f t="shared" si="27"/>
        <v>0</v>
      </c>
      <c r="BI172" s="153">
        <f t="shared" si="28"/>
        <v>0</v>
      </c>
      <c r="BJ172" s="13" t="s">
        <v>87</v>
      </c>
      <c r="BK172" s="153">
        <f t="shared" si="29"/>
        <v>0</v>
      </c>
      <c r="BL172" s="13" t="s">
        <v>210</v>
      </c>
      <c r="BM172" s="152" t="s">
        <v>1198</v>
      </c>
    </row>
    <row r="173" spans="2:65" s="1" customFormat="1" ht="37.9" customHeight="1">
      <c r="B173" s="139"/>
      <c r="C173" s="154" t="s">
        <v>1199</v>
      </c>
      <c r="D173" s="154" t="s">
        <v>168</v>
      </c>
      <c r="E173" s="155" t="s">
        <v>1200</v>
      </c>
      <c r="F173" s="156" t="s">
        <v>1201</v>
      </c>
      <c r="G173" s="157" t="s">
        <v>174</v>
      </c>
      <c r="H173" s="158">
        <v>25</v>
      </c>
      <c r="I173" s="159"/>
      <c r="J173" s="160">
        <f t="shared" si="20"/>
        <v>0</v>
      </c>
      <c r="K173" s="161"/>
      <c r="L173" s="162"/>
      <c r="M173" s="163" t="s">
        <v>1</v>
      </c>
      <c r="N173" s="164" t="s">
        <v>41</v>
      </c>
      <c r="P173" s="150">
        <f t="shared" si="21"/>
        <v>0</v>
      </c>
      <c r="Q173" s="150">
        <v>0</v>
      </c>
      <c r="R173" s="150">
        <f t="shared" si="22"/>
        <v>0</v>
      </c>
      <c r="S173" s="150">
        <v>0</v>
      </c>
      <c r="T173" s="151">
        <f t="shared" si="23"/>
        <v>0</v>
      </c>
      <c r="AR173" s="152" t="s">
        <v>283</v>
      </c>
      <c r="AT173" s="152" t="s">
        <v>168</v>
      </c>
      <c r="AU173" s="152" t="s">
        <v>87</v>
      </c>
      <c r="AY173" s="13" t="s">
        <v>150</v>
      </c>
      <c r="BE173" s="153">
        <f t="shared" si="24"/>
        <v>0</v>
      </c>
      <c r="BF173" s="153">
        <f t="shared" si="25"/>
        <v>0</v>
      </c>
      <c r="BG173" s="153">
        <f t="shared" si="26"/>
        <v>0</v>
      </c>
      <c r="BH173" s="153">
        <f t="shared" si="27"/>
        <v>0</v>
      </c>
      <c r="BI173" s="153">
        <f t="shared" si="28"/>
        <v>0</v>
      </c>
      <c r="BJ173" s="13" t="s">
        <v>87</v>
      </c>
      <c r="BK173" s="153">
        <f t="shared" si="29"/>
        <v>0</v>
      </c>
      <c r="BL173" s="13" t="s">
        <v>210</v>
      </c>
      <c r="BM173" s="152" t="s">
        <v>1202</v>
      </c>
    </row>
    <row r="174" spans="2:65" s="1" customFormat="1" ht="21.75" customHeight="1">
      <c r="B174" s="139"/>
      <c r="C174" s="140" t="s">
        <v>1203</v>
      </c>
      <c r="D174" s="140" t="s">
        <v>152</v>
      </c>
      <c r="E174" s="141" t="s">
        <v>1204</v>
      </c>
      <c r="F174" s="142" t="s">
        <v>1205</v>
      </c>
      <c r="G174" s="143" t="s">
        <v>174</v>
      </c>
      <c r="H174" s="144">
        <v>8</v>
      </c>
      <c r="I174" s="145"/>
      <c r="J174" s="146">
        <f t="shared" si="20"/>
        <v>0</v>
      </c>
      <c r="K174" s="147"/>
      <c r="L174" s="28"/>
      <c r="M174" s="148" t="s">
        <v>1</v>
      </c>
      <c r="N174" s="149" t="s">
        <v>41</v>
      </c>
      <c r="P174" s="150">
        <f t="shared" si="21"/>
        <v>0</v>
      </c>
      <c r="Q174" s="150">
        <v>3.5200000000000001E-3</v>
      </c>
      <c r="R174" s="150">
        <f t="shared" si="22"/>
        <v>2.8160000000000001E-2</v>
      </c>
      <c r="S174" s="150">
        <v>0</v>
      </c>
      <c r="T174" s="151">
        <f t="shared" si="23"/>
        <v>0</v>
      </c>
      <c r="AR174" s="152" t="s">
        <v>210</v>
      </c>
      <c r="AT174" s="152" t="s">
        <v>152</v>
      </c>
      <c r="AU174" s="152" t="s">
        <v>87</v>
      </c>
      <c r="AY174" s="13" t="s">
        <v>150</v>
      </c>
      <c r="BE174" s="153">
        <f t="shared" si="24"/>
        <v>0</v>
      </c>
      <c r="BF174" s="153">
        <f t="shared" si="25"/>
        <v>0</v>
      </c>
      <c r="BG174" s="153">
        <f t="shared" si="26"/>
        <v>0</v>
      </c>
      <c r="BH174" s="153">
        <f t="shared" si="27"/>
        <v>0</v>
      </c>
      <c r="BI174" s="153">
        <f t="shared" si="28"/>
        <v>0</v>
      </c>
      <c r="BJ174" s="13" t="s">
        <v>87</v>
      </c>
      <c r="BK174" s="153">
        <f t="shared" si="29"/>
        <v>0</v>
      </c>
      <c r="BL174" s="13" t="s">
        <v>210</v>
      </c>
      <c r="BM174" s="152" t="s">
        <v>1206</v>
      </c>
    </row>
    <row r="175" spans="2:65" s="1" customFormat="1" ht="37.9" customHeight="1">
      <c r="B175" s="139"/>
      <c r="C175" s="154" t="s">
        <v>1207</v>
      </c>
      <c r="D175" s="154" t="s">
        <v>168</v>
      </c>
      <c r="E175" s="155" t="s">
        <v>1208</v>
      </c>
      <c r="F175" s="156" t="s">
        <v>1209</v>
      </c>
      <c r="G175" s="157" t="s">
        <v>174</v>
      </c>
      <c r="H175" s="158">
        <v>8</v>
      </c>
      <c r="I175" s="159"/>
      <c r="J175" s="160">
        <f t="shared" si="20"/>
        <v>0</v>
      </c>
      <c r="K175" s="161"/>
      <c r="L175" s="162"/>
      <c r="M175" s="163" t="s">
        <v>1</v>
      </c>
      <c r="N175" s="164" t="s">
        <v>41</v>
      </c>
      <c r="P175" s="150">
        <f t="shared" si="21"/>
        <v>0</v>
      </c>
      <c r="Q175" s="150">
        <v>2E-3</v>
      </c>
      <c r="R175" s="150">
        <f t="shared" si="22"/>
        <v>1.6E-2</v>
      </c>
      <c r="S175" s="150">
        <v>0</v>
      </c>
      <c r="T175" s="151">
        <f t="shared" si="23"/>
        <v>0</v>
      </c>
      <c r="AR175" s="152" t="s">
        <v>283</v>
      </c>
      <c r="AT175" s="152" t="s">
        <v>168</v>
      </c>
      <c r="AU175" s="152" t="s">
        <v>87</v>
      </c>
      <c r="AY175" s="13" t="s">
        <v>150</v>
      </c>
      <c r="BE175" s="153">
        <f t="shared" si="24"/>
        <v>0</v>
      </c>
      <c r="BF175" s="153">
        <f t="shared" si="25"/>
        <v>0</v>
      </c>
      <c r="BG175" s="153">
        <f t="shared" si="26"/>
        <v>0</v>
      </c>
      <c r="BH175" s="153">
        <f t="shared" si="27"/>
        <v>0</v>
      </c>
      <c r="BI175" s="153">
        <f t="shared" si="28"/>
        <v>0</v>
      </c>
      <c r="BJ175" s="13" t="s">
        <v>87</v>
      </c>
      <c r="BK175" s="153">
        <f t="shared" si="29"/>
        <v>0</v>
      </c>
      <c r="BL175" s="13" t="s">
        <v>210</v>
      </c>
      <c r="BM175" s="152" t="s">
        <v>1210</v>
      </c>
    </row>
    <row r="176" spans="2:65" s="1" customFormat="1" ht="21.75" customHeight="1">
      <c r="B176" s="139"/>
      <c r="C176" s="140" t="s">
        <v>1211</v>
      </c>
      <c r="D176" s="140" t="s">
        <v>152</v>
      </c>
      <c r="E176" s="141" t="s">
        <v>1212</v>
      </c>
      <c r="F176" s="142" t="s">
        <v>1213</v>
      </c>
      <c r="G176" s="143" t="s">
        <v>166</v>
      </c>
      <c r="H176" s="144">
        <v>140</v>
      </c>
      <c r="I176" s="145"/>
      <c r="J176" s="146">
        <f t="shared" si="20"/>
        <v>0</v>
      </c>
      <c r="K176" s="147"/>
      <c r="L176" s="28"/>
      <c r="M176" s="148" t="s">
        <v>1</v>
      </c>
      <c r="N176" s="149" t="s">
        <v>41</v>
      </c>
      <c r="P176" s="150">
        <f t="shared" si="21"/>
        <v>0</v>
      </c>
      <c r="Q176" s="150">
        <v>3.0000000000000001E-5</v>
      </c>
      <c r="R176" s="150">
        <f t="shared" si="22"/>
        <v>4.1999999999999997E-3</v>
      </c>
      <c r="S176" s="150">
        <v>0</v>
      </c>
      <c r="T176" s="151">
        <f t="shared" si="23"/>
        <v>0</v>
      </c>
      <c r="AR176" s="152" t="s">
        <v>210</v>
      </c>
      <c r="AT176" s="152" t="s">
        <v>152</v>
      </c>
      <c r="AU176" s="152" t="s">
        <v>87</v>
      </c>
      <c r="AY176" s="13" t="s">
        <v>150</v>
      </c>
      <c r="BE176" s="153">
        <f t="shared" si="24"/>
        <v>0</v>
      </c>
      <c r="BF176" s="153">
        <f t="shared" si="25"/>
        <v>0</v>
      </c>
      <c r="BG176" s="153">
        <f t="shared" si="26"/>
        <v>0</v>
      </c>
      <c r="BH176" s="153">
        <f t="shared" si="27"/>
        <v>0</v>
      </c>
      <c r="BI176" s="153">
        <f t="shared" si="28"/>
        <v>0</v>
      </c>
      <c r="BJ176" s="13" t="s">
        <v>87</v>
      </c>
      <c r="BK176" s="153">
        <f t="shared" si="29"/>
        <v>0</v>
      </c>
      <c r="BL176" s="13" t="s">
        <v>210</v>
      </c>
      <c r="BM176" s="152" t="s">
        <v>1214</v>
      </c>
    </row>
    <row r="177" spans="2:65" s="1" customFormat="1" ht="24.2" customHeight="1">
      <c r="B177" s="139"/>
      <c r="C177" s="154" t="s">
        <v>1215</v>
      </c>
      <c r="D177" s="154" t="s">
        <v>168</v>
      </c>
      <c r="E177" s="155" t="s">
        <v>1216</v>
      </c>
      <c r="F177" s="156" t="s">
        <v>1217</v>
      </c>
      <c r="G177" s="157" t="s">
        <v>166</v>
      </c>
      <c r="H177" s="158">
        <v>140</v>
      </c>
      <c r="I177" s="159"/>
      <c r="J177" s="160">
        <f t="shared" si="20"/>
        <v>0</v>
      </c>
      <c r="K177" s="161"/>
      <c r="L177" s="162"/>
      <c r="M177" s="163" t="s">
        <v>1</v>
      </c>
      <c r="N177" s="164" t="s">
        <v>41</v>
      </c>
      <c r="P177" s="150">
        <f t="shared" si="21"/>
        <v>0</v>
      </c>
      <c r="Q177" s="150">
        <v>0</v>
      </c>
      <c r="R177" s="150">
        <f t="shared" si="22"/>
        <v>0</v>
      </c>
      <c r="S177" s="150">
        <v>0</v>
      </c>
      <c r="T177" s="151">
        <f t="shared" si="23"/>
        <v>0</v>
      </c>
      <c r="AR177" s="152" t="s">
        <v>283</v>
      </c>
      <c r="AT177" s="152" t="s">
        <v>168</v>
      </c>
      <c r="AU177" s="152" t="s">
        <v>87</v>
      </c>
      <c r="AY177" s="13" t="s">
        <v>150</v>
      </c>
      <c r="BE177" s="153">
        <f t="shared" si="24"/>
        <v>0</v>
      </c>
      <c r="BF177" s="153">
        <f t="shared" si="25"/>
        <v>0</v>
      </c>
      <c r="BG177" s="153">
        <f t="shared" si="26"/>
        <v>0</v>
      </c>
      <c r="BH177" s="153">
        <f t="shared" si="27"/>
        <v>0</v>
      </c>
      <c r="BI177" s="153">
        <f t="shared" si="28"/>
        <v>0</v>
      </c>
      <c r="BJ177" s="13" t="s">
        <v>87</v>
      </c>
      <c r="BK177" s="153">
        <f t="shared" si="29"/>
        <v>0</v>
      </c>
      <c r="BL177" s="13" t="s">
        <v>210</v>
      </c>
      <c r="BM177" s="152" t="s">
        <v>1218</v>
      </c>
    </row>
    <row r="178" spans="2:65" s="1" customFormat="1" ht="21.75" customHeight="1">
      <c r="B178" s="139"/>
      <c r="C178" s="140" t="s">
        <v>1219</v>
      </c>
      <c r="D178" s="140" t="s">
        <v>152</v>
      </c>
      <c r="E178" s="141" t="s">
        <v>1220</v>
      </c>
      <c r="F178" s="142" t="s">
        <v>1221</v>
      </c>
      <c r="G178" s="143" t="s">
        <v>271</v>
      </c>
      <c r="H178" s="165"/>
      <c r="I178" s="145"/>
      <c r="J178" s="146">
        <f t="shared" si="20"/>
        <v>0</v>
      </c>
      <c r="K178" s="147"/>
      <c r="L178" s="28"/>
      <c r="M178" s="148" t="s">
        <v>1</v>
      </c>
      <c r="N178" s="149" t="s">
        <v>41</v>
      </c>
      <c r="P178" s="150">
        <f t="shared" si="21"/>
        <v>0</v>
      </c>
      <c r="Q178" s="150">
        <v>2.9999999999999997E-4</v>
      </c>
      <c r="R178" s="150">
        <f t="shared" si="22"/>
        <v>0</v>
      </c>
      <c r="S178" s="150">
        <v>0</v>
      </c>
      <c r="T178" s="151">
        <f t="shared" si="23"/>
        <v>0</v>
      </c>
      <c r="AR178" s="152" t="s">
        <v>210</v>
      </c>
      <c r="AT178" s="152" t="s">
        <v>152</v>
      </c>
      <c r="AU178" s="152" t="s">
        <v>87</v>
      </c>
      <c r="AY178" s="13" t="s">
        <v>150</v>
      </c>
      <c r="BE178" s="153">
        <f t="shared" si="24"/>
        <v>0</v>
      </c>
      <c r="BF178" s="153">
        <f t="shared" si="25"/>
        <v>0</v>
      </c>
      <c r="BG178" s="153">
        <f t="shared" si="26"/>
        <v>0</v>
      </c>
      <c r="BH178" s="153">
        <f t="shared" si="27"/>
        <v>0</v>
      </c>
      <c r="BI178" s="153">
        <f t="shared" si="28"/>
        <v>0</v>
      </c>
      <c r="BJ178" s="13" t="s">
        <v>87</v>
      </c>
      <c r="BK178" s="153">
        <f t="shared" si="29"/>
        <v>0</v>
      </c>
      <c r="BL178" s="13" t="s">
        <v>210</v>
      </c>
      <c r="BM178" s="152" t="s">
        <v>1222</v>
      </c>
    </row>
    <row r="179" spans="2:65" s="1" customFormat="1" ht="21.75" customHeight="1">
      <c r="B179" s="139"/>
      <c r="C179" s="140" t="s">
        <v>1223</v>
      </c>
      <c r="D179" s="140" t="s">
        <v>152</v>
      </c>
      <c r="E179" s="141" t="s">
        <v>1224</v>
      </c>
      <c r="F179" s="142" t="s">
        <v>1225</v>
      </c>
      <c r="G179" s="143" t="s">
        <v>174</v>
      </c>
      <c r="H179" s="144">
        <v>995</v>
      </c>
      <c r="I179" s="145"/>
      <c r="J179" s="146">
        <f t="shared" si="20"/>
        <v>0</v>
      </c>
      <c r="K179" s="147"/>
      <c r="L179" s="28"/>
      <c r="M179" s="148" t="s">
        <v>1</v>
      </c>
      <c r="N179" s="149" t="s">
        <v>41</v>
      </c>
      <c r="P179" s="150">
        <f t="shared" si="21"/>
        <v>0</v>
      </c>
      <c r="Q179" s="150">
        <v>0</v>
      </c>
      <c r="R179" s="150">
        <f t="shared" si="22"/>
        <v>0</v>
      </c>
      <c r="S179" s="150">
        <v>0</v>
      </c>
      <c r="T179" s="151">
        <f t="shared" si="23"/>
        <v>0</v>
      </c>
      <c r="AR179" s="152" t="s">
        <v>210</v>
      </c>
      <c r="AT179" s="152" t="s">
        <v>152</v>
      </c>
      <c r="AU179" s="152" t="s">
        <v>87</v>
      </c>
      <c r="AY179" s="13" t="s">
        <v>150</v>
      </c>
      <c r="BE179" s="153">
        <f t="shared" si="24"/>
        <v>0</v>
      </c>
      <c r="BF179" s="153">
        <f t="shared" si="25"/>
        <v>0</v>
      </c>
      <c r="BG179" s="153">
        <f t="shared" si="26"/>
        <v>0</v>
      </c>
      <c r="BH179" s="153">
        <f t="shared" si="27"/>
        <v>0</v>
      </c>
      <c r="BI179" s="153">
        <f t="shared" si="28"/>
        <v>0</v>
      </c>
      <c r="BJ179" s="13" t="s">
        <v>87</v>
      </c>
      <c r="BK179" s="153">
        <f t="shared" si="29"/>
        <v>0</v>
      </c>
      <c r="BL179" s="13" t="s">
        <v>210</v>
      </c>
      <c r="BM179" s="152" t="s">
        <v>1226</v>
      </c>
    </row>
    <row r="180" spans="2:65" s="1" customFormat="1" ht="24.2" customHeight="1">
      <c r="B180" s="139"/>
      <c r="C180" s="140" t="s">
        <v>1227</v>
      </c>
      <c r="D180" s="140" t="s">
        <v>152</v>
      </c>
      <c r="E180" s="141" t="s">
        <v>1228</v>
      </c>
      <c r="F180" s="142" t="s">
        <v>1229</v>
      </c>
      <c r="G180" s="143" t="s">
        <v>174</v>
      </c>
      <c r="H180" s="144">
        <v>48</v>
      </c>
      <c r="I180" s="145"/>
      <c r="J180" s="146">
        <f t="shared" si="20"/>
        <v>0</v>
      </c>
      <c r="K180" s="147"/>
      <c r="L180" s="28"/>
      <c r="M180" s="148" t="s">
        <v>1</v>
      </c>
      <c r="N180" s="149" t="s">
        <v>41</v>
      </c>
      <c r="P180" s="150">
        <f t="shared" si="21"/>
        <v>0</v>
      </c>
      <c r="Q180" s="150">
        <v>0</v>
      </c>
      <c r="R180" s="150">
        <f t="shared" si="22"/>
        <v>0</v>
      </c>
      <c r="S180" s="150">
        <v>0</v>
      </c>
      <c r="T180" s="151">
        <f t="shared" si="23"/>
        <v>0</v>
      </c>
      <c r="AR180" s="152" t="s">
        <v>210</v>
      </c>
      <c r="AT180" s="152" t="s">
        <v>152</v>
      </c>
      <c r="AU180" s="152" t="s">
        <v>87</v>
      </c>
      <c r="AY180" s="13" t="s">
        <v>150</v>
      </c>
      <c r="BE180" s="153">
        <f t="shared" si="24"/>
        <v>0</v>
      </c>
      <c r="BF180" s="153">
        <f t="shared" si="25"/>
        <v>0</v>
      </c>
      <c r="BG180" s="153">
        <f t="shared" si="26"/>
        <v>0</v>
      </c>
      <c r="BH180" s="153">
        <f t="shared" si="27"/>
        <v>0</v>
      </c>
      <c r="BI180" s="153">
        <f t="shared" si="28"/>
        <v>0</v>
      </c>
      <c r="BJ180" s="13" t="s">
        <v>87</v>
      </c>
      <c r="BK180" s="153">
        <f t="shared" si="29"/>
        <v>0</v>
      </c>
      <c r="BL180" s="13" t="s">
        <v>210</v>
      </c>
      <c r="BM180" s="152" t="s">
        <v>1230</v>
      </c>
    </row>
    <row r="181" spans="2:65" s="1" customFormat="1" ht="24.2" customHeight="1">
      <c r="B181" s="139"/>
      <c r="C181" s="140" t="s">
        <v>339</v>
      </c>
      <c r="D181" s="140" t="s">
        <v>152</v>
      </c>
      <c r="E181" s="141" t="s">
        <v>1231</v>
      </c>
      <c r="F181" s="142" t="s">
        <v>1232</v>
      </c>
      <c r="G181" s="143" t="s">
        <v>271</v>
      </c>
      <c r="H181" s="165"/>
      <c r="I181" s="145"/>
      <c r="J181" s="146">
        <f t="shared" si="20"/>
        <v>0</v>
      </c>
      <c r="K181" s="147"/>
      <c r="L181" s="28"/>
      <c r="M181" s="148" t="s">
        <v>1</v>
      </c>
      <c r="N181" s="149" t="s">
        <v>41</v>
      </c>
      <c r="P181" s="150">
        <f t="shared" si="21"/>
        <v>0</v>
      </c>
      <c r="Q181" s="150">
        <v>0</v>
      </c>
      <c r="R181" s="150">
        <f t="shared" si="22"/>
        <v>0</v>
      </c>
      <c r="S181" s="150">
        <v>0</v>
      </c>
      <c r="T181" s="151">
        <f t="shared" si="23"/>
        <v>0</v>
      </c>
      <c r="AR181" s="152" t="s">
        <v>210</v>
      </c>
      <c r="AT181" s="152" t="s">
        <v>152</v>
      </c>
      <c r="AU181" s="152" t="s">
        <v>87</v>
      </c>
      <c r="AY181" s="13" t="s">
        <v>150</v>
      </c>
      <c r="BE181" s="153">
        <f t="shared" si="24"/>
        <v>0</v>
      </c>
      <c r="BF181" s="153">
        <f t="shared" si="25"/>
        <v>0</v>
      </c>
      <c r="BG181" s="153">
        <f t="shared" si="26"/>
        <v>0</v>
      </c>
      <c r="BH181" s="153">
        <f t="shared" si="27"/>
        <v>0</v>
      </c>
      <c r="BI181" s="153">
        <f t="shared" si="28"/>
        <v>0</v>
      </c>
      <c r="BJ181" s="13" t="s">
        <v>87</v>
      </c>
      <c r="BK181" s="153">
        <f t="shared" si="29"/>
        <v>0</v>
      </c>
      <c r="BL181" s="13" t="s">
        <v>210</v>
      </c>
      <c r="BM181" s="152" t="s">
        <v>1233</v>
      </c>
    </row>
    <row r="182" spans="2:65" s="1" customFormat="1" ht="24.2" customHeight="1">
      <c r="B182" s="139"/>
      <c r="C182" s="140" t="s">
        <v>1234</v>
      </c>
      <c r="D182" s="140" t="s">
        <v>152</v>
      </c>
      <c r="E182" s="141" t="s">
        <v>1235</v>
      </c>
      <c r="F182" s="142" t="s">
        <v>1236</v>
      </c>
      <c r="G182" s="143" t="s">
        <v>271</v>
      </c>
      <c r="H182" s="165"/>
      <c r="I182" s="145"/>
      <c r="J182" s="146">
        <f t="shared" si="20"/>
        <v>0</v>
      </c>
      <c r="K182" s="147"/>
      <c r="L182" s="28"/>
      <c r="M182" s="148" t="s">
        <v>1</v>
      </c>
      <c r="N182" s="149" t="s">
        <v>41</v>
      </c>
      <c r="P182" s="150">
        <f t="shared" si="21"/>
        <v>0</v>
      </c>
      <c r="Q182" s="150">
        <v>0</v>
      </c>
      <c r="R182" s="150">
        <f t="shared" si="22"/>
        <v>0</v>
      </c>
      <c r="S182" s="150">
        <v>0</v>
      </c>
      <c r="T182" s="151">
        <f t="shared" si="23"/>
        <v>0</v>
      </c>
      <c r="AR182" s="152" t="s">
        <v>210</v>
      </c>
      <c r="AT182" s="152" t="s">
        <v>152</v>
      </c>
      <c r="AU182" s="152" t="s">
        <v>87</v>
      </c>
      <c r="AY182" s="13" t="s">
        <v>150</v>
      </c>
      <c r="BE182" s="153">
        <f t="shared" si="24"/>
        <v>0</v>
      </c>
      <c r="BF182" s="153">
        <f t="shared" si="25"/>
        <v>0</v>
      </c>
      <c r="BG182" s="153">
        <f t="shared" si="26"/>
        <v>0</v>
      </c>
      <c r="BH182" s="153">
        <f t="shared" si="27"/>
        <v>0</v>
      </c>
      <c r="BI182" s="153">
        <f t="shared" si="28"/>
        <v>0</v>
      </c>
      <c r="BJ182" s="13" t="s">
        <v>87</v>
      </c>
      <c r="BK182" s="153">
        <f t="shared" si="29"/>
        <v>0</v>
      </c>
      <c r="BL182" s="13" t="s">
        <v>210</v>
      </c>
      <c r="BM182" s="152" t="s">
        <v>1237</v>
      </c>
    </row>
    <row r="183" spans="2:65" s="1" customFormat="1" ht="24.2" customHeight="1">
      <c r="B183" s="139"/>
      <c r="C183" s="140" t="s">
        <v>1238</v>
      </c>
      <c r="D183" s="140" t="s">
        <v>152</v>
      </c>
      <c r="E183" s="141" t="s">
        <v>1239</v>
      </c>
      <c r="F183" s="142" t="s">
        <v>1240</v>
      </c>
      <c r="G183" s="143" t="s">
        <v>271</v>
      </c>
      <c r="H183" s="165"/>
      <c r="I183" s="145"/>
      <c r="J183" s="146">
        <f t="shared" si="20"/>
        <v>0</v>
      </c>
      <c r="K183" s="147"/>
      <c r="L183" s="28"/>
      <c r="M183" s="148" t="s">
        <v>1</v>
      </c>
      <c r="N183" s="149" t="s">
        <v>41</v>
      </c>
      <c r="P183" s="150">
        <f t="shared" si="21"/>
        <v>0</v>
      </c>
      <c r="Q183" s="150">
        <v>0</v>
      </c>
      <c r="R183" s="150">
        <f t="shared" si="22"/>
        <v>0</v>
      </c>
      <c r="S183" s="150">
        <v>0</v>
      </c>
      <c r="T183" s="151">
        <f t="shared" si="23"/>
        <v>0</v>
      </c>
      <c r="AR183" s="152" t="s">
        <v>210</v>
      </c>
      <c r="AT183" s="152" t="s">
        <v>152</v>
      </c>
      <c r="AU183" s="152" t="s">
        <v>87</v>
      </c>
      <c r="AY183" s="13" t="s">
        <v>150</v>
      </c>
      <c r="BE183" s="153">
        <f t="shared" si="24"/>
        <v>0</v>
      </c>
      <c r="BF183" s="153">
        <f t="shared" si="25"/>
        <v>0</v>
      </c>
      <c r="BG183" s="153">
        <f t="shared" si="26"/>
        <v>0</v>
      </c>
      <c r="BH183" s="153">
        <f t="shared" si="27"/>
        <v>0</v>
      </c>
      <c r="BI183" s="153">
        <f t="shared" si="28"/>
        <v>0</v>
      </c>
      <c r="BJ183" s="13" t="s">
        <v>87</v>
      </c>
      <c r="BK183" s="153">
        <f t="shared" si="29"/>
        <v>0</v>
      </c>
      <c r="BL183" s="13" t="s">
        <v>210</v>
      </c>
      <c r="BM183" s="152" t="s">
        <v>1241</v>
      </c>
    </row>
    <row r="184" spans="2:65" s="11" customFormat="1" ht="22.9" customHeight="1">
      <c r="B184" s="127"/>
      <c r="D184" s="128" t="s">
        <v>74</v>
      </c>
      <c r="E184" s="137" t="s">
        <v>1242</v>
      </c>
      <c r="F184" s="137" t="s">
        <v>1243</v>
      </c>
      <c r="I184" s="130"/>
      <c r="J184" s="138">
        <f>BK184</f>
        <v>0</v>
      </c>
      <c r="L184" s="127"/>
      <c r="M184" s="132"/>
      <c r="P184" s="133">
        <f>SUM(P185:P208)</f>
        <v>0</v>
      </c>
      <c r="R184" s="133">
        <f>SUM(R185:R208)</f>
        <v>8.0449999999999994E-2</v>
      </c>
      <c r="T184" s="134">
        <f>SUM(T185:T208)</f>
        <v>0</v>
      </c>
      <c r="AR184" s="128" t="s">
        <v>87</v>
      </c>
      <c r="AT184" s="135" t="s">
        <v>74</v>
      </c>
      <c r="AU184" s="135" t="s">
        <v>82</v>
      </c>
      <c r="AY184" s="128" t="s">
        <v>150</v>
      </c>
      <c r="BK184" s="136">
        <f>SUM(BK185:BK208)</f>
        <v>0</v>
      </c>
    </row>
    <row r="185" spans="2:65" s="1" customFormat="1" ht="16.5" customHeight="1">
      <c r="B185" s="139"/>
      <c r="C185" s="140" t="s">
        <v>1244</v>
      </c>
      <c r="D185" s="140" t="s">
        <v>152</v>
      </c>
      <c r="E185" s="141" t="s">
        <v>1245</v>
      </c>
      <c r="F185" s="142" t="s">
        <v>1246</v>
      </c>
      <c r="G185" s="143" t="s">
        <v>166</v>
      </c>
      <c r="H185" s="144">
        <v>82</v>
      </c>
      <c r="I185" s="145"/>
      <c r="J185" s="146">
        <f t="shared" ref="J185:J208" si="30">ROUND(I185*H185,2)</f>
        <v>0</v>
      </c>
      <c r="K185" s="147"/>
      <c r="L185" s="28"/>
      <c r="M185" s="148" t="s">
        <v>1</v>
      </c>
      <c r="N185" s="149" t="s">
        <v>41</v>
      </c>
      <c r="P185" s="150">
        <f t="shared" ref="P185:P208" si="31">O185*H185</f>
        <v>0</v>
      </c>
      <c r="Q185" s="150">
        <v>2.0000000000000002E-5</v>
      </c>
      <c r="R185" s="150">
        <f t="shared" ref="R185:R208" si="32">Q185*H185</f>
        <v>1.6400000000000002E-3</v>
      </c>
      <c r="S185" s="150">
        <v>0</v>
      </c>
      <c r="T185" s="151">
        <f t="shared" ref="T185:T208" si="33">S185*H185</f>
        <v>0</v>
      </c>
      <c r="AR185" s="152" t="s">
        <v>210</v>
      </c>
      <c r="AT185" s="152" t="s">
        <v>152</v>
      </c>
      <c r="AU185" s="152" t="s">
        <v>87</v>
      </c>
      <c r="AY185" s="13" t="s">
        <v>150</v>
      </c>
      <c r="BE185" s="153">
        <f t="shared" ref="BE185:BE208" si="34">IF(N185="základná",J185,0)</f>
        <v>0</v>
      </c>
      <c r="BF185" s="153">
        <f t="shared" ref="BF185:BF208" si="35">IF(N185="znížená",J185,0)</f>
        <v>0</v>
      </c>
      <c r="BG185" s="153">
        <f t="shared" ref="BG185:BG208" si="36">IF(N185="zákl. prenesená",J185,0)</f>
        <v>0</v>
      </c>
      <c r="BH185" s="153">
        <f t="shared" ref="BH185:BH208" si="37">IF(N185="zníž. prenesená",J185,0)</f>
        <v>0</v>
      </c>
      <c r="BI185" s="153">
        <f t="shared" ref="BI185:BI208" si="38">IF(N185="nulová",J185,0)</f>
        <v>0</v>
      </c>
      <c r="BJ185" s="13" t="s">
        <v>87</v>
      </c>
      <c r="BK185" s="153">
        <f t="shared" ref="BK185:BK208" si="39">ROUND(I185*H185,2)</f>
        <v>0</v>
      </c>
      <c r="BL185" s="13" t="s">
        <v>210</v>
      </c>
      <c r="BM185" s="152" t="s">
        <v>1247</v>
      </c>
    </row>
    <row r="186" spans="2:65" s="1" customFormat="1" ht="49.15" customHeight="1">
      <c r="B186" s="139"/>
      <c r="C186" s="154" t="s">
        <v>1248</v>
      </c>
      <c r="D186" s="154" t="s">
        <v>168</v>
      </c>
      <c r="E186" s="155" t="s">
        <v>1249</v>
      </c>
      <c r="F186" s="156" t="s">
        <v>1250</v>
      </c>
      <c r="G186" s="157" t="s">
        <v>166</v>
      </c>
      <c r="H186" s="158">
        <v>10</v>
      </c>
      <c r="I186" s="159"/>
      <c r="J186" s="160">
        <f t="shared" si="30"/>
        <v>0</v>
      </c>
      <c r="K186" s="161"/>
      <c r="L186" s="162"/>
      <c r="M186" s="163" t="s">
        <v>1</v>
      </c>
      <c r="N186" s="164" t="s">
        <v>41</v>
      </c>
      <c r="P186" s="150">
        <f t="shared" si="31"/>
        <v>0</v>
      </c>
      <c r="Q186" s="150">
        <v>2.5999999999999998E-4</v>
      </c>
      <c r="R186" s="150">
        <f t="shared" si="32"/>
        <v>2.5999999999999999E-3</v>
      </c>
      <c r="S186" s="150">
        <v>0</v>
      </c>
      <c r="T186" s="151">
        <f t="shared" si="33"/>
        <v>0</v>
      </c>
      <c r="AR186" s="152" t="s">
        <v>283</v>
      </c>
      <c r="AT186" s="152" t="s">
        <v>168</v>
      </c>
      <c r="AU186" s="152" t="s">
        <v>87</v>
      </c>
      <c r="AY186" s="13" t="s">
        <v>150</v>
      </c>
      <c r="BE186" s="153">
        <f t="shared" si="34"/>
        <v>0</v>
      </c>
      <c r="BF186" s="153">
        <f t="shared" si="35"/>
        <v>0</v>
      </c>
      <c r="BG186" s="153">
        <f t="shared" si="36"/>
        <v>0</v>
      </c>
      <c r="BH186" s="153">
        <f t="shared" si="37"/>
        <v>0</v>
      </c>
      <c r="BI186" s="153">
        <f t="shared" si="38"/>
        <v>0</v>
      </c>
      <c r="BJ186" s="13" t="s">
        <v>87</v>
      </c>
      <c r="BK186" s="153">
        <f t="shared" si="39"/>
        <v>0</v>
      </c>
      <c r="BL186" s="13" t="s">
        <v>210</v>
      </c>
      <c r="BM186" s="152" t="s">
        <v>1251</v>
      </c>
    </row>
    <row r="187" spans="2:65" s="1" customFormat="1" ht="62.65" customHeight="1">
      <c r="B187" s="139"/>
      <c r="C187" s="154" t="s">
        <v>1252</v>
      </c>
      <c r="D187" s="154" t="s">
        <v>168</v>
      </c>
      <c r="E187" s="155" t="s">
        <v>1253</v>
      </c>
      <c r="F187" s="156" t="s">
        <v>1254</v>
      </c>
      <c r="G187" s="157" t="s">
        <v>166</v>
      </c>
      <c r="H187" s="158">
        <v>10</v>
      </c>
      <c r="I187" s="159"/>
      <c r="J187" s="160">
        <f t="shared" si="30"/>
        <v>0</v>
      </c>
      <c r="K187" s="161"/>
      <c r="L187" s="162"/>
      <c r="M187" s="163" t="s">
        <v>1</v>
      </c>
      <c r="N187" s="164" t="s">
        <v>41</v>
      </c>
      <c r="P187" s="150">
        <f t="shared" si="31"/>
        <v>0</v>
      </c>
      <c r="Q187" s="150">
        <v>2.2000000000000001E-4</v>
      </c>
      <c r="R187" s="150">
        <f t="shared" si="32"/>
        <v>2.2000000000000001E-3</v>
      </c>
      <c r="S187" s="150">
        <v>0</v>
      </c>
      <c r="T187" s="151">
        <f t="shared" si="33"/>
        <v>0</v>
      </c>
      <c r="AR187" s="152" t="s">
        <v>283</v>
      </c>
      <c r="AT187" s="152" t="s">
        <v>168</v>
      </c>
      <c r="AU187" s="152" t="s">
        <v>87</v>
      </c>
      <c r="AY187" s="13" t="s">
        <v>150</v>
      </c>
      <c r="BE187" s="153">
        <f t="shared" si="34"/>
        <v>0</v>
      </c>
      <c r="BF187" s="153">
        <f t="shared" si="35"/>
        <v>0</v>
      </c>
      <c r="BG187" s="153">
        <f t="shared" si="36"/>
        <v>0</v>
      </c>
      <c r="BH187" s="153">
        <f t="shared" si="37"/>
        <v>0</v>
      </c>
      <c r="BI187" s="153">
        <f t="shared" si="38"/>
        <v>0</v>
      </c>
      <c r="BJ187" s="13" t="s">
        <v>87</v>
      </c>
      <c r="BK187" s="153">
        <f t="shared" si="39"/>
        <v>0</v>
      </c>
      <c r="BL187" s="13" t="s">
        <v>210</v>
      </c>
      <c r="BM187" s="152" t="s">
        <v>1255</v>
      </c>
    </row>
    <row r="188" spans="2:65" s="1" customFormat="1" ht="66.75" customHeight="1">
      <c r="B188" s="139"/>
      <c r="C188" s="154" t="s">
        <v>1256</v>
      </c>
      <c r="D188" s="154" t="s">
        <v>168</v>
      </c>
      <c r="E188" s="155" t="s">
        <v>1257</v>
      </c>
      <c r="F188" s="156" t="s">
        <v>1258</v>
      </c>
      <c r="G188" s="157" t="s">
        <v>166</v>
      </c>
      <c r="H188" s="158">
        <v>95</v>
      </c>
      <c r="I188" s="159"/>
      <c r="J188" s="160">
        <f t="shared" si="30"/>
        <v>0</v>
      </c>
      <c r="K188" s="161"/>
      <c r="L188" s="162"/>
      <c r="M188" s="163" t="s">
        <v>1</v>
      </c>
      <c r="N188" s="164" t="s">
        <v>41</v>
      </c>
      <c r="P188" s="150">
        <f t="shared" si="31"/>
        <v>0</v>
      </c>
      <c r="Q188" s="150">
        <v>4.6999999999999999E-4</v>
      </c>
      <c r="R188" s="150">
        <f t="shared" si="32"/>
        <v>4.4649999999999995E-2</v>
      </c>
      <c r="S188" s="150">
        <v>0</v>
      </c>
      <c r="T188" s="151">
        <f t="shared" si="33"/>
        <v>0</v>
      </c>
      <c r="AR188" s="152" t="s">
        <v>283</v>
      </c>
      <c r="AT188" s="152" t="s">
        <v>168</v>
      </c>
      <c r="AU188" s="152" t="s">
        <v>87</v>
      </c>
      <c r="AY188" s="13" t="s">
        <v>150</v>
      </c>
      <c r="BE188" s="153">
        <f t="shared" si="34"/>
        <v>0</v>
      </c>
      <c r="BF188" s="153">
        <f t="shared" si="35"/>
        <v>0</v>
      </c>
      <c r="BG188" s="153">
        <f t="shared" si="36"/>
        <v>0</v>
      </c>
      <c r="BH188" s="153">
        <f t="shared" si="37"/>
        <v>0</v>
      </c>
      <c r="BI188" s="153">
        <f t="shared" si="38"/>
        <v>0</v>
      </c>
      <c r="BJ188" s="13" t="s">
        <v>87</v>
      </c>
      <c r="BK188" s="153">
        <f t="shared" si="39"/>
        <v>0</v>
      </c>
      <c r="BL188" s="13" t="s">
        <v>210</v>
      </c>
      <c r="BM188" s="152" t="s">
        <v>1259</v>
      </c>
    </row>
    <row r="189" spans="2:65" s="1" customFormat="1" ht="55.5" customHeight="1">
      <c r="B189" s="139"/>
      <c r="C189" s="154" t="s">
        <v>1260</v>
      </c>
      <c r="D189" s="154" t="s">
        <v>168</v>
      </c>
      <c r="E189" s="155" t="s">
        <v>1261</v>
      </c>
      <c r="F189" s="156" t="s">
        <v>1262</v>
      </c>
      <c r="G189" s="157" t="s">
        <v>166</v>
      </c>
      <c r="H189" s="158">
        <v>5</v>
      </c>
      <c r="I189" s="159"/>
      <c r="J189" s="160">
        <f t="shared" si="30"/>
        <v>0</v>
      </c>
      <c r="K189" s="161"/>
      <c r="L189" s="162"/>
      <c r="M189" s="163" t="s">
        <v>1</v>
      </c>
      <c r="N189" s="164" t="s">
        <v>41</v>
      </c>
      <c r="P189" s="150">
        <f t="shared" si="31"/>
        <v>0</v>
      </c>
      <c r="Q189" s="150">
        <v>5.0000000000000001E-4</v>
      </c>
      <c r="R189" s="150">
        <f t="shared" si="32"/>
        <v>2.5000000000000001E-3</v>
      </c>
      <c r="S189" s="150">
        <v>0</v>
      </c>
      <c r="T189" s="151">
        <f t="shared" si="33"/>
        <v>0</v>
      </c>
      <c r="AR189" s="152" t="s">
        <v>283</v>
      </c>
      <c r="AT189" s="152" t="s">
        <v>168</v>
      </c>
      <c r="AU189" s="152" t="s">
        <v>87</v>
      </c>
      <c r="AY189" s="13" t="s">
        <v>150</v>
      </c>
      <c r="BE189" s="153">
        <f t="shared" si="34"/>
        <v>0</v>
      </c>
      <c r="BF189" s="153">
        <f t="shared" si="35"/>
        <v>0</v>
      </c>
      <c r="BG189" s="153">
        <f t="shared" si="36"/>
        <v>0</v>
      </c>
      <c r="BH189" s="153">
        <f t="shared" si="37"/>
        <v>0</v>
      </c>
      <c r="BI189" s="153">
        <f t="shared" si="38"/>
        <v>0</v>
      </c>
      <c r="BJ189" s="13" t="s">
        <v>87</v>
      </c>
      <c r="BK189" s="153">
        <f t="shared" si="39"/>
        <v>0</v>
      </c>
      <c r="BL189" s="13" t="s">
        <v>210</v>
      </c>
      <c r="BM189" s="152" t="s">
        <v>1263</v>
      </c>
    </row>
    <row r="190" spans="2:65" s="1" customFormat="1" ht="24.2" customHeight="1">
      <c r="B190" s="139"/>
      <c r="C190" s="140" t="s">
        <v>1264</v>
      </c>
      <c r="D190" s="140" t="s">
        <v>152</v>
      </c>
      <c r="E190" s="141" t="s">
        <v>1265</v>
      </c>
      <c r="F190" s="142" t="s">
        <v>1266</v>
      </c>
      <c r="G190" s="143" t="s">
        <v>166</v>
      </c>
      <c r="H190" s="144">
        <v>10</v>
      </c>
      <c r="I190" s="145"/>
      <c r="J190" s="146">
        <f t="shared" si="30"/>
        <v>0</v>
      </c>
      <c r="K190" s="147"/>
      <c r="L190" s="28"/>
      <c r="M190" s="148" t="s">
        <v>1</v>
      </c>
      <c r="N190" s="149" t="s">
        <v>41</v>
      </c>
      <c r="P190" s="150">
        <f t="shared" si="31"/>
        <v>0</v>
      </c>
      <c r="Q190" s="150">
        <v>0</v>
      </c>
      <c r="R190" s="150">
        <f t="shared" si="32"/>
        <v>0</v>
      </c>
      <c r="S190" s="150">
        <v>0</v>
      </c>
      <c r="T190" s="151">
        <f t="shared" si="33"/>
        <v>0</v>
      </c>
      <c r="AR190" s="152" t="s">
        <v>210</v>
      </c>
      <c r="AT190" s="152" t="s">
        <v>152</v>
      </c>
      <c r="AU190" s="152" t="s">
        <v>87</v>
      </c>
      <c r="AY190" s="13" t="s">
        <v>150</v>
      </c>
      <c r="BE190" s="153">
        <f t="shared" si="34"/>
        <v>0</v>
      </c>
      <c r="BF190" s="153">
        <f t="shared" si="35"/>
        <v>0</v>
      </c>
      <c r="BG190" s="153">
        <f t="shared" si="36"/>
        <v>0</v>
      </c>
      <c r="BH190" s="153">
        <f t="shared" si="37"/>
        <v>0</v>
      </c>
      <c r="BI190" s="153">
        <f t="shared" si="38"/>
        <v>0</v>
      </c>
      <c r="BJ190" s="13" t="s">
        <v>87</v>
      </c>
      <c r="BK190" s="153">
        <f t="shared" si="39"/>
        <v>0</v>
      </c>
      <c r="BL190" s="13" t="s">
        <v>210</v>
      </c>
      <c r="BM190" s="152" t="s">
        <v>1267</v>
      </c>
    </row>
    <row r="191" spans="2:65" s="1" customFormat="1" ht="55.5" customHeight="1">
      <c r="B191" s="139"/>
      <c r="C191" s="154" t="s">
        <v>1268</v>
      </c>
      <c r="D191" s="154" t="s">
        <v>168</v>
      </c>
      <c r="E191" s="155" t="s">
        <v>1269</v>
      </c>
      <c r="F191" s="156" t="s">
        <v>1270</v>
      </c>
      <c r="G191" s="157" t="s">
        <v>166</v>
      </c>
      <c r="H191" s="158">
        <v>5</v>
      </c>
      <c r="I191" s="159"/>
      <c r="J191" s="160">
        <f t="shared" si="30"/>
        <v>0</v>
      </c>
      <c r="K191" s="161"/>
      <c r="L191" s="162"/>
      <c r="M191" s="163" t="s">
        <v>1</v>
      </c>
      <c r="N191" s="164" t="s">
        <v>41</v>
      </c>
      <c r="P191" s="150">
        <f t="shared" si="31"/>
        <v>0</v>
      </c>
      <c r="Q191" s="150">
        <v>8.4000000000000003E-4</v>
      </c>
      <c r="R191" s="150">
        <f t="shared" si="32"/>
        <v>4.2000000000000006E-3</v>
      </c>
      <c r="S191" s="150">
        <v>0</v>
      </c>
      <c r="T191" s="151">
        <f t="shared" si="33"/>
        <v>0</v>
      </c>
      <c r="AR191" s="152" t="s">
        <v>283</v>
      </c>
      <c r="AT191" s="152" t="s">
        <v>168</v>
      </c>
      <c r="AU191" s="152" t="s">
        <v>87</v>
      </c>
      <c r="AY191" s="13" t="s">
        <v>150</v>
      </c>
      <c r="BE191" s="153">
        <f t="shared" si="34"/>
        <v>0</v>
      </c>
      <c r="BF191" s="153">
        <f t="shared" si="35"/>
        <v>0</v>
      </c>
      <c r="BG191" s="153">
        <f t="shared" si="36"/>
        <v>0</v>
      </c>
      <c r="BH191" s="153">
        <f t="shared" si="37"/>
        <v>0</v>
      </c>
      <c r="BI191" s="153">
        <f t="shared" si="38"/>
        <v>0</v>
      </c>
      <c r="BJ191" s="13" t="s">
        <v>87</v>
      </c>
      <c r="BK191" s="153">
        <f t="shared" si="39"/>
        <v>0</v>
      </c>
      <c r="BL191" s="13" t="s">
        <v>210</v>
      </c>
      <c r="BM191" s="152" t="s">
        <v>1271</v>
      </c>
    </row>
    <row r="192" spans="2:65" s="1" customFormat="1" ht="55.5" customHeight="1">
      <c r="B192" s="139"/>
      <c r="C192" s="154" t="s">
        <v>1272</v>
      </c>
      <c r="D192" s="154" t="s">
        <v>168</v>
      </c>
      <c r="E192" s="155" t="s">
        <v>1273</v>
      </c>
      <c r="F192" s="156" t="s">
        <v>1274</v>
      </c>
      <c r="G192" s="157" t="s">
        <v>166</v>
      </c>
      <c r="H192" s="158">
        <v>5</v>
      </c>
      <c r="I192" s="159"/>
      <c r="J192" s="160">
        <f t="shared" si="30"/>
        <v>0</v>
      </c>
      <c r="K192" s="161"/>
      <c r="L192" s="162"/>
      <c r="M192" s="163" t="s">
        <v>1</v>
      </c>
      <c r="N192" s="164" t="s">
        <v>41</v>
      </c>
      <c r="P192" s="150">
        <f t="shared" si="31"/>
        <v>0</v>
      </c>
      <c r="Q192" s="150">
        <v>8.3000000000000001E-4</v>
      </c>
      <c r="R192" s="150">
        <f t="shared" si="32"/>
        <v>4.15E-3</v>
      </c>
      <c r="S192" s="150">
        <v>0</v>
      </c>
      <c r="T192" s="151">
        <f t="shared" si="33"/>
        <v>0</v>
      </c>
      <c r="AR192" s="152" t="s">
        <v>283</v>
      </c>
      <c r="AT192" s="152" t="s">
        <v>168</v>
      </c>
      <c r="AU192" s="152" t="s">
        <v>87</v>
      </c>
      <c r="AY192" s="13" t="s">
        <v>150</v>
      </c>
      <c r="BE192" s="153">
        <f t="shared" si="34"/>
        <v>0</v>
      </c>
      <c r="BF192" s="153">
        <f t="shared" si="35"/>
        <v>0</v>
      </c>
      <c r="BG192" s="153">
        <f t="shared" si="36"/>
        <v>0</v>
      </c>
      <c r="BH192" s="153">
        <f t="shared" si="37"/>
        <v>0</v>
      </c>
      <c r="BI192" s="153">
        <f t="shared" si="38"/>
        <v>0</v>
      </c>
      <c r="BJ192" s="13" t="s">
        <v>87</v>
      </c>
      <c r="BK192" s="153">
        <f t="shared" si="39"/>
        <v>0</v>
      </c>
      <c r="BL192" s="13" t="s">
        <v>210</v>
      </c>
      <c r="BM192" s="152" t="s">
        <v>1275</v>
      </c>
    </row>
    <row r="193" spans="2:65" s="1" customFormat="1" ht="24.2" customHeight="1">
      <c r="B193" s="139"/>
      <c r="C193" s="140" t="s">
        <v>1276</v>
      </c>
      <c r="D193" s="140" t="s">
        <v>152</v>
      </c>
      <c r="E193" s="141" t="s">
        <v>1277</v>
      </c>
      <c r="F193" s="142" t="s">
        <v>1278</v>
      </c>
      <c r="G193" s="143" t="s">
        <v>166</v>
      </c>
      <c r="H193" s="144">
        <v>1</v>
      </c>
      <c r="I193" s="145"/>
      <c r="J193" s="146">
        <f t="shared" si="30"/>
        <v>0</v>
      </c>
      <c r="K193" s="147"/>
      <c r="L193" s="28"/>
      <c r="M193" s="148" t="s">
        <v>1</v>
      </c>
      <c r="N193" s="149" t="s">
        <v>41</v>
      </c>
      <c r="P193" s="150">
        <f t="shared" si="31"/>
        <v>0</v>
      </c>
      <c r="Q193" s="150">
        <v>1.0000000000000001E-5</v>
      </c>
      <c r="R193" s="150">
        <f t="shared" si="32"/>
        <v>1.0000000000000001E-5</v>
      </c>
      <c r="S193" s="150">
        <v>0</v>
      </c>
      <c r="T193" s="151">
        <f t="shared" si="33"/>
        <v>0</v>
      </c>
      <c r="AR193" s="152" t="s">
        <v>210</v>
      </c>
      <c r="AT193" s="152" t="s">
        <v>152</v>
      </c>
      <c r="AU193" s="152" t="s">
        <v>87</v>
      </c>
      <c r="AY193" s="13" t="s">
        <v>150</v>
      </c>
      <c r="BE193" s="153">
        <f t="shared" si="34"/>
        <v>0</v>
      </c>
      <c r="BF193" s="153">
        <f t="shared" si="35"/>
        <v>0</v>
      </c>
      <c r="BG193" s="153">
        <f t="shared" si="36"/>
        <v>0</v>
      </c>
      <c r="BH193" s="153">
        <f t="shared" si="37"/>
        <v>0</v>
      </c>
      <c r="BI193" s="153">
        <f t="shared" si="38"/>
        <v>0</v>
      </c>
      <c r="BJ193" s="13" t="s">
        <v>87</v>
      </c>
      <c r="BK193" s="153">
        <f t="shared" si="39"/>
        <v>0</v>
      </c>
      <c r="BL193" s="13" t="s">
        <v>210</v>
      </c>
      <c r="BM193" s="152" t="s">
        <v>1279</v>
      </c>
    </row>
    <row r="194" spans="2:65" s="1" customFormat="1" ht="49.15" customHeight="1">
      <c r="B194" s="139"/>
      <c r="C194" s="154" t="s">
        <v>1280</v>
      </c>
      <c r="D194" s="154" t="s">
        <v>168</v>
      </c>
      <c r="E194" s="155" t="s">
        <v>1281</v>
      </c>
      <c r="F194" s="156" t="s">
        <v>1282</v>
      </c>
      <c r="G194" s="157" t="s">
        <v>166</v>
      </c>
      <c r="H194" s="158">
        <v>1</v>
      </c>
      <c r="I194" s="159"/>
      <c r="J194" s="160">
        <f t="shared" si="30"/>
        <v>0</v>
      </c>
      <c r="K194" s="161"/>
      <c r="L194" s="162"/>
      <c r="M194" s="163" t="s">
        <v>1</v>
      </c>
      <c r="N194" s="164" t="s">
        <v>41</v>
      </c>
      <c r="P194" s="150">
        <f t="shared" si="31"/>
        <v>0</v>
      </c>
      <c r="Q194" s="150">
        <v>1.2199999999999999E-3</v>
      </c>
      <c r="R194" s="150">
        <f t="shared" si="32"/>
        <v>1.2199999999999999E-3</v>
      </c>
      <c r="S194" s="150">
        <v>0</v>
      </c>
      <c r="T194" s="151">
        <f t="shared" si="33"/>
        <v>0</v>
      </c>
      <c r="AR194" s="152" t="s">
        <v>283</v>
      </c>
      <c r="AT194" s="152" t="s">
        <v>168</v>
      </c>
      <c r="AU194" s="152" t="s">
        <v>87</v>
      </c>
      <c r="AY194" s="13" t="s">
        <v>150</v>
      </c>
      <c r="BE194" s="153">
        <f t="shared" si="34"/>
        <v>0</v>
      </c>
      <c r="BF194" s="153">
        <f t="shared" si="35"/>
        <v>0</v>
      </c>
      <c r="BG194" s="153">
        <f t="shared" si="36"/>
        <v>0</v>
      </c>
      <c r="BH194" s="153">
        <f t="shared" si="37"/>
        <v>0</v>
      </c>
      <c r="BI194" s="153">
        <f t="shared" si="38"/>
        <v>0</v>
      </c>
      <c r="BJ194" s="13" t="s">
        <v>87</v>
      </c>
      <c r="BK194" s="153">
        <f t="shared" si="39"/>
        <v>0</v>
      </c>
      <c r="BL194" s="13" t="s">
        <v>210</v>
      </c>
      <c r="BM194" s="152" t="s">
        <v>1283</v>
      </c>
    </row>
    <row r="195" spans="2:65" s="1" customFormat="1" ht="24.2" customHeight="1">
      <c r="B195" s="139"/>
      <c r="C195" s="140" t="s">
        <v>1284</v>
      </c>
      <c r="D195" s="140" t="s">
        <v>152</v>
      </c>
      <c r="E195" s="141" t="s">
        <v>1285</v>
      </c>
      <c r="F195" s="142" t="s">
        <v>1286</v>
      </c>
      <c r="G195" s="143" t="s">
        <v>166</v>
      </c>
      <c r="H195" s="144">
        <v>1</v>
      </c>
      <c r="I195" s="145"/>
      <c r="J195" s="146">
        <f t="shared" si="30"/>
        <v>0</v>
      </c>
      <c r="K195" s="147"/>
      <c r="L195" s="28"/>
      <c r="M195" s="148" t="s">
        <v>1</v>
      </c>
      <c r="N195" s="149" t="s">
        <v>41</v>
      </c>
      <c r="P195" s="150">
        <f t="shared" si="31"/>
        <v>0</v>
      </c>
      <c r="Q195" s="150">
        <v>1.0000000000000001E-5</v>
      </c>
      <c r="R195" s="150">
        <f t="shared" si="32"/>
        <v>1.0000000000000001E-5</v>
      </c>
      <c r="S195" s="150">
        <v>0</v>
      </c>
      <c r="T195" s="151">
        <f t="shared" si="33"/>
        <v>0</v>
      </c>
      <c r="AR195" s="152" t="s">
        <v>210</v>
      </c>
      <c r="AT195" s="152" t="s">
        <v>152</v>
      </c>
      <c r="AU195" s="152" t="s">
        <v>87</v>
      </c>
      <c r="AY195" s="13" t="s">
        <v>150</v>
      </c>
      <c r="BE195" s="153">
        <f t="shared" si="34"/>
        <v>0</v>
      </c>
      <c r="BF195" s="153">
        <f t="shared" si="35"/>
        <v>0</v>
      </c>
      <c r="BG195" s="153">
        <f t="shared" si="36"/>
        <v>0</v>
      </c>
      <c r="BH195" s="153">
        <f t="shared" si="37"/>
        <v>0</v>
      </c>
      <c r="BI195" s="153">
        <f t="shared" si="38"/>
        <v>0</v>
      </c>
      <c r="BJ195" s="13" t="s">
        <v>87</v>
      </c>
      <c r="BK195" s="153">
        <f t="shared" si="39"/>
        <v>0</v>
      </c>
      <c r="BL195" s="13" t="s">
        <v>210</v>
      </c>
      <c r="BM195" s="152" t="s">
        <v>1287</v>
      </c>
    </row>
    <row r="196" spans="2:65" s="1" customFormat="1" ht="49.15" customHeight="1">
      <c r="B196" s="139"/>
      <c r="C196" s="154" t="s">
        <v>1288</v>
      </c>
      <c r="D196" s="154" t="s">
        <v>168</v>
      </c>
      <c r="E196" s="155" t="s">
        <v>1289</v>
      </c>
      <c r="F196" s="156" t="s">
        <v>1290</v>
      </c>
      <c r="G196" s="157" t="s">
        <v>166</v>
      </c>
      <c r="H196" s="158">
        <v>1</v>
      </c>
      <c r="I196" s="159"/>
      <c r="J196" s="160">
        <f t="shared" si="30"/>
        <v>0</v>
      </c>
      <c r="K196" s="161"/>
      <c r="L196" s="162"/>
      <c r="M196" s="163" t="s">
        <v>1</v>
      </c>
      <c r="N196" s="164" t="s">
        <v>41</v>
      </c>
      <c r="P196" s="150">
        <f t="shared" si="31"/>
        <v>0</v>
      </c>
      <c r="Q196" s="150">
        <v>1.5499999999999999E-3</v>
      </c>
      <c r="R196" s="150">
        <f t="shared" si="32"/>
        <v>1.5499999999999999E-3</v>
      </c>
      <c r="S196" s="150">
        <v>0</v>
      </c>
      <c r="T196" s="151">
        <f t="shared" si="33"/>
        <v>0</v>
      </c>
      <c r="AR196" s="152" t="s">
        <v>283</v>
      </c>
      <c r="AT196" s="152" t="s">
        <v>168</v>
      </c>
      <c r="AU196" s="152" t="s">
        <v>87</v>
      </c>
      <c r="AY196" s="13" t="s">
        <v>150</v>
      </c>
      <c r="BE196" s="153">
        <f t="shared" si="34"/>
        <v>0</v>
      </c>
      <c r="BF196" s="153">
        <f t="shared" si="35"/>
        <v>0</v>
      </c>
      <c r="BG196" s="153">
        <f t="shared" si="36"/>
        <v>0</v>
      </c>
      <c r="BH196" s="153">
        <f t="shared" si="37"/>
        <v>0</v>
      </c>
      <c r="BI196" s="153">
        <f t="shared" si="38"/>
        <v>0</v>
      </c>
      <c r="BJ196" s="13" t="s">
        <v>87</v>
      </c>
      <c r="BK196" s="153">
        <f t="shared" si="39"/>
        <v>0</v>
      </c>
      <c r="BL196" s="13" t="s">
        <v>210</v>
      </c>
      <c r="BM196" s="152" t="s">
        <v>1291</v>
      </c>
    </row>
    <row r="197" spans="2:65" s="1" customFormat="1" ht="21.75" customHeight="1">
      <c r="B197" s="139"/>
      <c r="C197" s="140" t="s">
        <v>1292</v>
      </c>
      <c r="D197" s="140" t="s">
        <v>152</v>
      </c>
      <c r="E197" s="141" t="s">
        <v>1293</v>
      </c>
      <c r="F197" s="142" t="s">
        <v>1294</v>
      </c>
      <c r="G197" s="143" t="s">
        <v>667</v>
      </c>
      <c r="H197" s="144">
        <v>72</v>
      </c>
      <c r="I197" s="145"/>
      <c r="J197" s="146">
        <f t="shared" si="30"/>
        <v>0</v>
      </c>
      <c r="K197" s="147"/>
      <c r="L197" s="28"/>
      <c r="M197" s="148" t="s">
        <v>1</v>
      </c>
      <c r="N197" s="149" t="s">
        <v>41</v>
      </c>
      <c r="P197" s="150">
        <f t="shared" si="31"/>
        <v>0</v>
      </c>
      <c r="Q197" s="150">
        <v>0</v>
      </c>
      <c r="R197" s="150">
        <f t="shared" si="32"/>
        <v>0</v>
      </c>
      <c r="S197" s="150">
        <v>0</v>
      </c>
      <c r="T197" s="151">
        <f t="shared" si="33"/>
        <v>0</v>
      </c>
      <c r="AR197" s="152" t="s">
        <v>210</v>
      </c>
      <c r="AT197" s="152" t="s">
        <v>152</v>
      </c>
      <c r="AU197" s="152" t="s">
        <v>87</v>
      </c>
      <c r="AY197" s="13" t="s">
        <v>150</v>
      </c>
      <c r="BE197" s="153">
        <f t="shared" si="34"/>
        <v>0</v>
      </c>
      <c r="BF197" s="153">
        <f t="shared" si="35"/>
        <v>0</v>
      </c>
      <c r="BG197" s="153">
        <f t="shared" si="36"/>
        <v>0</v>
      </c>
      <c r="BH197" s="153">
        <f t="shared" si="37"/>
        <v>0</v>
      </c>
      <c r="BI197" s="153">
        <f t="shared" si="38"/>
        <v>0</v>
      </c>
      <c r="BJ197" s="13" t="s">
        <v>87</v>
      </c>
      <c r="BK197" s="153">
        <f t="shared" si="39"/>
        <v>0</v>
      </c>
      <c r="BL197" s="13" t="s">
        <v>210</v>
      </c>
      <c r="BM197" s="152" t="s">
        <v>1295</v>
      </c>
    </row>
    <row r="198" spans="2:65" s="1" customFormat="1" ht="49.15" customHeight="1">
      <c r="B198" s="139"/>
      <c r="C198" s="154" t="s">
        <v>1296</v>
      </c>
      <c r="D198" s="154" t="s">
        <v>168</v>
      </c>
      <c r="E198" s="155" t="s">
        <v>1297</v>
      </c>
      <c r="F198" s="156" t="s">
        <v>1298</v>
      </c>
      <c r="G198" s="157" t="s">
        <v>166</v>
      </c>
      <c r="H198" s="158">
        <v>72</v>
      </c>
      <c r="I198" s="159"/>
      <c r="J198" s="160">
        <f t="shared" si="30"/>
        <v>0</v>
      </c>
      <c r="K198" s="161"/>
      <c r="L198" s="162"/>
      <c r="M198" s="163" t="s">
        <v>1</v>
      </c>
      <c r="N198" s="164" t="s">
        <v>41</v>
      </c>
      <c r="P198" s="150">
        <f t="shared" si="31"/>
        <v>0</v>
      </c>
      <c r="Q198" s="150">
        <v>1.1E-4</v>
      </c>
      <c r="R198" s="150">
        <f t="shared" si="32"/>
        <v>7.92E-3</v>
      </c>
      <c r="S198" s="150">
        <v>0</v>
      </c>
      <c r="T198" s="151">
        <f t="shared" si="33"/>
        <v>0</v>
      </c>
      <c r="AR198" s="152" t="s">
        <v>283</v>
      </c>
      <c r="AT198" s="152" t="s">
        <v>168</v>
      </c>
      <c r="AU198" s="152" t="s">
        <v>87</v>
      </c>
      <c r="AY198" s="13" t="s">
        <v>150</v>
      </c>
      <c r="BE198" s="153">
        <f t="shared" si="34"/>
        <v>0</v>
      </c>
      <c r="BF198" s="153">
        <f t="shared" si="35"/>
        <v>0</v>
      </c>
      <c r="BG198" s="153">
        <f t="shared" si="36"/>
        <v>0</v>
      </c>
      <c r="BH198" s="153">
        <f t="shared" si="37"/>
        <v>0</v>
      </c>
      <c r="BI198" s="153">
        <f t="shared" si="38"/>
        <v>0</v>
      </c>
      <c r="BJ198" s="13" t="s">
        <v>87</v>
      </c>
      <c r="BK198" s="153">
        <f t="shared" si="39"/>
        <v>0</v>
      </c>
      <c r="BL198" s="13" t="s">
        <v>210</v>
      </c>
      <c r="BM198" s="152" t="s">
        <v>1299</v>
      </c>
    </row>
    <row r="199" spans="2:65" s="1" customFormat="1" ht="16.5" customHeight="1">
      <c r="B199" s="139"/>
      <c r="C199" s="140" t="s">
        <v>1300</v>
      </c>
      <c r="D199" s="140" t="s">
        <v>152</v>
      </c>
      <c r="E199" s="141" t="s">
        <v>1245</v>
      </c>
      <c r="F199" s="142" t="s">
        <v>1246</v>
      </c>
      <c r="G199" s="143" t="s">
        <v>166</v>
      </c>
      <c r="H199" s="144">
        <v>18</v>
      </c>
      <c r="I199" s="145"/>
      <c r="J199" s="146">
        <f t="shared" si="30"/>
        <v>0</v>
      </c>
      <c r="K199" s="147"/>
      <c r="L199" s="28"/>
      <c r="M199" s="148" t="s">
        <v>1</v>
      </c>
      <c r="N199" s="149" t="s">
        <v>41</v>
      </c>
      <c r="P199" s="150">
        <f t="shared" si="31"/>
        <v>0</v>
      </c>
      <c r="Q199" s="150">
        <v>2.0000000000000002E-5</v>
      </c>
      <c r="R199" s="150">
        <f t="shared" si="32"/>
        <v>3.6000000000000002E-4</v>
      </c>
      <c r="S199" s="150">
        <v>0</v>
      </c>
      <c r="T199" s="151">
        <f t="shared" si="33"/>
        <v>0</v>
      </c>
      <c r="AR199" s="152" t="s">
        <v>210</v>
      </c>
      <c r="AT199" s="152" t="s">
        <v>152</v>
      </c>
      <c r="AU199" s="152" t="s">
        <v>87</v>
      </c>
      <c r="AY199" s="13" t="s">
        <v>150</v>
      </c>
      <c r="BE199" s="153">
        <f t="shared" si="34"/>
        <v>0</v>
      </c>
      <c r="BF199" s="153">
        <f t="shared" si="35"/>
        <v>0</v>
      </c>
      <c r="BG199" s="153">
        <f t="shared" si="36"/>
        <v>0</v>
      </c>
      <c r="BH199" s="153">
        <f t="shared" si="37"/>
        <v>0</v>
      </c>
      <c r="BI199" s="153">
        <f t="shared" si="38"/>
        <v>0</v>
      </c>
      <c r="BJ199" s="13" t="s">
        <v>87</v>
      </c>
      <c r="BK199" s="153">
        <f t="shared" si="39"/>
        <v>0</v>
      </c>
      <c r="BL199" s="13" t="s">
        <v>210</v>
      </c>
      <c r="BM199" s="152" t="s">
        <v>1301</v>
      </c>
    </row>
    <row r="200" spans="2:65" s="1" customFormat="1" ht="24.2" customHeight="1">
      <c r="B200" s="139"/>
      <c r="C200" s="154" t="s">
        <v>1302</v>
      </c>
      <c r="D200" s="154" t="s">
        <v>168</v>
      </c>
      <c r="E200" s="155" t="s">
        <v>1303</v>
      </c>
      <c r="F200" s="156" t="s">
        <v>1304</v>
      </c>
      <c r="G200" s="157" t="s">
        <v>166</v>
      </c>
      <c r="H200" s="158">
        <v>18</v>
      </c>
      <c r="I200" s="159"/>
      <c r="J200" s="160">
        <f t="shared" si="30"/>
        <v>0</v>
      </c>
      <c r="K200" s="161"/>
      <c r="L200" s="162"/>
      <c r="M200" s="163" t="s">
        <v>1</v>
      </c>
      <c r="N200" s="164" t="s">
        <v>41</v>
      </c>
      <c r="P200" s="150">
        <f t="shared" si="31"/>
        <v>0</v>
      </c>
      <c r="Q200" s="150">
        <v>2.7999999999999998E-4</v>
      </c>
      <c r="R200" s="150">
        <f t="shared" si="32"/>
        <v>5.0399999999999993E-3</v>
      </c>
      <c r="S200" s="150">
        <v>0</v>
      </c>
      <c r="T200" s="151">
        <f t="shared" si="33"/>
        <v>0</v>
      </c>
      <c r="AR200" s="152" t="s">
        <v>283</v>
      </c>
      <c r="AT200" s="152" t="s">
        <v>168</v>
      </c>
      <c r="AU200" s="152" t="s">
        <v>87</v>
      </c>
      <c r="AY200" s="13" t="s">
        <v>150</v>
      </c>
      <c r="BE200" s="153">
        <f t="shared" si="34"/>
        <v>0</v>
      </c>
      <c r="BF200" s="153">
        <f t="shared" si="35"/>
        <v>0</v>
      </c>
      <c r="BG200" s="153">
        <f t="shared" si="36"/>
        <v>0</v>
      </c>
      <c r="BH200" s="153">
        <f t="shared" si="37"/>
        <v>0</v>
      </c>
      <c r="BI200" s="153">
        <f t="shared" si="38"/>
        <v>0</v>
      </c>
      <c r="BJ200" s="13" t="s">
        <v>87</v>
      </c>
      <c r="BK200" s="153">
        <f t="shared" si="39"/>
        <v>0</v>
      </c>
      <c r="BL200" s="13" t="s">
        <v>210</v>
      </c>
      <c r="BM200" s="152" t="s">
        <v>1305</v>
      </c>
    </row>
    <row r="201" spans="2:65" s="1" customFormat="1" ht="16.5" customHeight="1">
      <c r="B201" s="139"/>
      <c r="C201" s="140" t="s">
        <v>1306</v>
      </c>
      <c r="D201" s="140" t="s">
        <v>152</v>
      </c>
      <c r="E201" s="141" t="s">
        <v>1307</v>
      </c>
      <c r="F201" s="142" t="s">
        <v>1308</v>
      </c>
      <c r="G201" s="143" t="s">
        <v>166</v>
      </c>
      <c r="H201" s="144">
        <v>2</v>
      </c>
      <c r="I201" s="145"/>
      <c r="J201" s="146">
        <f t="shared" si="30"/>
        <v>0</v>
      </c>
      <c r="K201" s="147"/>
      <c r="L201" s="28"/>
      <c r="M201" s="148" t="s">
        <v>1</v>
      </c>
      <c r="N201" s="149" t="s">
        <v>41</v>
      </c>
      <c r="P201" s="150">
        <f t="shared" si="31"/>
        <v>0</v>
      </c>
      <c r="Q201" s="150">
        <v>2.0000000000000002E-5</v>
      </c>
      <c r="R201" s="150">
        <f t="shared" si="32"/>
        <v>4.0000000000000003E-5</v>
      </c>
      <c r="S201" s="150">
        <v>0</v>
      </c>
      <c r="T201" s="151">
        <f t="shared" si="33"/>
        <v>0</v>
      </c>
      <c r="AR201" s="152" t="s">
        <v>210</v>
      </c>
      <c r="AT201" s="152" t="s">
        <v>152</v>
      </c>
      <c r="AU201" s="152" t="s">
        <v>87</v>
      </c>
      <c r="AY201" s="13" t="s">
        <v>150</v>
      </c>
      <c r="BE201" s="153">
        <f t="shared" si="34"/>
        <v>0</v>
      </c>
      <c r="BF201" s="153">
        <f t="shared" si="35"/>
        <v>0</v>
      </c>
      <c r="BG201" s="153">
        <f t="shared" si="36"/>
        <v>0</v>
      </c>
      <c r="BH201" s="153">
        <f t="shared" si="37"/>
        <v>0</v>
      </c>
      <c r="BI201" s="153">
        <f t="shared" si="38"/>
        <v>0</v>
      </c>
      <c r="BJ201" s="13" t="s">
        <v>87</v>
      </c>
      <c r="BK201" s="153">
        <f t="shared" si="39"/>
        <v>0</v>
      </c>
      <c r="BL201" s="13" t="s">
        <v>210</v>
      </c>
      <c r="BM201" s="152" t="s">
        <v>1309</v>
      </c>
    </row>
    <row r="202" spans="2:65" s="1" customFormat="1" ht="24.2" customHeight="1">
      <c r="B202" s="139"/>
      <c r="C202" s="154" t="s">
        <v>1310</v>
      </c>
      <c r="D202" s="154" t="s">
        <v>168</v>
      </c>
      <c r="E202" s="155" t="s">
        <v>1311</v>
      </c>
      <c r="F202" s="156" t="s">
        <v>1312</v>
      </c>
      <c r="G202" s="157" t="s">
        <v>166</v>
      </c>
      <c r="H202" s="158">
        <v>2</v>
      </c>
      <c r="I202" s="159"/>
      <c r="J202" s="160">
        <f t="shared" si="30"/>
        <v>0</v>
      </c>
      <c r="K202" s="161"/>
      <c r="L202" s="162"/>
      <c r="M202" s="163" t="s">
        <v>1</v>
      </c>
      <c r="N202" s="164" t="s">
        <v>41</v>
      </c>
      <c r="P202" s="150">
        <f t="shared" si="31"/>
        <v>0</v>
      </c>
      <c r="Q202" s="150">
        <v>3.8000000000000002E-4</v>
      </c>
      <c r="R202" s="150">
        <f t="shared" si="32"/>
        <v>7.6000000000000004E-4</v>
      </c>
      <c r="S202" s="150">
        <v>0</v>
      </c>
      <c r="T202" s="151">
        <f t="shared" si="33"/>
        <v>0</v>
      </c>
      <c r="AR202" s="152" t="s">
        <v>283</v>
      </c>
      <c r="AT202" s="152" t="s">
        <v>168</v>
      </c>
      <c r="AU202" s="152" t="s">
        <v>87</v>
      </c>
      <c r="AY202" s="13" t="s">
        <v>150</v>
      </c>
      <c r="BE202" s="153">
        <f t="shared" si="34"/>
        <v>0</v>
      </c>
      <c r="BF202" s="153">
        <f t="shared" si="35"/>
        <v>0</v>
      </c>
      <c r="BG202" s="153">
        <f t="shared" si="36"/>
        <v>0</v>
      </c>
      <c r="BH202" s="153">
        <f t="shared" si="37"/>
        <v>0</v>
      </c>
      <c r="BI202" s="153">
        <f t="shared" si="38"/>
        <v>0</v>
      </c>
      <c r="BJ202" s="13" t="s">
        <v>87</v>
      </c>
      <c r="BK202" s="153">
        <f t="shared" si="39"/>
        <v>0</v>
      </c>
      <c r="BL202" s="13" t="s">
        <v>210</v>
      </c>
      <c r="BM202" s="152" t="s">
        <v>1313</v>
      </c>
    </row>
    <row r="203" spans="2:65" s="1" customFormat="1" ht="16.5" customHeight="1">
      <c r="B203" s="139"/>
      <c r="C203" s="140" t="s">
        <v>1314</v>
      </c>
      <c r="D203" s="140" t="s">
        <v>152</v>
      </c>
      <c r="E203" s="141" t="s">
        <v>1315</v>
      </c>
      <c r="F203" s="142" t="s">
        <v>1316</v>
      </c>
      <c r="G203" s="143" t="s">
        <v>166</v>
      </c>
      <c r="H203" s="144">
        <v>20</v>
      </c>
      <c r="I203" s="145"/>
      <c r="J203" s="146">
        <f t="shared" si="30"/>
        <v>0</v>
      </c>
      <c r="K203" s="147"/>
      <c r="L203" s="28"/>
      <c r="M203" s="148" t="s">
        <v>1</v>
      </c>
      <c r="N203" s="149" t="s">
        <v>41</v>
      </c>
      <c r="P203" s="150">
        <f t="shared" si="31"/>
        <v>0</v>
      </c>
      <c r="Q203" s="150">
        <v>2.0000000000000002E-5</v>
      </c>
      <c r="R203" s="150">
        <f t="shared" si="32"/>
        <v>4.0000000000000002E-4</v>
      </c>
      <c r="S203" s="150">
        <v>0</v>
      </c>
      <c r="T203" s="151">
        <f t="shared" si="33"/>
        <v>0</v>
      </c>
      <c r="AR203" s="152" t="s">
        <v>210</v>
      </c>
      <c r="AT203" s="152" t="s">
        <v>152</v>
      </c>
      <c r="AU203" s="152" t="s">
        <v>87</v>
      </c>
      <c r="AY203" s="13" t="s">
        <v>150</v>
      </c>
      <c r="BE203" s="153">
        <f t="shared" si="34"/>
        <v>0</v>
      </c>
      <c r="BF203" s="153">
        <f t="shared" si="35"/>
        <v>0</v>
      </c>
      <c r="BG203" s="153">
        <f t="shared" si="36"/>
        <v>0</v>
      </c>
      <c r="BH203" s="153">
        <f t="shared" si="37"/>
        <v>0</v>
      </c>
      <c r="BI203" s="153">
        <f t="shared" si="38"/>
        <v>0</v>
      </c>
      <c r="BJ203" s="13" t="s">
        <v>87</v>
      </c>
      <c r="BK203" s="153">
        <f t="shared" si="39"/>
        <v>0</v>
      </c>
      <c r="BL203" s="13" t="s">
        <v>210</v>
      </c>
      <c r="BM203" s="152" t="s">
        <v>1317</v>
      </c>
    </row>
    <row r="204" spans="2:65" s="1" customFormat="1" ht="16.5" customHeight="1">
      <c r="B204" s="139"/>
      <c r="C204" s="154" t="s">
        <v>1318</v>
      </c>
      <c r="D204" s="154" t="s">
        <v>168</v>
      </c>
      <c r="E204" s="155" t="s">
        <v>1319</v>
      </c>
      <c r="F204" s="156" t="s">
        <v>1320</v>
      </c>
      <c r="G204" s="157" t="s">
        <v>166</v>
      </c>
      <c r="H204" s="158">
        <v>20</v>
      </c>
      <c r="I204" s="159"/>
      <c r="J204" s="160">
        <f t="shared" si="30"/>
        <v>0</v>
      </c>
      <c r="K204" s="161"/>
      <c r="L204" s="162"/>
      <c r="M204" s="163" t="s">
        <v>1</v>
      </c>
      <c r="N204" s="164" t="s">
        <v>41</v>
      </c>
      <c r="P204" s="150">
        <f t="shared" si="31"/>
        <v>0</v>
      </c>
      <c r="Q204" s="150">
        <v>6.0000000000000002E-5</v>
      </c>
      <c r="R204" s="150">
        <f t="shared" si="32"/>
        <v>1.2000000000000001E-3</v>
      </c>
      <c r="S204" s="150">
        <v>0</v>
      </c>
      <c r="T204" s="151">
        <f t="shared" si="33"/>
        <v>0</v>
      </c>
      <c r="AR204" s="152" t="s">
        <v>283</v>
      </c>
      <c r="AT204" s="152" t="s">
        <v>168</v>
      </c>
      <c r="AU204" s="152" t="s">
        <v>87</v>
      </c>
      <c r="AY204" s="13" t="s">
        <v>150</v>
      </c>
      <c r="BE204" s="153">
        <f t="shared" si="34"/>
        <v>0</v>
      </c>
      <c r="BF204" s="153">
        <f t="shared" si="35"/>
        <v>0</v>
      </c>
      <c r="BG204" s="153">
        <f t="shared" si="36"/>
        <v>0</v>
      </c>
      <c r="BH204" s="153">
        <f t="shared" si="37"/>
        <v>0</v>
      </c>
      <c r="BI204" s="153">
        <f t="shared" si="38"/>
        <v>0</v>
      </c>
      <c r="BJ204" s="13" t="s">
        <v>87</v>
      </c>
      <c r="BK204" s="153">
        <f t="shared" si="39"/>
        <v>0</v>
      </c>
      <c r="BL204" s="13" t="s">
        <v>210</v>
      </c>
      <c r="BM204" s="152" t="s">
        <v>1321</v>
      </c>
    </row>
    <row r="205" spans="2:65" s="1" customFormat="1" ht="37.9" customHeight="1">
      <c r="B205" s="139"/>
      <c r="C205" s="140" t="s">
        <v>443</v>
      </c>
      <c r="D205" s="140" t="s">
        <v>152</v>
      </c>
      <c r="E205" s="141" t="s">
        <v>1322</v>
      </c>
      <c r="F205" s="142" t="s">
        <v>1323</v>
      </c>
      <c r="G205" s="143" t="s">
        <v>271</v>
      </c>
      <c r="H205" s="165"/>
      <c r="I205" s="145"/>
      <c r="J205" s="146">
        <f t="shared" si="30"/>
        <v>0</v>
      </c>
      <c r="K205" s="147"/>
      <c r="L205" s="28"/>
      <c r="M205" s="148" t="s">
        <v>1</v>
      </c>
      <c r="N205" s="149" t="s">
        <v>41</v>
      </c>
      <c r="P205" s="150">
        <f t="shared" si="31"/>
        <v>0</v>
      </c>
      <c r="Q205" s="150">
        <v>0</v>
      </c>
      <c r="R205" s="150">
        <f t="shared" si="32"/>
        <v>0</v>
      </c>
      <c r="S205" s="150">
        <v>0</v>
      </c>
      <c r="T205" s="151">
        <f t="shared" si="33"/>
        <v>0</v>
      </c>
      <c r="AR205" s="152" t="s">
        <v>210</v>
      </c>
      <c r="AT205" s="152" t="s">
        <v>152</v>
      </c>
      <c r="AU205" s="152" t="s">
        <v>87</v>
      </c>
      <c r="AY205" s="13" t="s">
        <v>150</v>
      </c>
      <c r="BE205" s="153">
        <f t="shared" si="34"/>
        <v>0</v>
      </c>
      <c r="BF205" s="153">
        <f t="shared" si="35"/>
        <v>0</v>
      </c>
      <c r="BG205" s="153">
        <f t="shared" si="36"/>
        <v>0</v>
      </c>
      <c r="BH205" s="153">
        <f t="shared" si="37"/>
        <v>0</v>
      </c>
      <c r="BI205" s="153">
        <f t="shared" si="38"/>
        <v>0</v>
      </c>
      <c r="BJ205" s="13" t="s">
        <v>87</v>
      </c>
      <c r="BK205" s="153">
        <f t="shared" si="39"/>
        <v>0</v>
      </c>
      <c r="BL205" s="13" t="s">
        <v>210</v>
      </c>
      <c r="BM205" s="152" t="s">
        <v>1324</v>
      </c>
    </row>
    <row r="206" spans="2:65" s="1" customFormat="1" ht="21.75" customHeight="1">
      <c r="B206" s="139"/>
      <c r="C206" s="140" t="s">
        <v>435</v>
      </c>
      <c r="D206" s="140" t="s">
        <v>152</v>
      </c>
      <c r="E206" s="141" t="s">
        <v>1325</v>
      </c>
      <c r="F206" s="142" t="s">
        <v>1326</v>
      </c>
      <c r="G206" s="143" t="s">
        <v>271</v>
      </c>
      <c r="H206" s="165"/>
      <c r="I206" s="145"/>
      <c r="J206" s="146">
        <f t="shared" si="30"/>
        <v>0</v>
      </c>
      <c r="K206" s="147"/>
      <c r="L206" s="28"/>
      <c r="M206" s="148" t="s">
        <v>1</v>
      </c>
      <c r="N206" s="149" t="s">
        <v>41</v>
      </c>
      <c r="P206" s="150">
        <f t="shared" si="31"/>
        <v>0</v>
      </c>
      <c r="Q206" s="150">
        <v>0</v>
      </c>
      <c r="R206" s="150">
        <f t="shared" si="32"/>
        <v>0</v>
      </c>
      <c r="S206" s="150">
        <v>0</v>
      </c>
      <c r="T206" s="151">
        <f t="shared" si="33"/>
        <v>0</v>
      </c>
      <c r="AR206" s="152" t="s">
        <v>210</v>
      </c>
      <c r="AT206" s="152" t="s">
        <v>152</v>
      </c>
      <c r="AU206" s="152" t="s">
        <v>87</v>
      </c>
      <c r="AY206" s="13" t="s">
        <v>150</v>
      </c>
      <c r="BE206" s="153">
        <f t="shared" si="34"/>
        <v>0</v>
      </c>
      <c r="BF206" s="153">
        <f t="shared" si="35"/>
        <v>0</v>
      </c>
      <c r="BG206" s="153">
        <f t="shared" si="36"/>
        <v>0</v>
      </c>
      <c r="BH206" s="153">
        <f t="shared" si="37"/>
        <v>0</v>
      </c>
      <c r="BI206" s="153">
        <f t="shared" si="38"/>
        <v>0</v>
      </c>
      <c r="BJ206" s="13" t="s">
        <v>87</v>
      </c>
      <c r="BK206" s="153">
        <f t="shared" si="39"/>
        <v>0</v>
      </c>
      <c r="BL206" s="13" t="s">
        <v>210</v>
      </c>
      <c r="BM206" s="152" t="s">
        <v>1327</v>
      </c>
    </row>
    <row r="207" spans="2:65" s="1" customFormat="1" ht="24.2" customHeight="1">
      <c r="B207" s="139"/>
      <c r="C207" s="140" t="s">
        <v>439</v>
      </c>
      <c r="D207" s="140" t="s">
        <v>152</v>
      </c>
      <c r="E207" s="141" t="s">
        <v>1328</v>
      </c>
      <c r="F207" s="142" t="s">
        <v>1329</v>
      </c>
      <c r="G207" s="143" t="s">
        <v>271</v>
      </c>
      <c r="H207" s="165"/>
      <c r="I207" s="145"/>
      <c r="J207" s="146">
        <f t="shared" si="30"/>
        <v>0</v>
      </c>
      <c r="K207" s="147"/>
      <c r="L207" s="28"/>
      <c r="M207" s="148" t="s">
        <v>1</v>
      </c>
      <c r="N207" s="149" t="s">
        <v>41</v>
      </c>
      <c r="P207" s="150">
        <f t="shared" si="31"/>
        <v>0</v>
      </c>
      <c r="Q207" s="150">
        <v>0</v>
      </c>
      <c r="R207" s="150">
        <f t="shared" si="32"/>
        <v>0</v>
      </c>
      <c r="S207" s="150">
        <v>0</v>
      </c>
      <c r="T207" s="151">
        <f t="shared" si="33"/>
        <v>0</v>
      </c>
      <c r="AR207" s="152" t="s">
        <v>210</v>
      </c>
      <c r="AT207" s="152" t="s">
        <v>152</v>
      </c>
      <c r="AU207" s="152" t="s">
        <v>87</v>
      </c>
      <c r="AY207" s="13" t="s">
        <v>150</v>
      </c>
      <c r="BE207" s="153">
        <f t="shared" si="34"/>
        <v>0</v>
      </c>
      <c r="BF207" s="153">
        <f t="shared" si="35"/>
        <v>0</v>
      </c>
      <c r="BG207" s="153">
        <f t="shared" si="36"/>
        <v>0</v>
      </c>
      <c r="BH207" s="153">
        <f t="shared" si="37"/>
        <v>0</v>
      </c>
      <c r="BI207" s="153">
        <f t="shared" si="38"/>
        <v>0</v>
      </c>
      <c r="BJ207" s="13" t="s">
        <v>87</v>
      </c>
      <c r="BK207" s="153">
        <f t="shared" si="39"/>
        <v>0</v>
      </c>
      <c r="BL207" s="13" t="s">
        <v>210</v>
      </c>
      <c r="BM207" s="152" t="s">
        <v>1330</v>
      </c>
    </row>
    <row r="208" spans="2:65" s="1" customFormat="1" ht="24.2" customHeight="1">
      <c r="B208" s="139"/>
      <c r="C208" s="140" t="s">
        <v>1331</v>
      </c>
      <c r="D208" s="140" t="s">
        <v>152</v>
      </c>
      <c r="E208" s="141" t="s">
        <v>1332</v>
      </c>
      <c r="F208" s="142" t="s">
        <v>1333</v>
      </c>
      <c r="G208" s="143" t="s">
        <v>271</v>
      </c>
      <c r="H208" s="165"/>
      <c r="I208" s="145"/>
      <c r="J208" s="146">
        <f t="shared" si="30"/>
        <v>0</v>
      </c>
      <c r="K208" s="147"/>
      <c r="L208" s="28"/>
      <c r="M208" s="148" t="s">
        <v>1</v>
      </c>
      <c r="N208" s="149" t="s">
        <v>41</v>
      </c>
      <c r="P208" s="150">
        <f t="shared" si="31"/>
        <v>0</v>
      </c>
      <c r="Q208" s="150">
        <v>0</v>
      </c>
      <c r="R208" s="150">
        <f t="shared" si="32"/>
        <v>0</v>
      </c>
      <c r="S208" s="150">
        <v>0</v>
      </c>
      <c r="T208" s="151">
        <f t="shared" si="33"/>
        <v>0</v>
      </c>
      <c r="AR208" s="152" t="s">
        <v>210</v>
      </c>
      <c r="AT208" s="152" t="s">
        <v>152</v>
      </c>
      <c r="AU208" s="152" t="s">
        <v>87</v>
      </c>
      <c r="AY208" s="13" t="s">
        <v>150</v>
      </c>
      <c r="BE208" s="153">
        <f t="shared" si="34"/>
        <v>0</v>
      </c>
      <c r="BF208" s="153">
        <f t="shared" si="35"/>
        <v>0</v>
      </c>
      <c r="BG208" s="153">
        <f t="shared" si="36"/>
        <v>0</v>
      </c>
      <c r="BH208" s="153">
        <f t="shared" si="37"/>
        <v>0</v>
      </c>
      <c r="BI208" s="153">
        <f t="shared" si="38"/>
        <v>0</v>
      </c>
      <c r="BJ208" s="13" t="s">
        <v>87</v>
      </c>
      <c r="BK208" s="153">
        <f t="shared" si="39"/>
        <v>0</v>
      </c>
      <c r="BL208" s="13" t="s">
        <v>210</v>
      </c>
      <c r="BM208" s="152" t="s">
        <v>1334</v>
      </c>
    </row>
    <row r="209" spans="2:65" s="11" customFormat="1" ht="22.9" customHeight="1">
      <c r="B209" s="127"/>
      <c r="D209" s="128" t="s">
        <v>74</v>
      </c>
      <c r="E209" s="137" t="s">
        <v>1335</v>
      </c>
      <c r="F209" s="137" t="s">
        <v>1336</v>
      </c>
      <c r="I209" s="130"/>
      <c r="J209" s="138">
        <f>BK209</f>
        <v>0</v>
      </c>
      <c r="L209" s="127"/>
      <c r="M209" s="132"/>
      <c r="P209" s="133">
        <f>SUM(P210:P263)</f>
        <v>0</v>
      </c>
      <c r="R209" s="133">
        <f>SUM(R210:R263)</f>
        <v>1.6856199999999999</v>
      </c>
      <c r="T209" s="134">
        <f>SUM(T210:T263)</f>
        <v>3.1539000000000001</v>
      </c>
      <c r="AR209" s="128" t="s">
        <v>87</v>
      </c>
      <c r="AT209" s="135" t="s">
        <v>74</v>
      </c>
      <c r="AU209" s="135" t="s">
        <v>82</v>
      </c>
      <c r="AY209" s="128" t="s">
        <v>150</v>
      </c>
      <c r="BK209" s="136">
        <f>SUM(BK210:BK263)</f>
        <v>0</v>
      </c>
    </row>
    <row r="210" spans="2:65" s="1" customFormat="1" ht="33" customHeight="1">
      <c r="B210" s="139"/>
      <c r="C210" s="140" t="s">
        <v>1337</v>
      </c>
      <c r="D210" s="140" t="s">
        <v>152</v>
      </c>
      <c r="E210" s="141" t="s">
        <v>1338</v>
      </c>
      <c r="F210" s="142" t="s">
        <v>1339</v>
      </c>
      <c r="G210" s="143" t="s">
        <v>166</v>
      </c>
      <c r="H210" s="144">
        <v>15</v>
      </c>
      <c r="I210" s="145"/>
      <c r="J210" s="146">
        <f t="shared" ref="J210:J241" si="40">ROUND(I210*H210,2)</f>
        <v>0</v>
      </c>
      <c r="K210" s="147"/>
      <c r="L210" s="28"/>
      <c r="M210" s="148" t="s">
        <v>1</v>
      </c>
      <c r="N210" s="149" t="s">
        <v>41</v>
      </c>
      <c r="P210" s="150">
        <f t="shared" ref="P210:P241" si="41">O210*H210</f>
        <v>0</v>
      </c>
      <c r="Q210" s="150">
        <v>5.0000000000000002E-5</v>
      </c>
      <c r="R210" s="150">
        <f t="shared" ref="R210:R241" si="42">Q210*H210</f>
        <v>7.5000000000000002E-4</v>
      </c>
      <c r="S210" s="150">
        <v>2.3259999999999999E-2</v>
      </c>
      <c r="T210" s="151">
        <f t="shared" ref="T210:T241" si="43">S210*H210</f>
        <v>0.34889999999999999</v>
      </c>
      <c r="AR210" s="152" t="s">
        <v>210</v>
      </c>
      <c r="AT210" s="152" t="s">
        <v>152</v>
      </c>
      <c r="AU210" s="152" t="s">
        <v>87</v>
      </c>
      <c r="AY210" s="13" t="s">
        <v>150</v>
      </c>
      <c r="BE210" s="153">
        <f t="shared" ref="BE210:BE241" si="44">IF(N210="základná",J210,0)</f>
        <v>0</v>
      </c>
      <c r="BF210" s="153">
        <f t="shared" ref="BF210:BF241" si="45">IF(N210="znížená",J210,0)</f>
        <v>0</v>
      </c>
      <c r="BG210" s="153">
        <f t="shared" ref="BG210:BG241" si="46">IF(N210="zákl. prenesená",J210,0)</f>
        <v>0</v>
      </c>
      <c r="BH210" s="153">
        <f t="shared" ref="BH210:BH241" si="47">IF(N210="zníž. prenesená",J210,0)</f>
        <v>0</v>
      </c>
      <c r="BI210" s="153">
        <f t="shared" ref="BI210:BI241" si="48">IF(N210="nulová",J210,0)</f>
        <v>0</v>
      </c>
      <c r="BJ210" s="13" t="s">
        <v>87</v>
      </c>
      <c r="BK210" s="153">
        <f t="shared" ref="BK210:BK241" si="49">ROUND(I210*H210,2)</f>
        <v>0</v>
      </c>
      <c r="BL210" s="13" t="s">
        <v>210</v>
      </c>
      <c r="BM210" s="152" t="s">
        <v>1340</v>
      </c>
    </row>
    <row r="211" spans="2:65" s="1" customFormat="1" ht="33" customHeight="1">
      <c r="B211" s="139"/>
      <c r="C211" s="140" t="s">
        <v>1341</v>
      </c>
      <c r="D211" s="140" t="s">
        <v>152</v>
      </c>
      <c r="E211" s="141" t="s">
        <v>1342</v>
      </c>
      <c r="F211" s="142" t="s">
        <v>1343</v>
      </c>
      <c r="G211" s="143" t="s">
        <v>166</v>
      </c>
      <c r="H211" s="144">
        <v>60</v>
      </c>
      <c r="I211" s="145"/>
      <c r="J211" s="146">
        <f t="shared" si="40"/>
        <v>0</v>
      </c>
      <c r="K211" s="147"/>
      <c r="L211" s="28"/>
      <c r="M211" s="148" t="s">
        <v>1</v>
      </c>
      <c r="N211" s="149" t="s">
        <v>41</v>
      </c>
      <c r="P211" s="150">
        <f t="shared" si="41"/>
        <v>0</v>
      </c>
      <c r="Q211" s="150">
        <v>8.0000000000000007E-5</v>
      </c>
      <c r="R211" s="150">
        <f t="shared" si="42"/>
        <v>4.8000000000000004E-3</v>
      </c>
      <c r="S211" s="150">
        <v>4.675E-2</v>
      </c>
      <c r="T211" s="151">
        <f t="shared" si="43"/>
        <v>2.8050000000000002</v>
      </c>
      <c r="AR211" s="152" t="s">
        <v>210</v>
      </c>
      <c r="AT211" s="152" t="s">
        <v>152</v>
      </c>
      <c r="AU211" s="152" t="s">
        <v>87</v>
      </c>
      <c r="AY211" s="13" t="s">
        <v>150</v>
      </c>
      <c r="BE211" s="153">
        <f t="shared" si="44"/>
        <v>0</v>
      </c>
      <c r="BF211" s="153">
        <f t="shared" si="45"/>
        <v>0</v>
      </c>
      <c r="BG211" s="153">
        <f t="shared" si="46"/>
        <v>0</v>
      </c>
      <c r="BH211" s="153">
        <f t="shared" si="47"/>
        <v>0</v>
      </c>
      <c r="BI211" s="153">
        <f t="shared" si="48"/>
        <v>0</v>
      </c>
      <c r="BJ211" s="13" t="s">
        <v>87</v>
      </c>
      <c r="BK211" s="153">
        <f t="shared" si="49"/>
        <v>0</v>
      </c>
      <c r="BL211" s="13" t="s">
        <v>210</v>
      </c>
      <c r="BM211" s="152" t="s">
        <v>1344</v>
      </c>
    </row>
    <row r="212" spans="2:65" s="1" customFormat="1" ht="24.2" customHeight="1">
      <c r="B212" s="139"/>
      <c r="C212" s="140" t="s">
        <v>1345</v>
      </c>
      <c r="D212" s="140" t="s">
        <v>152</v>
      </c>
      <c r="E212" s="141" t="s">
        <v>1346</v>
      </c>
      <c r="F212" s="142" t="s">
        <v>1347</v>
      </c>
      <c r="G212" s="143" t="s">
        <v>166</v>
      </c>
      <c r="H212" s="144">
        <v>72</v>
      </c>
      <c r="I212" s="145"/>
      <c r="J212" s="146">
        <f t="shared" si="40"/>
        <v>0</v>
      </c>
      <c r="K212" s="147"/>
      <c r="L212" s="28"/>
      <c r="M212" s="148" t="s">
        <v>1</v>
      </c>
      <c r="N212" s="149" t="s">
        <v>41</v>
      </c>
      <c r="P212" s="150">
        <f t="shared" si="41"/>
        <v>0</v>
      </c>
      <c r="Q212" s="150">
        <v>0</v>
      </c>
      <c r="R212" s="150">
        <f t="shared" si="42"/>
        <v>0</v>
      </c>
      <c r="S212" s="150">
        <v>0</v>
      </c>
      <c r="T212" s="151">
        <f t="shared" si="43"/>
        <v>0</v>
      </c>
      <c r="AR212" s="152" t="s">
        <v>210</v>
      </c>
      <c r="AT212" s="152" t="s">
        <v>152</v>
      </c>
      <c r="AU212" s="152" t="s">
        <v>87</v>
      </c>
      <c r="AY212" s="13" t="s">
        <v>150</v>
      </c>
      <c r="BE212" s="153">
        <f t="shared" si="44"/>
        <v>0</v>
      </c>
      <c r="BF212" s="153">
        <f t="shared" si="45"/>
        <v>0</v>
      </c>
      <c r="BG212" s="153">
        <f t="shared" si="46"/>
        <v>0</v>
      </c>
      <c r="BH212" s="153">
        <f t="shared" si="47"/>
        <v>0</v>
      </c>
      <c r="BI212" s="153">
        <f t="shared" si="48"/>
        <v>0</v>
      </c>
      <c r="BJ212" s="13" t="s">
        <v>87</v>
      </c>
      <c r="BK212" s="153">
        <f t="shared" si="49"/>
        <v>0</v>
      </c>
      <c r="BL212" s="13" t="s">
        <v>210</v>
      </c>
      <c r="BM212" s="152" t="s">
        <v>1348</v>
      </c>
    </row>
    <row r="213" spans="2:65" s="1" customFormat="1" ht="24.2" customHeight="1">
      <c r="B213" s="139"/>
      <c r="C213" s="140" t="s">
        <v>1349</v>
      </c>
      <c r="D213" s="140" t="s">
        <v>152</v>
      </c>
      <c r="E213" s="141" t="s">
        <v>1350</v>
      </c>
      <c r="F213" s="142" t="s">
        <v>1351</v>
      </c>
      <c r="G213" s="143" t="s">
        <v>166</v>
      </c>
      <c r="H213" s="144">
        <v>72</v>
      </c>
      <c r="I213" s="145"/>
      <c r="J213" s="146">
        <f t="shared" si="40"/>
        <v>0</v>
      </c>
      <c r="K213" s="147"/>
      <c r="L213" s="28"/>
      <c r="M213" s="148" t="s">
        <v>1</v>
      </c>
      <c r="N213" s="149" t="s">
        <v>41</v>
      </c>
      <c r="P213" s="150">
        <f t="shared" si="41"/>
        <v>0</v>
      </c>
      <c r="Q213" s="150">
        <v>5.0000000000000002E-5</v>
      </c>
      <c r="R213" s="150">
        <f t="shared" si="42"/>
        <v>3.6000000000000003E-3</v>
      </c>
      <c r="S213" s="150">
        <v>0</v>
      </c>
      <c r="T213" s="151">
        <f t="shared" si="43"/>
        <v>0</v>
      </c>
      <c r="AR213" s="152" t="s">
        <v>210</v>
      </c>
      <c r="AT213" s="152" t="s">
        <v>152</v>
      </c>
      <c r="AU213" s="152" t="s">
        <v>87</v>
      </c>
      <c r="AY213" s="13" t="s">
        <v>150</v>
      </c>
      <c r="BE213" s="153">
        <f t="shared" si="44"/>
        <v>0</v>
      </c>
      <c r="BF213" s="153">
        <f t="shared" si="45"/>
        <v>0</v>
      </c>
      <c r="BG213" s="153">
        <f t="shared" si="46"/>
        <v>0</v>
      </c>
      <c r="BH213" s="153">
        <f t="shared" si="47"/>
        <v>0</v>
      </c>
      <c r="BI213" s="153">
        <f t="shared" si="48"/>
        <v>0</v>
      </c>
      <c r="BJ213" s="13" t="s">
        <v>87</v>
      </c>
      <c r="BK213" s="153">
        <f t="shared" si="49"/>
        <v>0</v>
      </c>
      <c r="BL213" s="13" t="s">
        <v>210</v>
      </c>
      <c r="BM213" s="152" t="s">
        <v>1352</v>
      </c>
    </row>
    <row r="214" spans="2:65" s="1" customFormat="1" ht="24.2" customHeight="1">
      <c r="B214" s="139"/>
      <c r="C214" s="140" t="s">
        <v>1353</v>
      </c>
      <c r="D214" s="140" t="s">
        <v>152</v>
      </c>
      <c r="E214" s="141" t="s">
        <v>1354</v>
      </c>
      <c r="F214" s="142" t="s">
        <v>1355</v>
      </c>
      <c r="G214" s="143" t="s">
        <v>166</v>
      </c>
      <c r="H214" s="144">
        <v>7</v>
      </c>
      <c r="I214" s="145"/>
      <c r="J214" s="146">
        <f t="shared" si="40"/>
        <v>0</v>
      </c>
      <c r="K214" s="147"/>
      <c r="L214" s="28"/>
      <c r="M214" s="148" t="s">
        <v>1</v>
      </c>
      <c r="N214" s="149" t="s">
        <v>41</v>
      </c>
      <c r="P214" s="150">
        <f t="shared" si="41"/>
        <v>0</v>
      </c>
      <c r="Q214" s="150">
        <v>2.0000000000000002E-5</v>
      </c>
      <c r="R214" s="150">
        <f t="shared" si="42"/>
        <v>1.4000000000000001E-4</v>
      </c>
      <c r="S214" s="150">
        <v>0</v>
      </c>
      <c r="T214" s="151">
        <f t="shared" si="43"/>
        <v>0</v>
      </c>
      <c r="AR214" s="152" t="s">
        <v>210</v>
      </c>
      <c r="AT214" s="152" t="s">
        <v>152</v>
      </c>
      <c r="AU214" s="152" t="s">
        <v>87</v>
      </c>
      <c r="AY214" s="13" t="s">
        <v>150</v>
      </c>
      <c r="BE214" s="153">
        <f t="shared" si="44"/>
        <v>0</v>
      </c>
      <c r="BF214" s="153">
        <f t="shared" si="45"/>
        <v>0</v>
      </c>
      <c r="BG214" s="153">
        <f t="shared" si="46"/>
        <v>0</v>
      </c>
      <c r="BH214" s="153">
        <f t="shared" si="47"/>
        <v>0</v>
      </c>
      <c r="BI214" s="153">
        <f t="shared" si="48"/>
        <v>0</v>
      </c>
      <c r="BJ214" s="13" t="s">
        <v>87</v>
      </c>
      <c r="BK214" s="153">
        <f t="shared" si="49"/>
        <v>0</v>
      </c>
      <c r="BL214" s="13" t="s">
        <v>210</v>
      </c>
      <c r="BM214" s="152" t="s">
        <v>1356</v>
      </c>
    </row>
    <row r="215" spans="2:65" s="1" customFormat="1" ht="24.2" customHeight="1">
      <c r="B215" s="139"/>
      <c r="C215" s="154" t="s">
        <v>1357</v>
      </c>
      <c r="D215" s="154" t="s">
        <v>168</v>
      </c>
      <c r="E215" s="155" t="s">
        <v>1358</v>
      </c>
      <c r="F215" s="156" t="s">
        <v>1359</v>
      </c>
      <c r="G215" s="157" t="s">
        <v>166</v>
      </c>
      <c r="H215" s="158">
        <v>1</v>
      </c>
      <c r="I215" s="159"/>
      <c r="J215" s="160">
        <f t="shared" si="40"/>
        <v>0</v>
      </c>
      <c r="K215" s="161"/>
      <c r="L215" s="162"/>
      <c r="M215" s="163" t="s">
        <v>1</v>
      </c>
      <c r="N215" s="164" t="s">
        <v>41</v>
      </c>
      <c r="P215" s="150">
        <f t="shared" si="41"/>
        <v>0</v>
      </c>
      <c r="Q215" s="150">
        <v>5.8999999999999999E-3</v>
      </c>
      <c r="R215" s="150">
        <f t="shared" si="42"/>
        <v>5.8999999999999999E-3</v>
      </c>
      <c r="S215" s="150">
        <v>0</v>
      </c>
      <c r="T215" s="151">
        <f t="shared" si="43"/>
        <v>0</v>
      </c>
      <c r="AR215" s="152" t="s">
        <v>283</v>
      </c>
      <c r="AT215" s="152" t="s">
        <v>168</v>
      </c>
      <c r="AU215" s="152" t="s">
        <v>87</v>
      </c>
      <c r="AY215" s="13" t="s">
        <v>150</v>
      </c>
      <c r="BE215" s="153">
        <f t="shared" si="44"/>
        <v>0</v>
      </c>
      <c r="BF215" s="153">
        <f t="shared" si="45"/>
        <v>0</v>
      </c>
      <c r="BG215" s="153">
        <f t="shared" si="46"/>
        <v>0</v>
      </c>
      <c r="BH215" s="153">
        <f t="shared" si="47"/>
        <v>0</v>
      </c>
      <c r="BI215" s="153">
        <f t="shared" si="48"/>
        <v>0</v>
      </c>
      <c r="BJ215" s="13" t="s">
        <v>87</v>
      </c>
      <c r="BK215" s="153">
        <f t="shared" si="49"/>
        <v>0</v>
      </c>
      <c r="BL215" s="13" t="s">
        <v>210</v>
      </c>
      <c r="BM215" s="152" t="s">
        <v>1360</v>
      </c>
    </row>
    <row r="216" spans="2:65" s="1" customFormat="1" ht="24.2" customHeight="1">
      <c r="B216" s="139"/>
      <c r="C216" s="154" t="s">
        <v>1361</v>
      </c>
      <c r="D216" s="154" t="s">
        <v>168</v>
      </c>
      <c r="E216" s="155" t="s">
        <v>1362</v>
      </c>
      <c r="F216" s="156" t="s">
        <v>1363</v>
      </c>
      <c r="G216" s="157" t="s">
        <v>166</v>
      </c>
      <c r="H216" s="158">
        <v>2</v>
      </c>
      <c r="I216" s="159"/>
      <c r="J216" s="160">
        <f t="shared" si="40"/>
        <v>0</v>
      </c>
      <c r="K216" s="161"/>
      <c r="L216" s="162"/>
      <c r="M216" s="163" t="s">
        <v>1</v>
      </c>
      <c r="N216" s="164" t="s">
        <v>41</v>
      </c>
      <c r="P216" s="150">
        <f t="shared" si="41"/>
        <v>0</v>
      </c>
      <c r="Q216" s="150">
        <v>5.8999999999999999E-3</v>
      </c>
      <c r="R216" s="150">
        <f t="shared" si="42"/>
        <v>1.18E-2</v>
      </c>
      <c r="S216" s="150">
        <v>0</v>
      </c>
      <c r="T216" s="151">
        <f t="shared" si="43"/>
        <v>0</v>
      </c>
      <c r="AR216" s="152" t="s">
        <v>283</v>
      </c>
      <c r="AT216" s="152" t="s">
        <v>168</v>
      </c>
      <c r="AU216" s="152" t="s">
        <v>87</v>
      </c>
      <c r="AY216" s="13" t="s">
        <v>150</v>
      </c>
      <c r="BE216" s="153">
        <f t="shared" si="44"/>
        <v>0</v>
      </c>
      <c r="BF216" s="153">
        <f t="shared" si="45"/>
        <v>0</v>
      </c>
      <c r="BG216" s="153">
        <f t="shared" si="46"/>
        <v>0</v>
      </c>
      <c r="BH216" s="153">
        <f t="shared" si="47"/>
        <v>0</v>
      </c>
      <c r="BI216" s="153">
        <f t="shared" si="48"/>
        <v>0</v>
      </c>
      <c r="BJ216" s="13" t="s">
        <v>87</v>
      </c>
      <c r="BK216" s="153">
        <f t="shared" si="49"/>
        <v>0</v>
      </c>
      <c r="BL216" s="13" t="s">
        <v>210</v>
      </c>
      <c r="BM216" s="152" t="s">
        <v>1364</v>
      </c>
    </row>
    <row r="217" spans="2:65" s="1" customFormat="1" ht="24.2" customHeight="1">
      <c r="B217" s="139"/>
      <c r="C217" s="154" t="s">
        <v>1365</v>
      </c>
      <c r="D217" s="154" t="s">
        <v>168</v>
      </c>
      <c r="E217" s="155" t="s">
        <v>1366</v>
      </c>
      <c r="F217" s="156" t="s">
        <v>1367</v>
      </c>
      <c r="G217" s="157" t="s">
        <v>166</v>
      </c>
      <c r="H217" s="158">
        <v>2</v>
      </c>
      <c r="I217" s="159"/>
      <c r="J217" s="160">
        <f t="shared" si="40"/>
        <v>0</v>
      </c>
      <c r="K217" s="161"/>
      <c r="L217" s="162"/>
      <c r="M217" s="163" t="s">
        <v>1</v>
      </c>
      <c r="N217" s="164" t="s">
        <v>41</v>
      </c>
      <c r="P217" s="150">
        <f t="shared" si="41"/>
        <v>0</v>
      </c>
      <c r="Q217" s="150">
        <v>7.9600000000000001E-3</v>
      </c>
      <c r="R217" s="150">
        <f t="shared" si="42"/>
        <v>1.592E-2</v>
      </c>
      <c r="S217" s="150">
        <v>0</v>
      </c>
      <c r="T217" s="151">
        <f t="shared" si="43"/>
        <v>0</v>
      </c>
      <c r="AR217" s="152" t="s">
        <v>283</v>
      </c>
      <c r="AT217" s="152" t="s">
        <v>168</v>
      </c>
      <c r="AU217" s="152" t="s">
        <v>87</v>
      </c>
      <c r="AY217" s="13" t="s">
        <v>150</v>
      </c>
      <c r="BE217" s="153">
        <f t="shared" si="44"/>
        <v>0</v>
      </c>
      <c r="BF217" s="153">
        <f t="shared" si="45"/>
        <v>0</v>
      </c>
      <c r="BG217" s="153">
        <f t="shared" si="46"/>
        <v>0</v>
      </c>
      <c r="BH217" s="153">
        <f t="shared" si="47"/>
        <v>0</v>
      </c>
      <c r="BI217" s="153">
        <f t="shared" si="48"/>
        <v>0</v>
      </c>
      <c r="BJ217" s="13" t="s">
        <v>87</v>
      </c>
      <c r="BK217" s="153">
        <f t="shared" si="49"/>
        <v>0</v>
      </c>
      <c r="BL217" s="13" t="s">
        <v>210</v>
      </c>
      <c r="BM217" s="152" t="s">
        <v>1368</v>
      </c>
    </row>
    <row r="218" spans="2:65" s="1" customFormat="1" ht="24.2" customHeight="1">
      <c r="B218" s="139"/>
      <c r="C218" s="154" t="s">
        <v>1369</v>
      </c>
      <c r="D218" s="154" t="s">
        <v>168</v>
      </c>
      <c r="E218" s="155" t="s">
        <v>1370</v>
      </c>
      <c r="F218" s="156" t="s">
        <v>1371</v>
      </c>
      <c r="G218" s="157" t="s">
        <v>166</v>
      </c>
      <c r="H218" s="158">
        <v>2</v>
      </c>
      <c r="I218" s="159"/>
      <c r="J218" s="160">
        <f t="shared" si="40"/>
        <v>0</v>
      </c>
      <c r="K218" s="161"/>
      <c r="L218" s="162"/>
      <c r="M218" s="163" t="s">
        <v>1</v>
      </c>
      <c r="N218" s="164" t="s">
        <v>41</v>
      </c>
      <c r="P218" s="150">
        <f t="shared" si="41"/>
        <v>0</v>
      </c>
      <c r="Q218" s="150">
        <v>9.9500000000000005E-3</v>
      </c>
      <c r="R218" s="150">
        <f t="shared" si="42"/>
        <v>1.9900000000000001E-2</v>
      </c>
      <c r="S218" s="150">
        <v>0</v>
      </c>
      <c r="T218" s="151">
        <f t="shared" si="43"/>
        <v>0</v>
      </c>
      <c r="AR218" s="152" t="s">
        <v>283</v>
      </c>
      <c r="AT218" s="152" t="s">
        <v>168</v>
      </c>
      <c r="AU218" s="152" t="s">
        <v>87</v>
      </c>
      <c r="AY218" s="13" t="s">
        <v>150</v>
      </c>
      <c r="BE218" s="153">
        <f t="shared" si="44"/>
        <v>0</v>
      </c>
      <c r="BF218" s="153">
        <f t="shared" si="45"/>
        <v>0</v>
      </c>
      <c r="BG218" s="153">
        <f t="shared" si="46"/>
        <v>0</v>
      </c>
      <c r="BH218" s="153">
        <f t="shared" si="47"/>
        <v>0</v>
      </c>
      <c r="BI218" s="153">
        <f t="shared" si="48"/>
        <v>0</v>
      </c>
      <c r="BJ218" s="13" t="s">
        <v>87</v>
      </c>
      <c r="BK218" s="153">
        <f t="shared" si="49"/>
        <v>0</v>
      </c>
      <c r="BL218" s="13" t="s">
        <v>210</v>
      </c>
      <c r="BM218" s="152" t="s">
        <v>1372</v>
      </c>
    </row>
    <row r="219" spans="2:65" s="1" customFormat="1" ht="24.2" customHeight="1">
      <c r="B219" s="139"/>
      <c r="C219" s="140" t="s">
        <v>1373</v>
      </c>
      <c r="D219" s="140" t="s">
        <v>152</v>
      </c>
      <c r="E219" s="141" t="s">
        <v>1374</v>
      </c>
      <c r="F219" s="142" t="s">
        <v>1375</v>
      </c>
      <c r="G219" s="143" t="s">
        <v>166</v>
      </c>
      <c r="H219" s="144">
        <v>18</v>
      </c>
      <c r="I219" s="145"/>
      <c r="J219" s="146">
        <f t="shared" si="40"/>
        <v>0</v>
      </c>
      <c r="K219" s="147"/>
      <c r="L219" s="28"/>
      <c r="M219" s="148" t="s">
        <v>1</v>
      </c>
      <c r="N219" s="149" t="s">
        <v>41</v>
      </c>
      <c r="P219" s="150">
        <f t="shared" si="41"/>
        <v>0</v>
      </c>
      <c r="Q219" s="150">
        <v>2.0000000000000002E-5</v>
      </c>
      <c r="R219" s="150">
        <f t="shared" si="42"/>
        <v>3.6000000000000002E-4</v>
      </c>
      <c r="S219" s="150">
        <v>0</v>
      </c>
      <c r="T219" s="151">
        <f t="shared" si="43"/>
        <v>0</v>
      </c>
      <c r="AR219" s="152" t="s">
        <v>210</v>
      </c>
      <c r="AT219" s="152" t="s">
        <v>152</v>
      </c>
      <c r="AU219" s="152" t="s">
        <v>87</v>
      </c>
      <c r="AY219" s="13" t="s">
        <v>150</v>
      </c>
      <c r="BE219" s="153">
        <f t="shared" si="44"/>
        <v>0</v>
      </c>
      <c r="BF219" s="153">
        <f t="shared" si="45"/>
        <v>0</v>
      </c>
      <c r="BG219" s="153">
        <f t="shared" si="46"/>
        <v>0</v>
      </c>
      <c r="BH219" s="153">
        <f t="shared" si="47"/>
        <v>0</v>
      </c>
      <c r="BI219" s="153">
        <f t="shared" si="48"/>
        <v>0</v>
      </c>
      <c r="BJ219" s="13" t="s">
        <v>87</v>
      </c>
      <c r="BK219" s="153">
        <f t="shared" si="49"/>
        <v>0</v>
      </c>
      <c r="BL219" s="13" t="s">
        <v>210</v>
      </c>
      <c r="BM219" s="152" t="s">
        <v>1376</v>
      </c>
    </row>
    <row r="220" spans="2:65" s="1" customFormat="1" ht="24.2" customHeight="1">
      <c r="B220" s="139"/>
      <c r="C220" s="154" t="s">
        <v>1377</v>
      </c>
      <c r="D220" s="154" t="s">
        <v>168</v>
      </c>
      <c r="E220" s="155" t="s">
        <v>1378</v>
      </c>
      <c r="F220" s="156" t="s">
        <v>1379</v>
      </c>
      <c r="G220" s="157" t="s">
        <v>166</v>
      </c>
      <c r="H220" s="158">
        <v>6</v>
      </c>
      <c r="I220" s="159"/>
      <c r="J220" s="160">
        <f t="shared" si="40"/>
        <v>0</v>
      </c>
      <c r="K220" s="161"/>
      <c r="L220" s="162"/>
      <c r="M220" s="163" t="s">
        <v>1</v>
      </c>
      <c r="N220" s="164" t="s">
        <v>41</v>
      </c>
      <c r="P220" s="150">
        <f t="shared" si="41"/>
        <v>0</v>
      </c>
      <c r="Q220" s="150">
        <v>2.189E-2</v>
      </c>
      <c r="R220" s="150">
        <f t="shared" si="42"/>
        <v>0.13134000000000001</v>
      </c>
      <c r="S220" s="150">
        <v>0</v>
      </c>
      <c r="T220" s="151">
        <f t="shared" si="43"/>
        <v>0</v>
      </c>
      <c r="AR220" s="152" t="s">
        <v>283</v>
      </c>
      <c r="AT220" s="152" t="s">
        <v>168</v>
      </c>
      <c r="AU220" s="152" t="s">
        <v>87</v>
      </c>
      <c r="AY220" s="13" t="s">
        <v>150</v>
      </c>
      <c r="BE220" s="153">
        <f t="shared" si="44"/>
        <v>0</v>
      </c>
      <c r="BF220" s="153">
        <f t="shared" si="45"/>
        <v>0</v>
      </c>
      <c r="BG220" s="153">
        <f t="shared" si="46"/>
        <v>0</v>
      </c>
      <c r="BH220" s="153">
        <f t="shared" si="47"/>
        <v>0</v>
      </c>
      <c r="BI220" s="153">
        <f t="shared" si="48"/>
        <v>0</v>
      </c>
      <c r="BJ220" s="13" t="s">
        <v>87</v>
      </c>
      <c r="BK220" s="153">
        <f t="shared" si="49"/>
        <v>0</v>
      </c>
      <c r="BL220" s="13" t="s">
        <v>210</v>
      </c>
      <c r="BM220" s="152" t="s">
        <v>1380</v>
      </c>
    </row>
    <row r="221" spans="2:65" s="1" customFormat="1" ht="24.2" customHeight="1">
      <c r="B221" s="139"/>
      <c r="C221" s="154" t="s">
        <v>1381</v>
      </c>
      <c r="D221" s="154" t="s">
        <v>168</v>
      </c>
      <c r="E221" s="155" t="s">
        <v>1382</v>
      </c>
      <c r="F221" s="156" t="s">
        <v>1383</v>
      </c>
      <c r="G221" s="157" t="s">
        <v>166</v>
      </c>
      <c r="H221" s="158">
        <v>3</v>
      </c>
      <c r="I221" s="159"/>
      <c r="J221" s="160">
        <f t="shared" si="40"/>
        <v>0</v>
      </c>
      <c r="K221" s="161"/>
      <c r="L221" s="162"/>
      <c r="M221" s="163" t="s">
        <v>1</v>
      </c>
      <c r="N221" s="164" t="s">
        <v>41</v>
      </c>
      <c r="P221" s="150">
        <f t="shared" si="41"/>
        <v>0</v>
      </c>
      <c r="Q221" s="150">
        <v>2.189E-2</v>
      </c>
      <c r="R221" s="150">
        <f t="shared" si="42"/>
        <v>6.5670000000000006E-2</v>
      </c>
      <c r="S221" s="150">
        <v>0</v>
      </c>
      <c r="T221" s="151">
        <f t="shared" si="43"/>
        <v>0</v>
      </c>
      <c r="AR221" s="152" t="s">
        <v>283</v>
      </c>
      <c r="AT221" s="152" t="s">
        <v>168</v>
      </c>
      <c r="AU221" s="152" t="s">
        <v>87</v>
      </c>
      <c r="AY221" s="13" t="s">
        <v>150</v>
      </c>
      <c r="BE221" s="153">
        <f t="shared" si="44"/>
        <v>0</v>
      </c>
      <c r="BF221" s="153">
        <f t="shared" si="45"/>
        <v>0</v>
      </c>
      <c r="BG221" s="153">
        <f t="shared" si="46"/>
        <v>0</v>
      </c>
      <c r="BH221" s="153">
        <f t="shared" si="47"/>
        <v>0</v>
      </c>
      <c r="BI221" s="153">
        <f t="shared" si="48"/>
        <v>0</v>
      </c>
      <c r="BJ221" s="13" t="s">
        <v>87</v>
      </c>
      <c r="BK221" s="153">
        <f t="shared" si="49"/>
        <v>0</v>
      </c>
      <c r="BL221" s="13" t="s">
        <v>210</v>
      </c>
      <c r="BM221" s="152" t="s">
        <v>1384</v>
      </c>
    </row>
    <row r="222" spans="2:65" s="1" customFormat="1" ht="24.2" customHeight="1">
      <c r="B222" s="139"/>
      <c r="C222" s="154" t="s">
        <v>1385</v>
      </c>
      <c r="D222" s="154" t="s">
        <v>168</v>
      </c>
      <c r="E222" s="155" t="s">
        <v>1386</v>
      </c>
      <c r="F222" s="156" t="s">
        <v>1387</v>
      </c>
      <c r="G222" s="157" t="s">
        <v>166</v>
      </c>
      <c r="H222" s="158">
        <v>3</v>
      </c>
      <c r="I222" s="159"/>
      <c r="J222" s="160">
        <f t="shared" si="40"/>
        <v>0</v>
      </c>
      <c r="K222" s="161"/>
      <c r="L222" s="162"/>
      <c r="M222" s="163" t="s">
        <v>1</v>
      </c>
      <c r="N222" s="164" t="s">
        <v>41</v>
      </c>
      <c r="P222" s="150">
        <f t="shared" si="41"/>
        <v>0</v>
      </c>
      <c r="Q222" s="150">
        <v>2.3879999999999998E-2</v>
      </c>
      <c r="R222" s="150">
        <f t="shared" si="42"/>
        <v>7.1639999999999995E-2</v>
      </c>
      <c r="S222" s="150">
        <v>0</v>
      </c>
      <c r="T222" s="151">
        <f t="shared" si="43"/>
        <v>0</v>
      </c>
      <c r="AR222" s="152" t="s">
        <v>283</v>
      </c>
      <c r="AT222" s="152" t="s">
        <v>168</v>
      </c>
      <c r="AU222" s="152" t="s">
        <v>87</v>
      </c>
      <c r="AY222" s="13" t="s">
        <v>150</v>
      </c>
      <c r="BE222" s="153">
        <f t="shared" si="44"/>
        <v>0</v>
      </c>
      <c r="BF222" s="153">
        <f t="shared" si="45"/>
        <v>0</v>
      </c>
      <c r="BG222" s="153">
        <f t="shared" si="46"/>
        <v>0</v>
      </c>
      <c r="BH222" s="153">
        <f t="shared" si="47"/>
        <v>0</v>
      </c>
      <c r="BI222" s="153">
        <f t="shared" si="48"/>
        <v>0</v>
      </c>
      <c r="BJ222" s="13" t="s">
        <v>87</v>
      </c>
      <c r="BK222" s="153">
        <f t="shared" si="49"/>
        <v>0</v>
      </c>
      <c r="BL222" s="13" t="s">
        <v>210</v>
      </c>
      <c r="BM222" s="152" t="s">
        <v>1388</v>
      </c>
    </row>
    <row r="223" spans="2:65" s="1" customFormat="1" ht="24.2" customHeight="1">
      <c r="B223" s="139"/>
      <c r="C223" s="154" t="s">
        <v>1389</v>
      </c>
      <c r="D223" s="154" t="s">
        <v>168</v>
      </c>
      <c r="E223" s="155" t="s">
        <v>1390</v>
      </c>
      <c r="F223" s="156" t="s">
        <v>1391</v>
      </c>
      <c r="G223" s="157" t="s">
        <v>166</v>
      </c>
      <c r="H223" s="158">
        <v>6</v>
      </c>
      <c r="I223" s="159"/>
      <c r="J223" s="160">
        <f t="shared" si="40"/>
        <v>0</v>
      </c>
      <c r="K223" s="161"/>
      <c r="L223" s="162"/>
      <c r="M223" s="163" t="s">
        <v>1</v>
      </c>
      <c r="N223" s="164" t="s">
        <v>41</v>
      </c>
      <c r="P223" s="150">
        <f t="shared" si="41"/>
        <v>0</v>
      </c>
      <c r="Q223" s="150">
        <v>2.3879999999999998E-2</v>
      </c>
      <c r="R223" s="150">
        <f t="shared" si="42"/>
        <v>0.14327999999999999</v>
      </c>
      <c r="S223" s="150">
        <v>0</v>
      </c>
      <c r="T223" s="151">
        <f t="shared" si="43"/>
        <v>0</v>
      </c>
      <c r="AR223" s="152" t="s">
        <v>283</v>
      </c>
      <c r="AT223" s="152" t="s">
        <v>168</v>
      </c>
      <c r="AU223" s="152" t="s">
        <v>87</v>
      </c>
      <c r="AY223" s="13" t="s">
        <v>150</v>
      </c>
      <c r="BE223" s="153">
        <f t="shared" si="44"/>
        <v>0</v>
      </c>
      <c r="BF223" s="153">
        <f t="shared" si="45"/>
        <v>0</v>
      </c>
      <c r="BG223" s="153">
        <f t="shared" si="46"/>
        <v>0</v>
      </c>
      <c r="BH223" s="153">
        <f t="shared" si="47"/>
        <v>0</v>
      </c>
      <c r="BI223" s="153">
        <f t="shared" si="48"/>
        <v>0</v>
      </c>
      <c r="BJ223" s="13" t="s">
        <v>87</v>
      </c>
      <c r="BK223" s="153">
        <f t="shared" si="49"/>
        <v>0</v>
      </c>
      <c r="BL223" s="13" t="s">
        <v>210</v>
      </c>
      <c r="BM223" s="152" t="s">
        <v>1392</v>
      </c>
    </row>
    <row r="224" spans="2:65" s="1" customFormat="1" ht="24.2" customHeight="1">
      <c r="B224" s="139"/>
      <c r="C224" s="140" t="s">
        <v>1393</v>
      </c>
      <c r="D224" s="140" t="s">
        <v>152</v>
      </c>
      <c r="E224" s="141" t="s">
        <v>1394</v>
      </c>
      <c r="F224" s="142" t="s">
        <v>1395</v>
      </c>
      <c r="G224" s="143" t="s">
        <v>166</v>
      </c>
      <c r="H224" s="144">
        <v>11</v>
      </c>
      <c r="I224" s="145"/>
      <c r="J224" s="146">
        <f t="shared" si="40"/>
        <v>0</v>
      </c>
      <c r="K224" s="147"/>
      <c r="L224" s="28"/>
      <c r="M224" s="148" t="s">
        <v>1</v>
      </c>
      <c r="N224" s="149" t="s">
        <v>41</v>
      </c>
      <c r="P224" s="150">
        <f t="shared" si="41"/>
        <v>0</v>
      </c>
      <c r="Q224" s="150">
        <v>2.0000000000000002E-5</v>
      </c>
      <c r="R224" s="150">
        <f t="shared" si="42"/>
        <v>2.2000000000000001E-4</v>
      </c>
      <c r="S224" s="150">
        <v>0</v>
      </c>
      <c r="T224" s="151">
        <f t="shared" si="43"/>
        <v>0</v>
      </c>
      <c r="AR224" s="152" t="s">
        <v>210</v>
      </c>
      <c r="AT224" s="152" t="s">
        <v>152</v>
      </c>
      <c r="AU224" s="152" t="s">
        <v>87</v>
      </c>
      <c r="AY224" s="13" t="s">
        <v>150</v>
      </c>
      <c r="BE224" s="153">
        <f t="shared" si="44"/>
        <v>0</v>
      </c>
      <c r="BF224" s="153">
        <f t="shared" si="45"/>
        <v>0</v>
      </c>
      <c r="BG224" s="153">
        <f t="shared" si="46"/>
        <v>0</v>
      </c>
      <c r="BH224" s="153">
        <f t="shared" si="47"/>
        <v>0</v>
      </c>
      <c r="BI224" s="153">
        <f t="shared" si="48"/>
        <v>0</v>
      </c>
      <c r="BJ224" s="13" t="s">
        <v>87</v>
      </c>
      <c r="BK224" s="153">
        <f t="shared" si="49"/>
        <v>0</v>
      </c>
      <c r="BL224" s="13" t="s">
        <v>210</v>
      </c>
      <c r="BM224" s="152" t="s">
        <v>1396</v>
      </c>
    </row>
    <row r="225" spans="2:65" s="1" customFormat="1" ht="24.2" customHeight="1">
      <c r="B225" s="139"/>
      <c r="C225" s="154" t="s">
        <v>1397</v>
      </c>
      <c r="D225" s="154" t="s">
        <v>168</v>
      </c>
      <c r="E225" s="155" t="s">
        <v>1398</v>
      </c>
      <c r="F225" s="156" t="s">
        <v>1399</v>
      </c>
      <c r="G225" s="157" t="s">
        <v>166</v>
      </c>
      <c r="H225" s="158">
        <v>1</v>
      </c>
      <c r="I225" s="159"/>
      <c r="J225" s="160">
        <f t="shared" si="40"/>
        <v>0</v>
      </c>
      <c r="K225" s="161"/>
      <c r="L225" s="162"/>
      <c r="M225" s="163" t="s">
        <v>1</v>
      </c>
      <c r="N225" s="164" t="s">
        <v>41</v>
      </c>
      <c r="P225" s="150">
        <f t="shared" si="41"/>
        <v>0</v>
      </c>
      <c r="Q225" s="150">
        <v>9.7099999999999999E-3</v>
      </c>
      <c r="R225" s="150">
        <f t="shared" si="42"/>
        <v>9.7099999999999999E-3</v>
      </c>
      <c r="S225" s="150">
        <v>0</v>
      </c>
      <c r="T225" s="151">
        <f t="shared" si="43"/>
        <v>0</v>
      </c>
      <c r="AR225" s="152" t="s">
        <v>283</v>
      </c>
      <c r="AT225" s="152" t="s">
        <v>168</v>
      </c>
      <c r="AU225" s="152" t="s">
        <v>87</v>
      </c>
      <c r="AY225" s="13" t="s">
        <v>150</v>
      </c>
      <c r="BE225" s="153">
        <f t="shared" si="44"/>
        <v>0</v>
      </c>
      <c r="BF225" s="153">
        <f t="shared" si="45"/>
        <v>0</v>
      </c>
      <c r="BG225" s="153">
        <f t="shared" si="46"/>
        <v>0</v>
      </c>
      <c r="BH225" s="153">
        <f t="shared" si="47"/>
        <v>0</v>
      </c>
      <c r="BI225" s="153">
        <f t="shared" si="48"/>
        <v>0</v>
      </c>
      <c r="BJ225" s="13" t="s">
        <v>87</v>
      </c>
      <c r="BK225" s="153">
        <f t="shared" si="49"/>
        <v>0</v>
      </c>
      <c r="BL225" s="13" t="s">
        <v>210</v>
      </c>
      <c r="BM225" s="152" t="s">
        <v>1400</v>
      </c>
    </row>
    <row r="226" spans="2:65" s="1" customFormat="1" ht="24.2" customHeight="1">
      <c r="B226" s="139"/>
      <c r="C226" s="154" t="s">
        <v>1401</v>
      </c>
      <c r="D226" s="154" t="s">
        <v>168</v>
      </c>
      <c r="E226" s="155" t="s">
        <v>1402</v>
      </c>
      <c r="F226" s="156" t="s">
        <v>1403</v>
      </c>
      <c r="G226" s="157" t="s">
        <v>166</v>
      </c>
      <c r="H226" s="158">
        <v>1</v>
      </c>
      <c r="I226" s="159"/>
      <c r="J226" s="160">
        <f t="shared" si="40"/>
        <v>0</v>
      </c>
      <c r="K226" s="161"/>
      <c r="L226" s="162"/>
      <c r="M226" s="163" t="s">
        <v>1</v>
      </c>
      <c r="N226" s="164" t="s">
        <v>41</v>
      </c>
      <c r="P226" s="150">
        <f t="shared" si="41"/>
        <v>0</v>
      </c>
      <c r="Q226" s="150">
        <v>1.3610000000000001E-2</v>
      </c>
      <c r="R226" s="150">
        <f t="shared" si="42"/>
        <v>1.3610000000000001E-2</v>
      </c>
      <c r="S226" s="150">
        <v>0</v>
      </c>
      <c r="T226" s="151">
        <f t="shared" si="43"/>
        <v>0</v>
      </c>
      <c r="AR226" s="152" t="s">
        <v>283</v>
      </c>
      <c r="AT226" s="152" t="s">
        <v>168</v>
      </c>
      <c r="AU226" s="152" t="s">
        <v>87</v>
      </c>
      <c r="AY226" s="13" t="s">
        <v>150</v>
      </c>
      <c r="BE226" s="153">
        <f t="shared" si="44"/>
        <v>0</v>
      </c>
      <c r="BF226" s="153">
        <f t="shared" si="45"/>
        <v>0</v>
      </c>
      <c r="BG226" s="153">
        <f t="shared" si="46"/>
        <v>0</v>
      </c>
      <c r="BH226" s="153">
        <f t="shared" si="47"/>
        <v>0</v>
      </c>
      <c r="BI226" s="153">
        <f t="shared" si="48"/>
        <v>0</v>
      </c>
      <c r="BJ226" s="13" t="s">
        <v>87</v>
      </c>
      <c r="BK226" s="153">
        <f t="shared" si="49"/>
        <v>0</v>
      </c>
      <c r="BL226" s="13" t="s">
        <v>210</v>
      </c>
      <c r="BM226" s="152" t="s">
        <v>1404</v>
      </c>
    </row>
    <row r="227" spans="2:65" s="1" customFormat="1" ht="24.2" customHeight="1">
      <c r="B227" s="139"/>
      <c r="C227" s="154" t="s">
        <v>1405</v>
      </c>
      <c r="D227" s="154" t="s">
        <v>168</v>
      </c>
      <c r="E227" s="155" t="s">
        <v>1406</v>
      </c>
      <c r="F227" s="156" t="s">
        <v>1407</v>
      </c>
      <c r="G227" s="157" t="s">
        <v>166</v>
      </c>
      <c r="H227" s="158">
        <v>2</v>
      </c>
      <c r="I227" s="159"/>
      <c r="J227" s="160">
        <f t="shared" si="40"/>
        <v>0</v>
      </c>
      <c r="K227" s="161"/>
      <c r="L227" s="162"/>
      <c r="M227" s="163" t="s">
        <v>1</v>
      </c>
      <c r="N227" s="164" t="s">
        <v>41</v>
      </c>
      <c r="P227" s="150">
        <f t="shared" si="41"/>
        <v>0</v>
      </c>
      <c r="Q227" s="150">
        <v>1.261E-2</v>
      </c>
      <c r="R227" s="150">
        <f t="shared" si="42"/>
        <v>2.5219999999999999E-2</v>
      </c>
      <c r="S227" s="150">
        <v>0</v>
      </c>
      <c r="T227" s="151">
        <f t="shared" si="43"/>
        <v>0</v>
      </c>
      <c r="AR227" s="152" t="s">
        <v>283</v>
      </c>
      <c r="AT227" s="152" t="s">
        <v>168</v>
      </c>
      <c r="AU227" s="152" t="s">
        <v>87</v>
      </c>
      <c r="AY227" s="13" t="s">
        <v>150</v>
      </c>
      <c r="BE227" s="153">
        <f t="shared" si="44"/>
        <v>0</v>
      </c>
      <c r="BF227" s="153">
        <f t="shared" si="45"/>
        <v>0</v>
      </c>
      <c r="BG227" s="153">
        <f t="shared" si="46"/>
        <v>0</v>
      </c>
      <c r="BH227" s="153">
        <f t="shared" si="47"/>
        <v>0</v>
      </c>
      <c r="BI227" s="153">
        <f t="shared" si="48"/>
        <v>0</v>
      </c>
      <c r="BJ227" s="13" t="s">
        <v>87</v>
      </c>
      <c r="BK227" s="153">
        <f t="shared" si="49"/>
        <v>0</v>
      </c>
      <c r="BL227" s="13" t="s">
        <v>210</v>
      </c>
      <c r="BM227" s="152" t="s">
        <v>1408</v>
      </c>
    </row>
    <row r="228" spans="2:65" s="1" customFormat="1" ht="24.2" customHeight="1">
      <c r="B228" s="139"/>
      <c r="C228" s="154" t="s">
        <v>1409</v>
      </c>
      <c r="D228" s="154" t="s">
        <v>168</v>
      </c>
      <c r="E228" s="155" t="s">
        <v>1410</v>
      </c>
      <c r="F228" s="156" t="s">
        <v>1411</v>
      </c>
      <c r="G228" s="157" t="s">
        <v>166</v>
      </c>
      <c r="H228" s="158">
        <v>1</v>
      </c>
      <c r="I228" s="159"/>
      <c r="J228" s="160">
        <f t="shared" si="40"/>
        <v>0</v>
      </c>
      <c r="K228" s="161"/>
      <c r="L228" s="162"/>
      <c r="M228" s="163" t="s">
        <v>1</v>
      </c>
      <c r="N228" s="164" t="s">
        <v>41</v>
      </c>
      <c r="P228" s="150">
        <f t="shared" si="41"/>
        <v>0</v>
      </c>
      <c r="Q228" s="150">
        <v>1.5769999999999999E-2</v>
      </c>
      <c r="R228" s="150">
        <f t="shared" si="42"/>
        <v>1.5769999999999999E-2</v>
      </c>
      <c r="S228" s="150">
        <v>0</v>
      </c>
      <c r="T228" s="151">
        <f t="shared" si="43"/>
        <v>0</v>
      </c>
      <c r="AR228" s="152" t="s">
        <v>283</v>
      </c>
      <c r="AT228" s="152" t="s">
        <v>168</v>
      </c>
      <c r="AU228" s="152" t="s">
        <v>87</v>
      </c>
      <c r="AY228" s="13" t="s">
        <v>150</v>
      </c>
      <c r="BE228" s="153">
        <f t="shared" si="44"/>
        <v>0</v>
      </c>
      <c r="BF228" s="153">
        <f t="shared" si="45"/>
        <v>0</v>
      </c>
      <c r="BG228" s="153">
        <f t="shared" si="46"/>
        <v>0</v>
      </c>
      <c r="BH228" s="153">
        <f t="shared" si="47"/>
        <v>0</v>
      </c>
      <c r="BI228" s="153">
        <f t="shared" si="48"/>
        <v>0</v>
      </c>
      <c r="BJ228" s="13" t="s">
        <v>87</v>
      </c>
      <c r="BK228" s="153">
        <f t="shared" si="49"/>
        <v>0</v>
      </c>
      <c r="BL228" s="13" t="s">
        <v>210</v>
      </c>
      <c r="BM228" s="152" t="s">
        <v>1412</v>
      </c>
    </row>
    <row r="229" spans="2:65" s="1" customFormat="1" ht="24.2" customHeight="1">
      <c r="B229" s="139"/>
      <c r="C229" s="154" t="s">
        <v>1413</v>
      </c>
      <c r="D229" s="154" t="s">
        <v>168</v>
      </c>
      <c r="E229" s="155" t="s">
        <v>1414</v>
      </c>
      <c r="F229" s="156" t="s">
        <v>1415</v>
      </c>
      <c r="G229" s="157" t="s">
        <v>166</v>
      </c>
      <c r="H229" s="158">
        <v>1</v>
      </c>
      <c r="I229" s="159"/>
      <c r="J229" s="160">
        <f t="shared" si="40"/>
        <v>0</v>
      </c>
      <c r="K229" s="161"/>
      <c r="L229" s="162"/>
      <c r="M229" s="163" t="s">
        <v>1</v>
      </c>
      <c r="N229" s="164" t="s">
        <v>41</v>
      </c>
      <c r="P229" s="150">
        <f t="shared" si="41"/>
        <v>0</v>
      </c>
      <c r="Q229" s="150">
        <v>1.5769999999999999E-2</v>
      </c>
      <c r="R229" s="150">
        <f t="shared" si="42"/>
        <v>1.5769999999999999E-2</v>
      </c>
      <c r="S229" s="150">
        <v>0</v>
      </c>
      <c r="T229" s="151">
        <f t="shared" si="43"/>
        <v>0</v>
      </c>
      <c r="AR229" s="152" t="s">
        <v>283</v>
      </c>
      <c r="AT229" s="152" t="s">
        <v>168</v>
      </c>
      <c r="AU229" s="152" t="s">
        <v>87</v>
      </c>
      <c r="AY229" s="13" t="s">
        <v>150</v>
      </c>
      <c r="BE229" s="153">
        <f t="shared" si="44"/>
        <v>0</v>
      </c>
      <c r="BF229" s="153">
        <f t="shared" si="45"/>
        <v>0</v>
      </c>
      <c r="BG229" s="153">
        <f t="shared" si="46"/>
        <v>0</v>
      </c>
      <c r="BH229" s="153">
        <f t="shared" si="47"/>
        <v>0</v>
      </c>
      <c r="BI229" s="153">
        <f t="shared" si="48"/>
        <v>0</v>
      </c>
      <c r="BJ229" s="13" t="s">
        <v>87</v>
      </c>
      <c r="BK229" s="153">
        <f t="shared" si="49"/>
        <v>0</v>
      </c>
      <c r="BL229" s="13" t="s">
        <v>210</v>
      </c>
      <c r="BM229" s="152" t="s">
        <v>1416</v>
      </c>
    </row>
    <row r="230" spans="2:65" s="1" customFormat="1" ht="24.2" customHeight="1">
      <c r="B230" s="139"/>
      <c r="C230" s="154" t="s">
        <v>1417</v>
      </c>
      <c r="D230" s="154" t="s">
        <v>168</v>
      </c>
      <c r="E230" s="155" t="s">
        <v>1418</v>
      </c>
      <c r="F230" s="156" t="s">
        <v>1419</v>
      </c>
      <c r="G230" s="157" t="s">
        <v>166</v>
      </c>
      <c r="H230" s="158">
        <v>2</v>
      </c>
      <c r="I230" s="159"/>
      <c r="J230" s="160">
        <f t="shared" si="40"/>
        <v>0</v>
      </c>
      <c r="K230" s="161"/>
      <c r="L230" s="162"/>
      <c r="M230" s="163" t="s">
        <v>1</v>
      </c>
      <c r="N230" s="164" t="s">
        <v>41</v>
      </c>
      <c r="P230" s="150">
        <f t="shared" si="41"/>
        <v>0</v>
      </c>
      <c r="Q230" s="150">
        <v>1.8919999999999999E-2</v>
      </c>
      <c r="R230" s="150">
        <f t="shared" si="42"/>
        <v>3.7839999999999999E-2</v>
      </c>
      <c r="S230" s="150">
        <v>0</v>
      </c>
      <c r="T230" s="151">
        <f t="shared" si="43"/>
        <v>0</v>
      </c>
      <c r="AR230" s="152" t="s">
        <v>283</v>
      </c>
      <c r="AT230" s="152" t="s">
        <v>168</v>
      </c>
      <c r="AU230" s="152" t="s">
        <v>87</v>
      </c>
      <c r="AY230" s="13" t="s">
        <v>150</v>
      </c>
      <c r="BE230" s="153">
        <f t="shared" si="44"/>
        <v>0</v>
      </c>
      <c r="BF230" s="153">
        <f t="shared" si="45"/>
        <v>0</v>
      </c>
      <c r="BG230" s="153">
        <f t="shared" si="46"/>
        <v>0</v>
      </c>
      <c r="BH230" s="153">
        <f t="shared" si="47"/>
        <v>0</v>
      </c>
      <c r="BI230" s="153">
        <f t="shared" si="48"/>
        <v>0</v>
      </c>
      <c r="BJ230" s="13" t="s">
        <v>87</v>
      </c>
      <c r="BK230" s="153">
        <f t="shared" si="49"/>
        <v>0</v>
      </c>
      <c r="BL230" s="13" t="s">
        <v>210</v>
      </c>
      <c r="BM230" s="152" t="s">
        <v>1420</v>
      </c>
    </row>
    <row r="231" spans="2:65" s="1" customFormat="1" ht="24.2" customHeight="1">
      <c r="B231" s="139"/>
      <c r="C231" s="154" t="s">
        <v>1421</v>
      </c>
      <c r="D231" s="154" t="s">
        <v>168</v>
      </c>
      <c r="E231" s="155" t="s">
        <v>1422</v>
      </c>
      <c r="F231" s="156" t="s">
        <v>1423</v>
      </c>
      <c r="G231" s="157" t="s">
        <v>166</v>
      </c>
      <c r="H231" s="158">
        <v>1</v>
      </c>
      <c r="I231" s="159"/>
      <c r="J231" s="160">
        <f t="shared" si="40"/>
        <v>0</v>
      </c>
      <c r="K231" s="161"/>
      <c r="L231" s="162"/>
      <c r="M231" s="163" t="s">
        <v>1</v>
      </c>
      <c r="N231" s="164" t="s">
        <v>41</v>
      </c>
      <c r="P231" s="150">
        <f t="shared" si="41"/>
        <v>0</v>
      </c>
      <c r="Q231" s="150">
        <v>1.8919999999999999E-2</v>
      </c>
      <c r="R231" s="150">
        <f t="shared" si="42"/>
        <v>1.8919999999999999E-2</v>
      </c>
      <c r="S231" s="150">
        <v>0</v>
      </c>
      <c r="T231" s="151">
        <f t="shared" si="43"/>
        <v>0</v>
      </c>
      <c r="AR231" s="152" t="s">
        <v>283</v>
      </c>
      <c r="AT231" s="152" t="s">
        <v>168</v>
      </c>
      <c r="AU231" s="152" t="s">
        <v>87</v>
      </c>
      <c r="AY231" s="13" t="s">
        <v>150</v>
      </c>
      <c r="BE231" s="153">
        <f t="shared" si="44"/>
        <v>0</v>
      </c>
      <c r="BF231" s="153">
        <f t="shared" si="45"/>
        <v>0</v>
      </c>
      <c r="BG231" s="153">
        <f t="shared" si="46"/>
        <v>0</v>
      </c>
      <c r="BH231" s="153">
        <f t="shared" si="47"/>
        <v>0</v>
      </c>
      <c r="BI231" s="153">
        <f t="shared" si="48"/>
        <v>0</v>
      </c>
      <c r="BJ231" s="13" t="s">
        <v>87</v>
      </c>
      <c r="BK231" s="153">
        <f t="shared" si="49"/>
        <v>0</v>
      </c>
      <c r="BL231" s="13" t="s">
        <v>210</v>
      </c>
      <c r="BM231" s="152" t="s">
        <v>1424</v>
      </c>
    </row>
    <row r="232" spans="2:65" s="1" customFormat="1" ht="24.2" customHeight="1">
      <c r="B232" s="139"/>
      <c r="C232" s="154" t="s">
        <v>1425</v>
      </c>
      <c r="D232" s="154" t="s">
        <v>168</v>
      </c>
      <c r="E232" s="155" t="s">
        <v>1426</v>
      </c>
      <c r="F232" s="156" t="s">
        <v>1427</v>
      </c>
      <c r="G232" s="157" t="s">
        <v>166</v>
      </c>
      <c r="H232" s="158">
        <v>1</v>
      </c>
      <c r="I232" s="159"/>
      <c r="J232" s="160">
        <f t="shared" si="40"/>
        <v>0</v>
      </c>
      <c r="K232" s="161"/>
      <c r="L232" s="162"/>
      <c r="M232" s="163" t="s">
        <v>1</v>
      </c>
      <c r="N232" s="164" t="s">
        <v>41</v>
      </c>
      <c r="P232" s="150">
        <f t="shared" si="41"/>
        <v>0</v>
      </c>
      <c r="Q232" s="150">
        <v>1.5769999999999999E-2</v>
      </c>
      <c r="R232" s="150">
        <f t="shared" si="42"/>
        <v>1.5769999999999999E-2</v>
      </c>
      <c r="S232" s="150">
        <v>0</v>
      </c>
      <c r="T232" s="151">
        <f t="shared" si="43"/>
        <v>0</v>
      </c>
      <c r="AR232" s="152" t="s">
        <v>283</v>
      </c>
      <c r="AT232" s="152" t="s">
        <v>168</v>
      </c>
      <c r="AU232" s="152" t="s">
        <v>87</v>
      </c>
      <c r="AY232" s="13" t="s">
        <v>150</v>
      </c>
      <c r="BE232" s="153">
        <f t="shared" si="44"/>
        <v>0</v>
      </c>
      <c r="BF232" s="153">
        <f t="shared" si="45"/>
        <v>0</v>
      </c>
      <c r="BG232" s="153">
        <f t="shared" si="46"/>
        <v>0</v>
      </c>
      <c r="BH232" s="153">
        <f t="shared" si="47"/>
        <v>0</v>
      </c>
      <c r="BI232" s="153">
        <f t="shared" si="48"/>
        <v>0</v>
      </c>
      <c r="BJ232" s="13" t="s">
        <v>87</v>
      </c>
      <c r="BK232" s="153">
        <f t="shared" si="49"/>
        <v>0</v>
      </c>
      <c r="BL232" s="13" t="s">
        <v>210</v>
      </c>
      <c r="BM232" s="152" t="s">
        <v>1428</v>
      </c>
    </row>
    <row r="233" spans="2:65" s="1" customFormat="1" ht="24.2" customHeight="1">
      <c r="B233" s="139"/>
      <c r="C233" s="154" t="s">
        <v>1429</v>
      </c>
      <c r="D233" s="154" t="s">
        <v>168</v>
      </c>
      <c r="E233" s="155" t="s">
        <v>1430</v>
      </c>
      <c r="F233" s="156" t="s">
        <v>1431</v>
      </c>
      <c r="G233" s="157" t="s">
        <v>166</v>
      </c>
      <c r="H233" s="158">
        <v>1</v>
      </c>
      <c r="I233" s="159"/>
      <c r="J233" s="160">
        <f t="shared" si="40"/>
        <v>0</v>
      </c>
      <c r="K233" s="161"/>
      <c r="L233" s="162"/>
      <c r="M233" s="163" t="s">
        <v>1</v>
      </c>
      <c r="N233" s="164" t="s">
        <v>41</v>
      </c>
      <c r="P233" s="150">
        <f t="shared" si="41"/>
        <v>0</v>
      </c>
      <c r="Q233" s="150">
        <v>1.261E-2</v>
      </c>
      <c r="R233" s="150">
        <f t="shared" si="42"/>
        <v>1.261E-2</v>
      </c>
      <c r="S233" s="150">
        <v>0</v>
      </c>
      <c r="T233" s="151">
        <f t="shared" si="43"/>
        <v>0</v>
      </c>
      <c r="AR233" s="152" t="s">
        <v>283</v>
      </c>
      <c r="AT233" s="152" t="s">
        <v>168</v>
      </c>
      <c r="AU233" s="152" t="s">
        <v>87</v>
      </c>
      <c r="AY233" s="13" t="s">
        <v>150</v>
      </c>
      <c r="BE233" s="153">
        <f t="shared" si="44"/>
        <v>0</v>
      </c>
      <c r="BF233" s="153">
        <f t="shared" si="45"/>
        <v>0</v>
      </c>
      <c r="BG233" s="153">
        <f t="shared" si="46"/>
        <v>0</v>
      </c>
      <c r="BH233" s="153">
        <f t="shared" si="47"/>
        <v>0</v>
      </c>
      <c r="BI233" s="153">
        <f t="shared" si="48"/>
        <v>0</v>
      </c>
      <c r="BJ233" s="13" t="s">
        <v>87</v>
      </c>
      <c r="BK233" s="153">
        <f t="shared" si="49"/>
        <v>0</v>
      </c>
      <c r="BL233" s="13" t="s">
        <v>210</v>
      </c>
      <c r="BM233" s="152" t="s">
        <v>1432</v>
      </c>
    </row>
    <row r="234" spans="2:65" s="1" customFormat="1" ht="24.2" customHeight="1">
      <c r="B234" s="139"/>
      <c r="C234" s="140" t="s">
        <v>1433</v>
      </c>
      <c r="D234" s="140" t="s">
        <v>152</v>
      </c>
      <c r="E234" s="141" t="s">
        <v>1434</v>
      </c>
      <c r="F234" s="142" t="s">
        <v>1435</v>
      </c>
      <c r="G234" s="143" t="s">
        <v>166</v>
      </c>
      <c r="H234" s="144">
        <v>12</v>
      </c>
      <c r="I234" s="145"/>
      <c r="J234" s="146">
        <f t="shared" si="40"/>
        <v>0</v>
      </c>
      <c r="K234" s="147"/>
      <c r="L234" s="28"/>
      <c r="M234" s="148" t="s">
        <v>1</v>
      </c>
      <c r="N234" s="149" t="s">
        <v>41</v>
      </c>
      <c r="P234" s="150">
        <f t="shared" si="41"/>
        <v>0</v>
      </c>
      <c r="Q234" s="150">
        <v>2.0000000000000002E-5</v>
      </c>
      <c r="R234" s="150">
        <f t="shared" si="42"/>
        <v>2.4000000000000003E-4</v>
      </c>
      <c r="S234" s="150">
        <v>0</v>
      </c>
      <c r="T234" s="151">
        <f t="shared" si="43"/>
        <v>0</v>
      </c>
      <c r="AR234" s="152" t="s">
        <v>210</v>
      </c>
      <c r="AT234" s="152" t="s">
        <v>152</v>
      </c>
      <c r="AU234" s="152" t="s">
        <v>87</v>
      </c>
      <c r="AY234" s="13" t="s">
        <v>150</v>
      </c>
      <c r="BE234" s="153">
        <f t="shared" si="44"/>
        <v>0</v>
      </c>
      <c r="BF234" s="153">
        <f t="shared" si="45"/>
        <v>0</v>
      </c>
      <c r="BG234" s="153">
        <f t="shared" si="46"/>
        <v>0</v>
      </c>
      <c r="BH234" s="153">
        <f t="shared" si="47"/>
        <v>0</v>
      </c>
      <c r="BI234" s="153">
        <f t="shared" si="48"/>
        <v>0</v>
      </c>
      <c r="BJ234" s="13" t="s">
        <v>87</v>
      </c>
      <c r="BK234" s="153">
        <f t="shared" si="49"/>
        <v>0</v>
      </c>
      <c r="BL234" s="13" t="s">
        <v>210</v>
      </c>
      <c r="BM234" s="152" t="s">
        <v>1436</v>
      </c>
    </row>
    <row r="235" spans="2:65" s="1" customFormat="1" ht="24.2" customHeight="1">
      <c r="B235" s="139"/>
      <c r="C235" s="154" t="s">
        <v>1437</v>
      </c>
      <c r="D235" s="154" t="s">
        <v>168</v>
      </c>
      <c r="E235" s="155" t="s">
        <v>1438</v>
      </c>
      <c r="F235" s="156" t="s">
        <v>1439</v>
      </c>
      <c r="G235" s="157" t="s">
        <v>166</v>
      </c>
      <c r="H235" s="158">
        <v>2</v>
      </c>
      <c r="I235" s="159"/>
      <c r="J235" s="160">
        <f t="shared" si="40"/>
        <v>0</v>
      </c>
      <c r="K235" s="161"/>
      <c r="L235" s="162"/>
      <c r="M235" s="163" t="s">
        <v>1</v>
      </c>
      <c r="N235" s="164" t="s">
        <v>41</v>
      </c>
      <c r="P235" s="150">
        <f t="shared" si="41"/>
        <v>0</v>
      </c>
      <c r="Q235" s="150">
        <v>2.2079999999999999E-2</v>
      </c>
      <c r="R235" s="150">
        <f t="shared" si="42"/>
        <v>4.4159999999999998E-2</v>
      </c>
      <c r="S235" s="150">
        <v>0</v>
      </c>
      <c r="T235" s="151">
        <f t="shared" si="43"/>
        <v>0</v>
      </c>
      <c r="AR235" s="152" t="s">
        <v>283</v>
      </c>
      <c r="AT235" s="152" t="s">
        <v>168</v>
      </c>
      <c r="AU235" s="152" t="s">
        <v>87</v>
      </c>
      <c r="AY235" s="13" t="s">
        <v>150</v>
      </c>
      <c r="BE235" s="153">
        <f t="shared" si="44"/>
        <v>0</v>
      </c>
      <c r="BF235" s="153">
        <f t="shared" si="45"/>
        <v>0</v>
      </c>
      <c r="BG235" s="153">
        <f t="shared" si="46"/>
        <v>0</v>
      </c>
      <c r="BH235" s="153">
        <f t="shared" si="47"/>
        <v>0</v>
      </c>
      <c r="BI235" s="153">
        <f t="shared" si="48"/>
        <v>0</v>
      </c>
      <c r="BJ235" s="13" t="s">
        <v>87</v>
      </c>
      <c r="BK235" s="153">
        <f t="shared" si="49"/>
        <v>0</v>
      </c>
      <c r="BL235" s="13" t="s">
        <v>210</v>
      </c>
      <c r="BM235" s="152" t="s">
        <v>1440</v>
      </c>
    </row>
    <row r="236" spans="2:65" s="1" customFormat="1" ht="24.2" customHeight="1">
      <c r="B236" s="139"/>
      <c r="C236" s="154" t="s">
        <v>1441</v>
      </c>
      <c r="D236" s="154" t="s">
        <v>168</v>
      </c>
      <c r="E236" s="155" t="s">
        <v>1442</v>
      </c>
      <c r="F236" s="156" t="s">
        <v>1443</v>
      </c>
      <c r="G236" s="157" t="s">
        <v>166</v>
      </c>
      <c r="H236" s="158">
        <v>3</v>
      </c>
      <c r="I236" s="159"/>
      <c r="J236" s="160">
        <f t="shared" si="40"/>
        <v>0</v>
      </c>
      <c r="K236" s="161"/>
      <c r="L236" s="162"/>
      <c r="M236" s="163" t="s">
        <v>1</v>
      </c>
      <c r="N236" s="164" t="s">
        <v>41</v>
      </c>
      <c r="P236" s="150">
        <f t="shared" si="41"/>
        <v>0</v>
      </c>
      <c r="Q236" s="150">
        <v>2.2079999999999999E-2</v>
      </c>
      <c r="R236" s="150">
        <f t="shared" si="42"/>
        <v>6.6239999999999993E-2</v>
      </c>
      <c r="S236" s="150">
        <v>0</v>
      </c>
      <c r="T236" s="151">
        <f t="shared" si="43"/>
        <v>0</v>
      </c>
      <c r="AR236" s="152" t="s">
        <v>283</v>
      </c>
      <c r="AT236" s="152" t="s">
        <v>168</v>
      </c>
      <c r="AU236" s="152" t="s">
        <v>87</v>
      </c>
      <c r="AY236" s="13" t="s">
        <v>150</v>
      </c>
      <c r="BE236" s="153">
        <f t="shared" si="44"/>
        <v>0</v>
      </c>
      <c r="BF236" s="153">
        <f t="shared" si="45"/>
        <v>0</v>
      </c>
      <c r="BG236" s="153">
        <f t="shared" si="46"/>
        <v>0</v>
      </c>
      <c r="BH236" s="153">
        <f t="shared" si="47"/>
        <v>0</v>
      </c>
      <c r="BI236" s="153">
        <f t="shared" si="48"/>
        <v>0</v>
      </c>
      <c r="BJ236" s="13" t="s">
        <v>87</v>
      </c>
      <c r="BK236" s="153">
        <f t="shared" si="49"/>
        <v>0</v>
      </c>
      <c r="BL236" s="13" t="s">
        <v>210</v>
      </c>
      <c r="BM236" s="152" t="s">
        <v>1444</v>
      </c>
    </row>
    <row r="237" spans="2:65" s="1" customFormat="1" ht="24.2" customHeight="1">
      <c r="B237" s="139"/>
      <c r="C237" s="154" t="s">
        <v>1445</v>
      </c>
      <c r="D237" s="154" t="s">
        <v>168</v>
      </c>
      <c r="E237" s="155" t="s">
        <v>1446</v>
      </c>
      <c r="F237" s="156" t="s">
        <v>1447</v>
      </c>
      <c r="G237" s="157" t="s">
        <v>166</v>
      </c>
      <c r="H237" s="158">
        <v>2</v>
      </c>
      <c r="I237" s="159"/>
      <c r="J237" s="160">
        <f t="shared" si="40"/>
        <v>0</v>
      </c>
      <c r="K237" s="161"/>
      <c r="L237" s="162"/>
      <c r="M237" s="163" t="s">
        <v>1</v>
      </c>
      <c r="N237" s="164" t="s">
        <v>41</v>
      </c>
      <c r="P237" s="150">
        <f t="shared" si="41"/>
        <v>0</v>
      </c>
      <c r="Q237" s="150">
        <v>2.5229999999999999E-2</v>
      </c>
      <c r="R237" s="150">
        <f t="shared" si="42"/>
        <v>5.0459999999999998E-2</v>
      </c>
      <c r="S237" s="150">
        <v>0</v>
      </c>
      <c r="T237" s="151">
        <f t="shared" si="43"/>
        <v>0</v>
      </c>
      <c r="AR237" s="152" t="s">
        <v>283</v>
      </c>
      <c r="AT237" s="152" t="s">
        <v>168</v>
      </c>
      <c r="AU237" s="152" t="s">
        <v>87</v>
      </c>
      <c r="AY237" s="13" t="s">
        <v>150</v>
      </c>
      <c r="BE237" s="153">
        <f t="shared" si="44"/>
        <v>0</v>
      </c>
      <c r="BF237" s="153">
        <f t="shared" si="45"/>
        <v>0</v>
      </c>
      <c r="BG237" s="153">
        <f t="shared" si="46"/>
        <v>0</v>
      </c>
      <c r="BH237" s="153">
        <f t="shared" si="47"/>
        <v>0</v>
      </c>
      <c r="BI237" s="153">
        <f t="shared" si="48"/>
        <v>0</v>
      </c>
      <c r="BJ237" s="13" t="s">
        <v>87</v>
      </c>
      <c r="BK237" s="153">
        <f t="shared" si="49"/>
        <v>0</v>
      </c>
      <c r="BL237" s="13" t="s">
        <v>210</v>
      </c>
      <c r="BM237" s="152" t="s">
        <v>1448</v>
      </c>
    </row>
    <row r="238" spans="2:65" s="1" customFormat="1" ht="24.2" customHeight="1">
      <c r="B238" s="139"/>
      <c r="C238" s="154" t="s">
        <v>1449</v>
      </c>
      <c r="D238" s="154" t="s">
        <v>168</v>
      </c>
      <c r="E238" s="155" t="s">
        <v>1450</v>
      </c>
      <c r="F238" s="156" t="s">
        <v>1451</v>
      </c>
      <c r="G238" s="157" t="s">
        <v>166</v>
      </c>
      <c r="H238" s="158">
        <v>3</v>
      </c>
      <c r="I238" s="159"/>
      <c r="J238" s="160">
        <f t="shared" si="40"/>
        <v>0</v>
      </c>
      <c r="K238" s="161"/>
      <c r="L238" s="162"/>
      <c r="M238" s="163" t="s">
        <v>1</v>
      </c>
      <c r="N238" s="164" t="s">
        <v>41</v>
      </c>
      <c r="P238" s="150">
        <f t="shared" si="41"/>
        <v>0</v>
      </c>
      <c r="Q238" s="150">
        <v>2.5229999999999999E-2</v>
      </c>
      <c r="R238" s="150">
        <f t="shared" si="42"/>
        <v>7.5689999999999993E-2</v>
      </c>
      <c r="S238" s="150">
        <v>0</v>
      </c>
      <c r="T238" s="151">
        <f t="shared" si="43"/>
        <v>0</v>
      </c>
      <c r="AR238" s="152" t="s">
        <v>283</v>
      </c>
      <c r="AT238" s="152" t="s">
        <v>168</v>
      </c>
      <c r="AU238" s="152" t="s">
        <v>87</v>
      </c>
      <c r="AY238" s="13" t="s">
        <v>150</v>
      </c>
      <c r="BE238" s="153">
        <f t="shared" si="44"/>
        <v>0</v>
      </c>
      <c r="BF238" s="153">
        <f t="shared" si="45"/>
        <v>0</v>
      </c>
      <c r="BG238" s="153">
        <f t="shared" si="46"/>
        <v>0</v>
      </c>
      <c r="BH238" s="153">
        <f t="shared" si="47"/>
        <v>0</v>
      </c>
      <c r="BI238" s="153">
        <f t="shared" si="48"/>
        <v>0</v>
      </c>
      <c r="BJ238" s="13" t="s">
        <v>87</v>
      </c>
      <c r="BK238" s="153">
        <f t="shared" si="49"/>
        <v>0</v>
      </c>
      <c r="BL238" s="13" t="s">
        <v>210</v>
      </c>
      <c r="BM238" s="152" t="s">
        <v>1452</v>
      </c>
    </row>
    <row r="239" spans="2:65" s="1" customFormat="1" ht="24.2" customHeight="1">
      <c r="B239" s="139"/>
      <c r="C239" s="154" t="s">
        <v>1453</v>
      </c>
      <c r="D239" s="154" t="s">
        <v>168</v>
      </c>
      <c r="E239" s="155" t="s">
        <v>1454</v>
      </c>
      <c r="F239" s="156" t="s">
        <v>1455</v>
      </c>
      <c r="G239" s="157" t="s">
        <v>166</v>
      </c>
      <c r="H239" s="158">
        <v>2</v>
      </c>
      <c r="I239" s="159"/>
      <c r="J239" s="160">
        <f t="shared" si="40"/>
        <v>0</v>
      </c>
      <c r="K239" s="161"/>
      <c r="L239" s="162"/>
      <c r="M239" s="163" t="s">
        <v>1</v>
      </c>
      <c r="N239" s="164" t="s">
        <v>41</v>
      </c>
      <c r="P239" s="150">
        <f t="shared" si="41"/>
        <v>0</v>
      </c>
      <c r="Q239" s="150">
        <v>2.8379999999999999E-2</v>
      </c>
      <c r="R239" s="150">
        <f t="shared" si="42"/>
        <v>5.6759999999999998E-2</v>
      </c>
      <c r="S239" s="150">
        <v>0</v>
      </c>
      <c r="T239" s="151">
        <f t="shared" si="43"/>
        <v>0</v>
      </c>
      <c r="AR239" s="152" t="s">
        <v>283</v>
      </c>
      <c r="AT239" s="152" t="s">
        <v>168</v>
      </c>
      <c r="AU239" s="152" t="s">
        <v>87</v>
      </c>
      <c r="AY239" s="13" t="s">
        <v>150</v>
      </c>
      <c r="BE239" s="153">
        <f t="shared" si="44"/>
        <v>0</v>
      </c>
      <c r="BF239" s="153">
        <f t="shared" si="45"/>
        <v>0</v>
      </c>
      <c r="BG239" s="153">
        <f t="shared" si="46"/>
        <v>0</v>
      </c>
      <c r="BH239" s="153">
        <f t="shared" si="47"/>
        <v>0</v>
      </c>
      <c r="BI239" s="153">
        <f t="shared" si="48"/>
        <v>0</v>
      </c>
      <c r="BJ239" s="13" t="s">
        <v>87</v>
      </c>
      <c r="BK239" s="153">
        <f t="shared" si="49"/>
        <v>0</v>
      </c>
      <c r="BL239" s="13" t="s">
        <v>210</v>
      </c>
      <c r="BM239" s="152" t="s">
        <v>1456</v>
      </c>
    </row>
    <row r="240" spans="2:65" s="1" customFormat="1" ht="33" customHeight="1">
      <c r="B240" s="139"/>
      <c r="C240" s="140" t="s">
        <v>1457</v>
      </c>
      <c r="D240" s="140" t="s">
        <v>152</v>
      </c>
      <c r="E240" s="141" t="s">
        <v>1458</v>
      </c>
      <c r="F240" s="142" t="s">
        <v>1459</v>
      </c>
      <c r="G240" s="143" t="s">
        <v>166</v>
      </c>
      <c r="H240" s="144">
        <v>10</v>
      </c>
      <c r="I240" s="145"/>
      <c r="J240" s="146">
        <f t="shared" si="40"/>
        <v>0</v>
      </c>
      <c r="K240" s="147"/>
      <c r="L240" s="28"/>
      <c r="M240" s="148" t="s">
        <v>1</v>
      </c>
      <c r="N240" s="149" t="s">
        <v>41</v>
      </c>
      <c r="P240" s="150">
        <f t="shared" si="41"/>
        <v>0</v>
      </c>
      <c r="Q240" s="150">
        <v>2.0000000000000002E-5</v>
      </c>
      <c r="R240" s="150">
        <f t="shared" si="42"/>
        <v>2.0000000000000001E-4</v>
      </c>
      <c r="S240" s="150">
        <v>0</v>
      </c>
      <c r="T240" s="151">
        <f t="shared" si="43"/>
        <v>0</v>
      </c>
      <c r="AR240" s="152" t="s">
        <v>210</v>
      </c>
      <c r="AT240" s="152" t="s">
        <v>152</v>
      </c>
      <c r="AU240" s="152" t="s">
        <v>87</v>
      </c>
      <c r="AY240" s="13" t="s">
        <v>150</v>
      </c>
      <c r="BE240" s="153">
        <f t="shared" si="44"/>
        <v>0</v>
      </c>
      <c r="BF240" s="153">
        <f t="shared" si="45"/>
        <v>0</v>
      </c>
      <c r="BG240" s="153">
        <f t="shared" si="46"/>
        <v>0</v>
      </c>
      <c r="BH240" s="153">
        <f t="shared" si="47"/>
        <v>0</v>
      </c>
      <c r="BI240" s="153">
        <f t="shared" si="48"/>
        <v>0</v>
      </c>
      <c r="BJ240" s="13" t="s">
        <v>87</v>
      </c>
      <c r="BK240" s="153">
        <f t="shared" si="49"/>
        <v>0</v>
      </c>
      <c r="BL240" s="13" t="s">
        <v>210</v>
      </c>
      <c r="BM240" s="152" t="s">
        <v>1460</v>
      </c>
    </row>
    <row r="241" spans="2:65" s="1" customFormat="1" ht="24.2" customHeight="1">
      <c r="B241" s="139"/>
      <c r="C241" s="154" t="s">
        <v>1461</v>
      </c>
      <c r="D241" s="154" t="s">
        <v>168</v>
      </c>
      <c r="E241" s="155" t="s">
        <v>1462</v>
      </c>
      <c r="F241" s="156" t="s">
        <v>1463</v>
      </c>
      <c r="G241" s="157" t="s">
        <v>166</v>
      </c>
      <c r="H241" s="158">
        <v>2</v>
      </c>
      <c r="I241" s="159"/>
      <c r="J241" s="160">
        <f t="shared" si="40"/>
        <v>0</v>
      </c>
      <c r="K241" s="161"/>
      <c r="L241" s="162"/>
      <c r="M241" s="163" t="s">
        <v>1</v>
      </c>
      <c r="N241" s="164" t="s">
        <v>41</v>
      </c>
      <c r="P241" s="150">
        <f t="shared" si="41"/>
        <v>0</v>
      </c>
      <c r="Q241" s="150">
        <v>3.1539999999999999E-2</v>
      </c>
      <c r="R241" s="150">
        <f t="shared" si="42"/>
        <v>6.3079999999999997E-2</v>
      </c>
      <c r="S241" s="150">
        <v>0</v>
      </c>
      <c r="T241" s="151">
        <f t="shared" si="43"/>
        <v>0</v>
      </c>
      <c r="AR241" s="152" t="s">
        <v>283</v>
      </c>
      <c r="AT241" s="152" t="s">
        <v>168</v>
      </c>
      <c r="AU241" s="152" t="s">
        <v>87</v>
      </c>
      <c r="AY241" s="13" t="s">
        <v>150</v>
      </c>
      <c r="BE241" s="153">
        <f t="shared" si="44"/>
        <v>0</v>
      </c>
      <c r="BF241" s="153">
        <f t="shared" si="45"/>
        <v>0</v>
      </c>
      <c r="BG241" s="153">
        <f t="shared" si="46"/>
        <v>0</v>
      </c>
      <c r="BH241" s="153">
        <f t="shared" si="47"/>
        <v>0</v>
      </c>
      <c r="BI241" s="153">
        <f t="shared" si="48"/>
        <v>0</v>
      </c>
      <c r="BJ241" s="13" t="s">
        <v>87</v>
      </c>
      <c r="BK241" s="153">
        <f t="shared" si="49"/>
        <v>0</v>
      </c>
      <c r="BL241" s="13" t="s">
        <v>210</v>
      </c>
      <c r="BM241" s="152" t="s">
        <v>1464</v>
      </c>
    </row>
    <row r="242" spans="2:65" s="1" customFormat="1" ht="24.2" customHeight="1">
      <c r="B242" s="139"/>
      <c r="C242" s="154" t="s">
        <v>1465</v>
      </c>
      <c r="D242" s="154" t="s">
        <v>168</v>
      </c>
      <c r="E242" s="155" t="s">
        <v>1466</v>
      </c>
      <c r="F242" s="156" t="s">
        <v>1467</v>
      </c>
      <c r="G242" s="157" t="s">
        <v>166</v>
      </c>
      <c r="H242" s="158">
        <v>3</v>
      </c>
      <c r="I242" s="159"/>
      <c r="J242" s="160">
        <f t="shared" ref="J242:J273" si="50">ROUND(I242*H242,2)</f>
        <v>0</v>
      </c>
      <c r="K242" s="161"/>
      <c r="L242" s="162"/>
      <c r="M242" s="163" t="s">
        <v>1</v>
      </c>
      <c r="N242" s="164" t="s">
        <v>41</v>
      </c>
      <c r="P242" s="150">
        <f t="shared" ref="P242:P273" si="51">O242*H242</f>
        <v>0</v>
      </c>
      <c r="Q242" s="150">
        <v>3.1539999999999999E-2</v>
      </c>
      <c r="R242" s="150">
        <f t="shared" ref="R242:R273" si="52">Q242*H242</f>
        <v>9.4619999999999996E-2</v>
      </c>
      <c r="S242" s="150">
        <v>0</v>
      </c>
      <c r="T242" s="151">
        <f t="shared" ref="T242:T273" si="53">S242*H242</f>
        <v>0</v>
      </c>
      <c r="AR242" s="152" t="s">
        <v>283</v>
      </c>
      <c r="AT242" s="152" t="s">
        <v>168</v>
      </c>
      <c r="AU242" s="152" t="s">
        <v>87</v>
      </c>
      <c r="AY242" s="13" t="s">
        <v>150</v>
      </c>
      <c r="BE242" s="153">
        <f t="shared" ref="BE242:BE263" si="54">IF(N242="základná",J242,0)</f>
        <v>0</v>
      </c>
      <c r="BF242" s="153">
        <f t="shared" ref="BF242:BF263" si="55">IF(N242="znížená",J242,0)</f>
        <v>0</v>
      </c>
      <c r="BG242" s="153">
        <f t="shared" ref="BG242:BG263" si="56">IF(N242="zákl. prenesená",J242,0)</f>
        <v>0</v>
      </c>
      <c r="BH242" s="153">
        <f t="shared" ref="BH242:BH263" si="57">IF(N242="zníž. prenesená",J242,0)</f>
        <v>0</v>
      </c>
      <c r="BI242" s="153">
        <f t="shared" ref="BI242:BI263" si="58">IF(N242="nulová",J242,0)</f>
        <v>0</v>
      </c>
      <c r="BJ242" s="13" t="s">
        <v>87</v>
      </c>
      <c r="BK242" s="153">
        <f t="shared" ref="BK242:BK263" si="59">ROUND(I242*H242,2)</f>
        <v>0</v>
      </c>
      <c r="BL242" s="13" t="s">
        <v>210</v>
      </c>
      <c r="BM242" s="152" t="s">
        <v>1468</v>
      </c>
    </row>
    <row r="243" spans="2:65" s="1" customFormat="1" ht="24.2" customHeight="1">
      <c r="B243" s="139"/>
      <c r="C243" s="154" t="s">
        <v>1469</v>
      </c>
      <c r="D243" s="154" t="s">
        <v>168</v>
      </c>
      <c r="E243" s="155" t="s">
        <v>1470</v>
      </c>
      <c r="F243" s="156" t="s">
        <v>1471</v>
      </c>
      <c r="G243" s="157" t="s">
        <v>166</v>
      </c>
      <c r="H243" s="158">
        <v>1</v>
      </c>
      <c r="I243" s="159"/>
      <c r="J243" s="160">
        <f t="shared" si="50"/>
        <v>0</v>
      </c>
      <c r="K243" s="161"/>
      <c r="L243" s="162"/>
      <c r="M243" s="163" t="s">
        <v>1</v>
      </c>
      <c r="N243" s="164" t="s">
        <v>41</v>
      </c>
      <c r="P243" s="150">
        <f t="shared" si="51"/>
        <v>0</v>
      </c>
      <c r="Q243" s="150">
        <v>3.7839999999999999E-2</v>
      </c>
      <c r="R243" s="150">
        <f t="shared" si="52"/>
        <v>3.7839999999999999E-2</v>
      </c>
      <c r="S243" s="150">
        <v>0</v>
      </c>
      <c r="T243" s="151">
        <f t="shared" si="53"/>
        <v>0</v>
      </c>
      <c r="AR243" s="152" t="s">
        <v>283</v>
      </c>
      <c r="AT243" s="152" t="s">
        <v>168</v>
      </c>
      <c r="AU243" s="152" t="s">
        <v>87</v>
      </c>
      <c r="AY243" s="13" t="s">
        <v>150</v>
      </c>
      <c r="BE243" s="153">
        <f t="shared" si="54"/>
        <v>0</v>
      </c>
      <c r="BF243" s="153">
        <f t="shared" si="55"/>
        <v>0</v>
      </c>
      <c r="BG243" s="153">
        <f t="shared" si="56"/>
        <v>0</v>
      </c>
      <c r="BH243" s="153">
        <f t="shared" si="57"/>
        <v>0</v>
      </c>
      <c r="BI243" s="153">
        <f t="shared" si="58"/>
        <v>0</v>
      </c>
      <c r="BJ243" s="13" t="s">
        <v>87</v>
      </c>
      <c r="BK243" s="153">
        <f t="shared" si="59"/>
        <v>0</v>
      </c>
      <c r="BL243" s="13" t="s">
        <v>210</v>
      </c>
      <c r="BM243" s="152" t="s">
        <v>1472</v>
      </c>
    </row>
    <row r="244" spans="2:65" s="1" customFormat="1" ht="24.2" customHeight="1">
      <c r="B244" s="139"/>
      <c r="C244" s="154" t="s">
        <v>1473</v>
      </c>
      <c r="D244" s="154" t="s">
        <v>168</v>
      </c>
      <c r="E244" s="155" t="s">
        <v>1474</v>
      </c>
      <c r="F244" s="156" t="s">
        <v>1475</v>
      </c>
      <c r="G244" s="157" t="s">
        <v>166</v>
      </c>
      <c r="H244" s="158">
        <v>3</v>
      </c>
      <c r="I244" s="159"/>
      <c r="J244" s="160">
        <f t="shared" si="50"/>
        <v>0</v>
      </c>
      <c r="K244" s="161"/>
      <c r="L244" s="162"/>
      <c r="M244" s="163" t="s">
        <v>1</v>
      </c>
      <c r="N244" s="164" t="s">
        <v>41</v>
      </c>
      <c r="P244" s="150">
        <f t="shared" si="51"/>
        <v>0</v>
      </c>
      <c r="Q244" s="150">
        <v>3.7839999999999999E-2</v>
      </c>
      <c r="R244" s="150">
        <f t="shared" si="52"/>
        <v>0.11352</v>
      </c>
      <c r="S244" s="150">
        <v>0</v>
      </c>
      <c r="T244" s="151">
        <f t="shared" si="53"/>
        <v>0</v>
      </c>
      <c r="AR244" s="152" t="s">
        <v>283</v>
      </c>
      <c r="AT244" s="152" t="s">
        <v>168</v>
      </c>
      <c r="AU244" s="152" t="s">
        <v>87</v>
      </c>
      <c r="AY244" s="13" t="s">
        <v>150</v>
      </c>
      <c r="BE244" s="153">
        <f t="shared" si="54"/>
        <v>0</v>
      </c>
      <c r="BF244" s="153">
        <f t="shared" si="55"/>
        <v>0</v>
      </c>
      <c r="BG244" s="153">
        <f t="shared" si="56"/>
        <v>0</v>
      </c>
      <c r="BH244" s="153">
        <f t="shared" si="57"/>
        <v>0</v>
      </c>
      <c r="BI244" s="153">
        <f t="shared" si="58"/>
        <v>0</v>
      </c>
      <c r="BJ244" s="13" t="s">
        <v>87</v>
      </c>
      <c r="BK244" s="153">
        <f t="shared" si="59"/>
        <v>0</v>
      </c>
      <c r="BL244" s="13" t="s">
        <v>210</v>
      </c>
      <c r="BM244" s="152" t="s">
        <v>1476</v>
      </c>
    </row>
    <row r="245" spans="2:65" s="1" customFormat="1" ht="24.2" customHeight="1">
      <c r="B245" s="139"/>
      <c r="C245" s="154" t="s">
        <v>1477</v>
      </c>
      <c r="D245" s="154" t="s">
        <v>168</v>
      </c>
      <c r="E245" s="155" t="s">
        <v>1478</v>
      </c>
      <c r="F245" s="156" t="s">
        <v>1479</v>
      </c>
      <c r="G245" s="157" t="s">
        <v>166</v>
      </c>
      <c r="H245" s="158">
        <v>1</v>
      </c>
      <c r="I245" s="159"/>
      <c r="J245" s="160">
        <f t="shared" si="50"/>
        <v>0</v>
      </c>
      <c r="K245" s="161"/>
      <c r="L245" s="162"/>
      <c r="M245" s="163" t="s">
        <v>1</v>
      </c>
      <c r="N245" s="164" t="s">
        <v>41</v>
      </c>
      <c r="P245" s="150">
        <f t="shared" si="51"/>
        <v>0</v>
      </c>
      <c r="Q245" s="150">
        <v>3.1539999999999999E-2</v>
      </c>
      <c r="R245" s="150">
        <f t="shared" si="52"/>
        <v>3.1539999999999999E-2</v>
      </c>
      <c r="S245" s="150">
        <v>0</v>
      </c>
      <c r="T245" s="151">
        <f t="shared" si="53"/>
        <v>0</v>
      </c>
      <c r="AR245" s="152" t="s">
        <v>283</v>
      </c>
      <c r="AT245" s="152" t="s">
        <v>168</v>
      </c>
      <c r="AU245" s="152" t="s">
        <v>87</v>
      </c>
      <c r="AY245" s="13" t="s">
        <v>150</v>
      </c>
      <c r="BE245" s="153">
        <f t="shared" si="54"/>
        <v>0</v>
      </c>
      <c r="BF245" s="153">
        <f t="shared" si="55"/>
        <v>0</v>
      </c>
      <c r="BG245" s="153">
        <f t="shared" si="56"/>
        <v>0</v>
      </c>
      <c r="BH245" s="153">
        <f t="shared" si="57"/>
        <v>0</v>
      </c>
      <c r="BI245" s="153">
        <f t="shared" si="58"/>
        <v>0</v>
      </c>
      <c r="BJ245" s="13" t="s">
        <v>87</v>
      </c>
      <c r="BK245" s="153">
        <f t="shared" si="59"/>
        <v>0</v>
      </c>
      <c r="BL245" s="13" t="s">
        <v>210</v>
      </c>
      <c r="BM245" s="152" t="s">
        <v>1480</v>
      </c>
    </row>
    <row r="246" spans="2:65" s="1" customFormat="1" ht="33" customHeight="1">
      <c r="B246" s="139"/>
      <c r="C246" s="140" t="s">
        <v>1481</v>
      </c>
      <c r="D246" s="140" t="s">
        <v>152</v>
      </c>
      <c r="E246" s="141" t="s">
        <v>1482</v>
      </c>
      <c r="F246" s="142" t="s">
        <v>1483</v>
      </c>
      <c r="G246" s="143" t="s">
        <v>166</v>
      </c>
      <c r="H246" s="144">
        <v>4</v>
      </c>
      <c r="I246" s="145"/>
      <c r="J246" s="146">
        <f t="shared" si="50"/>
        <v>0</v>
      </c>
      <c r="K246" s="147"/>
      <c r="L246" s="28"/>
      <c r="M246" s="148" t="s">
        <v>1</v>
      </c>
      <c r="N246" s="149" t="s">
        <v>41</v>
      </c>
      <c r="P246" s="150">
        <f t="shared" si="51"/>
        <v>0</v>
      </c>
      <c r="Q246" s="150">
        <v>2.0000000000000002E-5</v>
      </c>
      <c r="R246" s="150">
        <f t="shared" si="52"/>
        <v>8.0000000000000007E-5</v>
      </c>
      <c r="S246" s="150">
        <v>0</v>
      </c>
      <c r="T246" s="151">
        <f t="shared" si="53"/>
        <v>0</v>
      </c>
      <c r="AR246" s="152" t="s">
        <v>210</v>
      </c>
      <c r="AT246" s="152" t="s">
        <v>152</v>
      </c>
      <c r="AU246" s="152" t="s">
        <v>87</v>
      </c>
      <c r="AY246" s="13" t="s">
        <v>150</v>
      </c>
      <c r="BE246" s="153">
        <f t="shared" si="54"/>
        <v>0</v>
      </c>
      <c r="BF246" s="153">
        <f t="shared" si="55"/>
        <v>0</v>
      </c>
      <c r="BG246" s="153">
        <f t="shared" si="56"/>
        <v>0</v>
      </c>
      <c r="BH246" s="153">
        <f t="shared" si="57"/>
        <v>0</v>
      </c>
      <c r="BI246" s="153">
        <f t="shared" si="58"/>
        <v>0</v>
      </c>
      <c r="BJ246" s="13" t="s">
        <v>87</v>
      </c>
      <c r="BK246" s="153">
        <f t="shared" si="59"/>
        <v>0</v>
      </c>
      <c r="BL246" s="13" t="s">
        <v>210</v>
      </c>
      <c r="BM246" s="152" t="s">
        <v>1484</v>
      </c>
    </row>
    <row r="247" spans="2:65" s="1" customFormat="1" ht="24.2" customHeight="1">
      <c r="B247" s="139"/>
      <c r="C247" s="154" t="s">
        <v>1485</v>
      </c>
      <c r="D247" s="154" t="s">
        <v>168</v>
      </c>
      <c r="E247" s="155" t="s">
        <v>1486</v>
      </c>
      <c r="F247" s="156" t="s">
        <v>1487</v>
      </c>
      <c r="G247" s="157" t="s">
        <v>166</v>
      </c>
      <c r="H247" s="158">
        <v>3</v>
      </c>
      <c r="I247" s="159"/>
      <c r="J247" s="160">
        <f t="shared" si="50"/>
        <v>0</v>
      </c>
      <c r="K247" s="161"/>
      <c r="L247" s="162"/>
      <c r="M247" s="163" t="s">
        <v>1</v>
      </c>
      <c r="N247" s="164" t="s">
        <v>41</v>
      </c>
      <c r="P247" s="150">
        <f t="shared" si="51"/>
        <v>0</v>
      </c>
      <c r="Q247" s="150">
        <v>4.4150000000000002E-2</v>
      </c>
      <c r="R247" s="150">
        <f t="shared" si="52"/>
        <v>0.13245000000000001</v>
      </c>
      <c r="S247" s="150">
        <v>0</v>
      </c>
      <c r="T247" s="151">
        <f t="shared" si="53"/>
        <v>0</v>
      </c>
      <c r="AR247" s="152" t="s">
        <v>283</v>
      </c>
      <c r="AT247" s="152" t="s">
        <v>168</v>
      </c>
      <c r="AU247" s="152" t="s">
        <v>87</v>
      </c>
      <c r="AY247" s="13" t="s">
        <v>150</v>
      </c>
      <c r="BE247" s="153">
        <f t="shared" si="54"/>
        <v>0</v>
      </c>
      <c r="BF247" s="153">
        <f t="shared" si="55"/>
        <v>0</v>
      </c>
      <c r="BG247" s="153">
        <f t="shared" si="56"/>
        <v>0</v>
      </c>
      <c r="BH247" s="153">
        <f t="shared" si="57"/>
        <v>0</v>
      </c>
      <c r="BI247" s="153">
        <f t="shared" si="58"/>
        <v>0</v>
      </c>
      <c r="BJ247" s="13" t="s">
        <v>87</v>
      </c>
      <c r="BK247" s="153">
        <f t="shared" si="59"/>
        <v>0</v>
      </c>
      <c r="BL247" s="13" t="s">
        <v>210</v>
      </c>
      <c r="BM247" s="152" t="s">
        <v>1488</v>
      </c>
    </row>
    <row r="248" spans="2:65" s="1" customFormat="1" ht="24.2" customHeight="1">
      <c r="B248" s="139"/>
      <c r="C248" s="154" t="s">
        <v>1489</v>
      </c>
      <c r="D248" s="154" t="s">
        <v>168</v>
      </c>
      <c r="E248" s="155" t="s">
        <v>1490</v>
      </c>
      <c r="F248" s="156" t="s">
        <v>1491</v>
      </c>
      <c r="G248" s="157" t="s">
        <v>166</v>
      </c>
      <c r="H248" s="158">
        <v>1</v>
      </c>
      <c r="I248" s="159"/>
      <c r="J248" s="160">
        <f t="shared" si="50"/>
        <v>0</v>
      </c>
      <c r="K248" s="161"/>
      <c r="L248" s="162"/>
      <c r="M248" s="163" t="s">
        <v>1</v>
      </c>
      <c r="N248" s="164" t="s">
        <v>41</v>
      </c>
      <c r="P248" s="150">
        <f t="shared" si="51"/>
        <v>0</v>
      </c>
      <c r="Q248" s="150">
        <v>4.0820000000000002E-2</v>
      </c>
      <c r="R248" s="150">
        <f t="shared" si="52"/>
        <v>4.0820000000000002E-2</v>
      </c>
      <c r="S248" s="150">
        <v>0</v>
      </c>
      <c r="T248" s="151">
        <f t="shared" si="53"/>
        <v>0</v>
      </c>
      <c r="AR248" s="152" t="s">
        <v>283</v>
      </c>
      <c r="AT248" s="152" t="s">
        <v>168</v>
      </c>
      <c r="AU248" s="152" t="s">
        <v>87</v>
      </c>
      <c r="AY248" s="13" t="s">
        <v>150</v>
      </c>
      <c r="BE248" s="153">
        <f t="shared" si="54"/>
        <v>0</v>
      </c>
      <c r="BF248" s="153">
        <f t="shared" si="55"/>
        <v>0</v>
      </c>
      <c r="BG248" s="153">
        <f t="shared" si="56"/>
        <v>0</v>
      </c>
      <c r="BH248" s="153">
        <f t="shared" si="57"/>
        <v>0</v>
      </c>
      <c r="BI248" s="153">
        <f t="shared" si="58"/>
        <v>0</v>
      </c>
      <c r="BJ248" s="13" t="s">
        <v>87</v>
      </c>
      <c r="BK248" s="153">
        <f t="shared" si="59"/>
        <v>0</v>
      </c>
      <c r="BL248" s="13" t="s">
        <v>210</v>
      </c>
      <c r="BM248" s="152" t="s">
        <v>1492</v>
      </c>
    </row>
    <row r="249" spans="2:65" s="1" customFormat="1" ht="24.2" customHeight="1">
      <c r="B249" s="139"/>
      <c r="C249" s="140" t="s">
        <v>1493</v>
      </c>
      <c r="D249" s="140" t="s">
        <v>152</v>
      </c>
      <c r="E249" s="141" t="s">
        <v>1494</v>
      </c>
      <c r="F249" s="142" t="s">
        <v>1495</v>
      </c>
      <c r="G249" s="143" t="s">
        <v>166</v>
      </c>
      <c r="H249" s="144">
        <v>4</v>
      </c>
      <c r="I249" s="145"/>
      <c r="J249" s="146">
        <f t="shared" si="50"/>
        <v>0</v>
      </c>
      <c r="K249" s="147"/>
      <c r="L249" s="28"/>
      <c r="M249" s="148" t="s">
        <v>1</v>
      </c>
      <c r="N249" s="149" t="s">
        <v>41</v>
      </c>
      <c r="P249" s="150">
        <f t="shared" si="51"/>
        <v>0</v>
      </c>
      <c r="Q249" s="150">
        <v>2.0000000000000002E-5</v>
      </c>
      <c r="R249" s="150">
        <f t="shared" si="52"/>
        <v>8.0000000000000007E-5</v>
      </c>
      <c r="S249" s="150">
        <v>0</v>
      </c>
      <c r="T249" s="151">
        <f t="shared" si="53"/>
        <v>0</v>
      </c>
      <c r="AR249" s="152" t="s">
        <v>210</v>
      </c>
      <c r="AT249" s="152" t="s">
        <v>152</v>
      </c>
      <c r="AU249" s="152" t="s">
        <v>87</v>
      </c>
      <c r="AY249" s="13" t="s">
        <v>150</v>
      </c>
      <c r="BE249" s="153">
        <f t="shared" si="54"/>
        <v>0</v>
      </c>
      <c r="BF249" s="153">
        <f t="shared" si="55"/>
        <v>0</v>
      </c>
      <c r="BG249" s="153">
        <f t="shared" si="56"/>
        <v>0</v>
      </c>
      <c r="BH249" s="153">
        <f t="shared" si="57"/>
        <v>0</v>
      </c>
      <c r="BI249" s="153">
        <f t="shared" si="58"/>
        <v>0</v>
      </c>
      <c r="BJ249" s="13" t="s">
        <v>87</v>
      </c>
      <c r="BK249" s="153">
        <f t="shared" si="59"/>
        <v>0</v>
      </c>
      <c r="BL249" s="13" t="s">
        <v>210</v>
      </c>
      <c r="BM249" s="152" t="s">
        <v>1496</v>
      </c>
    </row>
    <row r="250" spans="2:65" s="1" customFormat="1" ht="24.2" customHeight="1">
      <c r="B250" s="139"/>
      <c r="C250" s="154" t="s">
        <v>1497</v>
      </c>
      <c r="D250" s="154" t="s">
        <v>168</v>
      </c>
      <c r="E250" s="155" t="s">
        <v>1498</v>
      </c>
      <c r="F250" s="156" t="s">
        <v>1499</v>
      </c>
      <c r="G250" s="157" t="s">
        <v>166</v>
      </c>
      <c r="H250" s="158">
        <v>4</v>
      </c>
      <c r="I250" s="159"/>
      <c r="J250" s="160">
        <f t="shared" si="50"/>
        <v>0</v>
      </c>
      <c r="K250" s="161"/>
      <c r="L250" s="162"/>
      <c r="M250" s="163" t="s">
        <v>1</v>
      </c>
      <c r="N250" s="164" t="s">
        <v>41</v>
      </c>
      <c r="P250" s="150">
        <f t="shared" si="51"/>
        <v>0</v>
      </c>
      <c r="Q250" s="150">
        <v>2.9569999999999999E-2</v>
      </c>
      <c r="R250" s="150">
        <f t="shared" si="52"/>
        <v>0.11828</v>
      </c>
      <c r="S250" s="150">
        <v>0</v>
      </c>
      <c r="T250" s="151">
        <f t="shared" si="53"/>
        <v>0</v>
      </c>
      <c r="AR250" s="152" t="s">
        <v>283</v>
      </c>
      <c r="AT250" s="152" t="s">
        <v>168</v>
      </c>
      <c r="AU250" s="152" t="s">
        <v>87</v>
      </c>
      <c r="AY250" s="13" t="s">
        <v>150</v>
      </c>
      <c r="BE250" s="153">
        <f t="shared" si="54"/>
        <v>0</v>
      </c>
      <c r="BF250" s="153">
        <f t="shared" si="55"/>
        <v>0</v>
      </c>
      <c r="BG250" s="153">
        <f t="shared" si="56"/>
        <v>0</v>
      </c>
      <c r="BH250" s="153">
        <f t="shared" si="57"/>
        <v>0</v>
      </c>
      <c r="BI250" s="153">
        <f t="shared" si="58"/>
        <v>0</v>
      </c>
      <c r="BJ250" s="13" t="s">
        <v>87</v>
      </c>
      <c r="BK250" s="153">
        <f t="shared" si="59"/>
        <v>0</v>
      </c>
      <c r="BL250" s="13" t="s">
        <v>210</v>
      </c>
      <c r="BM250" s="152" t="s">
        <v>1500</v>
      </c>
    </row>
    <row r="251" spans="2:65" s="1" customFormat="1" ht="33" customHeight="1">
      <c r="B251" s="139"/>
      <c r="C251" s="140" t="s">
        <v>1501</v>
      </c>
      <c r="D251" s="140" t="s">
        <v>152</v>
      </c>
      <c r="E251" s="141" t="s">
        <v>1502</v>
      </c>
      <c r="F251" s="142" t="s">
        <v>1503</v>
      </c>
      <c r="G251" s="143" t="s">
        <v>166</v>
      </c>
      <c r="H251" s="144">
        <v>1</v>
      </c>
      <c r="I251" s="145"/>
      <c r="J251" s="146">
        <f t="shared" si="50"/>
        <v>0</v>
      </c>
      <c r="K251" s="147"/>
      <c r="L251" s="28"/>
      <c r="M251" s="148" t="s">
        <v>1</v>
      </c>
      <c r="N251" s="149" t="s">
        <v>41</v>
      </c>
      <c r="P251" s="150">
        <f t="shared" si="51"/>
        <v>0</v>
      </c>
      <c r="Q251" s="150">
        <v>2.0000000000000002E-5</v>
      </c>
      <c r="R251" s="150">
        <f t="shared" si="52"/>
        <v>2.0000000000000002E-5</v>
      </c>
      <c r="S251" s="150">
        <v>0</v>
      </c>
      <c r="T251" s="151">
        <f t="shared" si="53"/>
        <v>0</v>
      </c>
      <c r="AR251" s="152" t="s">
        <v>210</v>
      </c>
      <c r="AT251" s="152" t="s">
        <v>152</v>
      </c>
      <c r="AU251" s="152" t="s">
        <v>87</v>
      </c>
      <c r="AY251" s="13" t="s">
        <v>150</v>
      </c>
      <c r="BE251" s="153">
        <f t="shared" si="54"/>
        <v>0</v>
      </c>
      <c r="BF251" s="153">
        <f t="shared" si="55"/>
        <v>0</v>
      </c>
      <c r="BG251" s="153">
        <f t="shared" si="56"/>
        <v>0</v>
      </c>
      <c r="BH251" s="153">
        <f t="shared" si="57"/>
        <v>0</v>
      </c>
      <c r="BI251" s="153">
        <f t="shared" si="58"/>
        <v>0</v>
      </c>
      <c r="BJ251" s="13" t="s">
        <v>87</v>
      </c>
      <c r="BK251" s="153">
        <f t="shared" si="59"/>
        <v>0</v>
      </c>
      <c r="BL251" s="13" t="s">
        <v>210</v>
      </c>
      <c r="BM251" s="152" t="s">
        <v>1504</v>
      </c>
    </row>
    <row r="252" spans="2:65" s="1" customFormat="1" ht="24.2" customHeight="1">
      <c r="B252" s="139"/>
      <c r="C252" s="154" t="s">
        <v>1505</v>
      </c>
      <c r="D252" s="154" t="s">
        <v>168</v>
      </c>
      <c r="E252" s="155" t="s">
        <v>1506</v>
      </c>
      <c r="F252" s="156" t="s">
        <v>1507</v>
      </c>
      <c r="G252" s="157" t="s">
        <v>166</v>
      </c>
      <c r="H252" s="158">
        <v>1</v>
      </c>
      <c r="I252" s="159"/>
      <c r="J252" s="160">
        <f t="shared" si="50"/>
        <v>0</v>
      </c>
      <c r="K252" s="161"/>
      <c r="L252" s="162"/>
      <c r="M252" s="163" t="s">
        <v>1</v>
      </c>
      <c r="N252" s="164" t="s">
        <v>41</v>
      </c>
      <c r="P252" s="150">
        <f t="shared" si="51"/>
        <v>0</v>
      </c>
      <c r="Q252" s="150">
        <v>4.9270000000000001E-2</v>
      </c>
      <c r="R252" s="150">
        <f t="shared" si="52"/>
        <v>4.9270000000000001E-2</v>
      </c>
      <c r="S252" s="150">
        <v>0</v>
      </c>
      <c r="T252" s="151">
        <f t="shared" si="53"/>
        <v>0</v>
      </c>
      <c r="AR252" s="152" t="s">
        <v>283</v>
      </c>
      <c r="AT252" s="152" t="s">
        <v>168</v>
      </c>
      <c r="AU252" s="152" t="s">
        <v>87</v>
      </c>
      <c r="AY252" s="13" t="s">
        <v>150</v>
      </c>
      <c r="BE252" s="153">
        <f t="shared" si="54"/>
        <v>0</v>
      </c>
      <c r="BF252" s="153">
        <f t="shared" si="55"/>
        <v>0</v>
      </c>
      <c r="BG252" s="153">
        <f t="shared" si="56"/>
        <v>0</v>
      </c>
      <c r="BH252" s="153">
        <f t="shared" si="57"/>
        <v>0</v>
      </c>
      <c r="BI252" s="153">
        <f t="shared" si="58"/>
        <v>0</v>
      </c>
      <c r="BJ252" s="13" t="s">
        <v>87</v>
      </c>
      <c r="BK252" s="153">
        <f t="shared" si="59"/>
        <v>0</v>
      </c>
      <c r="BL252" s="13" t="s">
        <v>210</v>
      </c>
      <c r="BM252" s="152" t="s">
        <v>1508</v>
      </c>
    </row>
    <row r="253" spans="2:65" s="1" customFormat="1" ht="21.75" customHeight="1">
      <c r="B253" s="139"/>
      <c r="C253" s="140" t="s">
        <v>1509</v>
      </c>
      <c r="D253" s="140" t="s">
        <v>152</v>
      </c>
      <c r="E253" s="141" t="s">
        <v>1510</v>
      </c>
      <c r="F253" s="142" t="s">
        <v>1511</v>
      </c>
      <c r="G253" s="143" t="s">
        <v>166</v>
      </c>
      <c r="H253" s="144">
        <v>1</v>
      </c>
      <c r="I253" s="145"/>
      <c r="J253" s="146">
        <f t="shared" si="50"/>
        <v>0</v>
      </c>
      <c r="K253" s="147"/>
      <c r="L253" s="28"/>
      <c r="M253" s="148" t="s">
        <v>1</v>
      </c>
      <c r="N253" s="149" t="s">
        <v>41</v>
      </c>
      <c r="P253" s="150">
        <f t="shared" si="51"/>
        <v>0</v>
      </c>
      <c r="Q253" s="150">
        <v>2.0000000000000002E-5</v>
      </c>
      <c r="R253" s="150">
        <f t="shared" si="52"/>
        <v>2.0000000000000002E-5</v>
      </c>
      <c r="S253" s="150">
        <v>0</v>
      </c>
      <c r="T253" s="151">
        <f t="shared" si="53"/>
        <v>0</v>
      </c>
      <c r="AR253" s="152" t="s">
        <v>210</v>
      </c>
      <c r="AT253" s="152" t="s">
        <v>152</v>
      </c>
      <c r="AU253" s="152" t="s">
        <v>87</v>
      </c>
      <c r="AY253" s="13" t="s">
        <v>150</v>
      </c>
      <c r="BE253" s="153">
        <f t="shared" si="54"/>
        <v>0</v>
      </c>
      <c r="BF253" s="153">
        <f t="shared" si="55"/>
        <v>0</v>
      </c>
      <c r="BG253" s="153">
        <f t="shared" si="56"/>
        <v>0</v>
      </c>
      <c r="BH253" s="153">
        <f t="shared" si="57"/>
        <v>0</v>
      </c>
      <c r="BI253" s="153">
        <f t="shared" si="58"/>
        <v>0</v>
      </c>
      <c r="BJ253" s="13" t="s">
        <v>87</v>
      </c>
      <c r="BK253" s="153">
        <f t="shared" si="59"/>
        <v>0</v>
      </c>
      <c r="BL253" s="13" t="s">
        <v>210</v>
      </c>
      <c r="BM253" s="152" t="s">
        <v>1512</v>
      </c>
    </row>
    <row r="254" spans="2:65" s="1" customFormat="1" ht="24.2" customHeight="1">
      <c r="B254" s="139"/>
      <c r="C254" s="154" t="s">
        <v>1513</v>
      </c>
      <c r="D254" s="154" t="s">
        <v>168</v>
      </c>
      <c r="E254" s="155" t="s">
        <v>1514</v>
      </c>
      <c r="F254" s="156" t="s">
        <v>1515</v>
      </c>
      <c r="G254" s="157" t="s">
        <v>166</v>
      </c>
      <c r="H254" s="158">
        <v>1</v>
      </c>
      <c r="I254" s="159"/>
      <c r="J254" s="160">
        <f t="shared" si="50"/>
        <v>0</v>
      </c>
      <c r="K254" s="161"/>
      <c r="L254" s="162"/>
      <c r="M254" s="163" t="s">
        <v>1</v>
      </c>
      <c r="N254" s="164" t="s">
        <v>41</v>
      </c>
      <c r="P254" s="150">
        <f t="shared" si="51"/>
        <v>0</v>
      </c>
      <c r="Q254" s="150">
        <v>5.9300000000000004E-3</v>
      </c>
      <c r="R254" s="150">
        <f t="shared" si="52"/>
        <v>5.9300000000000004E-3</v>
      </c>
      <c r="S254" s="150">
        <v>0</v>
      </c>
      <c r="T254" s="151">
        <f t="shared" si="53"/>
        <v>0</v>
      </c>
      <c r="AR254" s="152" t="s">
        <v>283</v>
      </c>
      <c r="AT254" s="152" t="s">
        <v>168</v>
      </c>
      <c r="AU254" s="152" t="s">
        <v>87</v>
      </c>
      <c r="AY254" s="13" t="s">
        <v>150</v>
      </c>
      <c r="BE254" s="153">
        <f t="shared" si="54"/>
        <v>0</v>
      </c>
      <c r="BF254" s="153">
        <f t="shared" si="55"/>
        <v>0</v>
      </c>
      <c r="BG254" s="153">
        <f t="shared" si="56"/>
        <v>0</v>
      </c>
      <c r="BH254" s="153">
        <f t="shared" si="57"/>
        <v>0</v>
      </c>
      <c r="BI254" s="153">
        <f t="shared" si="58"/>
        <v>0</v>
      </c>
      <c r="BJ254" s="13" t="s">
        <v>87</v>
      </c>
      <c r="BK254" s="153">
        <f t="shared" si="59"/>
        <v>0</v>
      </c>
      <c r="BL254" s="13" t="s">
        <v>210</v>
      </c>
      <c r="BM254" s="152" t="s">
        <v>1516</v>
      </c>
    </row>
    <row r="255" spans="2:65" s="1" customFormat="1" ht="21.75" customHeight="1">
      <c r="B255" s="139"/>
      <c r="C255" s="140" t="s">
        <v>1517</v>
      </c>
      <c r="D255" s="140" t="s">
        <v>152</v>
      </c>
      <c r="E255" s="141" t="s">
        <v>1518</v>
      </c>
      <c r="F255" s="142" t="s">
        <v>1519</v>
      </c>
      <c r="G255" s="143" t="s">
        <v>166</v>
      </c>
      <c r="H255" s="144">
        <v>4</v>
      </c>
      <c r="I255" s="145"/>
      <c r="J255" s="146">
        <f t="shared" si="50"/>
        <v>0</v>
      </c>
      <c r="K255" s="147"/>
      <c r="L255" s="28"/>
      <c r="M255" s="148" t="s">
        <v>1</v>
      </c>
      <c r="N255" s="149" t="s">
        <v>41</v>
      </c>
      <c r="P255" s="150">
        <f t="shared" si="51"/>
        <v>0</v>
      </c>
      <c r="Q255" s="150">
        <v>2.0000000000000002E-5</v>
      </c>
      <c r="R255" s="150">
        <f t="shared" si="52"/>
        <v>8.0000000000000007E-5</v>
      </c>
      <c r="S255" s="150">
        <v>0</v>
      </c>
      <c r="T255" s="151">
        <f t="shared" si="53"/>
        <v>0</v>
      </c>
      <c r="AR255" s="152" t="s">
        <v>210</v>
      </c>
      <c r="AT255" s="152" t="s">
        <v>152</v>
      </c>
      <c r="AU255" s="152" t="s">
        <v>87</v>
      </c>
      <c r="AY255" s="13" t="s">
        <v>150</v>
      </c>
      <c r="BE255" s="153">
        <f t="shared" si="54"/>
        <v>0</v>
      </c>
      <c r="BF255" s="153">
        <f t="shared" si="55"/>
        <v>0</v>
      </c>
      <c r="BG255" s="153">
        <f t="shared" si="56"/>
        <v>0</v>
      </c>
      <c r="BH255" s="153">
        <f t="shared" si="57"/>
        <v>0</v>
      </c>
      <c r="BI255" s="153">
        <f t="shared" si="58"/>
        <v>0</v>
      </c>
      <c r="BJ255" s="13" t="s">
        <v>87</v>
      </c>
      <c r="BK255" s="153">
        <f t="shared" si="59"/>
        <v>0</v>
      </c>
      <c r="BL255" s="13" t="s">
        <v>210</v>
      </c>
      <c r="BM255" s="152" t="s">
        <v>1520</v>
      </c>
    </row>
    <row r="256" spans="2:65" s="1" customFormat="1" ht="24.2" customHeight="1">
      <c r="B256" s="139"/>
      <c r="C256" s="154" t="s">
        <v>1521</v>
      </c>
      <c r="D256" s="154" t="s">
        <v>168</v>
      </c>
      <c r="E256" s="155" t="s">
        <v>1522</v>
      </c>
      <c r="F256" s="156" t="s">
        <v>1523</v>
      </c>
      <c r="G256" s="157" t="s">
        <v>166</v>
      </c>
      <c r="H256" s="158">
        <v>2</v>
      </c>
      <c r="I256" s="159"/>
      <c r="J256" s="160">
        <f t="shared" si="50"/>
        <v>0</v>
      </c>
      <c r="K256" s="161"/>
      <c r="L256" s="162"/>
      <c r="M256" s="163" t="s">
        <v>1</v>
      </c>
      <c r="N256" s="164" t="s">
        <v>41</v>
      </c>
      <c r="P256" s="150">
        <f t="shared" si="51"/>
        <v>0</v>
      </c>
      <c r="Q256" s="150">
        <v>1.4489999999999999E-2</v>
      </c>
      <c r="R256" s="150">
        <f t="shared" si="52"/>
        <v>2.8979999999999999E-2</v>
      </c>
      <c r="S256" s="150">
        <v>0</v>
      </c>
      <c r="T256" s="151">
        <f t="shared" si="53"/>
        <v>0</v>
      </c>
      <c r="AR256" s="152" t="s">
        <v>283</v>
      </c>
      <c r="AT256" s="152" t="s">
        <v>168</v>
      </c>
      <c r="AU256" s="152" t="s">
        <v>87</v>
      </c>
      <c r="AY256" s="13" t="s">
        <v>150</v>
      </c>
      <c r="BE256" s="153">
        <f t="shared" si="54"/>
        <v>0</v>
      </c>
      <c r="BF256" s="153">
        <f t="shared" si="55"/>
        <v>0</v>
      </c>
      <c r="BG256" s="153">
        <f t="shared" si="56"/>
        <v>0</v>
      </c>
      <c r="BH256" s="153">
        <f t="shared" si="57"/>
        <v>0</v>
      </c>
      <c r="BI256" s="153">
        <f t="shared" si="58"/>
        <v>0</v>
      </c>
      <c r="BJ256" s="13" t="s">
        <v>87</v>
      </c>
      <c r="BK256" s="153">
        <f t="shared" si="59"/>
        <v>0</v>
      </c>
      <c r="BL256" s="13" t="s">
        <v>210</v>
      </c>
      <c r="BM256" s="152" t="s">
        <v>1524</v>
      </c>
    </row>
    <row r="257" spans="2:65" s="1" customFormat="1" ht="24.2" customHeight="1">
      <c r="B257" s="139"/>
      <c r="C257" s="154" t="s">
        <v>1525</v>
      </c>
      <c r="D257" s="154" t="s">
        <v>168</v>
      </c>
      <c r="E257" s="155" t="s">
        <v>1526</v>
      </c>
      <c r="F257" s="156" t="s">
        <v>1527</v>
      </c>
      <c r="G257" s="157" t="s">
        <v>166</v>
      </c>
      <c r="H257" s="158">
        <v>2</v>
      </c>
      <c r="I257" s="159"/>
      <c r="J257" s="160">
        <f t="shared" si="50"/>
        <v>0</v>
      </c>
      <c r="K257" s="161"/>
      <c r="L257" s="162"/>
      <c r="M257" s="163" t="s">
        <v>1</v>
      </c>
      <c r="N257" s="164" t="s">
        <v>41</v>
      </c>
      <c r="P257" s="150">
        <f t="shared" si="51"/>
        <v>0</v>
      </c>
      <c r="Q257" s="150">
        <v>1.736E-2</v>
      </c>
      <c r="R257" s="150">
        <f t="shared" si="52"/>
        <v>3.4720000000000001E-2</v>
      </c>
      <c r="S257" s="150">
        <v>0</v>
      </c>
      <c r="T257" s="151">
        <f t="shared" si="53"/>
        <v>0</v>
      </c>
      <c r="AR257" s="152" t="s">
        <v>283</v>
      </c>
      <c r="AT257" s="152" t="s">
        <v>168</v>
      </c>
      <c r="AU257" s="152" t="s">
        <v>87</v>
      </c>
      <c r="AY257" s="13" t="s">
        <v>150</v>
      </c>
      <c r="BE257" s="153">
        <f t="shared" si="54"/>
        <v>0</v>
      </c>
      <c r="BF257" s="153">
        <f t="shared" si="55"/>
        <v>0</v>
      </c>
      <c r="BG257" s="153">
        <f t="shared" si="56"/>
        <v>0</v>
      </c>
      <c r="BH257" s="153">
        <f t="shared" si="57"/>
        <v>0</v>
      </c>
      <c r="BI257" s="153">
        <f t="shared" si="58"/>
        <v>0</v>
      </c>
      <c r="BJ257" s="13" t="s">
        <v>87</v>
      </c>
      <c r="BK257" s="153">
        <f t="shared" si="59"/>
        <v>0</v>
      </c>
      <c r="BL257" s="13" t="s">
        <v>210</v>
      </c>
      <c r="BM257" s="152" t="s">
        <v>1528</v>
      </c>
    </row>
    <row r="258" spans="2:65" s="1" customFormat="1" ht="24.2" customHeight="1">
      <c r="B258" s="139"/>
      <c r="C258" s="140" t="s">
        <v>1529</v>
      </c>
      <c r="D258" s="140" t="s">
        <v>152</v>
      </c>
      <c r="E258" s="141" t="s">
        <v>1530</v>
      </c>
      <c r="F258" s="142" t="s">
        <v>1531</v>
      </c>
      <c r="G258" s="143" t="s">
        <v>166</v>
      </c>
      <c r="H258" s="144">
        <v>25</v>
      </c>
      <c r="I258" s="145"/>
      <c r="J258" s="146">
        <f t="shared" si="50"/>
        <v>0</v>
      </c>
      <c r="K258" s="147"/>
      <c r="L258" s="28"/>
      <c r="M258" s="148" t="s">
        <v>1</v>
      </c>
      <c r="N258" s="149" t="s">
        <v>41</v>
      </c>
      <c r="P258" s="150">
        <f t="shared" si="51"/>
        <v>0</v>
      </c>
      <c r="Q258" s="150">
        <v>0</v>
      </c>
      <c r="R258" s="150">
        <f t="shared" si="52"/>
        <v>0</v>
      </c>
      <c r="S258" s="150">
        <v>0</v>
      </c>
      <c r="T258" s="151">
        <f t="shared" si="53"/>
        <v>0</v>
      </c>
      <c r="AR258" s="152" t="s">
        <v>210</v>
      </c>
      <c r="AT258" s="152" t="s">
        <v>152</v>
      </c>
      <c r="AU258" s="152" t="s">
        <v>87</v>
      </c>
      <c r="AY258" s="13" t="s">
        <v>150</v>
      </c>
      <c r="BE258" s="153">
        <f t="shared" si="54"/>
        <v>0</v>
      </c>
      <c r="BF258" s="153">
        <f t="shared" si="55"/>
        <v>0</v>
      </c>
      <c r="BG258" s="153">
        <f t="shared" si="56"/>
        <v>0</v>
      </c>
      <c r="BH258" s="153">
        <f t="shared" si="57"/>
        <v>0</v>
      </c>
      <c r="BI258" s="153">
        <f t="shared" si="58"/>
        <v>0</v>
      </c>
      <c r="BJ258" s="13" t="s">
        <v>87</v>
      </c>
      <c r="BK258" s="153">
        <f t="shared" si="59"/>
        <v>0</v>
      </c>
      <c r="BL258" s="13" t="s">
        <v>210</v>
      </c>
      <c r="BM258" s="152" t="s">
        <v>1532</v>
      </c>
    </row>
    <row r="259" spans="2:65" s="1" customFormat="1" ht="24.2" customHeight="1">
      <c r="B259" s="139"/>
      <c r="C259" s="140" t="s">
        <v>1533</v>
      </c>
      <c r="D259" s="140" t="s">
        <v>152</v>
      </c>
      <c r="E259" s="141" t="s">
        <v>1534</v>
      </c>
      <c r="F259" s="142" t="s">
        <v>1535</v>
      </c>
      <c r="G259" s="143" t="s">
        <v>166</v>
      </c>
      <c r="H259" s="144">
        <v>42</v>
      </c>
      <c r="I259" s="145"/>
      <c r="J259" s="146">
        <f t="shared" si="50"/>
        <v>0</v>
      </c>
      <c r="K259" s="147"/>
      <c r="L259" s="28"/>
      <c r="M259" s="148" t="s">
        <v>1</v>
      </c>
      <c r="N259" s="149" t="s">
        <v>41</v>
      </c>
      <c r="P259" s="150">
        <f t="shared" si="51"/>
        <v>0</v>
      </c>
      <c r="Q259" s="150">
        <v>0</v>
      </c>
      <c r="R259" s="150">
        <f t="shared" si="52"/>
        <v>0</v>
      </c>
      <c r="S259" s="150">
        <v>0</v>
      </c>
      <c r="T259" s="151">
        <f t="shared" si="53"/>
        <v>0</v>
      </c>
      <c r="AR259" s="152" t="s">
        <v>210</v>
      </c>
      <c r="AT259" s="152" t="s">
        <v>152</v>
      </c>
      <c r="AU259" s="152" t="s">
        <v>87</v>
      </c>
      <c r="AY259" s="13" t="s">
        <v>150</v>
      </c>
      <c r="BE259" s="153">
        <f t="shared" si="54"/>
        <v>0</v>
      </c>
      <c r="BF259" s="153">
        <f t="shared" si="55"/>
        <v>0</v>
      </c>
      <c r="BG259" s="153">
        <f t="shared" si="56"/>
        <v>0</v>
      </c>
      <c r="BH259" s="153">
        <f t="shared" si="57"/>
        <v>0</v>
      </c>
      <c r="BI259" s="153">
        <f t="shared" si="58"/>
        <v>0</v>
      </c>
      <c r="BJ259" s="13" t="s">
        <v>87</v>
      </c>
      <c r="BK259" s="153">
        <f t="shared" si="59"/>
        <v>0</v>
      </c>
      <c r="BL259" s="13" t="s">
        <v>210</v>
      </c>
      <c r="BM259" s="152" t="s">
        <v>1536</v>
      </c>
    </row>
    <row r="260" spans="2:65" s="1" customFormat="1" ht="24.2" customHeight="1">
      <c r="B260" s="139"/>
      <c r="C260" s="140" t="s">
        <v>1537</v>
      </c>
      <c r="D260" s="140" t="s">
        <v>152</v>
      </c>
      <c r="E260" s="141" t="s">
        <v>1538</v>
      </c>
      <c r="F260" s="142" t="s">
        <v>1539</v>
      </c>
      <c r="G260" s="143" t="s">
        <v>155</v>
      </c>
      <c r="H260" s="144">
        <v>1575</v>
      </c>
      <c r="I260" s="145"/>
      <c r="J260" s="146">
        <f t="shared" si="50"/>
        <v>0</v>
      </c>
      <c r="K260" s="147"/>
      <c r="L260" s="28"/>
      <c r="M260" s="148" t="s">
        <v>1</v>
      </c>
      <c r="N260" s="149" t="s">
        <v>41</v>
      </c>
      <c r="P260" s="150">
        <f t="shared" si="51"/>
        <v>0</v>
      </c>
      <c r="Q260" s="150">
        <v>0</v>
      </c>
      <c r="R260" s="150">
        <f t="shared" si="52"/>
        <v>0</v>
      </c>
      <c r="S260" s="150">
        <v>0</v>
      </c>
      <c r="T260" s="151">
        <f t="shared" si="53"/>
        <v>0</v>
      </c>
      <c r="AR260" s="152" t="s">
        <v>210</v>
      </c>
      <c r="AT260" s="152" t="s">
        <v>152</v>
      </c>
      <c r="AU260" s="152" t="s">
        <v>87</v>
      </c>
      <c r="AY260" s="13" t="s">
        <v>150</v>
      </c>
      <c r="BE260" s="153">
        <f t="shared" si="54"/>
        <v>0</v>
      </c>
      <c r="BF260" s="153">
        <f t="shared" si="55"/>
        <v>0</v>
      </c>
      <c r="BG260" s="153">
        <f t="shared" si="56"/>
        <v>0</v>
      </c>
      <c r="BH260" s="153">
        <f t="shared" si="57"/>
        <v>0</v>
      </c>
      <c r="BI260" s="153">
        <f t="shared" si="58"/>
        <v>0</v>
      </c>
      <c r="BJ260" s="13" t="s">
        <v>87</v>
      </c>
      <c r="BK260" s="153">
        <f t="shared" si="59"/>
        <v>0</v>
      </c>
      <c r="BL260" s="13" t="s">
        <v>210</v>
      </c>
      <c r="BM260" s="152" t="s">
        <v>1540</v>
      </c>
    </row>
    <row r="261" spans="2:65" s="1" customFormat="1" ht="24.2" customHeight="1">
      <c r="B261" s="139"/>
      <c r="C261" s="140" t="s">
        <v>1541</v>
      </c>
      <c r="D261" s="140" t="s">
        <v>152</v>
      </c>
      <c r="E261" s="141" t="s">
        <v>1542</v>
      </c>
      <c r="F261" s="142" t="s">
        <v>1543</v>
      </c>
      <c r="G261" s="143" t="s">
        <v>271</v>
      </c>
      <c r="H261" s="165"/>
      <c r="I261" s="145"/>
      <c r="J261" s="146">
        <f t="shared" si="50"/>
        <v>0</v>
      </c>
      <c r="K261" s="147"/>
      <c r="L261" s="28"/>
      <c r="M261" s="148" t="s">
        <v>1</v>
      </c>
      <c r="N261" s="149" t="s">
        <v>41</v>
      </c>
      <c r="P261" s="150">
        <f t="shared" si="51"/>
        <v>0</v>
      </c>
      <c r="Q261" s="150">
        <v>0</v>
      </c>
      <c r="R261" s="150">
        <f t="shared" si="52"/>
        <v>0</v>
      </c>
      <c r="S261" s="150">
        <v>0</v>
      </c>
      <c r="T261" s="151">
        <f t="shared" si="53"/>
        <v>0</v>
      </c>
      <c r="AR261" s="152" t="s">
        <v>210</v>
      </c>
      <c r="AT261" s="152" t="s">
        <v>152</v>
      </c>
      <c r="AU261" s="152" t="s">
        <v>87</v>
      </c>
      <c r="AY261" s="13" t="s">
        <v>150</v>
      </c>
      <c r="BE261" s="153">
        <f t="shared" si="54"/>
        <v>0</v>
      </c>
      <c r="BF261" s="153">
        <f t="shared" si="55"/>
        <v>0</v>
      </c>
      <c r="BG261" s="153">
        <f t="shared" si="56"/>
        <v>0</v>
      </c>
      <c r="BH261" s="153">
        <f t="shared" si="57"/>
        <v>0</v>
      </c>
      <c r="BI261" s="153">
        <f t="shared" si="58"/>
        <v>0</v>
      </c>
      <c r="BJ261" s="13" t="s">
        <v>87</v>
      </c>
      <c r="BK261" s="153">
        <f t="shared" si="59"/>
        <v>0</v>
      </c>
      <c r="BL261" s="13" t="s">
        <v>210</v>
      </c>
      <c r="BM261" s="152" t="s">
        <v>1544</v>
      </c>
    </row>
    <row r="262" spans="2:65" s="1" customFormat="1" ht="24.2" customHeight="1">
      <c r="B262" s="139"/>
      <c r="C262" s="140" t="s">
        <v>1545</v>
      </c>
      <c r="D262" s="140" t="s">
        <v>152</v>
      </c>
      <c r="E262" s="141" t="s">
        <v>1546</v>
      </c>
      <c r="F262" s="142" t="s">
        <v>1547</v>
      </c>
      <c r="G262" s="143" t="s">
        <v>271</v>
      </c>
      <c r="H262" s="165"/>
      <c r="I262" s="145"/>
      <c r="J262" s="146">
        <f t="shared" si="50"/>
        <v>0</v>
      </c>
      <c r="K262" s="147"/>
      <c r="L262" s="28"/>
      <c r="M262" s="148" t="s">
        <v>1</v>
      </c>
      <c r="N262" s="149" t="s">
        <v>41</v>
      </c>
      <c r="P262" s="150">
        <f t="shared" si="51"/>
        <v>0</v>
      </c>
      <c r="Q262" s="150">
        <v>0</v>
      </c>
      <c r="R262" s="150">
        <f t="shared" si="52"/>
        <v>0</v>
      </c>
      <c r="S262" s="150">
        <v>0</v>
      </c>
      <c r="T262" s="151">
        <f t="shared" si="53"/>
        <v>0</v>
      </c>
      <c r="AR262" s="152" t="s">
        <v>210</v>
      </c>
      <c r="AT262" s="152" t="s">
        <v>152</v>
      </c>
      <c r="AU262" s="152" t="s">
        <v>87</v>
      </c>
      <c r="AY262" s="13" t="s">
        <v>150</v>
      </c>
      <c r="BE262" s="153">
        <f t="shared" si="54"/>
        <v>0</v>
      </c>
      <c r="BF262" s="153">
        <f t="shared" si="55"/>
        <v>0</v>
      </c>
      <c r="BG262" s="153">
        <f t="shared" si="56"/>
        <v>0</v>
      </c>
      <c r="BH262" s="153">
        <f t="shared" si="57"/>
        <v>0</v>
      </c>
      <c r="BI262" s="153">
        <f t="shared" si="58"/>
        <v>0</v>
      </c>
      <c r="BJ262" s="13" t="s">
        <v>87</v>
      </c>
      <c r="BK262" s="153">
        <f t="shared" si="59"/>
        <v>0</v>
      </c>
      <c r="BL262" s="13" t="s">
        <v>210</v>
      </c>
      <c r="BM262" s="152" t="s">
        <v>1548</v>
      </c>
    </row>
    <row r="263" spans="2:65" s="1" customFormat="1" ht="24.2" customHeight="1">
      <c r="B263" s="139"/>
      <c r="C263" s="140" t="s">
        <v>1549</v>
      </c>
      <c r="D263" s="140" t="s">
        <v>152</v>
      </c>
      <c r="E263" s="141" t="s">
        <v>1550</v>
      </c>
      <c r="F263" s="142" t="s">
        <v>1551</v>
      </c>
      <c r="G263" s="143" t="s">
        <v>271</v>
      </c>
      <c r="H263" s="165"/>
      <c r="I263" s="145"/>
      <c r="J263" s="146">
        <f t="shared" si="50"/>
        <v>0</v>
      </c>
      <c r="K263" s="147"/>
      <c r="L263" s="28"/>
      <c r="M263" s="148" t="s">
        <v>1</v>
      </c>
      <c r="N263" s="149" t="s">
        <v>41</v>
      </c>
      <c r="P263" s="150">
        <f t="shared" si="51"/>
        <v>0</v>
      </c>
      <c r="Q263" s="150">
        <v>0</v>
      </c>
      <c r="R263" s="150">
        <f t="shared" si="52"/>
        <v>0</v>
      </c>
      <c r="S263" s="150">
        <v>0</v>
      </c>
      <c r="T263" s="151">
        <f t="shared" si="53"/>
        <v>0</v>
      </c>
      <c r="AR263" s="152" t="s">
        <v>210</v>
      </c>
      <c r="AT263" s="152" t="s">
        <v>152</v>
      </c>
      <c r="AU263" s="152" t="s">
        <v>87</v>
      </c>
      <c r="AY263" s="13" t="s">
        <v>150</v>
      </c>
      <c r="BE263" s="153">
        <f t="shared" si="54"/>
        <v>0</v>
      </c>
      <c r="BF263" s="153">
        <f t="shared" si="55"/>
        <v>0</v>
      </c>
      <c r="BG263" s="153">
        <f t="shared" si="56"/>
        <v>0</v>
      </c>
      <c r="BH263" s="153">
        <f t="shared" si="57"/>
        <v>0</v>
      </c>
      <c r="BI263" s="153">
        <f t="shared" si="58"/>
        <v>0</v>
      </c>
      <c r="BJ263" s="13" t="s">
        <v>87</v>
      </c>
      <c r="BK263" s="153">
        <f t="shared" si="59"/>
        <v>0</v>
      </c>
      <c r="BL263" s="13" t="s">
        <v>210</v>
      </c>
      <c r="BM263" s="152" t="s">
        <v>1552</v>
      </c>
    </row>
    <row r="264" spans="2:65" s="11" customFormat="1" ht="25.9" customHeight="1">
      <c r="B264" s="127"/>
      <c r="D264" s="128" t="s">
        <v>74</v>
      </c>
      <c r="E264" s="129" t="s">
        <v>168</v>
      </c>
      <c r="F264" s="129" t="s">
        <v>818</v>
      </c>
      <c r="I264" s="130"/>
      <c r="J264" s="131">
        <f>BK264</f>
        <v>0</v>
      </c>
      <c r="L264" s="127"/>
      <c r="M264" s="132"/>
      <c r="P264" s="133">
        <v>0</v>
      </c>
      <c r="R264" s="133">
        <v>0</v>
      </c>
      <c r="T264" s="134">
        <v>0</v>
      </c>
      <c r="AR264" s="128" t="s">
        <v>91</v>
      </c>
      <c r="AT264" s="135" t="s">
        <v>74</v>
      </c>
      <c r="AU264" s="135" t="s">
        <v>75</v>
      </c>
      <c r="AY264" s="128" t="s">
        <v>150</v>
      </c>
      <c r="BK264" s="136">
        <v>0</v>
      </c>
    </row>
    <row r="265" spans="2:65" s="11" customFormat="1" ht="25.9" customHeight="1">
      <c r="B265" s="127"/>
      <c r="D265" s="128" t="s">
        <v>74</v>
      </c>
      <c r="E265" s="129" t="s">
        <v>770</v>
      </c>
      <c r="F265" s="129" t="s">
        <v>771</v>
      </c>
      <c r="I265" s="130"/>
      <c r="J265" s="131">
        <f>BK265</f>
        <v>0</v>
      </c>
      <c r="L265" s="127"/>
      <c r="M265" s="132"/>
      <c r="P265" s="133">
        <f>SUM(P266:P271)</f>
        <v>0</v>
      </c>
      <c r="R265" s="133">
        <f>SUM(R266:R271)</f>
        <v>0</v>
      </c>
      <c r="T265" s="134">
        <f>SUM(T266:T271)</f>
        <v>0</v>
      </c>
      <c r="AR265" s="128" t="s">
        <v>94</v>
      </c>
      <c r="AT265" s="135" t="s">
        <v>74</v>
      </c>
      <c r="AU265" s="135" t="s">
        <v>75</v>
      </c>
      <c r="AY265" s="128" t="s">
        <v>150</v>
      </c>
      <c r="BK265" s="136">
        <f>SUM(BK266:BK271)</f>
        <v>0</v>
      </c>
    </row>
    <row r="266" spans="2:65" s="1" customFormat="1" ht="16.5" customHeight="1">
      <c r="B266" s="139"/>
      <c r="C266" s="140" t="s">
        <v>1553</v>
      </c>
      <c r="D266" s="140" t="s">
        <v>152</v>
      </c>
      <c r="E266" s="141" t="s">
        <v>1554</v>
      </c>
      <c r="F266" s="142" t="s">
        <v>1555</v>
      </c>
      <c r="G266" s="143" t="s">
        <v>166</v>
      </c>
      <c r="H266" s="144">
        <v>50</v>
      </c>
      <c r="I266" s="145"/>
      <c r="J266" s="146">
        <f t="shared" ref="J266:J271" si="60">ROUND(I266*H266,2)</f>
        <v>0</v>
      </c>
      <c r="K266" s="147"/>
      <c r="L266" s="28"/>
      <c r="M266" s="148" t="s">
        <v>1</v>
      </c>
      <c r="N266" s="149" t="s">
        <v>41</v>
      </c>
      <c r="P266" s="150">
        <f t="shared" ref="P266:P271" si="61">O266*H266</f>
        <v>0</v>
      </c>
      <c r="Q266" s="150">
        <v>0</v>
      </c>
      <c r="R266" s="150">
        <f t="shared" ref="R266:R271" si="62">Q266*H266</f>
        <v>0</v>
      </c>
      <c r="S266" s="150">
        <v>0</v>
      </c>
      <c r="T266" s="151">
        <f t="shared" ref="T266:T271" si="63">S266*H266</f>
        <v>0</v>
      </c>
      <c r="AR266" s="152" t="s">
        <v>775</v>
      </c>
      <c r="AT266" s="152" t="s">
        <v>152</v>
      </c>
      <c r="AU266" s="152" t="s">
        <v>82</v>
      </c>
      <c r="AY266" s="13" t="s">
        <v>150</v>
      </c>
      <c r="BE266" s="153">
        <f t="shared" ref="BE266:BE271" si="64">IF(N266="základná",J266,0)</f>
        <v>0</v>
      </c>
      <c r="BF266" s="153">
        <f t="shared" ref="BF266:BF271" si="65">IF(N266="znížená",J266,0)</f>
        <v>0</v>
      </c>
      <c r="BG266" s="153">
        <f t="shared" ref="BG266:BG271" si="66">IF(N266="zákl. prenesená",J266,0)</f>
        <v>0</v>
      </c>
      <c r="BH266" s="153">
        <f t="shared" ref="BH266:BH271" si="67">IF(N266="zníž. prenesená",J266,0)</f>
        <v>0</v>
      </c>
      <c r="BI266" s="153">
        <f t="shared" ref="BI266:BI271" si="68">IF(N266="nulová",J266,0)</f>
        <v>0</v>
      </c>
      <c r="BJ266" s="13" t="s">
        <v>87</v>
      </c>
      <c r="BK266" s="153">
        <f t="shared" ref="BK266:BK271" si="69">ROUND(I266*H266,2)</f>
        <v>0</v>
      </c>
      <c r="BL266" s="13" t="s">
        <v>775</v>
      </c>
      <c r="BM266" s="152" t="s">
        <v>1556</v>
      </c>
    </row>
    <row r="267" spans="2:65" s="1" customFormat="1" ht="33" customHeight="1">
      <c r="B267" s="139"/>
      <c r="C267" s="140" t="s">
        <v>1557</v>
      </c>
      <c r="D267" s="140" t="s">
        <v>152</v>
      </c>
      <c r="E267" s="141" t="s">
        <v>777</v>
      </c>
      <c r="F267" s="142" t="s">
        <v>1034</v>
      </c>
      <c r="G267" s="143" t="s">
        <v>774</v>
      </c>
      <c r="H267" s="144">
        <v>20</v>
      </c>
      <c r="I267" s="145"/>
      <c r="J267" s="146">
        <f t="shared" si="60"/>
        <v>0</v>
      </c>
      <c r="K267" s="147"/>
      <c r="L267" s="28"/>
      <c r="M267" s="148" t="s">
        <v>1</v>
      </c>
      <c r="N267" s="149" t="s">
        <v>41</v>
      </c>
      <c r="P267" s="150">
        <f t="shared" si="61"/>
        <v>0</v>
      </c>
      <c r="Q267" s="150">
        <v>0</v>
      </c>
      <c r="R267" s="150">
        <f t="shared" si="62"/>
        <v>0</v>
      </c>
      <c r="S267" s="150">
        <v>0</v>
      </c>
      <c r="T267" s="151">
        <f t="shared" si="63"/>
        <v>0</v>
      </c>
      <c r="AR267" s="152" t="s">
        <v>775</v>
      </c>
      <c r="AT267" s="152" t="s">
        <v>152</v>
      </c>
      <c r="AU267" s="152" t="s">
        <v>82</v>
      </c>
      <c r="AY267" s="13" t="s">
        <v>150</v>
      </c>
      <c r="BE267" s="153">
        <f t="shared" si="64"/>
        <v>0</v>
      </c>
      <c r="BF267" s="153">
        <f t="shared" si="65"/>
        <v>0</v>
      </c>
      <c r="BG267" s="153">
        <f t="shared" si="66"/>
        <v>0</v>
      </c>
      <c r="BH267" s="153">
        <f t="shared" si="67"/>
        <v>0</v>
      </c>
      <c r="BI267" s="153">
        <f t="shared" si="68"/>
        <v>0</v>
      </c>
      <c r="BJ267" s="13" t="s">
        <v>87</v>
      </c>
      <c r="BK267" s="153">
        <f t="shared" si="69"/>
        <v>0</v>
      </c>
      <c r="BL267" s="13" t="s">
        <v>775</v>
      </c>
      <c r="BM267" s="152" t="s">
        <v>1558</v>
      </c>
    </row>
    <row r="268" spans="2:65" s="1" customFormat="1" ht="37.9" customHeight="1">
      <c r="B268" s="139"/>
      <c r="C268" s="140" t="s">
        <v>1559</v>
      </c>
      <c r="D268" s="140" t="s">
        <v>152</v>
      </c>
      <c r="E268" s="141" t="s">
        <v>1560</v>
      </c>
      <c r="F268" s="142" t="s">
        <v>1561</v>
      </c>
      <c r="G268" s="143" t="s">
        <v>774</v>
      </c>
      <c r="H268" s="144">
        <v>37</v>
      </c>
      <c r="I268" s="145"/>
      <c r="J268" s="146">
        <f t="shared" si="60"/>
        <v>0</v>
      </c>
      <c r="K268" s="147"/>
      <c r="L268" s="28"/>
      <c r="M268" s="148" t="s">
        <v>1</v>
      </c>
      <c r="N268" s="149" t="s">
        <v>41</v>
      </c>
      <c r="P268" s="150">
        <f t="shared" si="61"/>
        <v>0</v>
      </c>
      <c r="Q268" s="150">
        <v>0</v>
      </c>
      <c r="R268" s="150">
        <f t="shared" si="62"/>
        <v>0</v>
      </c>
      <c r="S268" s="150">
        <v>0</v>
      </c>
      <c r="T268" s="151">
        <f t="shared" si="63"/>
        <v>0</v>
      </c>
      <c r="AR268" s="152" t="s">
        <v>775</v>
      </c>
      <c r="AT268" s="152" t="s">
        <v>152</v>
      </c>
      <c r="AU268" s="152" t="s">
        <v>82</v>
      </c>
      <c r="AY268" s="13" t="s">
        <v>150</v>
      </c>
      <c r="BE268" s="153">
        <f t="shared" si="64"/>
        <v>0</v>
      </c>
      <c r="BF268" s="153">
        <f t="shared" si="65"/>
        <v>0</v>
      </c>
      <c r="BG268" s="153">
        <f t="shared" si="66"/>
        <v>0</v>
      </c>
      <c r="BH268" s="153">
        <f t="shared" si="67"/>
        <v>0</v>
      </c>
      <c r="BI268" s="153">
        <f t="shared" si="68"/>
        <v>0</v>
      </c>
      <c r="BJ268" s="13" t="s">
        <v>87</v>
      </c>
      <c r="BK268" s="153">
        <f t="shared" si="69"/>
        <v>0</v>
      </c>
      <c r="BL268" s="13" t="s">
        <v>775</v>
      </c>
      <c r="BM268" s="152" t="s">
        <v>1562</v>
      </c>
    </row>
    <row r="269" spans="2:65" s="1" customFormat="1" ht="33" customHeight="1">
      <c r="B269" s="139"/>
      <c r="C269" s="140" t="s">
        <v>1563</v>
      </c>
      <c r="D269" s="140" t="s">
        <v>152</v>
      </c>
      <c r="E269" s="141" t="s">
        <v>1564</v>
      </c>
      <c r="F269" s="142" t="s">
        <v>1565</v>
      </c>
      <c r="G269" s="143" t="s">
        <v>774</v>
      </c>
      <c r="H269" s="144">
        <v>40</v>
      </c>
      <c r="I269" s="145"/>
      <c r="J269" s="146">
        <f t="shared" si="60"/>
        <v>0</v>
      </c>
      <c r="K269" s="147"/>
      <c r="L269" s="28"/>
      <c r="M269" s="148" t="s">
        <v>1</v>
      </c>
      <c r="N269" s="149" t="s">
        <v>41</v>
      </c>
      <c r="P269" s="150">
        <f t="shared" si="61"/>
        <v>0</v>
      </c>
      <c r="Q269" s="150">
        <v>0</v>
      </c>
      <c r="R269" s="150">
        <f t="shared" si="62"/>
        <v>0</v>
      </c>
      <c r="S269" s="150">
        <v>0</v>
      </c>
      <c r="T269" s="151">
        <f t="shared" si="63"/>
        <v>0</v>
      </c>
      <c r="AR269" s="152" t="s">
        <v>775</v>
      </c>
      <c r="AT269" s="152" t="s">
        <v>152</v>
      </c>
      <c r="AU269" s="152" t="s">
        <v>82</v>
      </c>
      <c r="AY269" s="13" t="s">
        <v>150</v>
      </c>
      <c r="BE269" s="153">
        <f t="shared" si="64"/>
        <v>0</v>
      </c>
      <c r="BF269" s="153">
        <f t="shared" si="65"/>
        <v>0</v>
      </c>
      <c r="BG269" s="153">
        <f t="shared" si="66"/>
        <v>0</v>
      </c>
      <c r="BH269" s="153">
        <f t="shared" si="67"/>
        <v>0</v>
      </c>
      <c r="BI269" s="153">
        <f t="shared" si="68"/>
        <v>0</v>
      </c>
      <c r="BJ269" s="13" t="s">
        <v>87</v>
      </c>
      <c r="BK269" s="153">
        <f t="shared" si="69"/>
        <v>0</v>
      </c>
      <c r="BL269" s="13" t="s">
        <v>775</v>
      </c>
      <c r="BM269" s="152" t="s">
        <v>1566</v>
      </c>
    </row>
    <row r="270" spans="2:65" s="1" customFormat="1" ht="24.2" customHeight="1">
      <c r="B270" s="139"/>
      <c r="C270" s="140" t="s">
        <v>1567</v>
      </c>
      <c r="D270" s="140" t="s">
        <v>152</v>
      </c>
      <c r="E270" s="141" t="s">
        <v>1568</v>
      </c>
      <c r="F270" s="142" t="s">
        <v>1569</v>
      </c>
      <c r="G270" s="143" t="s">
        <v>774</v>
      </c>
      <c r="H270" s="144">
        <v>6</v>
      </c>
      <c r="I270" s="145"/>
      <c r="J270" s="146">
        <f t="shared" si="60"/>
        <v>0</v>
      </c>
      <c r="K270" s="147"/>
      <c r="L270" s="28"/>
      <c r="M270" s="148" t="s">
        <v>1</v>
      </c>
      <c r="N270" s="149" t="s">
        <v>41</v>
      </c>
      <c r="P270" s="150">
        <f t="shared" si="61"/>
        <v>0</v>
      </c>
      <c r="Q270" s="150">
        <v>0</v>
      </c>
      <c r="R270" s="150">
        <f t="shared" si="62"/>
        <v>0</v>
      </c>
      <c r="S270" s="150">
        <v>0</v>
      </c>
      <c r="T270" s="151">
        <f t="shared" si="63"/>
        <v>0</v>
      </c>
      <c r="AR270" s="152" t="s">
        <v>1570</v>
      </c>
      <c r="AT270" s="152" t="s">
        <v>152</v>
      </c>
      <c r="AU270" s="152" t="s">
        <v>82</v>
      </c>
      <c r="AY270" s="13" t="s">
        <v>150</v>
      </c>
      <c r="BE270" s="153">
        <f t="shared" si="64"/>
        <v>0</v>
      </c>
      <c r="BF270" s="153">
        <f t="shared" si="65"/>
        <v>0</v>
      </c>
      <c r="BG270" s="153">
        <f t="shared" si="66"/>
        <v>0</v>
      </c>
      <c r="BH270" s="153">
        <f t="shared" si="67"/>
        <v>0</v>
      </c>
      <c r="BI270" s="153">
        <f t="shared" si="68"/>
        <v>0</v>
      </c>
      <c r="BJ270" s="13" t="s">
        <v>87</v>
      </c>
      <c r="BK270" s="153">
        <f t="shared" si="69"/>
        <v>0</v>
      </c>
      <c r="BL270" s="13" t="s">
        <v>1570</v>
      </c>
      <c r="BM270" s="152" t="s">
        <v>1571</v>
      </c>
    </row>
    <row r="271" spans="2:65" s="1" customFormat="1" ht="24.2" customHeight="1">
      <c r="B271" s="139"/>
      <c r="C271" s="140" t="s">
        <v>1572</v>
      </c>
      <c r="D271" s="140" t="s">
        <v>152</v>
      </c>
      <c r="E271" s="141" t="s">
        <v>1573</v>
      </c>
      <c r="F271" s="142" t="s">
        <v>1574</v>
      </c>
      <c r="G271" s="143" t="s">
        <v>774</v>
      </c>
      <c r="H271" s="144">
        <v>36</v>
      </c>
      <c r="I271" s="145"/>
      <c r="J271" s="146">
        <f t="shared" si="60"/>
        <v>0</v>
      </c>
      <c r="K271" s="147"/>
      <c r="L271" s="28"/>
      <c r="M271" s="166" t="s">
        <v>1</v>
      </c>
      <c r="N271" s="167" t="s">
        <v>41</v>
      </c>
      <c r="O271" s="168"/>
      <c r="P271" s="169">
        <f t="shared" si="61"/>
        <v>0</v>
      </c>
      <c r="Q271" s="169">
        <v>0</v>
      </c>
      <c r="R271" s="169">
        <f t="shared" si="62"/>
        <v>0</v>
      </c>
      <c r="S271" s="169">
        <v>0</v>
      </c>
      <c r="T271" s="170">
        <f t="shared" si="63"/>
        <v>0</v>
      </c>
      <c r="AR271" s="152" t="s">
        <v>1570</v>
      </c>
      <c r="AT271" s="152" t="s">
        <v>152</v>
      </c>
      <c r="AU271" s="152" t="s">
        <v>82</v>
      </c>
      <c r="AY271" s="13" t="s">
        <v>150</v>
      </c>
      <c r="BE271" s="153">
        <f t="shared" si="64"/>
        <v>0</v>
      </c>
      <c r="BF271" s="153">
        <f t="shared" si="65"/>
        <v>0</v>
      </c>
      <c r="BG271" s="153">
        <f t="shared" si="66"/>
        <v>0</v>
      </c>
      <c r="BH271" s="153">
        <f t="shared" si="67"/>
        <v>0</v>
      </c>
      <c r="BI271" s="153">
        <f t="shared" si="68"/>
        <v>0</v>
      </c>
      <c r="BJ271" s="13" t="s">
        <v>87</v>
      </c>
      <c r="BK271" s="153">
        <f t="shared" si="69"/>
        <v>0</v>
      </c>
      <c r="BL271" s="13" t="s">
        <v>1570</v>
      </c>
      <c r="BM271" s="152" t="s">
        <v>1575</v>
      </c>
    </row>
    <row r="272" spans="2:65" s="1" customFormat="1" ht="6.95" customHeight="1">
      <c r="B272" s="43"/>
      <c r="C272" s="44"/>
      <c r="D272" s="44"/>
      <c r="E272" s="44"/>
      <c r="F272" s="44"/>
      <c r="G272" s="44"/>
      <c r="H272" s="44"/>
      <c r="I272" s="44"/>
      <c r="J272" s="44"/>
      <c r="K272" s="44"/>
      <c r="L272" s="28"/>
    </row>
  </sheetData>
  <autoFilter ref="C128:K271" xr:uid="{00000000-0009-0000-0000-000005000000}"/>
  <mergeCells count="12">
    <mergeCell ref="E121:H121"/>
    <mergeCell ref="L2:V2"/>
    <mergeCell ref="E85:H85"/>
    <mergeCell ref="E87:H87"/>
    <mergeCell ref="E89:H89"/>
    <mergeCell ref="E117:H117"/>
    <mergeCell ref="E119:H119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2:BM237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02" t="s">
        <v>5</v>
      </c>
      <c r="M2" s="184"/>
      <c r="N2" s="184"/>
      <c r="O2" s="184"/>
      <c r="P2" s="184"/>
      <c r="Q2" s="184"/>
      <c r="R2" s="184"/>
      <c r="S2" s="184"/>
      <c r="T2" s="184"/>
      <c r="U2" s="184"/>
      <c r="V2" s="184"/>
      <c r="AT2" s="13" t="s">
        <v>102</v>
      </c>
    </row>
    <row r="3" spans="2:46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75</v>
      </c>
    </row>
    <row r="4" spans="2:46" ht="24.95" customHeight="1">
      <c r="B4" s="16"/>
      <c r="D4" s="17" t="s">
        <v>115</v>
      </c>
      <c r="L4" s="16"/>
      <c r="M4" s="92" t="s">
        <v>9</v>
      </c>
      <c r="AT4" s="13" t="s">
        <v>3</v>
      </c>
    </row>
    <row r="5" spans="2:46" ht="6.95" customHeight="1">
      <c r="B5" s="16"/>
      <c r="L5" s="16"/>
    </row>
    <row r="6" spans="2:46" ht="12" customHeight="1">
      <c r="B6" s="16"/>
      <c r="D6" s="23" t="s">
        <v>15</v>
      </c>
      <c r="L6" s="16"/>
    </row>
    <row r="7" spans="2:46" ht="26.25" customHeight="1">
      <c r="B7" s="16"/>
      <c r="E7" s="219" t="str">
        <f>'Rekapitulácia stavby'!K6</f>
        <v>Domov dôchodcov a domov sociálnych služieb Kremnica - zníženie energetickej náročnosti objektu</v>
      </c>
      <c r="F7" s="220"/>
      <c r="G7" s="220"/>
      <c r="H7" s="220"/>
      <c r="L7" s="16"/>
    </row>
    <row r="8" spans="2:46" ht="12" customHeight="1">
      <c r="B8" s="16"/>
      <c r="D8" s="23" t="s">
        <v>116</v>
      </c>
      <c r="L8" s="16"/>
    </row>
    <row r="9" spans="2:46" s="1" customFormat="1" ht="16.5" customHeight="1">
      <c r="B9" s="28"/>
      <c r="E9" s="219" t="s">
        <v>117</v>
      </c>
      <c r="F9" s="221"/>
      <c r="G9" s="221"/>
      <c r="H9" s="221"/>
      <c r="L9" s="28"/>
    </row>
    <row r="10" spans="2:46" s="1" customFormat="1" ht="12" customHeight="1">
      <c r="B10" s="28"/>
      <c r="D10" s="23" t="s">
        <v>118</v>
      </c>
      <c r="L10" s="28"/>
    </row>
    <row r="11" spans="2:46" s="1" customFormat="1" ht="16.5" customHeight="1">
      <c r="B11" s="28"/>
      <c r="E11" s="178" t="s">
        <v>1576</v>
      </c>
      <c r="F11" s="221"/>
      <c r="G11" s="221"/>
      <c r="H11" s="221"/>
      <c r="L11" s="28"/>
    </row>
    <row r="12" spans="2:46" s="1" customFormat="1" ht="11.25">
      <c r="B12" s="28"/>
      <c r="L12" s="28"/>
    </row>
    <row r="13" spans="2:46" s="1" customFormat="1" ht="12" customHeight="1">
      <c r="B13" s="28"/>
      <c r="D13" s="23" t="s">
        <v>17</v>
      </c>
      <c r="F13" s="21" t="s">
        <v>20</v>
      </c>
      <c r="I13" s="23" t="s">
        <v>18</v>
      </c>
      <c r="J13" s="21" t="s">
        <v>1</v>
      </c>
      <c r="L13" s="28"/>
    </row>
    <row r="14" spans="2:46" s="1" customFormat="1" ht="12" customHeight="1">
      <c r="B14" s="28"/>
      <c r="D14" s="23" t="s">
        <v>19</v>
      </c>
      <c r="F14" s="21" t="s">
        <v>1054</v>
      </c>
      <c r="I14" s="23" t="s">
        <v>21</v>
      </c>
      <c r="J14" s="51" t="str">
        <f>'Rekapitulácia stavby'!AN8</f>
        <v>30. 3. 2023</v>
      </c>
      <c r="L14" s="28"/>
    </row>
    <row r="15" spans="2:46" s="1" customFormat="1" ht="10.9" customHeight="1">
      <c r="B15" s="28"/>
      <c r="L15" s="28"/>
    </row>
    <row r="16" spans="2:46" s="1" customFormat="1" ht="12" customHeight="1">
      <c r="B16" s="28"/>
      <c r="D16" s="23" t="s">
        <v>23</v>
      </c>
      <c r="I16" s="23" t="s">
        <v>24</v>
      </c>
      <c r="J16" s="21" t="s">
        <v>1</v>
      </c>
      <c r="L16" s="28"/>
    </row>
    <row r="17" spans="2:12" s="1" customFormat="1" ht="18" customHeight="1">
      <c r="B17" s="28"/>
      <c r="E17" s="21" t="s">
        <v>25</v>
      </c>
      <c r="I17" s="23" t="s">
        <v>26</v>
      </c>
      <c r="J17" s="21" t="s">
        <v>1</v>
      </c>
      <c r="L17" s="28"/>
    </row>
    <row r="18" spans="2:12" s="1" customFormat="1" ht="6.95" customHeight="1">
      <c r="B18" s="28"/>
      <c r="L18" s="28"/>
    </row>
    <row r="19" spans="2:12" s="1" customFormat="1" ht="12" customHeight="1">
      <c r="B19" s="28"/>
      <c r="D19" s="23" t="s">
        <v>27</v>
      </c>
      <c r="I19" s="23" t="s">
        <v>24</v>
      </c>
      <c r="J19" s="24" t="str">
        <f>'Rekapitulácia stavby'!AN13</f>
        <v>Vyplň údaj</v>
      </c>
      <c r="L19" s="28"/>
    </row>
    <row r="20" spans="2:12" s="1" customFormat="1" ht="18" customHeight="1">
      <c r="B20" s="28"/>
      <c r="E20" s="222" t="str">
        <f>'Rekapitulácia stavby'!E14</f>
        <v>Vyplň údaj</v>
      </c>
      <c r="F20" s="183"/>
      <c r="G20" s="183"/>
      <c r="H20" s="183"/>
      <c r="I20" s="23" t="s">
        <v>26</v>
      </c>
      <c r="J20" s="24" t="str">
        <f>'Rekapitulácia stavby'!AN14</f>
        <v>Vyplň údaj</v>
      </c>
      <c r="L20" s="28"/>
    </row>
    <row r="21" spans="2:12" s="1" customFormat="1" ht="6.95" customHeight="1">
      <c r="B21" s="28"/>
      <c r="L21" s="28"/>
    </row>
    <row r="22" spans="2:12" s="1" customFormat="1" ht="12" customHeight="1">
      <c r="B22" s="28"/>
      <c r="D22" s="23" t="s">
        <v>29</v>
      </c>
      <c r="I22" s="23" t="s">
        <v>24</v>
      </c>
      <c r="J22" s="21" t="s">
        <v>1</v>
      </c>
      <c r="L22" s="28"/>
    </row>
    <row r="23" spans="2:12" s="1" customFormat="1" ht="18" customHeight="1">
      <c r="B23" s="28"/>
      <c r="E23" s="21" t="s">
        <v>30</v>
      </c>
      <c r="I23" s="23" t="s">
        <v>26</v>
      </c>
      <c r="J23" s="21" t="s">
        <v>1</v>
      </c>
      <c r="L23" s="28"/>
    </row>
    <row r="24" spans="2:12" s="1" customFormat="1" ht="6.95" customHeight="1">
      <c r="B24" s="28"/>
      <c r="L24" s="28"/>
    </row>
    <row r="25" spans="2:12" s="1" customFormat="1" ht="12" customHeight="1">
      <c r="B25" s="28"/>
      <c r="D25" s="23" t="s">
        <v>32</v>
      </c>
      <c r="I25" s="23" t="s">
        <v>24</v>
      </c>
      <c r="J25" s="21" t="s">
        <v>1</v>
      </c>
      <c r="L25" s="28"/>
    </row>
    <row r="26" spans="2:12" s="1" customFormat="1" ht="18" customHeight="1">
      <c r="B26" s="28"/>
      <c r="E26" s="21" t="s">
        <v>33</v>
      </c>
      <c r="I26" s="23" t="s">
        <v>26</v>
      </c>
      <c r="J26" s="21" t="s">
        <v>1</v>
      </c>
      <c r="L26" s="28"/>
    </row>
    <row r="27" spans="2:12" s="1" customFormat="1" ht="6.95" customHeight="1">
      <c r="B27" s="28"/>
      <c r="L27" s="28"/>
    </row>
    <row r="28" spans="2:12" s="1" customFormat="1" ht="12" customHeight="1">
      <c r="B28" s="28"/>
      <c r="D28" s="23" t="s">
        <v>34</v>
      </c>
      <c r="L28" s="28"/>
    </row>
    <row r="29" spans="2:12" s="7" customFormat="1" ht="16.5" customHeight="1">
      <c r="B29" s="93"/>
      <c r="E29" s="188" t="s">
        <v>1</v>
      </c>
      <c r="F29" s="188"/>
      <c r="G29" s="188"/>
      <c r="H29" s="188"/>
      <c r="L29" s="93"/>
    </row>
    <row r="30" spans="2:12" s="1" customFormat="1" ht="6.95" customHeight="1">
      <c r="B30" s="28"/>
      <c r="L30" s="28"/>
    </row>
    <row r="31" spans="2:12" s="1" customFormat="1" ht="6.95" customHeight="1">
      <c r="B31" s="28"/>
      <c r="D31" s="52"/>
      <c r="E31" s="52"/>
      <c r="F31" s="52"/>
      <c r="G31" s="52"/>
      <c r="H31" s="52"/>
      <c r="I31" s="52"/>
      <c r="J31" s="52"/>
      <c r="K31" s="52"/>
      <c r="L31" s="28"/>
    </row>
    <row r="32" spans="2:12" s="1" customFormat="1" ht="25.35" customHeight="1">
      <c r="B32" s="28"/>
      <c r="D32" s="94" t="s">
        <v>35</v>
      </c>
      <c r="J32" s="65">
        <f>ROUND(J130, 2)</f>
        <v>0</v>
      </c>
      <c r="L32" s="28"/>
    </row>
    <row r="33" spans="2:12" s="1" customFormat="1" ht="6.95" customHeight="1">
      <c r="B33" s="28"/>
      <c r="D33" s="52"/>
      <c r="E33" s="52"/>
      <c r="F33" s="52"/>
      <c r="G33" s="52"/>
      <c r="H33" s="52"/>
      <c r="I33" s="52"/>
      <c r="J33" s="52"/>
      <c r="K33" s="52"/>
      <c r="L33" s="28"/>
    </row>
    <row r="34" spans="2:12" s="1" customFormat="1" ht="14.45" customHeight="1">
      <c r="B34" s="28"/>
      <c r="F34" s="31" t="s">
        <v>37</v>
      </c>
      <c r="I34" s="31" t="s">
        <v>36</v>
      </c>
      <c r="J34" s="31" t="s">
        <v>38</v>
      </c>
      <c r="L34" s="28"/>
    </row>
    <row r="35" spans="2:12" s="1" customFormat="1" ht="14.45" customHeight="1">
      <c r="B35" s="28"/>
      <c r="D35" s="54" t="s">
        <v>39</v>
      </c>
      <c r="E35" s="33" t="s">
        <v>40</v>
      </c>
      <c r="F35" s="95">
        <f>ROUND((SUM(BE130:BE236)),  2)</f>
        <v>0</v>
      </c>
      <c r="G35" s="96"/>
      <c r="H35" s="96"/>
      <c r="I35" s="97">
        <v>0.2</v>
      </c>
      <c r="J35" s="95">
        <f>ROUND(((SUM(BE130:BE236))*I35),  2)</f>
        <v>0</v>
      </c>
      <c r="L35" s="28"/>
    </row>
    <row r="36" spans="2:12" s="1" customFormat="1" ht="14.45" customHeight="1">
      <c r="B36" s="28"/>
      <c r="E36" s="33" t="s">
        <v>41</v>
      </c>
      <c r="F36" s="95">
        <f>ROUND((SUM(BF130:BF236)),  2)</f>
        <v>0</v>
      </c>
      <c r="G36" s="96"/>
      <c r="H36" s="96"/>
      <c r="I36" s="97">
        <v>0.2</v>
      </c>
      <c r="J36" s="95">
        <f>ROUND(((SUM(BF130:BF236))*I36),  2)</f>
        <v>0</v>
      </c>
      <c r="L36" s="28"/>
    </row>
    <row r="37" spans="2:12" s="1" customFormat="1" ht="14.45" hidden="1" customHeight="1">
      <c r="B37" s="28"/>
      <c r="E37" s="23" t="s">
        <v>42</v>
      </c>
      <c r="F37" s="85">
        <f>ROUND((SUM(BG130:BG236)),  2)</f>
        <v>0</v>
      </c>
      <c r="I37" s="98">
        <v>0.2</v>
      </c>
      <c r="J37" s="85">
        <f>0</f>
        <v>0</v>
      </c>
      <c r="L37" s="28"/>
    </row>
    <row r="38" spans="2:12" s="1" customFormat="1" ht="14.45" hidden="1" customHeight="1">
      <c r="B38" s="28"/>
      <c r="E38" s="23" t="s">
        <v>43</v>
      </c>
      <c r="F38" s="85">
        <f>ROUND((SUM(BH130:BH236)),  2)</f>
        <v>0</v>
      </c>
      <c r="I38" s="98">
        <v>0.2</v>
      </c>
      <c r="J38" s="85">
        <f>0</f>
        <v>0</v>
      </c>
      <c r="L38" s="28"/>
    </row>
    <row r="39" spans="2:12" s="1" customFormat="1" ht="14.45" hidden="1" customHeight="1">
      <c r="B39" s="28"/>
      <c r="E39" s="33" t="s">
        <v>44</v>
      </c>
      <c r="F39" s="95">
        <f>ROUND((SUM(BI130:BI236)),  2)</f>
        <v>0</v>
      </c>
      <c r="G39" s="96"/>
      <c r="H39" s="96"/>
      <c r="I39" s="97">
        <v>0</v>
      </c>
      <c r="J39" s="95">
        <f>0</f>
        <v>0</v>
      </c>
      <c r="L39" s="28"/>
    </row>
    <row r="40" spans="2:12" s="1" customFormat="1" ht="6.95" customHeight="1">
      <c r="B40" s="28"/>
      <c r="L40" s="28"/>
    </row>
    <row r="41" spans="2:12" s="1" customFormat="1" ht="25.35" customHeight="1">
      <c r="B41" s="28"/>
      <c r="C41" s="99"/>
      <c r="D41" s="100" t="s">
        <v>45</v>
      </c>
      <c r="E41" s="56"/>
      <c r="F41" s="56"/>
      <c r="G41" s="101" t="s">
        <v>46</v>
      </c>
      <c r="H41" s="102" t="s">
        <v>47</v>
      </c>
      <c r="I41" s="56"/>
      <c r="J41" s="103">
        <f>SUM(J32:J39)</f>
        <v>0</v>
      </c>
      <c r="K41" s="104"/>
      <c r="L41" s="28"/>
    </row>
    <row r="42" spans="2:12" s="1" customFormat="1" ht="14.45" customHeight="1">
      <c r="B42" s="28"/>
      <c r="L42" s="28"/>
    </row>
    <row r="43" spans="2:12" ht="14.45" customHeight="1">
      <c r="B43" s="16"/>
      <c r="L43" s="16"/>
    </row>
    <row r="44" spans="2:12" ht="14.45" customHeight="1">
      <c r="B44" s="16"/>
      <c r="L44" s="16"/>
    </row>
    <row r="45" spans="2:12" ht="14.45" customHeight="1">
      <c r="B45" s="16"/>
      <c r="L45" s="16"/>
    </row>
    <row r="46" spans="2:12" ht="14.45" customHeight="1">
      <c r="B46" s="16"/>
      <c r="L46" s="16"/>
    </row>
    <row r="47" spans="2:12" ht="14.45" customHeight="1">
      <c r="B47" s="16"/>
      <c r="L47" s="16"/>
    </row>
    <row r="48" spans="2:12" ht="14.45" customHeight="1">
      <c r="B48" s="16"/>
      <c r="L48" s="16"/>
    </row>
    <row r="49" spans="2:12" ht="14.45" customHeight="1">
      <c r="B49" s="16"/>
      <c r="L49" s="16"/>
    </row>
    <row r="50" spans="2:12" s="1" customFormat="1" ht="14.45" customHeight="1">
      <c r="B50" s="28"/>
      <c r="D50" s="40" t="s">
        <v>48</v>
      </c>
      <c r="E50" s="41"/>
      <c r="F50" s="41"/>
      <c r="G50" s="40" t="s">
        <v>49</v>
      </c>
      <c r="H50" s="41"/>
      <c r="I50" s="41"/>
      <c r="J50" s="41"/>
      <c r="K50" s="41"/>
      <c r="L50" s="28"/>
    </row>
    <row r="51" spans="2:12" ht="11.25">
      <c r="B51" s="16"/>
      <c r="L51" s="16"/>
    </row>
    <row r="52" spans="2:12" ht="11.25">
      <c r="B52" s="16"/>
      <c r="L52" s="16"/>
    </row>
    <row r="53" spans="2:12" ht="11.25">
      <c r="B53" s="16"/>
      <c r="L53" s="16"/>
    </row>
    <row r="54" spans="2:12" ht="11.25">
      <c r="B54" s="16"/>
      <c r="L54" s="16"/>
    </row>
    <row r="55" spans="2:12" ht="11.25">
      <c r="B55" s="16"/>
      <c r="L55" s="16"/>
    </row>
    <row r="56" spans="2:12" ht="11.25">
      <c r="B56" s="16"/>
      <c r="L56" s="16"/>
    </row>
    <row r="57" spans="2:12" ht="11.25">
      <c r="B57" s="16"/>
      <c r="L57" s="16"/>
    </row>
    <row r="58" spans="2:12" ht="11.25">
      <c r="B58" s="16"/>
      <c r="L58" s="16"/>
    </row>
    <row r="59" spans="2:12" ht="11.25">
      <c r="B59" s="16"/>
      <c r="L59" s="16"/>
    </row>
    <row r="60" spans="2:12" ht="11.25">
      <c r="B60" s="16"/>
      <c r="L60" s="16"/>
    </row>
    <row r="61" spans="2:12" s="1" customFormat="1" ht="12.75">
      <c r="B61" s="28"/>
      <c r="D61" s="42" t="s">
        <v>50</v>
      </c>
      <c r="E61" s="30"/>
      <c r="F61" s="105" t="s">
        <v>51</v>
      </c>
      <c r="G61" s="42" t="s">
        <v>50</v>
      </c>
      <c r="H61" s="30"/>
      <c r="I61" s="30"/>
      <c r="J61" s="106" t="s">
        <v>51</v>
      </c>
      <c r="K61" s="30"/>
      <c r="L61" s="28"/>
    </row>
    <row r="62" spans="2:12" ht="11.25">
      <c r="B62" s="16"/>
      <c r="L62" s="16"/>
    </row>
    <row r="63" spans="2:12" ht="11.25">
      <c r="B63" s="16"/>
      <c r="L63" s="16"/>
    </row>
    <row r="64" spans="2:12" ht="11.25">
      <c r="B64" s="16"/>
      <c r="L64" s="16"/>
    </row>
    <row r="65" spans="2:12" s="1" customFormat="1" ht="12.75">
      <c r="B65" s="28"/>
      <c r="D65" s="40" t="s">
        <v>52</v>
      </c>
      <c r="E65" s="41"/>
      <c r="F65" s="41"/>
      <c r="G65" s="40" t="s">
        <v>53</v>
      </c>
      <c r="H65" s="41"/>
      <c r="I65" s="41"/>
      <c r="J65" s="41"/>
      <c r="K65" s="41"/>
      <c r="L65" s="28"/>
    </row>
    <row r="66" spans="2:12" ht="11.25">
      <c r="B66" s="16"/>
      <c r="L66" s="16"/>
    </row>
    <row r="67" spans="2:12" ht="11.25">
      <c r="B67" s="16"/>
      <c r="L67" s="16"/>
    </row>
    <row r="68" spans="2:12" ht="11.25">
      <c r="B68" s="16"/>
      <c r="L68" s="16"/>
    </row>
    <row r="69" spans="2:12" ht="11.25">
      <c r="B69" s="16"/>
      <c r="L69" s="16"/>
    </row>
    <row r="70" spans="2:12" ht="11.25">
      <c r="B70" s="16"/>
      <c r="L70" s="16"/>
    </row>
    <row r="71" spans="2:12" ht="11.25">
      <c r="B71" s="16"/>
      <c r="L71" s="16"/>
    </row>
    <row r="72" spans="2:12" ht="11.25">
      <c r="B72" s="16"/>
      <c r="L72" s="16"/>
    </row>
    <row r="73" spans="2:12" ht="11.25">
      <c r="B73" s="16"/>
      <c r="L73" s="16"/>
    </row>
    <row r="74" spans="2:12" ht="11.25">
      <c r="B74" s="16"/>
      <c r="L74" s="16"/>
    </row>
    <row r="75" spans="2:12" ht="11.25">
      <c r="B75" s="16"/>
      <c r="L75" s="16"/>
    </row>
    <row r="76" spans="2:12" s="1" customFormat="1" ht="12.75">
      <c r="B76" s="28"/>
      <c r="D76" s="42" t="s">
        <v>50</v>
      </c>
      <c r="E76" s="30"/>
      <c r="F76" s="105" t="s">
        <v>51</v>
      </c>
      <c r="G76" s="42" t="s">
        <v>50</v>
      </c>
      <c r="H76" s="30"/>
      <c r="I76" s="30"/>
      <c r="J76" s="106" t="s">
        <v>51</v>
      </c>
      <c r="K76" s="30"/>
      <c r="L76" s="28"/>
    </row>
    <row r="77" spans="2:12" s="1" customFormat="1" ht="14.4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28"/>
    </row>
    <row r="81" spans="2:12" s="1" customFormat="1" ht="6.95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28"/>
    </row>
    <row r="82" spans="2:12" s="1" customFormat="1" ht="24.95" customHeight="1">
      <c r="B82" s="28"/>
      <c r="C82" s="17" t="s">
        <v>120</v>
      </c>
      <c r="L82" s="28"/>
    </row>
    <row r="83" spans="2:12" s="1" customFormat="1" ht="6.95" customHeight="1">
      <c r="B83" s="28"/>
      <c r="L83" s="28"/>
    </row>
    <row r="84" spans="2:12" s="1" customFormat="1" ht="12" customHeight="1">
      <c r="B84" s="28"/>
      <c r="C84" s="23" t="s">
        <v>15</v>
      </c>
      <c r="L84" s="28"/>
    </row>
    <row r="85" spans="2:12" s="1" customFormat="1" ht="26.25" customHeight="1">
      <c r="B85" s="28"/>
      <c r="E85" s="219" t="str">
        <f>E7</f>
        <v>Domov dôchodcov a domov sociálnych služieb Kremnica - zníženie energetickej náročnosti objektu</v>
      </c>
      <c r="F85" s="220"/>
      <c r="G85" s="220"/>
      <c r="H85" s="220"/>
      <c r="L85" s="28"/>
    </row>
    <row r="86" spans="2:12" ht="12" customHeight="1">
      <c r="B86" s="16"/>
      <c r="C86" s="23" t="s">
        <v>116</v>
      </c>
      <c r="L86" s="16"/>
    </row>
    <row r="87" spans="2:12" s="1" customFormat="1" ht="16.5" customHeight="1">
      <c r="B87" s="28"/>
      <c r="E87" s="219" t="s">
        <v>117</v>
      </c>
      <c r="F87" s="221"/>
      <c r="G87" s="221"/>
      <c r="H87" s="221"/>
      <c r="L87" s="28"/>
    </row>
    <row r="88" spans="2:12" s="1" customFormat="1" ht="12" customHeight="1">
      <c r="B88" s="28"/>
      <c r="C88" s="23" t="s">
        <v>118</v>
      </c>
      <c r="L88" s="28"/>
    </row>
    <row r="89" spans="2:12" s="1" customFormat="1" ht="16.5" customHeight="1">
      <c r="B89" s="28"/>
      <c r="E89" s="178" t="str">
        <f>E11</f>
        <v>6 - Výmena a inštalácia zdroja tepla</v>
      </c>
      <c r="F89" s="221"/>
      <c r="G89" s="221"/>
      <c r="H89" s="221"/>
      <c r="L89" s="28"/>
    </row>
    <row r="90" spans="2:12" s="1" customFormat="1" ht="6.95" customHeight="1">
      <c r="B90" s="28"/>
      <c r="L90" s="28"/>
    </row>
    <row r="91" spans="2:12" s="1" customFormat="1" ht="12" customHeight="1">
      <c r="B91" s="28"/>
      <c r="C91" s="23" t="s">
        <v>19</v>
      </c>
      <c r="F91" s="21" t="str">
        <f>F14</f>
        <v>k.ú.: Kremnica, parc.č. 627/1</v>
      </c>
      <c r="I91" s="23" t="s">
        <v>21</v>
      </c>
      <c r="J91" s="51" t="str">
        <f>IF(J14="","",J14)</f>
        <v>30. 3. 2023</v>
      </c>
      <c r="L91" s="28"/>
    </row>
    <row r="92" spans="2:12" s="1" customFormat="1" ht="6.95" customHeight="1">
      <c r="B92" s="28"/>
      <c r="L92" s="28"/>
    </row>
    <row r="93" spans="2:12" s="1" customFormat="1" ht="25.7" customHeight="1">
      <c r="B93" s="28"/>
      <c r="C93" s="23" t="s">
        <v>23</v>
      </c>
      <c r="F93" s="21" t="str">
        <f>E17</f>
        <v>DD a DSS Kremnica, Bystrická 447/25, Kremnica</v>
      </c>
      <c r="I93" s="23" t="s">
        <v>29</v>
      </c>
      <c r="J93" s="26" t="str">
        <f>E23</f>
        <v>Ing. Viliam Michálek, Strečno</v>
      </c>
      <c r="L93" s="28"/>
    </row>
    <row r="94" spans="2:12" s="1" customFormat="1" ht="15.2" customHeight="1">
      <c r="B94" s="28"/>
      <c r="C94" s="23" t="s">
        <v>27</v>
      </c>
      <c r="F94" s="21" t="str">
        <f>IF(E20="","",E20)</f>
        <v>Vyplň údaj</v>
      </c>
      <c r="I94" s="23" t="s">
        <v>32</v>
      </c>
      <c r="J94" s="26" t="str">
        <f>E26</f>
        <v>Ing. Michal Dzugas</v>
      </c>
      <c r="L94" s="28"/>
    </row>
    <row r="95" spans="2:12" s="1" customFormat="1" ht="10.35" customHeight="1">
      <c r="B95" s="28"/>
      <c r="L95" s="28"/>
    </row>
    <row r="96" spans="2:12" s="1" customFormat="1" ht="29.25" customHeight="1">
      <c r="B96" s="28"/>
      <c r="C96" s="107" t="s">
        <v>121</v>
      </c>
      <c r="D96" s="99"/>
      <c r="E96" s="99"/>
      <c r="F96" s="99"/>
      <c r="G96" s="99"/>
      <c r="H96" s="99"/>
      <c r="I96" s="99"/>
      <c r="J96" s="108" t="s">
        <v>122</v>
      </c>
      <c r="K96" s="99"/>
      <c r="L96" s="28"/>
    </row>
    <row r="97" spans="2:47" s="1" customFormat="1" ht="10.35" customHeight="1">
      <c r="B97" s="28"/>
      <c r="L97" s="28"/>
    </row>
    <row r="98" spans="2:47" s="1" customFormat="1" ht="22.9" customHeight="1">
      <c r="B98" s="28"/>
      <c r="C98" s="109" t="s">
        <v>123</v>
      </c>
      <c r="J98" s="65">
        <f>J130</f>
        <v>0</v>
      </c>
      <c r="L98" s="28"/>
      <c r="AU98" s="13" t="s">
        <v>124</v>
      </c>
    </row>
    <row r="99" spans="2:47" s="8" customFormat="1" ht="24.95" customHeight="1">
      <c r="B99" s="110"/>
      <c r="D99" s="111" t="s">
        <v>125</v>
      </c>
      <c r="E99" s="112"/>
      <c r="F99" s="112"/>
      <c r="G99" s="112"/>
      <c r="H99" s="112"/>
      <c r="I99" s="112"/>
      <c r="J99" s="113">
        <f>J131</f>
        <v>0</v>
      </c>
      <c r="L99" s="110"/>
    </row>
    <row r="100" spans="2:47" s="9" customFormat="1" ht="19.899999999999999" customHeight="1">
      <c r="B100" s="114"/>
      <c r="D100" s="115" t="s">
        <v>1577</v>
      </c>
      <c r="E100" s="116"/>
      <c r="F100" s="116"/>
      <c r="G100" s="116"/>
      <c r="H100" s="116"/>
      <c r="I100" s="116"/>
      <c r="J100" s="117">
        <f>J132</f>
        <v>0</v>
      </c>
      <c r="L100" s="114"/>
    </row>
    <row r="101" spans="2:47" s="8" customFormat="1" ht="24.95" customHeight="1">
      <c r="B101" s="110"/>
      <c r="D101" s="111" t="s">
        <v>1055</v>
      </c>
      <c r="E101" s="112"/>
      <c r="F101" s="112"/>
      <c r="G101" s="112"/>
      <c r="H101" s="112"/>
      <c r="I101" s="112"/>
      <c r="J101" s="113">
        <f>J134</f>
        <v>0</v>
      </c>
      <c r="L101" s="110"/>
    </row>
    <row r="102" spans="2:47" s="8" customFormat="1" ht="24.95" customHeight="1">
      <c r="B102" s="110"/>
      <c r="D102" s="111" t="s">
        <v>130</v>
      </c>
      <c r="E102" s="112"/>
      <c r="F102" s="112"/>
      <c r="G102" s="112"/>
      <c r="H102" s="112"/>
      <c r="I102" s="112"/>
      <c r="J102" s="113">
        <f>J141</f>
        <v>0</v>
      </c>
      <c r="L102" s="110"/>
    </row>
    <row r="103" spans="2:47" s="9" customFormat="1" ht="19.899999999999999" customHeight="1">
      <c r="B103" s="114"/>
      <c r="D103" s="115" t="s">
        <v>592</v>
      </c>
      <c r="E103" s="116"/>
      <c r="F103" s="116"/>
      <c r="G103" s="116"/>
      <c r="H103" s="116"/>
      <c r="I103" s="116"/>
      <c r="J103" s="117">
        <f>J142</f>
        <v>0</v>
      </c>
      <c r="L103" s="114"/>
    </row>
    <row r="104" spans="2:47" s="9" customFormat="1" ht="19.899999999999999" customHeight="1">
      <c r="B104" s="114"/>
      <c r="D104" s="115" t="s">
        <v>1578</v>
      </c>
      <c r="E104" s="116"/>
      <c r="F104" s="116"/>
      <c r="G104" s="116"/>
      <c r="H104" s="116"/>
      <c r="I104" s="116"/>
      <c r="J104" s="117">
        <f>J178</f>
        <v>0</v>
      </c>
      <c r="L104" s="114"/>
    </row>
    <row r="105" spans="2:47" s="9" customFormat="1" ht="19.899999999999999" customHeight="1">
      <c r="B105" s="114"/>
      <c r="D105" s="115" t="s">
        <v>1579</v>
      </c>
      <c r="E105" s="116"/>
      <c r="F105" s="116"/>
      <c r="G105" s="116"/>
      <c r="H105" s="116"/>
      <c r="I105" s="116"/>
      <c r="J105" s="117">
        <f>J202</f>
        <v>0</v>
      </c>
      <c r="L105" s="114"/>
    </row>
    <row r="106" spans="2:47" s="9" customFormat="1" ht="19.899999999999999" customHeight="1">
      <c r="B106" s="114"/>
      <c r="D106" s="115" t="s">
        <v>1057</v>
      </c>
      <c r="E106" s="116"/>
      <c r="F106" s="116"/>
      <c r="G106" s="116"/>
      <c r="H106" s="116"/>
      <c r="I106" s="116"/>
      <c r="J106" s="117">
        <f>J208</f>
        <v>0</v>
      </c>
      <c r="L106" s="114"/>
    </row>
    <row r="107" spans="2:47" s="8" customFormat="1" ht="24.95" customHeight="1">
      <c r="B107" s="110"/>
      <c r="D107" s="111" t="s">
        <v>595</v>
      </c>
      <c r="E107" s="112"/>
      <c r="F107" s="112"/>
      <c r="G107" s="112"/>
      <c r="H107" s="112"/>
      <c r="I107" s="112"/>
      <c r="J107" s="113">
        <f>J228</f>
        <v>0</v>
      </c>
      <c r="L107" s="110"/>
    </row>
    <row r="108" spans="2:47" s="8" customFormat="1" ht="24.95" customHeight="1">
      <c r="B108" s="110"/>
      <c r="D108" s="111" t="s">
        <v>1580</v>
      </c>
      <c r="E108" s="112"/>
      <c r="F108" s="112"/>
      <c r="G108" s="112"/>
      <c r="H108" s="112"/>
      <c r="I108" s="112"/>
      <c r="J108" s="113">
        <f>J232</f>
        <v>0</v>
      </c>
      <c r="L108" s="110"/>
    </row>
    <row r="109" spans="2:47" s="1" customFormat="1" ht="21.75" customHeight="1">
      <c r="B109" s="28"/>
      <c r="L109" s="28"/>
    </row>
    <row r="110" spans="2:47" s="1" customFormat="1" ht="6.95" customHeight="1">
      <c r="B110" s="43"/>
      <c r="C110" s="44"/>
      <c r="D110" s="44"/>
      <c r="E110" s="44"/>
      <c r="F110" s="44"/>
      <c r="G110" s="44"/>
      <c r="H110" s="44"/>
      <c r="I110" s="44"/>
      <c r="J110" s="44"/>
      <c r="K110" s="44"/>
      <c r="L110" s="28"/>
    </row>
    <row r="114" spans="2:12" s="1" customFormat="1" ht="6.95" customHeight="1">
      <c r="B114" s="45"/>
      <c r="C114" s="46"/>
      <c r="D114" s="46"/>
      <c r="E114" s="46"/>
      <c r="F114" s="46"/>
      <c r="G114" s="46"/>
      <c r="H114" s="46"/>
      <c r="I114" s="46"/>
      <c r="J114" s="46"/>
      <c r="K114" s="46"/>
      <c r="L114" s="28"/>
    </row>
    <row r="115" spans="2:12" s="1" customFormat="1" ht="24.95" customHeight="1">
      <c r="B115" s="28"/>
      <c r="C115" s="17" t="s">
        <v>136</v>
      </c>
      <c r="L115" s="28"/>
    </row>
    <row r="116" spans="2:12" s="1" customFormat="1" ht="6.95" customHeight="1">
      <c r="B116" s="28"/>
      <c r="L116" s="28"/>
    </row>
    <row r="117" spans="2:12" s="1" customFormat="1" ht="12" customHeight="1">
      <c r="B117" s="28"/>
      <c r="C117" s="23" t="s">
        <v>15</v>
      </c>
      <c r="L117" s="28"/>
    </row>
    <row r="118" spans="2:12" s="1" customFormat="1" ht="26.25" customHeight="1">
      <c r="B118" s="28"/>
      <c r="E118" s="219" t="str">
        <f>E7</f>
        <v>Domov dôchodcov a domov sociálnych služieb Kremnica - zníženie energetickej náročnosti objektu</v>
      </c>
      <c r="F118" s="220"/>
      <c r="G118" s="220"/>
      <c r="H118" s="220"/>
      <c r="L118" s="28"/>
    </row>
    <row r="119" spans="2:12" ht="12" customHeight="1">
      <c r="B119" s="16"/>
      <c r="C119" s="23" t="s">
        <v>116</v>
      </c>
      <c r="L119" s="16"/>
    </row>
    <row r="120" spans="2:12" s="1" customFormat="1" ht="16.5" customHeight="1">
      <c r="B120" s="28"/>
      <c r="E120" s="219" t="s">
        <v>117</v>
      </c>
      <c r="F120" s="221"/>
      <c r="G120" s="221"/>
      <c r="H120" s="221"/>
      <c r="L120" s="28"/>
    </row>
    <row r="121" spans="2:12" s="1" customFormat="1" ht="12" customHeight="1">
      <c r="B121" s="28"/>
      <c r="C121" s="23" t="s">
        <v>118</v>
      </c>
      <c r="L121" s="28"/>
    </row>
    <row r="122" spans="2:12" s="1" customFormat="1" ht="16.5" customHeight="1">
      <c r="B122" s="28"/>
      <c r="E122" s="178" t="str">
        <f>E11</f>
        <v>6 - Výmena a inštalácia zdroja tepla</v>
      </c>
      <c r="F122" s="221"/>
      <c r="G122" s="221"/>
      <c r="H122" s="221"/>
      <c r="L122" s="28"/>
    </row>
    <row r="123" spans="2:12" s="1" customFormat="1" ht="6.95" customHeight="1">
      <c r="B123" s="28"/>
      <c r="L123" s="28"/>
    </row>
    <row r="124" spans="2:12" s="1" customFormat="1" ht="12" customHeight="1">
      <c r="B124" s="28"/>
      <c r="C124" s="23" t="s">
        <v>19</v>
      </c>
      <c r="F124" s="21" t="str">
        <f>F14</f>
        <v>k.ú.: Kremnica, parc.č. 627/1</v>
      </c>
      <c r="I124" s="23" t="s">
        <v>21</v>
      </c>
      <c r="J124" s="51" t="str">
        <f>IF(J14="","",J14)</f>
        <v>30. 3. 2023</v>
      </c>
      <c r="L124" s="28"/>
    </row>
    <row r="125" spans="2:12" s="1" customFormat="1" ht="6.95" customHeight="1">
      <c r="B125" s="28"/>
      <c r="L125" s="28"/>
    </row>
    <row r="126" spans="2:12" s="1" customFormat="1" ht="25.7" customHeight="1">
      <c r="B126" s="28"/>
      <c r="C126" s="23" t="s">
        <v>23</v>
      </c>
      <c r="F126" s="21" t="str">
        <f>E17</f>
        <v>DD a DSS Kremnica, Bystrická 447/25, Kremnica</v>
      </c>
      <c r="I126" s="23" t="s">
        <v>29</v>
      </c>
      <c r="J126" s="26" t="str">
        <f>E23</f>
        <v>Ing. Viliam Michálek, Strečno</v>
      </c>
      <c r="L126" s="28"/>
    </row>
    <row r="127" spans="2:12" s="1" customFormat="1" ht="15.2" customHeight="1">
      <c r="B127" s="28"/>
      <c r="C127" s="23" t="s">
        <v>27</v>
      </c>
      <c r="F127" s="21" t="str">
        <f>IF(E20="","",E20)</f>
        <v>Vyplň údaj</v>
      </c>
      <c r="I127" s="23" t="s">
        <v>32</v>
      </c>
      <c r="J127" s="26" t="str">
        <f>E26</f>
        <v>Ing. Michal Dzugas</v>
      </c>
      <c r="L127" s="28"/>
    </row>
    <row r="128" spans="2:12" s="1" customFormat="1" ht="10.35" customHeight="1">
      <c r="B128" s="28"/>
      <c r="L128" s="28"/>
    </row>
    <row r="129" spans="2:65" s="10" customFormat="1" ht="29.25" customHeight="1">
      <c r="B129" s="118"/>
      <c r="C129" s="119" t="s">
        <v>137</v>
      </c>
      <c r="D129" s="120" t="s">
        <v>60</v>
      </c>
      <c r="E129" s="120" t="s">
        <v>56</v>
      </c>
      <c r="F129" s="120" t="s">
        <v>57</v>
      </c>
      <c r="G129" s="120" t="s">
        <v>138</v>
      </c>
      <c r="H129" s="120" t="s">
        <v>139</v>
      </c>
      <c r="I129" s="120" t="s">
        <v>140</v>
      </c>
      <c r="J129" s="121" t="s">
        <v>122</v>
      </c>
      <c r="K129" s="122" t="s">
        <v>141</v>
      </c>
      <c r="L129" s="118"/>
      <c r="M129" s="58" t="s">
        <v>1</v>
      </c>
      <c r="N129" s="59" t="s">
        <v>39</v>
      </c>
      <c r="O129" s="59" t="s">
        <v>142</v>
      </c>
      <c r="P129" s="59" t="s">
        <v>143</v>
      </c>
      <c r="Q129" s="59" t="s">
        <v>144</v>
      </c>
      <c r="R129" s="59" t="s">
        <v>145</v>
      </c>
      <c r="S129" s="59" t="s">
        <v>146</v>
      </c>
      <c r="T129" s="60" t="s">
        <v>147</v>
      </c>
    </row>
    <row r="130" spans="2:65" s="1" customFormat="1" ht="22.9" customHeight="1">
      <c r="B130" s="28"/>
      <c r="C130" s="63" t="s">
        <v>123</v>
      </c>
      <c r="J130" s="123">
        <f>BK130</f>
        <v>0</v>
      </c>
      <c r="L130" s="28"/>
      <c r="M130" s="61"/>
      <c r="N130" s="52"/>
      <c r="O130" s="52"/>
      <c r="P130" s="124">
        <f>P131+P134+P141+P228+P232</f>
        <v>0</v>
      </c>
      <c r="Q130" s="52"/>
      <c r="R130" s="124">
        <f>R131+R134+R141+R228+R232</f>
        <v>0.48451</v>
      </c>
      <c r="S130" s="52"/>
      <c r="T130" s="125">
        <f>T131+T134+T141+T228+T232</f>
        <v>17.8125</v>
      </c>
      <c r="AT130" s="13" t="s">
        <v>74</v>
      </c>
      <c r="AU130" s="13" t="s">
        <v>124</v>
      </c>
      <c r="BK130" s="126">
        <f>BK131+BK134+BK141+BK228+BK232</f>
        <v>0</v>
      </c>
    </row>
    <row r="131" spans="2:65" s="11" customFormat="1" ht="25.9" customHeight="1">
      <c r="B131" s="127"/>
      <c r="D131" s="128" t="s">
        <v>74</v>
      </c>
      <c r="E131" s="129" t="s">
        <v>148</v>
      </c>
      <c r="F131" s="129" t="s">
        <v>149</v>
      </c>
      <c r="I131" s="130"/>
      <c r="J131" s="131">
        <f>BK131</f>
        <v>0</v>
      </c>
      <c r="L131" s="127"/>
      <c r="M131" s="132"/>
      <c r="P131" s="133">
        <f>P132</f>
        <v>0</v>
      </c>
      <c r="R131" s="133">
        <f>R132</f>
        <v>1.8239999999999999E-2</v>
      </c>
      <c r="T131" s="134">
        <f>T132</f>
        <v>0</v>
      </c>
      <c r="AR131" s="128" t="s">
        <v>82</v>
      </c>
      <c r="AT131" s="135" t="s">
        <v>74</v>
      </c>
      <c r="AU131" s="135" t="s">
        <v>75</v>
      </c>
      <c r="AY131" s="128" t="s">
        <v>150</v>
      </c>
      <c r="BK131" s="136">
        <f>BK132</f>
        <v>0</v>
      </c>
    </row>
    <row r="132" spans="2:65" s="11" customFormat="1" ht="22.9" customHeight="1">
      <c r="B132" s="127"/>
      <c r="D132" s="128" t="s">
        <v>74</v>
      </c>
      <c r="E132" s="137" t="s">
        <v>100</v>
      </c>
      <c r="F132" s="137" t="s">
        <v>1581</v>
      </c>
      <c r="I132" s="130"/>
      <c r="J132" s="138">
        <f>BK132</f>
        <v>0</v>
      </c>
      <c r="L132" s="127"/>
      <c r="M132" s="132"/>
      <c r="P132" s="133">
        <f>P133</f>
        <v>0</v>
      </c>
      <c r="R132" s="133">
        <f>R133</f>
        <v>1.8239999999999999E-2</v>
      </c>
      <c r="T132" s="134">
        <f>T133</f>
        <v>0</v>
      </c>
      <c r="AR132" s="128" t="s">
        <v>82</v>
      </c>
      <c r="AT132" s="135" t="s">
        <v>74</v>
      </c>
      <c r="AU132" s="135" t="s">
        <v>82</v>
      </c>
      <c r="AY132" s="128" t="s">
        <v>150</v>
      </c>
      <c r="BK132" s="136">
        <f>BK133</f>
        <v>0</v>
      </c>
    </row>
    <row r="133" spans="2:65" s="1" customFormat="1" ht="16.5" customHeight="1">
      <c r="B133" s="139"/>
      <c r="C133" s="140" t="s">
        <v>1582</v>
      </c>
      <c r="D133" s="140" t="s">
        <v>152</v>
      </c>
      <c r="E133" s="141" t="s">
        <v>1583</v>
      </c>
      <c r="F133" s="142" t="s">
        <v>1584</v>
      </c>
      <c r="G133" s="143" t="s">
        <v>166</v>
      </c>
      <c r="H133" s="144">
        <v>6</v>
      </c>
      <c r="I133" s="145"/>
      <c r="J133" s="146">
        <f>ROUND(I133*H133,2)</f>
        <v>0</v>
      </c>
      <c r="K133" s="147"/>
      <c r="L133" s="28"/>
      <c r="M133" s="148" t="s">
        <v>1</v>
      </c>
      <c r="N133" s="149" t="s">
        <v>41</v>
      </c>
      <c r="P133" s="150">
        <f>O133*H133</f>
        <v>0</v>
      </c>
      <c r="Q133" s="150">
        <v>3.0400000000000002E-3</v>
      </c>
      <c r="R133" s="150">
        <f>Q133*H133</f>
        <v>1.8239999999999999E-2</v>
      </c>
      <c r="S133" s="150">
        <v>0</v>
      </c>
      <c r="T133" s="151">
        <f>S133*H133</f>
        <v>0</v>
      </c>
      <c r="AR133" s="152" t="s">
        <v>94</v>
      </c>
      <c r="AT133" s="152" t="s">
        <v>152</v>
      </c>
      <c r="AU133" s="152" t="s">
        <v>87</v>
      </c>
      <c r="AY133" s="13" t="s">
        <v>150</v>
      </c>
      <c r="BE133" s="153">
        <f>IF(N133="základná",J133,0)</f>
        <v>0</v>
      </c>
      <c r="BF133" s="153">
        <f>IF(N133="znížená",J133,0)</f>
        <v>0</v>
      </c>
      <c r="BG133" s="153">
        <f>IF(N133="zákl. prenesená",J133,0)</f>
        <v>0</v>
      </c>
      <c r="BH133" s="153">
        <f>IF(N133="zníž. prenesená",J133,0)</f>
        <v>0</v>
      </c>
      <c r="BI133" s="153">
        <f>IF(N133="nulová",J133,0)</f>
        <v>0</v>
      </c>
      <c r="BJ133" s="13" t="s">
        <v>87</v>
      </c>
      <c r="BK133" s="153">
        <f>ROUND(I133*H133,2)</f>
        <v>0</v>
      </c>
      <c r="BL133" s="13" t="s">
        <v>94</v>
      </c>
      <c r="BM133" s="152" t="s">
        <v>1585</v>
      </c>
    </row>
    <row r="134" spans="2:65" s="11" customFormat="1" ht="25.9" customHeight="1">
      <c r="B134" s="127"/>
      <c r="D134" s="128" t="s">
        <v>74</v>
      </c>
      <c r="E134" s="129" t="s">
        <v>694</v>
      </c>
      <c r="F134" s="129" t="s">
        <v>695</v>
      </c>
      <c r="I134" s="130"/>
      <c r="J134" s="131">
        <f>BK134</f>
        <v>0</v>
      </c>
      <c r="L134" s="127"/>
      <c r="M134" s="132"/>
      <c r="P134" s="133">
        <f>SUM(P135:P140)</f>
        <v>0</v>
      </c>
      <c r="R134" s="133">
        <f>SUM(R135:R140)</f>
        <v>4.8000000000000004E-3</v>
      </c>
      <c r="T134" s="134">
        <f>SUM(T135:T140)</f>
        <v>0</v>
      </c>
      <c r="AR134" s="128" t="s">
        <v>87</v>
      </c>
      <c r="AT134" s="135" t="s">
        <v>74</v>
      </c>
      <c r="AU134" s="135" t="s">
        <v>75</v>
      </c>
      <c r="AY134" s="128" t="s">
        <v>150</v>
      </c>
      <c r="BK134" s="136">
        <f>SUM(BK135:BK140)</f>
        <v>0</v>
      </c>
    </row>
    <row r="135" spans="2:65" s="1" customFormat="1" ht="24.2" customHeight="1">
      <c r="B135" s="139"/>
      <c r="C135" s="140" t="s">
        <v>1586</v>
      </c>
      <c r="D135" s="140" t="s">
        <v>152</v>
      </c>
      <c r="E135" s="141" t="s">
        <v>1587</v>
      </c>
      <c r="F135" s="142" t="s">
        <v>1588</v>
      </c>
      <c r="G135" s="143" t="s">
        <v>174</v>
      </c>
      <c r="H135" s="144">
        <v>30</v>
      </c>
      <c r="I135" s="145"/>
      <c r="J135" s="146">
        <f t="shared" ref="J135:J140" si="0">ROUND(I135*H135,2)</f>
        <v>0</v>
      </c>
      <c r="K135" s="147"/>
      <c r="L135" s="28"/>
      <c r="M135" s="148" t="s">
        <v>1</v>
      </c>
      <c r="N135" s="149" t="s">
        <v>41</v>
      </c>
      <c r="P135" s="150">
        <f t="shared" ref="P135:P140" si="1">O135*H135</f>
        <v>0</v>
      </c>
      <c r="Q135" s="150">
        <v>2.0000000000000002E-5</v>
      </c>
      <c r="R135" s="150">
        <f t="shared" ref="R135:R140" si="2">Q135*H135</f>
        <v>6.0000000000000006E-4</v>
      </c>
      <c r="S135" s="150">
        <v>0</v>
      </c>
      <c r="T135" s="151">
        <f t="shared" ref="T135:T140" si="3">S135*H135</f>
        <v>0</v>
      </c>
      <c r="AR135" s="152" t="s">
        <v>210</v>
      </c>
      <c r="AT135" s="152" t="s">
        <v>152</v>
      </c>
      <c r="AU135" s="152" t="s">
        <v>82</v>
      </c>
      <c r="AY135" s="13" t="s">
        <v>150</v>
      </c>
      <c r="BE135" s="153">
        <f t="shared" ref="BE135:BE140" si="4">IF(N135="základná",J135,0)</f>
        <v>0</v>
      </c>
      <c r="BF135" s="153">
        <f t="shared" ref="BF135:BF140" si="5">IF(N135="znížená",J135,0)</f>
        <v>0</v>
      </c>
      <c r="BG135" s="153">
        <f t="shared" ref="BG135:BG140" si="6">IF(N135="zákl. prenesená",J135,0)</f>
        <v>0</v>
      </c>
      <c r="BH135" s="153">
        <f t="shared" ref="BH135:BH140" si="7">IF(N135="zníž. prenesená",J135,0)</f>
        <v>0</v>
      </c>
      <c r="BI135" s="153">
        <f t="shared" ref="BI135:BI140" si="8">IF(N135="nulová",J135,0)</f>
        <v>0</v>
      </c>
      <c r="BJ135" s="13" t="s">
        <v>87</v>
      </c>
      <c r="BK135" s="153">
        <f t="shared" ref="BK135:BK140" si="9">ROUND(I135*H135,2)</f>
        <v>0</v>
      </c>
      <c r="BL135" s="13" t="s">
        <v>210</v>
      </c>
      <c r="BM135" s="152" t="s">
        <v>1589</v>
      </c>
    </row>
    <row r="136" spans="2:65" s="1" customFormat="1" ht="33" customHeight="1">
      <c r="B136" s="139"/>
      <c r="C136" s="154" t="s">
        <v>1590</v>
      </c>
      <c r="D136" s="154" t="s">
        <v>168</v>
      </c>
      <c r="E136" s="155" t="s">
        <v>1591</v>
      </c>
      <c r="F136" s="156" t="s">
        <v>1592</v>
      </c>
      <c r="G136" s="157" t="s">
        <v>174</v>
      </c>
      <c r="H136" s="158">
        <v>10</v>
      </c>
      <c r="I136" s="159"/>
      <c r="J136" s="160">
        <f t="shared" si="0"/>
        <v>0</v>
      </c>
      <c r="K136" s="161"/>
      <c r="L136" s="162"/>
      <c r="M136" s="163" t="s">
        <v>1</v>
      </c>
      <c r="N136" s="164" t="s">
        <v>41</v>
      </c>
      <c r="P136" s="150">
        <f t="shared" si="1"/>
        <v>0</v>
      </c>
      <c r="Q136" s="150">
        <v>4.0000000000000003E-5</v>
      </c>
      <c r="R136" s="150">
        <f t="shared" si="2"/>
        <v>4.0000000000000002E-4</v>
      </c>
      <c r="S136" s="150">
        <v>0</v>
      </c>
      <c r="T136" s="151">
        <f t="shared" si="3"/>
        <v>0</v>
      </c>
      <c r="AR136" s="152" t="s">
        <v>283</v>
      </c>
      <c r="AT136" s="152" t="s">
        <v>168</v>
      </c>
      <c r="AU136" s="152" t="s">
        <v>82</v>
      </c>
      <c r="AY136" s="13" t="s">
        <v>150</v>
      </c>
      <c r="BE136" s="153">
        <f t="shared" si="4"/>
        <v>0</v>
      </c>
      <c r="BF136" s="153">
        <f t="shared" si="5"/>
        <v>0</v>
      </c>
      <c r="BG136" s="153">
        <f t="shared" si="6"/>
        <v>0</v>
      </c>
      <c r="BH136" s="153">
        <f t="shared" si="7"/>
        <v>0</v>
      </c>
      <c r="BI136" s="153">
        <f t="shared" si="8"/>
        <v>0</v>
      </c>
      <c r="BJ136" s="13" t="s">
        <v>87</v>
      </c>
      <c r="BK136" s="153">
        <f t="shared" si="9"/>
        <v>0</v>
      </c>
      <c r="BL136" s="13" t="s">
        <v>210</v>
      </c>
      <c r="BM136" s="152" t="s">
        <v>1593</v>
      </c>
    </row>
    <row r="137" spans="2:65" s="1" customFormat="1" ht="33" customHeight="1">
      <c r="B137" s="139"/>
      <c r="C137" s="154" t="s">
        <v>1594</v>
      </c>
      <c r="D137" s="154" t="s">
        <v>168</v>
      </c>
      <c r="E137" s="155" t="s">
        <v>1595</v>
      </c>
      <c r="F137" s="156" t="s">
        <v>1596</v>
      </c>
      <c r="G137" s="157" t="s">
        <v>174</v>
      </c>
      <c r="H137" s="158">
        <v>20</v>
      </c>
      <c r="I137" s="159"/>
      <c r="J137" s="160">
        <f t="shared" si="0"/>
        <v>0</v>
      </c>
      <c r="K137" s="161"/>
      <c r="L137" s="162"/>
      <c r="M137" s="163" t="s">
        <v>1</v>
      </c>
      <c r="N137" s="164" t="s">
        <v>41</v>
      </c>
      <c r="P137" s="150">
        <f t="shared" si="1"/>
        <v>0</v>
      </c>
      <c r="Q137" s="150">
        <v>1.9000000000000001E-4</v>
      </c>
      <c r="R137" s="150">
        <f t="shared" si="2"/>
        <v>3.8000000000000004E-3</v>
      </c>
      <c r="S137" s="150">
        <v>0</v>
      </c>
      <c r="T137" s="151">
        <f t="shared" si="3"/>
        <v>0</v>
      </c>
      <c r="AR137" s="152" t="s">
        <v>283</v>
      </c>
      <c r="AT137" s="152" t="s">
        <v>168</v>
      </c>
      <c r="AU137" s="152" t="s">
        <v>82</v>
      </c>
      <c r="AY137" s="13" t="s">
        <v>150</v>
      </c>
      <c r="BE137" s="153">
        <f t="shared" si="4"/>
        <v>0</v>
      </c>
      <c r="BF137" s="153">
        <f t="shared" si="5"/>
        <v>0</v>
      </c>
      <c r="BG137" s="153">
        <f t="shared" si="6"/>
        <v>0</v>
      </c>
      <c r="BH137" s="153">
        <f t="shared" si="7"/>
        <v>0</v>
      </c>
      <c r="BI137" s="153">
        <f t="shared" si="8"/>
        <v>0</v>
      </c>
      <c r="BJ137" s="13" t="s">
        <v>87</v>
      </c>
      <c r="BK137" s="153">
        <f t="shared" si="9"/>
        <v>0</v>
      </c>
      <c r="BL137" s="13" t="s">
        <v>210</v>
      </c>
      <c r="BM137" s="152" t="s">
        <v>1597</v>
      </c>
    </row>
    <row r="138" spans="2:65" s="1" customFormat="1" ht="24.2" customHeight="1">
      <c r="B138" s="139"/>
      <c r="C138" s="140" t="s">
        <v>1598</v>
      </c>
      <c r="D138" s="140" t="s">
        <v>152</v>
      </c>
      <c r="E138" s="141" t="s">
        <v>1130</v>
      </c>
      <c r="F138" s="142" t="s">
        <v>1131</v>
      </c>
      <c r="G138" s="143" t="s">
        <v>271</v>
      </c>
      <c r="H138" s="165"/>
      <c r="I138" s="145"/>
      <c r="J138" s="146">
        <f t="shared" si="0"/>
        <v>0</v>
      </c>
      <c r="K138" s="147"/>
      <c r="L138" s="28"/>
      <c r="M138" s="148" t="s">
        <v>1</v>
      </c>
      <c r="N138" s="149" t="s">
        <v>41</v>
      </c>
      <c r="P138" s="150">
        <f t="shared" si="1"/>
        <v>0</v>
      </c>
      <c r="Q138" s="150">
        <v>0</v>
      </c>
      <c r="R138" s="150">
        <f t="shared" si="2"/>
        <v>0</v>
      </c>
      <c r="S138" s="150">
        <v>0</v>
      </c>
      <c r="T138" s="151">
        <f t="shared" si="3"/>
        <v>0</v>
      </c>
      <c r="AR138" s="152" t="s">
        <v>210</v>
      </c>
      <c r="AT138" s="152" t="s">
        <v>152</v>
      </c>
      <c r="AU138" s="152" t="s">
        <v>82</v>
      </c>
      <c r="AY138" s="13" t="s">
        <v>150</v>
      </c>
      <c r="BE138" s="153">
        <f t="shared" si="4"/>
        <v>0</v>
      </c>
      <c r="BF138" s="153">
        <f t="shared" si="5"/>
        <v>0</v>
      </c>
      <c r="BG138" s="153">
        <f t="shared" si="6"/>
        <v>0</v>
      </c>
      <c r="BH138" s="153">
        <f t="shared" si="7"/>
        <v>0</v>
      </c>
      <c r="BI138" s="153">
        <f t="shared" si="8"/>
        <v>0</v>
      </c>
      <c r="BJ138" s="13" t="s">
        <v>87</v>
      </c>
      <c r="BK138" s="153">
        <f t="shared" si="9"/>
        <v>0</v>
      </c>
      <c r="BL138" s="13" t="s">
        <v>210</v>
      </c>
      <c r="BM138" s="152" t="s">
        <v>1599</v>
      </c>
    </row>
    <row r="139" spans="2:65" s="1" customFormat="1" ht="24.2" customHeight="1">
      <c r="B139" s="139"/>
      <c r="C139" s="140" t="s">
        <v>1600</v>
      </c>
      <c r="D139" s="140" t="s">
        <v>152</v>
      </c>
      <c r="E139" s="141" t="s">
        <v>1134</v>
      </c>
      <c r="F139" s="142" t="s">
        <v>1135</v>
      </c>
      <c r="G139" s="143" t="s">
        <v>271</v>
      </c>
      <c r="H139" s="165"/>
      <c r="I139" s="145"/>
      <c r="J139" s="146">
        <f t="shared" si="0"/>
        <v>0</v>
      </c>
      <c r="K139" s="147"/>
      <c r="L139" s="28"/>
      <c r="M139" s="148" t="s">
        <v>1</v>
      </c>
      <c r="N139" s="149" t="s">
        <v>41</v>
      </c>
      <c r="P139" s="150">
        <f t="shared" si="1"/>
        <v>0</v>
      </c>
      <c r="Q139" s="150">
        <v>0</v>
      </c>
      <c r="R139" s="150">
        <f t="shared" si="2"/>
        <v>0</v>
      </c>
      <c r="S139" s="150">
        <v>0</v>
      </c>
      <c r="T139" s="151">
        <f t="shared" si="3"/>
        <v>0</v>
      </c>
      <c r="AR139" s="152" t="s">
        <v>210</v>
      </c>
      <c r="AT139" s="152" t="s">
        <v>152</v>
      </c>
      <c r="AU139" s="152" t="s">
        <v>82</v>
      </c>
      <c r="AY139" s="13" t="s">
        <v>150</v>
      </c>
      <c r="BE139" s="153">
        <f t="shared" si="4"/>
        <v>0</v>
      </c>
      <c r="BF139" s="153">
        <f t="shared" si="5"/>
        <v>0</v>
      </c>
      <c r="BG139" s="153">
        <f t="shared" si="6"/>
        <v>0</v>
      </c>
      <c r="BH139" s="153">
        <f t="shared" si="7"/>
        <v>0</v>
      </c>
      <c r="BI139" s="153">
        <f t="shared" si="8"/>
        <v>0</v>
      </c>
      <c r="BJ139" s="13" t="s">
        <v>87</v>
      </c>
      <c r="BK139" s="153">
        <f t="shared" si="9"/>
        <v>0</v>
      </c>
      <c r="BL139" s="13" t="s">
        <v>210</v>
      </c>
      <c r="BM139" s="152" t="s">
        <v>1601</v>
      </c>
    </row>
    <row r="140" spans="2:65" s="1" customFormat="1" ht="24.2" customHeight="1">
      <c r="B140" s="139"/>
      <c r="C140" s="140" t="s">
        <v>1457</v>
      </c>
      <c r="D140" s="140" t="s">
        <v>152</v>
      </c>
      <c r="E140" s="141" t="s">
        <v>1138</v>
      </c>
      <c r="F140" s="142" t="s">
        <v>1139</v>
      </c>
      <c r="G140" s="143" t="s">
        <v>271</v>
      </c>
      <c r="H140" s="165"/>
      <c r="I140" s="145"/>
      <c r="J140" s="146">
        <f t="shared" si="0"/>
        <v>0</v>
      </c>
      <c r="K140" s="147"/>
      <c r="L140" s="28"/>
      <c r="M140" s="148" t="s">
        <v>1</v>
      </c>
      <c r="N140" s="149" t="s">
        <v>41</v>
      </c>
      <c r="P140" s="150">
        <f t="shared" si="1"/>
        <v>0</v>
      </c>
      <c r="Q140" s="150">
        <v>0</v>
      </c>
      <c r="R140" s="150">
        <f t="shared" si="2"/>
        <v>0</v>
      </c>
      <c r="S140" s="150">
        <v>0</v>
      </c>
      <c r="T140" s="151">
        <f t="shared" si="3"/>
        <v>0</v>
      </c>
      <c r="AR140" s="152" t="s">
        <v>210</v>
      </c>
      <c r="AT140" s="152" t="s">
        <v>152</v>
      </c>
      <c r="AU140" s="152" t="s">
        <v>82</v>
      </c>
      <c r="AY140" s="13" t="s">
        <v>150</v>
      </c>
      <c r="BE140" s="153">
        <f t="shared" si="4"/>
        <v>0</v>
      </c>
      <c r="BF140" s="153">
        <f t="shared" si="5"/>
        <v>0</v>
      </c>
      <c r="BG140" s="153">
        <f t="shared" si="6"/>
        <v>0</v>
      </c>
      <c r="BH140" s="153">
        <f t="shared" si="7"/>
        <v>0</v>
      </c>
      <c r="BI140" s="153">
        <f t="shared" si="8"/>
        <v>0</v>
      </c>
      <c r="BJ140" s="13" t="s">
        <v>87</v>
      </c>
      <c r="BK140" s="153">
        <f t="shared" si="9"/>
        <v>0</v>
      </c>
      <c r="BL140" s="13" t="s">
        <v>210</v>
      </c>
      <c r="BM140" s="152" t="s">
        <v>1602</v>
      </c>
    </row>
    <row r="141" spans="2:65" s="11" customFormat="1" ht="25.9" customHeight="1">
      <c r="B141" s="127"/>
      <c r="D141" s="128" t="s">
        <v>74</v>
      </c>
      <c r="E141" s="129" t="s">
        <v>252</v>
      </c>
      <c r="F141" s="129" t="s">
        <v>253</v>
      </c>
      <c r="I141" s="130"/>
      <c r="J141" s="131">
        <f>BK141</f>
        <v>0</v>
      </c>
      <c r="L141" s="127"/>
      <c r="M141" s="132"/>
      <c r="P141" s="133">
        <f>P142+P178+P202+P208</f>
        <v>0</v>
      </c>
      <c r="R141" s="133">
        <f>R142+R178+R202+R208</f>
        <v>0.46146999999999999</v>
      </c>
      <c r="T141" s="134">
        <f>T142+T178+T202+T208</f>
        <v>17.8125</v>
      </c>
      <c r="AR141" s="128" t="s">
        <v>87</v>
      </c>
      <c r="AT141" s="135" t="s">
        <v>74</v>
      </c>
      <c r="AU141" s="135" t="s">
        <v>75</v>
      </c>
      <c r="AY141" s="128" t="s">
        <v>150</v>
      </c>
      <c r="BK141" s="136">
        <f>BK142+BK178+BK202+BK208</f>
        <v>0</v>
      </c>
    </row>
    <row r="142" spans="2:65" s="11" customFormat="1" ht="22.9" customHeight="1">
      <c r="B142" s="127"/>
      <c r="D142" s="128" t="s">
        <v>74</v>
      </c>
      <c r="E142" s="137" t="s">
        <v>719</v>
      </c>
      <c r="F142" s="137" t="s">
        <v>720</v>
      </c>
      <c r="I142" s="130"/>
      <c r="J142" s="138">
        <f>BK142</f>
        <v>0</v>
      </c>
      <c r="L142" s="127"/>
      <c r="M142" s="132"/>
      <c r="P142" s="133">
        <f>SUM(P143:P177)</f>
        <v>0</v>
      </c>
      <c r="R142" s="133">
        <f>SUM(R143:R177)</f>
        <v>2.6669999999999999E-2</v>
      </c>
      <c r="T142" s="134">
        <f>SUM(T143:T177)</f>
        <v>17.8125</v>
      </c>
      <c r="AR142" s="128" t="s">
        <v>87</v>
      </c>
      <c r="AT142" s="135" t="s">
        <v>74</v>
      </c>
      <c r="AU142" s="135" t="s">
        <v>82</v>
      </c>
      <c r="AY142" s="128" t="s">
        <v>150</v>
      </c>
      <c r="BK142" s="136">
        <f>SUM(BK143:BK177)</f>
        <v>0</v>
      </c>
    </row>
    <row r="143" spans="2:65" s="1" customFormat="1" ht="16.5" customHeight="1">
      <c r="B143" s="139"/>
      <c r="C143" s="140" t="s">
        <v>1603</v>
      </c>
      <c r="D143" s="140" t="s">
        <v>152</v>
      </c>
      <c r="E143" s="141" t="s">
        <v>1604</v>
      </c>
      <c r="F143" s="142" t="s">
        <v>1605</v>
      </c>
      <c r="G143" s="143" t="s">
        <v>774</v>
      </c>
      <c r="H143" s="144">
        <v>50</v>
      </c>
      <c r="I143" s="145"/>
      <c r="J143" s="146">
        <f t="shared" ref="J143:J177" si="10">ROUND(I143*H143,2)</f>
        <v>0</v>
      </c>
      <c r="K143" s="147"/>
      <c r="L143" s="28"/>
      <c r="M143" s="148" t="s">
        <v>1</v>
      </c>
      <c r="N143" s="149" t="s">
        <v>41</v>
      </c>
      <c r="P143" s="150">
        <f t="shared" ref="P143:P177" si="11">O143*H143</f>
        <v>0</v>
      </c>
      <c r="Q143" s="150">
        <v>1.7000000000000001E-4</v>
      </c>
      <c r="R143" s="150">
        <f t="shared" ref="R143:R177" si="12">Q143*H143</f>
        <v>8.5000000000000006E-3</v>
      </c>
      <c r="S143" s="150">
        <v>0.35625000000000001</v>
      </c>
      <c r="T143" s="151">
        <f t="shared" ref="T143:T177" si="13">S143*H143</f>
        <v>17.8125</v>
      </c>
      <c r="AR143" s="152" t="s">
        <v>210</v>
      </c>
      <c r="AT143" s="152" t="s">
        <v>152</v>
      </c>
      <c r="AU143" s="152" t="s">
        <v>87</v>
      </c>
      <c r="AY143" s="13" t="s">
        <v>150</v>
      </c>
      <c r="BE143" s="153">
        <f t="shared" ref="BE143:BE177" si="14">IF(N143="základná",J143,0)</f>
        <v>0</v>
      </c>
      <c r="BF143" s="153">
        <f t="shared" ref="BF143:BF177" si="15">IF(N143="znížená",J143,0)</f>
        <v>0</v>
      </c>
      <c r="BG143" s="153">
        <f t="shared" ref="BG143:BG177" si="16">IF(N143="zákl. prenesená",J143,0)</f>
        <v>0</v>
      </c>
      <c r="BH143" s="153">
        <f t="shared" ref="BH143:BH177" si="17">IF(N143="zníž. prenesená",J143,0)</f>
        <v>0</v>
      </c>
      <c r="BI143" s="153">
        <f t="shared" ref="BI143:BI177" si="18">IF(N143="nulová",J143,0)</f>
        <v>0</v>
      </c>
      <c r="BJ143" s="13" t="s">
        <v>87</v>
      </c>
      <c r="BK143" s="153">
        <f t="shared" ref="BK143:BK177" si="19">ROUND(I143*H143,2)</f>
        <v>0</v>
      </c>
      <c r="BL143" s="13" t="s">
        <v>210</v>
      </c>
      <c r="BM143" s="152" t="s">
        <v>1606</v>
      </c>
    </row>
    <row r="144" spans="2:65" s="1" customFormat="1" ht="24.2" customHeight="1">
      <c r="B144" s="139"/>
      <c r="C144" s="140" t="s">
        <v>1607</v>
      </c>
      <c r="D144" s="140" t="s">
        <v>152</v>
      </c>
      <c r="E144" s="141" t="s">
        <v>1608</v>
      </c>
      <c r="F144" s="142" t="s">
        <v>1609</v>
      </c>
      <c r="G144" s="143" t="s">
        <v>166</v>
      </c>
      <c r="H144" s="144">
        <v>1</v>
      </c>
      <c r="I144" s="145"/>
      <c r="J144" s="146">
        <f t="shared" si="10"/>
        <v>0</v>
      </c>
      <c r="K144" s="147"/>
      <c r="L144" s="28"/>
      <c r="M144" s="148" t="s">
        <v>1</v>
      </c>
      <c r="N144" s="149" t="s">
        <v>41</v>
      </c>
      <c r="P144" s="150">
        <f t="shared" si="11"/>
        <v>0</v>
      </c>
      <c r="Q144" s="150">
        <v>0</v>
      </c>
      <c r="R144" s="150">
        <f t="shared" si="12"/>
        <v>0</v>
      </c>
      <c r="S144" s="150">
        <v>0</v>
      </c>
      <c r="T144" s="151">
        <f t="shared" si="13"/>
        <v>0</v>
      </c>
      <c r="AR144" s="152" t="s">
        <v>210</v>
      </c>
      <c r="AT144" s="152" t="s">
        <v>152</v>
      </c>
      <c r="AU144" s="152" t="s">
        <v>87</v>
      </c>
      <c r="AY144" s="13" t="s">
        <v>150</v>
      </c>
      <c r="BE144" s="153">
        <f t="shared" si="14"/>
        <v>0</v>
      </c>
      <c r="BF144" s="153">
        <f t="shared" si="15"/>
        <v>0</v>
      </c>
      <c r="BG144" s="153">
        <f t="shared" si="16"/>
        <v>0</v>
      </c>
      <c r="BH144" s="153">
        <f t="shared" si="17"/>
        <v>0</v>
      </c>
      <c r="BI144" s="153">
        <f t="shared" si="18"/>
        <v>0</v>
      </c>
      <c r="BJ144" s="13" t="s">
        <v>87</v>
      </c>
      <c r="BK144" s="153">
        <f t="shared" si="19"/>
        <v>0</v>
      </c>
      <c r="BL144" s="13" t="s">
        <v>210</v>
      </c>
      <c r="BM144" s="152" t="s">
        <v>1610</v>
      </c>
    </row>
    <row r="145" spans="2:65" s="1" customFormat="1" ht="24.2" customHeight="1">
      <c r="B145" s="139"/>
      <c r="C145" s="154" t="s">
        <v>1611</v>
      </c>
      <c r="D145" s="154" t="s">
        <v>168</v>
      </c>
      <c r="E145" s="155" t="s">
        <v>1612</v>
      </c>
      <c r="F145" s="156" t="s">
        <v>1613</v>
      </c>
      <c r="G145" s="157" t="s">
        <v>166</v>
      </c>
      <c r="H145" s="158">
        <v>1</v>
      </c>
      <c r="I145" s="159"/>
      <c r="J145" s="160">
        <f t="shared" si="10"/>
        <v>0</v>
      </c>
      <c r="K145" s="161"/>
      <c r="L145" s="162"/>
      <c r="M145" s="163" t="s">
        <v>1</v>
      </c>
      <c r="N145" s="164" t="s">
        <v>41</v>
      </c>
      <c r="P145" s="150">
        <f t="shared" si="11"/>
        <v>0</v>
      </c>
      <c r="Q145" s="150">
        <v>0</v>
      </c>
      <c r="R145" s="150">
        <f t="shared" si="12"/>
        <v>0</v>
      </c>
      <c r="S145" s="150">
        <v>0</v>
      </c>
      <c r="T145" s="151">
        <f t="shared" si="13"/>
        <v>0</v>
      </c>
      <c r="AR145" s="152" t="s">
        <v>283</v>
      </c>
      <c r="AT145" s="152" t="s">
        <v>168</v>
      </c>
      <c r="AU145" s="152" t="s">
        <v>87</v>
      </c>
      <c r="AY145" s="13" t="s">
        <v>150</v>
      </c>
      <c r="BE145" s="153">
        <f t="shared" si="14"/>
        <v>0</v>
      </c>
      <c r="BF145" s="153">
        <f t="shared" si="15"/>
        <v>0</v>
      </c>
      <c r="BG145" s="153">
        <f t="shared" si="16"/>
        <v>0</v>
      </c>
      <c r="BH145" s="153">
        <f t="shared" si="17"/>
        <v>0</v>
      </c>
      <c r="BI145" s="153">
        <f t="shared" si="18"/>
        <v>0</v>
      </c>
      <c r="BJ145" s="13" t="s">
        <v>87</v>
      </c>
      <c r="BK145" s="153">
        <f t="shared" si="19"/>
        <v>0</v>
      </c>
      <c r="BL145" s="13" t="s">
        <v>210</v>
      </c>
      <c r="BM145" s="152" t="s">
        <v>1614</v>
      </c>
    </row>
    <row r="146" spans="2:65" s="1" customFormat="1" ht="24.2" customHeight="1">
      <c r="B146" s="139"/>
      <c r="C146" s="140" t="s">
        <v>1071</v>
      </c>
      <c r="D146" s="140" t="s">
        <v>152</v>
      </c>
      <c r="E146" s="141" t="s">
        <v>1615</v>
      </c>
      <c r="F146" s="142" t="s">
        <v>1616</v>
      </c>
      <c r="G146" s="143" t="s">
        <v>166</v>
      </c>
      <c r="H146" s="144">
        <v>1</v>
      </c>
      <c r="I146" s="145"/>
      <c r="J146" s="146">
        <f t="shared" si="10"/>
        <v>0</v>
      </c>
      <c r="K146" s="147"/>
      <c r="L146" s="28"/>
      <c r="M146" s="148" t="s">
        <v>1</v>
      </c>
      <c r="N146" s="149" t="s">
        <v>41</v>
      </c>
      <c r="P146" s="150">
        <f t="shared" si="11"/>
        <v>0</v>
      </c>
      <c r="Q146" s="150">
        <v>0</v>
      </c>
      <c r="R146" s="150">
        <f t="shared" si="12"/>
        <v>0</v>
      </c>
      <c r="S146" s="150">
        <v>0</v>
      </c>
      <c r="T146" s="151">
        <f t="shared" si="13"/>
        <v>0</v>
      </c>
      <c r="AR146" s="152" t="s">
        <v>210</v>
      </c>
      <c r="AT146" s="152" t="s">
        <v>152</v>
      </c>
      <c r="AU146" s="152" t="s">
        <v>87</v>
      </c>
      <c r="AY146" s="13" t="s">
        <v>150</v>
      </c>
      <c r="BE146" s="153">
        <f t="shared" si="14"/>
        <v>0</v>
      </c>
      <c r="BF146" s="153">
        <f t="shared" si="15"/>
        <v>0</v>
      </c>
      <c r="BG146" s="153">
        <f t="shared" si="16"/>
        <v>0</v>
      </c>
      <c r="BH146" s="153">
        <f t="shared" si="17"/>
        <v>0</v>
      </c>
      <c r="BI146" s="153">
        <f t="shared" si="18"/>
        <v>0</v>
      </c>
      <c r="BJ146" s="13" t="s">
        <v>87</v>
      </c>
      <c r="BK146" s="153">
        <f t="shared" si="19"/>
        <v>0</v>
      </c>
      <c r="BL146" s="13" t="s">
        <v>210</v>
      </c>
      <c r="BM146" s="152" t="s">
        <v>1617</v>
      </c>
    </row>
    <row r="147" spans="2:65" s="1" customFormat="1" ht="24.2" customHeight="1">
      <c r="B147" s="139"/>
      <c r="C147" s="154" t="s">
        <v>1618</v>
      </c>
      <c r="D147" s="154" t="s">
        <v>168</v>
      </c>
      <c r="E147" s="155" t="s">
        <v>1619</v>
      </c>
      <c r="F147" s="156" t="s">
        <v>1620</v>
      </c>
      <c r="G147" s="157" t="s">
        <v>166</v>
      </c>
      <c r="H147" s="158">
        <v>1</v>
      </c>
      <c r="I147" s="159"/>
      <c r="J147" s="160">
        <f t="shared" si="10"/>
        <v>0</v>
      </c>
      <c r="K147" s="161"/>
      <c r="L147" s="162"/>
      <c r="M147" s="163" t="s">
        <v>1</v>
      </c>
      <c r="N147" s="164" t="s">
        <v>41</v>
      </c>
      <c r="P147" s="150">
        <f t="shared" si="11"/>
        <v>0</v>
      </c>
      <c r="Q147" s="150">
        <v>0</v>
      </c>
      <c r="R147" s="150">
        <f t="shared" si="12"/>
        <v>0</v>
      </c>
      <c r="S147" s="150">
        <v>0</v>
      </c>
      <c r="T147" s="151">
        <f t="shared" si="13"/>
        <v>0</v>
      </c>
      <c r="AR147" s="152" t="s">
        <v>283</v>
      </c>
      <c r="AT147" s="152" t="s">
        <v>168</v>
      </c>
      <c r="AU147" s="152" t="s">
        <v>87</v>
      </c>
      <c r="AY147" s="13" t="s">
        <v>150</v>
      </c>
      <c r="BE147" s="153">
        <f t="shared" si="14"/>
        <v>0</v>
      </c>
      <c r="BF147" s="153">
        <f t="shared" si="15"/>
        <v>0</v>
      </c>
      <c r="BG147" s="153">
        <f t="shared" si="16"/>
        <v>0</v>
      </c>
      <c r="BH147" s="153">
        <f t="shared" si="17"/>
        <v>0</v>
      </c>
      <c r="BI147" s="153">
        <f t="shared" si="18"/>
        <v>0</v>
      </c>
      <c r="BJ147" s="13" t="s">
        <v>87</v>
      </c>
      <c r="BK147" s="153">
        <f t="shared" si="19"/>
        <v>0</v>
      </c>
      <c r="BL147" s="13" t="s">
        <v>210</v>
      </c>
      <c r="BM147" s="152" t="s">
        <v>1621</v>
      </c>
    </row>
    <row r="148" spans="2:65" s="1" customFormat="1" ht="16.5" customHeight="1">
      <c r="B148" s="139"/>
      <c r="C148" s="154" t="s">
        <v>1622</v>
      </c>
      <c r="D148" s="154" t="s">
        <v>168</v>
      </c>
      <c r="E148" s="155" t="s">
        <v>1623</v>
      </c>
      <c r="F148" s="156" t="s">
        <v>1624</v>
      </c>
      <c r="G148" s="157" t="s">
        <v>166</v>
      </c>
      <c r="H148" s="158">
        <v>1</v>
      </c>
      <c r="I148" s="159"/>
      <c r="J148" s="160">
        <f t="shared" si="10"/>
        <v>0</v>
      </c>
      <c r="K148" s="161"/>
      <c r="L148" s="162"/>
      <c r="M148" s="163" t="s">
        <v>1</v>
      </c>
      <c r="N148" s="164" t="s">
        <v>41</v>
      </c>
      <c r="P148" s="150">
        <f t="shared" si="11"/>
        <v>0</v>
      </c>
      <c r="Q148" s="150">
        <v>0</v>
      </c>
      <c r="R148" s="150">
        <f t="shared" si="12"/>
        <v>0</v>
      </c>
      <c r="S148" s="150">
        <v>0</v>
      </c>
      <c r="T148" s="151">
        <f t="shared" si="13"/>
        <v>0</v>
      </c>
      <c r="AR148" s="152" t="s">
        <v>283</v>
      </c>
      <c r="AT148" s="152" t="s">
        <v>168</v>
      </c>
      <c r="AU148" s="152" t="s">
        <v>87</v>
      </c>
      <c r="AY148" s="13" t="s">
        <v>150</v>
      </c>
      <c r="BE148" s="153">
        <f t="shared" si="14"/>
        <v>0</v>
      </c>
      <c r="BF148" s="153">
        <f t="shared" si="15"/>
        <v>0</v>
      </c>
      <c r="BG148" s="153">
        <f t="shared" si="16"/>
        <v>0</v>
      </c>
      <c r="BH148" s="153">
        <f t="shared" si="17"/>
        <v>0</v>
      </c>
      <c r="BI148" s="153">
        <f t="shared" si="18"/>
        <v>0</v>
      </c>
      <c r="BJ148" s="13" t="s">
        <v>87</v>
      </c>
      <c r="BK148" s="153">
        <f t="shared" si="19"/>
        <v>0</v>
      </c>
      <c r="BL148" s="13" t="s">
        <v>210</v>
      </c>
      <c r="BM148" s="152" t="s">
        <v>1625</v>
      </c>
    </row>
    <row r="149" spans="2:65" s="1" customFormat="1" ht="16.5" customHeight="1">
      <c r="B149" s="139"/>
      <c r="C149" s="154" t="s">
        <v>1626</v>
      </c>
      <c r="D149" s="154" t="s">
        <v>168</v>
      </c>
      <c r="E149" s="155" t="s">
        <v>1627</v>
      </c>
      <c r="F149" s="156" t="s">
        <v>1628</v>
      </c>
      <c r="G149" s="157" t="s">
        <v>166</v>
      </c>
      <c r="H149" s="158">
        <v>1</v>
      </c>
      <c r="I149" s="159"/>
      <c r="J149" s="160">
        <f t="shared" si="10"/>
        <v>0</v>
      </c>
      <c r="K149" s="161"/>
      <c r="L149" s="162"/>
      <c r="M149" s="163" t="s">
        <v>1</v>
      </c>
      <c r="N149" s="164" t="s">
        <v>41</v>
      </c>
      <c r="P149" s="150">
        <f t="shared" si="11"/>
        <v>0</v>
      </c>
      <c r="Q149" s="150">
        <v>0</v>
      </c>
      <c r="R149" s="150">
        <f t="shared" si="12"/>
        <v>0</v>
      </c>
      <c r="S149" s="150">
        <v>0</v>
      </c>
      <c r="T149" s="151">
        <f t="shared" si="13"/>
        <v>0</v>
      </c>
      <c r="AR149" s="152" t="s">
        <v>283</v>
      </c>
      <c r="AT149" s="152" t="s">
        <v>168</v>
      </c>
      <c r="AU149" s="152" t="s">
        <v>87</v>
      </c>
      <c r="AY149" s="13" t="s">
        <v>150</v>
      </c>
      <c r="BE149" s="153">
        <f t="shared" si="14"/>
        <v>0</v>
      </c>
      <c r="BF149" s="153">
        <f t="shared" si="15"/>
        <v>0</v>
      </c>
      <c r="BG149" s="153">
        <f t="shared" si="16"/>
        <v>0</v>
      </c>
      <c r="BH149" s="153">
        <f t="shared" si="17"/>
        <v>0</v>
      </c>
      <c r="BI149" s="153">
        <f t="shared" si="18"/>
        <v>0</v>
      </c>
      <c r="BJ149" s="13" t="s">
        <v>87</v>
      </c>
      <c r="BK149" s="153">
        <f t="shared" si="19"/>
        <v>0</v>
      </c>
      <c r="BL149" s="13" t="s">
        <v>210</v>
      </c>
      <c r="BM149" s="152" t="s">
        <v>1629</v>
      </c>
    </row>
    <row r="150" spans="2:65" s="1" customFormat="1" ht="16.5" customHeight="1">
      <c r="B150" s="139"/>
      <c r="C150" s="154" t="s">
        <v>1630</v>
      </c>
      <c r="D150" s="154" t="s">
        <v>168</v>
      </c>
      <c r="E150" s="155" t="s">
        <v>1631</v>
      </c>
      <c r="F150" s="156" t="s">
        <v>1632</v>
      </c>
      <c r="G150" s="157" t="s">
        <v>166</v>
      </c>
      <c r="H150" s="158">
        <v>1</v>
      </c>
      <c r="I150" s="159"/>
      <c r="J150" s="160">
        <f t="shared" si="10"/>
        <v>0</v>
      </c>
      <c r="K150" s="161"/>
      <c r="L150" s="162"/>
      <c r="M150" s="163" t="s">
        <v>1</v>
      </c>
      <c r="N150" s="164" t="s">
        <v>41</v>
      </c>
      <c r="P150" s="150">
        <f t="shared" si="11"/>
        <v>0</v>
      </c>
      <c r="Q150" s="150">
        <v>0</v>
      </c>
      <c r="R150" s="150">
        <f t="shared" si="12"/>
        <v>0</v>
      </c>
      <c r="S150" s="150">
        <v>0</v>
      </c>
      <c r="T150" s="151">
        <f t="shared" si="13"/>
        <v>0</v>
      </c>
      <c r="AR150" s="152" t="s">
        <v>283</v>
      </c>
      <c r="AT150" s="152" t="s">
        <v>168</v>
      </c>
      <c r="AU150" s="152" t="s">
        <v>87</v>
      </c>
      <c r="AY150" s="13" t="s">
        <v>150</v>
      </c>
      <c r="BE150" s="153">
        <f t="shared" si="14"/>
        <v>0</v>
      </c>
      <c r="BF150" s="153">
        <f t="shared" si="15"/>
        <v>0</v>
      </c>
      <c r="BG150" s="153">
        <f t="shared" si="16"/>
        <v>0</v>
      </c>
      <c r="BH150" s="153">
        <f t="shared" si="17"/>
        <v>0</v>
      </c>
      <c r="BI150" s="153">
        <f t="shared" si="18"/>
        <v>0</v>
      </c>
      <c r="BJ150" s="13" t="s">
        <v>87</v>
      </c>
      <c r="BK150" s="153">
        <f t="shared" si="19"/>
        <v>0</v>
      </c>
      <c r="BL150" s="13" t="s">
        <v>210</v>
      </c>
      <c r="BM150" s="152" t="s">
        <v>1633</v>
      </c>
    </row>
    <row r="151" spans="2:65" s="1" customFormat="1" ht="16.5" customHeight="1">
      <c r="B151" s="139"/>
      <c r="C151" s="154" t="s">
        <v>1349</v>
      </c>
      <c r="D151" s="154" t="s">
        <v>168</v>
      </c>
      <c r="E151" s="155" t="s">
        <v>1634</v>
      </c>
      <c r="F151" s="156" t="s">
        <v>1635</v>
      </c>
      <c r="G151" s="157" t="s">
        <v>166</v>
      </c>
      <c r="H151" s="158">
        <v>2</v>
      </c>
      <c r="I151" s="159"/>
      <c r="J151" s="160">
        <f t="shared" si="10"/>
        <v>0</v>
      </c>
      <c r="K151" s="161"/>
      <c r="L151" s="162"/>
      <c r="M151" s="163" t="s">
        <v>1</v>
      </c>
      <c r="N151" s="164" t="s">
        <v>41</v>
      </c>
      <c r="P151" s="150">
        <f t="shared" si="11"/>
        <v>0</v>
      </c>
      <c r="Q151" s="150">
        <v>0</v>
      </c>
      <c r="R151" s="150">
        <f t="shared" si="12"/>
        <v>0</v>
      </c>
      <c r="S151" s="150">
        <v>0</v>
      </c>
      <c r="T151" s="151">
        <f t="shared" si="13"/>
        <v>0</v>
      </c>
      <c r="AR151" s="152" t="s">
        <v>283</v>
      </c>
      <c r="AT151" s="152" t="s">
        <v>168</v>
      </c>
      <c r="AU151" s="152" t="s">
        <v>87</v>
      </c>
      <c r="AY151" s="13" t="s">
        <v>150</v>
      </c>
      <c r="BE151" s="153">
        <f t="shared" si="14"/>
        <v>0</v>
      </c>
      <c r="BF151" s="153">
        <f t="shared" si="15"/>
        <v>0</v>
      </c>
      <c r="BG151" s="153">
        <f t="shared" si="16"/>
        <v>0</v>
      </c>
      <c r="BH151" s="153">
        <f t="shared" si="17"/>
        <v>0</v>
      </c>
      <c r="BI151" s="153">
        <f t="shared" si="18"/>
        <v>0</v>
      </c>
      <c r="BJ151" s="13" t="s">
        <v>87</v>
      </c>
      <c r="BK151" s="153">
        <f t="shared" si="19"/>
        <v>0</v>
      </c>
      <c r="BL151" s="13" t="s">
        <v>210</v>
      </c>
      <c r="BM151" s="152" t="s">
        <v>1636</v>
      </c>
    </row>
    <row r="152" spans="2:65" s="1" customFormat="1" ht="16.5" customHeight="1">
      <c r="B152" s="139"/>
      <c r="C152" s="154" t="s">
        <v>1345</v>
      </c>
      <c r="D152" s="154" t="s">
        <v>168</v>
      </c>
      <c r="E152" s="155" t="s">
        <v>1637</v>
      </c>
      <c r="F152" s="156" t="s">
        <v>1638</v>
      </c>
      <c r="G152" s="157" t="s">
        <v>166</v>
      </c>
      <c r="H152" s="158">
        <v>2</v>
      </c>
      <c r="I152" s="159"/>
      <c r="J152" s="160">
        <f t="shared" si="10"/>
        <v>0</v>
      </c>
      <c r="K152" s="161"/>
      <c r="L152" s="162"/>
      <c r="M152" s="163" t="s">
        <v>1</v>
      </c>
      <c r="N152" s="164" t="s">
        <v>41</v>
      </c>
      <c r="P152" s="150">
        <f t="shared" si="11"/>
        <v>0</v>
      </c>
      <c r="Q152" s="150">
        <v>0</v>
      </c>
      <c r="R152" s="150">
        <f t="shared" si="12"/>
        <v>0</v>
      </c>
      <c r="S152" s="150">
        <v>0</v>
      </c>
      <c r="T152" s="151">
        <f t="shared" si="13"/>
        <v>0</v>
      </c>
      <c r="AR152" s="152" t="s">
        <v>283</v>
      </c>
      <c r="AT152" s="152" t="s">
        <v>168</v>
      </c>
      <c r="AU152" s="152" t="s">
        <v>87</v>
      </c>
      <c r="AY152" s="13" t="s">
        <v>150</v>
      </c>
      <c r="BE152" s="153">
        <f t="shared" si="14"/>
        <v>0</v>
      </c>
      <c r="BF152" s="153">
        <f t="shared" si="15"/>
        <v>0</v>
      </c>
      <c r="BG152" s="153">
        <f t="shared" si="16"/>
        <v>0</v>
      </c>
      <c r="BH152" s="153">
        <f t="shared" si="17"/>
        <v>0</v>
      </c>
      <c r="BI152" s="153">
        <f t="shared" si="18"/>
        <v>0</v>
      </c>
      <c r="BJ152" s="13" t="s">
        <v>87</v>
      </c>
      <c r="BK152" s="153">
        <f t="shared" si="19"/>
        <v>0</v>
      </c>
      <c r="BL152" s="13" t="s">
        <v>210</v>
      </c>
      <c r="BM152" s="152" t="s">
        <v>1639</v>
      </c>
    </row>
    <row r="153" spans="2:65" s="1" customFormat="1" ht="16.5" customHeight="1">
      <c r="B153" s="139"/>
      <c r="C153" s="154" t="s">
        <v>1640</v>
      </c>
      <c r="D153" s="154" t="s">
        <v>168</v>
      </c>
      <c r="E153" s="155" t="s">
        <v>1641</v>
      </c>
      <c r="F153" s="156" t="s">
        <v>1642</v>
      </c>
      <c r="G153" s="157" t="s">
        <v>166</v>
      </c>
      <c r="H153" s="158">
        <v>1</v>
      </c>
      <c r="I153" s="159"/>
      <c r="J153" s="160">
        <f t="shared" si="10"/>
        <v>0</v>
      </c>
      <c r="K153" s="161"/>
      <c r="L153" s="162"/>
      <c r="M153" s="163" t="s">
        <v>1</v>
      </c>
      <c r="N153" s="164" t="s">
        <v>41</v>
      </c>
      <c r="P153" s="150">
        <f t="shared" si="11"/>
        <v>0</v>
      </c>
      <c r="Q153" s="150">
        <v>0</v>
      </c>
      <c r="R153" s="150">
        <f t="shared" si="12"/>
        <v>0</v>
      </c>
      <c r="S153" s="150">
        <v>0</v>
      </c>
      <c r="T153" s="151">
        <f t="shared" si="13"/>
        <v>0</v>
      </c>
      <c r="AR153" s="152" t="s">
        <v>283</v>
      </c>
      <c r="AT153" s="152" t="s">
        <v>168</v>
      </c>
      <c r="AU153" s="152" t="s">
        <v>87</v>
      </c>
      <c r="AY153" s="13" t="s">
        <v>150</v>
      </c>
      <c r="BE153" s="153">
        <f t="shared" si="14"/>
        <v>0</v>
      </c>
      <c r="BF153" s="153">
        <f t="shared" si="15"/>
        <v>0</v>
      </c>
      <c r="BG153" s="153">
        <f t="shared" si="16"/>
        <v>0</v>
      </c>
      <c r="BH153" s="153">
        <f t="shared" si="17"/>
        <v>0</v>
      </c>
      <c r="BI153" s="153">
        <f t="shared" si="18"/>
        <v>0</v>
      </c>
      <c r="BJ153" s="13" t="s">
        <v>87</v>
      </c>
      <c r="BK153" s="153">
        <f t="shared" si="19"/>
        <v>0</v>
      </c>
      <c r="BL153" s="13" t="s">
        <v>210</v>
      </c>
      <c r="BM153" s="152" t="s">
        <v>1643</v>
      </c>
    </row>
    <row r="154" spans="2:65" s="1" customFormat="1" ht="16.5" customHeight="1">
      <c r="B154" s="139"/>
      <c r="C154" s="154" t="s">
        <v>1644</v>
      </c>
      <c r="D154" s="154" t="s">
        <v>168</v>
      </c>
      <c r="E154" s="155" t="s">
        <v>1645</v>
      </c>
      <c r="F154" s="156" t="s">
        <v>1646</v>
      </c>
      <c r="G154" s="157" t="s">
        <v>166</v>
      </c>
      <c r="H154" s="158">
        <v>1</v>
      </c>
      <c r="I154" s="159"/>
      <c r="J154" s="160">
        <f t="shared" si="10"/>
        <v>0</v>
      </c>
      <c r="K154" s="161"/>
      <c r="L154" s="162"/>
      <c r="M154" s="163" t="s">
        <v>1</v>
      </c>
      <c r="N154" s="164" t="s">
        <v>41</v>
      </c>
      <c r="P154" s="150">
        <f t="shared" si="11"/>
        <v>0</v>
      </c>
      <c r="Q154" s="150">
        <v>0</v>
      </c>
      <c r="R154" s="150">
        <f t="shared" si="12"/>
        <v>0</v>
      </c>
      <c r="S154" s="150">
        <v>0</v>
      </c>
      <c r="T154" s="151">
        <f t="shared" si="13"/>
        <v>0</v>
      </c>
      <c r="AR154" s="152" t="s">
        <v>283</v>
      </c>
      <c r="AT154" s="152" t="s">
        <v>168</v>
      </c>
      <c r="AU154" s="152" t="s">
        <v>87</v>
      </c>
      <c r="AY154" s="13" t="s">
        <v>150</v>
      </c>
      <c r="BE154" s="153">
        <f t="shared" si="14"/>
        <v>0</v>
      </c>
      <c r="BF154" s="153">
        <f t="shared" si="15"/>
        <v>0</v>
      </c>
      <c r="BG154" s="153">
        <f t="shared" si="16"/>
        <v>0</v>
      </c>
      <c r="BH154" s="153">
        <f t="shared" si="17"/>
        <v>0</v>
      </c>
      <c r="BI154" s="153">
        <f t="shared" si="18"/>
        <v>0</v>
      </c>
      <c r="BJ154" s="13" t="s">
        <v>87</v>
      </c>
      <c r="BK154" s="153">
        <f t="shared" si="19"/>
        <v>0</v>
      </c>
      <c r="BL154" s="13" t="s">
        <v>210</v>
      </c>
      <c r="BM154" s="152" t="s">
        <v>1647</v>
      </c>
    </row>
    <row r="155" spans="2:65" s="1" customFormat="1" ht="16.5" customHeight="1">
      <c r="B155" s="139"/>
      <c r="C155" s="154" t="s">
        <v>1648</v>
      </c>
      <c r="D155" s="154" t="s">
        <v>168</v>
      </c>
      <c r="E155" s="155" t="s">
        <v>1649</v>
      </c>
      <c r="F155" s="156" t="s">
        <v>1650</v>
      </c>
      <c r="G155" s="157" t="s">
        <v>166</v>
      </c>
      <c r="H155" s="158">
        <v>1</v>
      </c>
      <c r="I155" s="159"/>
      <c r="J155" s="160">
        <f t="shared" si="10"/>
        <v>0</v>
      </c>
      <c r="K155" s="161"/>
      <c r="L155" s="162"/>
      <c r="M155" s="163" t="s">
        <v>1</v>
      </c>
      <c r="N155" s="164" t="s">
        <v>41</v>
      </c>
      <c r="P155" s="150">
        <f t="shared" si="11"/>
        <v>0</v>
      </c>
      <c r="Q155" s="150">
        <v>0</v>
      </c>
      <c r="R155" s="150">
        <f t="shared" si="12"/>
        <v>0</v>
      </c>
      <c r="S155" s="150">
        <v>0</v>
      </c>
      <c r="T155" s="151">
        <f t="shared" si="13"/>
        <v>0</v>
      </c>
      <c r="AR155" s="152" t="s">
        <v>283</v>
      </c>
      <c r="AT155" s="152" t="s">
        <v>168</v>
      </c>
      <c r="AU155" s="152" t="s">
        <v>87</v>
      </c>
      <c r="AY155" s="13" t="s">
        <v>150</v>
      </c>
      <c r="BE155" s="153">
        <f t="shared" si="14"/>
        <v>0</v>
      </c>
      <c r="BF155" s="153">
        <f t="shared" si="15"/>
        <v>0</v>
      </c>
      <c r="BG155" s="153">
        <f t="shared" si="16"/>
        <v>0</v>
      </c>
      <c r="BH155" s="153">
        <f t="shared" si="17"/>
        <v>0</v>
      </c>
      <c r="BI155" s="153">
        <f t="shared" si="18"/>
        <v>0</v>
      </c>
      <c r="BJ155" s="13" t="s">
        <v>87</v>
      </c>
      <c r="BK155" s="153">
        <f t="shared" si="19"/>
        <v>0</v>
      </c>
      <c r="BL155" s="13" t="s">
        <v>210</v>
      </c>
      <c r="BM155" s="152" t="s">
        <v>1651</v>
      </c>
    </row>
    <row r="156" spans="2:65" s="1" customFormat="1" ht="16.5" customHeight="1">
      <c r="B156" s="139"/>
      <c r="C156" s="154" t="s">
        <v>1652</v>
      </c>
      <c r="D156" s="154" t="s">
        <v>168</v>
      </c>
      <c r="E156" s="155" t="s">
        <v>1653</v>
      </c>
      <c r="F156" s="156" t="s">
        <v>1654</v>
      </c>
      <c r="G156" s="157" t="s">
        <v>166</v>
      </c>
      <c r="H156" s="158">
        <v>1</v>
      </c>
      <c r="I156" s="159"/>
      <c r="J156" s="160">
        <f t="shared" si="10"/>
        <v>0</v>
      </c>
      <c r="K156" s="161"/>
      <c r="L156" s="162"/>
      <c r="M156" s="163" t="s">
        <v>1</v>
      </c>
      <c r="N156" s="164" t="s">
        <v>41</v>
      </c>
      <c r="P156" s="150">
        <f t="shared" si="11"/>
        <v>0</v>
      </c>
      <c r="Q156" s="150">
        <v>0</v>
      </c>
      <c r="R156" s="150">
        <f t="shared" si="12"/>
        <v>0</v>
      </c>
      <c r="S156" s="150">
        <v>0</v>
      </c>
      <c r="T156" s="151">
        <f t="shared" si="13"/>
        <v>0</v>
      </c>
      <c r="AR156" s="152" t="s">
        <v>283</v>
      </c>
      <c r="AT156" s="152" t="s">
        <v>168</v>
      </c>
      <c r="AU156" s="152" t="s">
        <v>87</v>
      </c>
      <c r="AY156" s="13" t="s">
        <v>150</v>
      </c>
      <c r="BE156" s="153">
        <f t="shared" si="14"/>
        <v>0</v>
      </c>
      <c r="BF156" s="153">
        <f t="shared" si="15"/>
        <v>0</v>
      </c>
      <c r="BG156" s="153">
        <f t="shared" si="16"/>
        <v>0</v>
      </c>
      <c r="BH156" s="153">
        <f t="shared" si="17"/>
        <v>0</v>
      </c>
      <c r="BI156" s="153">
        <f t="shared" si="18"/>
        <v>0</v>
      </c>
      <c r="BJ156" s="13" t="s">
        <v>87</v>
      </c>
      <c r="BK156" s="153">
        <f t="shared" si="19"/>
        <v>0</v>
      </c>
      <c r="BL156" s="13" t="s">
        <v>210</v>
      </c>
      <c r="BM156" s="152" t="s">
        <v>1655</v>
      </c>
    </row>
    <row r="157" spans="2:65" s="1" customFormat="1" ht="16.5" customHeight="1">
      <c r="B157" s="139"/>
      <c r="C157" s="154" t="s">
        <v>1656</v>
      </c>
      <c r="D157" s="154" t="s">
        <v>168</v>
      </c>
      <c r="E157" s="155" t="s">
        <v>1657</v>
      </c>
      <c r="F157" s="156" t="s">
        <v>1658</v>
      </c>
      <c r="G157" s="157" t="s">
        <v>1659</v>
      </c>
      <c r="H157" s="158">
        <v>1</v>
      </c>
      <c r="I157" s="159"/>
      <c r="J157" s="160">
        <f t="shared" si="10"/>
        <v>0</v>
      </c>
      <c r="K157" s="161"/>
      <c r="L157" s="162"/>
      <c r="M157" s="163" t="s">
        <v>1</v>
      </c>
      <c r="N157" s="164" t="s">
        <v>41</v>
      </c>
      <c r="P157" s="150">
        <f t="shared" si="11"/>
        <v>0</v>
      </c>
      <c r="Q157" s="150">
        <v>0</v>
      </c>
      <c r="R157" s="150">
        <f t="shared" si="12"/>
        <v>0</v>
      </c>
      <c r="S157" s="150">
        <v>0</v>
      </c>
      <c r="T157" s="151">
        <f t="shared" si="13"/>
        <v>0</v>
      </c>
      <c r="AR157" s="152" t="s">
        <v>283</v>
      </c>
      <c r="AT157" s="152" t="s">
        <v>168</v>
      </c>
      <c r="AU157" s="152" t="s">
        <v>87</v>
      </c>
      <c r="AY157" s="13" t="s">
        <v>150</v>
      </c>
      <c r="BE157" s="153">
        <f t="shared" si="14"/>
        <v>0</v>
      </c>
      <c r="BF157" s="153">
        <f t="shared" si="15"/>
        <v>0</v>
      </c>
      <c r="BG157" s="153">
        <f t="shared" si="16"/>
        <v>0</v>
      </c>
      <c r="BH157" s="153">
        <f t="shared" si="17"/>
        <v>0</v>
      </c>
      <c r="BI157" s="153">
        <f t="shared" si="18"/>
        <v>0</v>
      </c>
      <c r="BJ157" s="13" t="s">
        <v>87</v>
      </c>
      <c r="BK157" s="153">
        <f t="shared" si="19"/>
        <v>0</v>
      </c>
      <c r="BL157" s="13" t="s">
        <v>210</v>
      </c>
      <c r="BM157" s="152" t="s">
        <v>1660</v>
      </c>
    </row>
    <row r="158" spans="2:65" s="1" customFormat="1" ht="16.5" customHeight="1">
      <c r="B158" s="139"/>
      <c r="C158" s="154" t="s">
        <v>1661</v>
      </c>
      <c r="D158" s="154" t="s">
        <v>168</v>
      </c>
      <c r="E158" s="155" t="s">
        <v>1662</v>
      </c>
      <c r="F158" s="156" t="s">
        <v>1663</v>
      </c>
      <c r="G158" s="157" t="s">
        <v>166</v>
      </c>
      <c r="H158" s="158">
        <v>1</v>
      </c>
      <c r="I158" s="159"/>
      <c r="J158" s="160">
        <f t="shared" si="10"/>
        <v>0</v>
      </c>
      <c r="K158" s="161"/>
      <c r="L158" s="162"/>
      <c r="M158" s="163" t="s">
        <v>1</v>
      </c>
      <c r="N158" s="164" t="s">
        <v>41</v>
      </c>
      <c r="P158" s="150">
        <f t="shared" si="11"/>
        <v>0</v>
      </c>
      <c r="Q158" s="150">
        <v>0</v>
      </c>
      <c r="R158" s="150">
        <f t="shared" si="12"/>
        <v>0</v>
      </c>
      <c r="S158" s="150">
        <v>0</v>
      </c>
      <c r="T158" s="151">
        <f t="shared" si="13"/>
        <v>0</v>
      </c>
      <c r="AR158" s="152" t="s">
        <v>283</v>
      </c>
      <c r="AT158" s="152" t="s">
        <v>168</v>
      </c>
      <c r="AU158" s="152" t="s">
        <v>87</v>
      </c>
      <c r="AY158" s="13" t="s">
        <v>150</v>
      </c>
      <c r="BE158" s="153">
        <f t="shared" si="14"/>
        <v>0</v>
      </c>
      <c r="BF158" s="153">
        <f t="shared" si="15"/>
        <v>0</v>
      </c>
      <c r="BG158" s="153">
        <f t="shared" si="16"/>
        <v>0</v>
      </c>
      <c r="BH158" s="153">
        <f t="shared" si="17"/>
        <v>0</v>
      </c>
      <c r="BI158" s="153">
        <f t="shared" si="18"/>
        <v>0</v>
      </c>
      <c r="BJ158" s="13" t="s">
        <v>87</v>
      </c>
      <c r="BK158" s="153">
        <f t="shared" si="19"/>
        <v>0</v>
      </c>
      <c r="BL158" s="13" t="s">
        <v>210</v>
      </c>
      <c r="BM158" s="152" t="s">
        <v>1664</v>
      </c>
    </row>
    <row r="159" spans="2:65" s="1" customFormat="1" ht="16.5" customHeight="1">
      <c r="B159" s="139"/>
      <c r="C159" s="154" t="s">
        <v>1665</v>
      </c>
      <c r="D159" s="154" t="s">
        <v>168</v>
      </c>
      <c r="E159" s="155" t="s">
        <v>1666</v>
      </c>
      <c r="F159" s="156" t="s">
        <v>1667</v>
      </c>
      <c r="G159" s="157" t="s">
        <v>166</v>
      </c>
      <c r="H159" s="158">
        <v>1</v>
      </c>
      <c r="I159" s="159"/>
      <c r="J159" s="160">
        <f t="shared" si="10"/>
        <v>0</v>
      </c>
      <c r="K159" s="161"/>
      <c r="L159" s="162"/>
      <c r="M159" s="163" t="s">
        <v>1</v>
      </c>
      <c r="N159" s="164" t="s">
        <v>41</v>
      </c>
      <c r="P159" s="150">
        <f t="shared" si="11"/>
        <v>0</v>
      </c>
      <c r="Q159" s="150">
        <v>0</v>
      </c>
      <c r="R159" s="150">
        <f t="shared" si="12"/>
        <v>0</v>
      </c>
      <c r="S159" s="150">
        <v>0</v>
      </c>
      <c r="T159" s="151">
        <f t="shared" si="13"/>
        <v>0</v>
      </c>
      <c r="AR159" s="152" t="s">
        <v>283</v>
      </c>
      <c r="AT159" s="152" t="s">
        <v>168</v>
      </c>
      <c r="AU159" s="152" t="s">
        <v>87</v>
      </c>
      <c r="AY159" s="13" t="s">
        <v>150</v>
      </c>
      <c r="BE159" s="153">
        <f t="shared" si="14"/>
        <v>0</v>
      </c>
      <c r="BF159" s="153">
        <f t="shared" si="15"/>
        <v>0</v>
      </c>
      <c r="BG159" s="153">
        <f t="shared" si="16"/>
        <v>0</v>
      </c>
      <c r="BH159" s="153">
        <f t="shared" si="17"/>
        <v>0</v>
      </c>
      <c r="BI159" s="153">
        <f t="shared" si="18"/>
        <v>0</v>
      </c>
      <c r="BJ159" s="13" t="s">
        <v>87</v>
      </c>
      <c r="BK159" s="153">
        <f t="shared" si="19"/>
        <v>0</v>
      </c>
      <c r="BL159" s="13" t="s">
        <v>210</v>
      </c>
      <c r="BM159" s="152" t="s">
        <v>1668</v>
      </c>
    </row>
    <row r="160" spans="2:65" s="1" customFormat="1" ht="16.5" customHeight="1">
      <c r="B160" s="139"/>
      <c r="C160" s="140" t="s">
        <v>1669</v>
      </c>
      <c r="D160" s="140" t="s">
        <v>152</v>
      </c>
      <c r="E160" s="141" t="s">
        <v>1670</v>
      </c>
      <c r="F160" s="142" t="s">
        <v>1671</v>
      </c>
      <c r="G160" s="143" t="s">
        <v>166</v>
      </c>
      <c r="H160" s="144">
        <v>2</v>
      </c>
      <c r="I160" s="145"/>
      <c r="J160" s="146">
        <f t="shared" si="10"/>
        <v>0</v>
      </c>
      <c r="K160" s="147"/>
      <c r="L160" s="28"/>
      <c r="M160" s="148" t="s">
        <v>1</v>
      </c>
      <c r="N160" s="149" t="s">
        <v>41</v>
      </c>
      <c r="P160" s="150">
        <f t="shared" si="11"/>
        <v>0</v>
      </c>
      <c r="Q160" s="150">
        <v>6.2E-4</v>
      </c>
      <c r="R160" s="150">
        <f t="shared" si="12"/>
        <v>1.24E-3</v>
      </c>
      <c r="S160" s="150">
        <v>0</v>
      </c>
      <c r="T160" s="151">
        <f t="shared" si="13"/>
        <v>0</v>
      </c>
      <c r="AR160" s="152" t="s">
        <v>210</v>
      </c>
      <c r="AT160" s="152" t="s">
        <v>152</v>
      </c>
      <c r="AU160" s="152" t="s">
        <v>87</v>
      </c>
      <c r="AY160" s="13" t="s">
        <v>150</v>
      </c>
      <c r="BE160" s="153">
        <f t="shared" si="14"/>
        <v>0</v>
      </c>
      <c r="BF160" s="153">
        <f t="shared" si="15"/>
        <v>0</v>
      </c>
      <c r="BG160" s="153">
        <f t="shared" si="16"/>
        <v>0</v>
      </c>
      <c r="BH160" s="153">
        <f t="shared" si="17"/>
        <v>0</v>
      </c>
      <c r="BI160" s="153">
        <f t="shared" si="18"/>
        <v>0</v>
      </c>
      <c r="BJ160" s="13" t="s">
        <v>87</v>
      </c>
      <c r="BK160" s="153">
        <f t="shared" si="19"/>
        <v>0</v>
      </c>
      <c r="BL160" s="13" t="s">
        <v>210</v>
      </c>
      <c r="BM160" s="152" t="s">
        <v>1672</v>
      </c>
    </row>
    <row r="161" spans="2:65" s="1" customFormat="1" ht="24.2" customHeight="1">
      <c r="B161" s="139"/>
      <c r="C161" s="154" t="s">
        <v>1673</v>
      </c>
      <c r="D161" s="154" t="s">
        <v>168</v>
      </c>
      <c r="E161" s="155" t="s">
        <v>1674</v>
      </c>
      <c r="F161" s="156" t="s">
        <v>1675</v>
      </c>
      <c r="G161" s="157" t="s">
        <v>166</v>
      </c>
      <c r="H161" s="158">
        <v>1</v>
      </c>
      <c r="I161" s="159"/>
      <c r="J161" s="160">
        <f t="shared" si="10"/>
        <v>0</v>
      </c>
      <c r="K161" s="161"/>
      <c r="L161" s="162"/>
      <c r="M161" s="163" t="s">
        <v>1</v>
      </c>
      <c r="N161" s="164" t="s">
        <v>41</v>
      </c>
      <c r="P161" s="150">
        <f t="shared" si="11"/>
        <v>0</v>
      </c>
      <c r="Q161" s="150">
        <v>0</v>
      </c>
      <c r="R161" s="150">
        <f t="shared" si="12"/>
        <v>0</v>
      </c>
      <c r="S161" s="150">
        <v>0</v>
      </c>
      <c r="T161" s="151">
        <f t="shared" si="13"/>
        <v>0</v>
      </c>
      <c r="AR161" s="152" t="s">
        <v>283</v>
      </c>
      <c r="AT161" s="152" t="s">
        <v>168</v>
      </c>
      <c r="AU161" s="152" t="s">
        <v>87</v>
      </c>
      <c r="AY161" s="13" t="s">
        <v>150</v>
      </c>
      <c r="BE161" s="153">
        <f t="shared" si="14"/>
        <v>0</v>
      </c>
      <c r="BF161" s="153">
        <f t="shared" si="15"/>
        <v>0</v>
      </c>
      <c r="BG161" s="153">
        <f t="shared" si="16"/>
        <v>0</v>
      </c>
      <c r="BH161" s="153">
        <f t="shared" si="17"/>
        <v>0</v>
      </c>
      <c r="BI161" s="153">
        <f t="shared" si="18"/>
        <v>0</v>
      </c>
      <c r="BJ161" s="13" t="s">
        <v>87</v>
      </c>
      <c r="BK161" s="153">
        <f t="shared" si="19"/>
        <v>0</v>
      </c>
      <c r="BL161" s="13" t="s">
        <v>210</v>
      </c>
      <c r="BM161" s="152" t="s">
        <v>1676</v>
      </c>
    </row>
    <row r="162" spans="2:65" s="1" customFormat="1" ht="24.2" customHeight="1">
      <c r="B162" s="139"/>
      <c r="C162" s="154" t="s">
        <v>1677</v>
      </c>
      <c r="D162" s="154" t="s">
        <v>168</v>
      </c>
      <c r="E162" s="155" t="s">
        <v>1678</v>
      </c>
      <c r="F162" s="156" t="s">
        <v>1679</v>
      </c>
      <c r="G162" s="157" t="s">
        <v>166</v>
      </c>
      <c r="H162" s="158">
        <v>1</v>
      </c>
      <c r="I162" s="159"/>
      <c r="J162" s="160">
        <f t="shared" si="10"/>
        <v>0</v>
      </c>
      <c r="K162" s="161"/>
      <c r="L162" s="162"/>
      <c r="M162" s="163" t="s">
        <v>1</v>
      </c>
      <c r="N162" s="164" t="s">
        <v>41</v>
      </c>
      <c r="P162" s="150">
        <f t="shared" si="11"/>
        <v>0</v>
      </c>
      <c r="Q162" s="150">
        <v>0</v>
      </c>
      <c r="R162" s="150">
        <f t="shared" si="12"/>
        <v>0</v>
      </c>
      <c r="S162" s="150">
        <v>0</v>
      </c>
      <c r="T162" s="151">
        <f t="shared" si="13"/>
        <v>0</v>
      </c>
      <c r="AR162" s="152" t="s">
        <v>283</v>
      </c>
      <c r="AT162" s="152" t="s">
        <v>168</v>
      </c>
      <c r="AU162" s="152" t="s">
        <v>87</v>
      </c>
      <c r="AY162" s="13" t="s">
        <v>150</v>
      </c>
      <c r="BE162" s="153">
        <f t="shared" si="14"/>
        <v>0</v>
      </c>
      <c r="BF162" s="153">
        <f t="shared" si="15"/>
        <v>0</v>
      </c>
      <c r="BG162" s="153">
        <f t="shared" si="16"/>
        <v>0</v>
      </c>
      <c r="BH162" s="153">
        <f t="shared" si="17"/>
        <v>0</v>
      </c>
      <c r="BI162" s="153">
        <f t="shared" si="18"/>
        <v>0</v>
      </c>
      <c r="BJ162" s="13" t="s">
        <v>87</v>
      </c>
      <c r="BK162" s="153">
        <f t="shared" si="19"/>
        <v>0</v>
      </c>
      <c r="BL162" s="13" t="s">
        <v>210</v>
      </c>
      <c r="BM162" s="152" t="s">
        <v>1680</v>
      </c>
    </row>
    <row r="163" spans="2:65" s="1" customFormat="1" ht="21.75" customHeight="1">
      <c r="B163" s="139"/>
      <c r="C163" s="140" t="s">
        <v>1681</v>
      </c>
      <c r="D163" s="140" t="s">
        <v>152</v>
      </c>
      <c r="E163" s="141" t="s">
        <v>1682</v>
      </c>
      <c r="F163" s="142" t="s">
        <v>1683</v>
      </c>
      <c r="G163" s="143" t="s">
        <v>166</v>
      </c>
      <c r="H163" s="144">
        <v>1</v>
      </c>
      <c r="I163" s="145"/>
      <c r="J163" s="146">
        <f t="shared" si="10"/>
        <v>0</v>
      </c>
      <c r="K163" s="147"/>
      <c r="L163" s="28"/>
      <c r="M163" s="148" t="s">
        <v>1</v>
      </c>
      <c r="N163" s="149" t="s">
        <v>41</v>
      </c>
      <c r="P163" s="150">
        <f t="shared" si="11"/>
        <v>0</v>
      </c>
      <c r="Q163" s="150">
        <v>2.7000000000000001E-3</v>
      </c>
      <c r="R163" s="150">
        <f t="shared" si="12"/>
        <v>2.7000000000000001E-3</v>
      </c>
      <c r="S163" s="150">
        <v>0</v>
      </c>
      <c r="T163" s="151">
        <f t="shared" si="13"/>
        <v>0</v>
      </c>
      <c r="AR163" s="152" t="s">
        <v>210</v>
      </c>
      <c r="AT163" s="152" t="s">
        <v>152</v>
      </c>
      <c r="AU163" s="152" t="s">
        <v>87</v>
      </c>
      <c r="AY163" s="13" t="s">
        <v>150</v>
      </c>
      <c r="BE163" s="153">
        <f t="shared" si="14"/>
        <v>0</v>
      </c>
      <c r="BF163" s="153">
        <f t="shared" si="15"/>
        <v>0</v>
      </c>
      <c r="BG163" s="153">
        <f t="shared" si="16"/>
        <v>0</v>
      </c>
      <c r="BH163" s="153">
        <f t="shared" si="17"/>
        <v>0</v>
      </c>
      <c r="BI163" s="153">
        <f t="shared" si="18"/>
        <v>0</v>
      </c>
      <c r="BJ163" s="13" t="s">
        <v>87</v>
      </c>
      <c r="BK163" s="153">
        <f t="shared" si="19"/>
        <v>0</v>
      </c>
      <c r="BL163" s="13" t="s">
        <v>210</v>
      </c>
      <c r="BM163" s="152" t="s">
        <v>1684</v>
      </c>
    </row>
    <row r="164" spans="2:65" s="1" customFormat="1" ht="16.5" customHeight="1">
      <c r="B164" s="139"/>
      <c r="C164" s="154" t="s">
        <v>1685</v>
      </c>
      <c r="D164" s="154" t="s">
        <v>168</v>
      </c>
      <c r="E164" s="155" t="s">
        <v>1686</v>
      </c>
      <c r="F164" s="156" t="s">
        <v>1687</v>
      </c>
      <c r="G164" s="157" t="s">
        <v>166</v>
      </c>
      <c r="H164" s="158">
        <v>1</v>
      </c>
      <c r="I164" s="159"/>
      <c r="J164" s="160">
        <f t="shared" si="10"/>
        <v>0</v>
      </c>
      <c r="K164" s="161"/>
      <c r="L164" s="162"/>
      <c r="M164" s="163" t="s">
        <v>1</v>
      </c>
      <c r="N164" s="164" t="s">
        <v>41</v>
      </c>
      <c r="P164" s="150">
        <f t="shared" si="11"/>
        <v>0</v>
      </c>
      <c r="Q164" s="150">
        <v>0</v>
      </c>
      <c r="R164" s="150">
        <f t="shared" si="12"/>
        <v>0</v>
      </c>
      <c r="S164" s="150">
        <v>0</v>
      </c>
      <c r="T164" s="151">
        <f t="shared" si="13"/>
        <v>0</v>
      </c>
      <c r="AR164" s="152" t="s">
        <v>283</v>
      </c>
      <c r="AT164" s="152" t="s">
        <v>168</v>
      </c>
      <c r="AU164" s="152" t="s">
        <v>87</v>
      </c>
      <c r="AY164" s="13" t="s">
        <v>150</v>
      </c>
      <c r="BE164" s="153">
        <f t="shared" si="14"/>
        <v>0</v>
      </c>
      <c r="BF164" s="153">
        <f t="shared" si="15"/>
        <v>0</v>
      </c>
      <c r="BG164" s="153">
        <f t="shared" si="16"/>
        <v>0</v>
      </c>
      <c r="BH164" s="153">
        <f t="shared" si="17"/>
        <v>0</v>
      </c>
      <c r="BI164" s="153">
        <f t="shared" si="18"/>
        <v>0</v>
      </c>
      <c r="BJ164" s="13" t="s">
        <v>87</v>
      </c>
      <c r="BK164" s="153">
        <f t="shared" si="19"/>
        <v>0</v>
      </c>
      <c r="BL164" s="13" t="s">
        <v>210</v>
      </c>
      <c r="BM164" s="152" t="s">
        <v>1688</v>
      </c>
    </row>
    <row r="165" spans="2:65" s="1" customFormat="1" ht="24.2" customHeight="1">
      <c r="B165" s="139"/>
      <c r="C165" s="140" t="s">
        <v>1689</v>
      </c>
      <c r="D165" s="140" t="s">
        <v>152</v>
      </c>
      <c r="E165" s="141" t="s">
        <v>1690</v>
      </c>
      <c r="F165" s="142" t="s">
        <v>1691</v>
      </c>
      <c r="G165" s="143" t="s">
        <v>166</v>
      </c>
      <c r="H165" s="144">
        <v>3</v>
      </c>
      <c r="I165" s="145"/>
      <c r="J165" s="146">
        <f t="shared" si="10"/>
        <v>0</v>
      </c>
      <c r="K165" s="147"/>
      <c r="L165" s="28"/>
      <c r="M165" s="148" t="s">
        <v>1</v>
      </c>
      <c r="N165" s="149" t="s">
        <v>41</v>
      </c>
      <c r="P165" s="150">
        <f t="shared" si="11"/>
        <v>0</v>
      </c>
      <c r="Q165" s="150">
        <v>2.6800000000000001E-3</v>
      </c>
      <c r="R165" s="150">
        <f t="shared" si="12"/>
        <v>8.0400000000000003E-3</v>
      </c>
      <c r="S165" s="150">
        <v>0</v>
      </c>
      <c r="T165" s="151">
        <f t="shared" si="13"/>
        <v>0</v>
      </c>
      <c r="AR165" s="152" t="s">
        <v>210</v>
      </c>
      <c r="AT165" s="152" t="s">
        <v>152</v>
      </c>
      <c r="AU165" s="152" t="s">
        <v>87</v>
      </c>
      <c r="AY165" s="13" t="s">
        <v>150</v>
      </c>
      <c r="BE165" s="153">
        <f t="shared" si="14"/>
        <v>0</v>
      </c>
      <c r="BF165" s="153">
        <f t="shared" si="15"/>
        <v>0</v>
      </c>
      <c r="BG165" s="153">
        <f t="shared" si="16"/>
        <v>0</v>
      </c>
      <c r="BH165" s="153">
        <f t="shared" si="17"/>
        <v>0</v>
      </c>
      <c r="BI165" s="153">
        <f t="shared" si="18"/>
        <v>0</v>
      </c>
      <c r="BJ165" s="13" t="s">
        <v>87</v>
      </c>
      <c r="BK165" s="153">
        <f t="shared" si="19"/>
        <v>0</v>
      </c>
      <c r="BL165" s="13" t="s">
        <v>210</v>
      </c>
      <c r="BM165" s="152" t="s">
        <v>1692</v>
      </c>
    </row>
    <row r="166" spans="2:65" s="1" customFormat="1" ht="16.5" customHeight="1">
      <c r="B166" s="139"/>
      <c r="C166" s="154" t="s">
        <v>1693</v>
      </c>
      <c r="D166" s="154" t="s">
        <v>168</v>
      </c>
      <c r="E166" s="155" t="s">
        <v>1694</v>
      </c>
      <c r="F166" s="156" t="s">
        <v>1695</v>
      </c>
      <c r="G166" s="157" t="s">
        <v>166</v>
      </c>
      <c r="H166" s="158">
        <v>1</v>
      </c>
      <c r="I166" s="159"/>
      <c r="J166" s="160">
        <f t="shared" si="10"/>
        <v>0</v>
      </c>
      <c r="K166" s="161"/>
      <c r="L166" s="162"/>
      <c r="M166" s="163" t="s">
        <v>1</v>
      </c>
      <c r="N166" s="164" t="s">
        <v>41</v>
      </c>
      <c r="P166" s="150">
        <f t="shared" si="11"/>
        <v>0</v>
      </c>
      <c r="Q166" s="150">
        <v>0</v>
      </c>
      <c r="R166" s="150">
        <f t="shared" si="12"/>
        <v>0</v>
      </c>
      <c r="S166" s="150">
        <v>0</v>
      </c>
      <c r="T166" s="151">
        <f t="shared" si="13"/>
        <v>0</v>
      </c>
      <c r="AR166" s="152" t="s">
        <v>283</v>
      </c>
      <c r="AT166" s="152" t="s">
        <v>168</v>
      </c>
      <c r="AU166" s="152" t="s">
        <v>87</v>
      </c>
      <c r="AY166" s="13" t="s">
        <v>150</v>
      </c>
      <c r="BE166" s="153">
        <f t="shared" si="14"/>
        <v>0</v>
      </c>
      <c r="BF166" s="153">
        <f t="shared" si="15"/>
        <v>0</v>
      </c>
      <c r="BG166" s="153">
        <f t="shared" si="16"/>
        <v>0</v>
      </c>
      <c r="BH166" s="153">
        <f t="shared" si="17"/>
        <v>0</v>
      </c>
      <c r="BI166" s="153">
        <f t="shared" si="18"/>
        <v>0</v>
      </c>
      <c r="BJ166" s="13" t="s">
        <v>87</v>
      </c>
      <c r="BK166" s="153">
        <f t="shared" si="19"/>
        <v>0</v>
      </c>
      <c r="BL166" s="13" t="s">
        <v>210</v>
      </c>
      <c r="BM166" s="152" t="s">
        <v>1696</v>
      </c>
    </row>
    <row r="167" spans="2:65" s="1" customFormat="1" ht="24.2" customHeight="1">
      <c r="B167" s="139"/>
      <c r="C167" s="154" t="s">
        <v>1697</v>
      </c>
      <c r="D167" s="154" t="s">
        <v>168</v>
      </c>
      <c r="E167" s="155" t="s">
        <v>1698</v>
      </c>
      <c r="F167" s="156" t="s">
        <v>1699</v>
      </c>
      <c r="G167" s="157" t="s">
        <v>166</v>
      </c>
      <c r="H167" s="158">
        <v>1</v>
      </c>
      <c r="I167" s="159"/>
      <c r="J167" s="160">
        <f t="shared" si="10"/>
        <v>0</v>
      </c>
      <c r="K167" s="161"/>
      <c r="L167" s="162"/>
      <c r="M167" s="163" t="s">
        <v>1</v>
      </c>
      <c r="N167" s="164" t="s">
        <v>41</v>
      </c>
      <c r="P167" s="150">
        <f t="shared" si="11"/>
        <v>0</v>
      </c>
      <c r="Q167" s="150">
        <v>0</v>
      </c>
      <c r="R167" s="150">
        <f t="shared" si="12"/>
        <v>0</v>
      </c>
      <c r="S167" s="150">
        <v>0</v>
      </c>
      <c r="T167" s="151">
        <f t="shared" si="13"/>
        <v>0</v>
      </c>
      <c r="AR167" s="152" t="s">
        <v>283</v>
      </c>
      <c r="AT167" s="152" t="s">
        <v>168</v>
      </c>
      <c r="AU167" s="152" t="s">
        <v>87</v>
      </c>
      <c r="AY167" s="13" t="s">
        <v>150</v>
      </c>
      <c r="BE167" s="153">
        <f t="shared" si="14"/>
        <v>0</v>
      </c>
      <c r="BF167" s="153">
        <f t="shared" si="15"/>
        <v>0</v>
      </c>
      <c r="BG167" s="153">
        <f t="shared" si="16"/>
        <v>0</v>
      </c>
      <c r="BH167" s="153">
        <f t="shared" si="17"/>
        <v>0</v>
      </c>
      <c r="BI167" s="153">
        <f t="shared" si="18"/>
        <v>0</v>
      </c>
      <c r="BJ167" s="13" t="s">
        <v>87</v>
      </c>
      <c r="BK167" s="153">
        <f t="shared" si="19"/>
        <v>0</v>
      </c>
      <c r="BL167" s="13" t="s">
        <v>210</v>
      </c>
      <c r="BM167" s="152" t="s">
        <v>1700</v>
      </c>
    </row>
    <row r="168" spans="2:65" s="1" customFormat="1" ht="16.5" customHeight="1">
      <c r="B168" s="139"/>
      <c r="C168" s="140" t="s">
        <v>1701</v>
      </c>
      <c r="D168" s="140" t="s">
        <v>152</v>
      </c>
      <c r="E168" s="141" t="s">
        <v>1702</v>
      </c>
      <c r="F168" s="142" t="s">
        <v>1703</v>
      </c>
      <c r="G168" s="143" t="s">
        <v>166</v>
      </c>
      <c r="H168" s="144">
        <v>1</v>
      </c>
      <c r="I168" s="145"/>
      <c r="J168" s="146">
        <f t="shared" si="10"/>
        <v>0</v>
      </c>
      <c r="K168" s="147"/>
      <c r="L168" s="28"/>
      <c r="M168" s="148" t="s">
        <v>1</v>
      </c>
      <c r="N168" s="149" t="s">
        <v>41</v>
      </c>
      <c r="P168" s="150">
        <f t="shared" si="11"/>
        <v>0</v>
      </c>
      <c r="Q168" s="150">
        <v>1.9000000000000001E-4</v>
      </c>
      <c r="R168" s="150">
        <f t="shared" si="12"/>
        <v>1.9000000000000001E-4</v>
      </c>
      <c r="S168" s="150">
        <v>0</v>
      </c>
      <c r="T168" s="151">
        <f t="shared" si="13"/>
        <v>0</v>
      </c>
      <c r="AR168" s="152" t="s">
        <v>210</v>
      </c>
      <c r="AT168" s="152" t="s">
        <v>152</v>
      </c>
      <c r="AU168" s="152" t="s">
        <v>87</v>
      </c>
      <c r="AY168" s="13" t="s">
        <v>150</v>
      </c>
      <c r="BE168" s="153">
        <f t="shared" si="14"/>
        <v>0</v>
      </c>
      <c r="BF168" s="153">
        <f t="shared" si="15"/>
        <v>0</v>
      </c>
      <c r="BG168" s="153">
        <f t="shared" si="16"/>
        <v>0</v>
      </c>
      <c r="BH168" s="153">
        <f t="shared" si="17"/>
        <v>0</v>
      </c>
      <c r="BI168" s="153">
        <f t="shared" si="18"/>
        <v>0</v>
      </c>
      <c r="BJ168" s="13" t="s">
        <v>87</v>
      </c>
      <c r="BK168" s="153">
        <f t="shared" si="19"/>
        <v>0</v>
      </c>
      <c r="BL168" s="13" t="s">
        <v>210</v>
      </c>
      <c r="BM168" s="152" t="s">
        <v>1704</v>
      </c>
    </row>
    <row r="169" spans="2:65" s="1" customFormat="1" ht="16.5" customHeight="1">
      <c r="B169" s="139"/>
      <c r="C169" s="154" t="s">
        <v>1705</v>
      </c>
      <c r="D169" s="154" t="s">
        <v>168</v>
      </c>
      <c r="E169" s="155" t="s">
        <v>1706</v>
      </c>
      <c r="F169" s="156" t="s">
        <v>1707</v>
      </c>
      <c r="G169" s="157" t="s">
        <v>166</v>
      </c>
      <c r="H169" s="158">
        <v>1</v>
      </c>
      <c r="I169" s="159"/>
      <c r="J169" s="160">
        <f t="shared" si="10"/>
        <v>0</v>
      </c>
      <c r="K169" s="161"/>
      <c r="L169" s="162"/>
      <c r="M169" s="163" t="s">
        <v>1</v>
      </c>
      <c r="N169" s="164" t="s">
        <v>41</v>
      </c>
      <c r="P169" s="150">
        <f t="shared" si="11"/>
        <v>0</v>
      </c>
      <c r="Q169" s="150">
        <v>0</v>
      </c>
      <c r="R169" s="150">
        <f t="shared" si="12"/>
        <v>0</v>
      </c>
      <c r="S169" s="150">
        <v>0</v>
      </c>
      <c r="T169" s="151">
        <f t="shared" si="13"/>
        <v>0</v>
      </c>
      <c r="AR169" s="152" t="s">
        <v>283</v>
      </c>
      <c r="AT169" s="152" t="s">
        <v>168</v>
      </c>
      <c r="AU169" s="152" t="s">
        <v>87</v>
      </c>
      <c r="AY169" s="13" t="s">
        <v>150</v>
      </c>
      <c r="BE169" s="153">
        <f t="shared" si="14"/>
        <v>0</v>
      </c>
      <c r="BF169" s="153">
        <f t="shared" si="15"/>
        <v>0</v>
      </c>
      <c r="BG169" s="153">
        <f t="shared" si="16"/>
        <v>0</v>
      </c>
      <c r="BH169" s="153">
        <f t="shared" si="17"/>
        <v>0</v>
      </c>
      <c r="BI169" s="153">
        <f t="shared" si="18"/>
        <v>0</v>
      </c>
      <c r="BJ169" s="13" t="s">
        <v>87</v>
      </c>
      <c r="BK169" s="153">
        <f t="shared" si="19"/>
        <v>0</v>
      </c>
      <c r="BL169" s="13" t="s">
        <v>210</v>
      </c>
      <c r="BM169" s="152" t="s">
        <v>1708</v>
      </c>
    </row>
    <row r="170" spans="2:65" s="1" customFormat="1" ht="16.5" customHeight="1">
      <c r="B170" s="139"/>
      <c r="C170" s="154" t="s">
        <v>1709</v>
      </c>
      <c r="D170" s="154" t="s">
        <v>168</v>
      </c>
      <c r="E170" s="155" t="s">
        <v>1710</v>
      </c>
      <c r="F170" s="156" t="s">
        <v>1711</v>
      </c>
      <c r="G170" s="157" t="s">
        <v>166</v>
      </c>
      <c r="H170" s="158">
        <v>1</v>
      </c>
      <c r="I170" s="159"/>
      <c r="J170" s="160">
        <f t="shared" si="10"/>
        <v>0</v>
      </c>
      <c r="K170" s="161"/>
      <c r="L170" s="162"/>
      <c r="M170" s="163" t="s">
        <v>1</v>
      </c>
      <c r="N170" s="164" t="s">
        <v>41</v>
      </c>
      <c r="P170" s="150">
        <f t="shared" si="11"/>
        <v>0</v>
      </c>
      <c r="Q170" s="150">
        <v>0</v>
      </c>
      <c r="R170" s="150">
        <f t="shared" si="12"/>
        <v>0</v>
      </c>
      <c r="S170" s="150">
        <v>0</v>
      </c>
      <c r="T170" s="151">
        <f t="shared" si="13"/>
        <v>0</v>
      </c>
      <c r="AR170" s="152" t="s">
        <v>283</v>
      </c>
      <c r="AT170" s="152" t="s">
        <v>168</v>
      </c>
      <c r="AU170" s="152" t="s">
        <v>87</v>
      </c>
      <c r="AY170" s="13" t="s">
        <v>150</v>
      </c>
      <c r="BE170" s="153">
        <f t="shared" si="14"/>
        <v>0</v>
      </c>
      <c r="BF170" s="153">
        <f t="shared" si="15"/>
        <v>0</v>
      </c>
      <c r="BG170" s="153">
        <f t="shared" si="16"/>
        <v>0</v>
      </c>
      <c r="BH170" s="153">
        <f t="shared" si="17"/>
        <v>0</v>
      </c>
      <c r="BI170" s="153">
        <f t="shared" si="18"/>
        <v>0</v>
      </c>
      <c r="BJ170" s="13" t="s">
        <v>87</v>
      </c>
      <c r="BK170" s="153">
        <f t="shared" si="19"/>
        <v>0</v>
      </c>
      <c r="BL170" s="13" t="s">
        <v>210</v>
      </c>
      <c r="BM170" s="152" t="s">
        <v>1712</v>
      </c>
    </row>
    <row r="171" spans="2:65" s="1" customFormat="1" ht="16.5" customHeight="1">
      <c r="B171" s="139"/>
      <c r="C171" s="154" t="s">
        <v>1713</v>
      </c>
      <c r="D171" s="154" t="s">
        <v>168</v>
      </c>
      <c r="E171" s="155" t="s">
        <v>1714</v>
      </c>
      <c r="F171" s="156" t="s">
        <v>1715</v>
      </c>
      <c r="G171" s="157" t="s">
        <v>166</v>
      </c>
      <c r="H171" s="158">
        <v>1</v>
      </c>
      <c r="I171" s="159"/>
      <c r="J171" s="160">
        <f t="shared" si="10"/>
        <v>0</v>
      </c>
      <c r="K171" s="161"/>
      <c r="L171" s="162"/>
      <c r="M171" s="163" t="s">
        <v>1</v>
      </c>
      <c r="N171" s="164" t="s">
        <v>41</v>
      </c>
      <c r="P171" s="150">
        <f t="shared" si="11"/>
        <v>0</v>
      </c>
      <c r="Q171" s="150">
        <v>0</v>
      </c>
      <c r="R171" s="150">
        <f t="shared" si="12"/>
        <v>0</v>
      </c>
      <c r="S171" s="150">
        <v>0</v>
      </c>
      <c r="T171" s="151">
        <f t="shared" si="13"/>
        <v>0</v>
      </c>
      <c r="AR171" s="152" t="s">
        <v>283</v>
      </c>
      <c r="AT171" s="152" t="s">
        <v>168</v>
      </c>
      <c r="AU171" s="152" t="s">
        <v>87</v>
      </c>
      <c r="AY171" s="13" t="s">
        <v>150</v>
      </c>
      <c r="BE171" s="153">
        <f t="shared" si="14"/>
        <v>0</v>
      </c>
      <c r="BF171" s="153">
        <f t="shared" si="15"/>
        <v>0</v>
      </c>
      <c r="BG171" s="153">
        <f t="shared" si="16"/>
        <v>0</v>
      </c>
      <c r="BH171" s="153">
        <f t="shared" si="17"/>
        <v>0</v>
      </c>
      <c r="BI171" s="153">
        <f t="shared" si="18"/>
        <v>0</v>
      </c>
      <c r="BJ171" s="13" t="s">
        <v>87</v>
      </c>
      <c r="BK171" s="153">
        <f t="shared" si="19"/>
        <v>0</v>
      </c>
      <c r="BL171" s="13" t="s">
        <v>210</v>
      </c>
      <c r="BM171" s="152" t="s">
        <v>1716</v>
      </c>
    </row>
    <row r="172" spans="2:65" s="1" customFormat="1" ht="16.5" customHeight="1">
      <c r="B172" s="139"/>
      <c r="C172" s="154" t="s">
        <v>1717</v>
      </c>
      <c r="D172" s="154" t="s">
        <v>168</v>
      </c>
      <c r="E172" s="155" t="s">
        <v>1718</v>
      </c>
      <c r="F172" s="156" t="s">
        <v>1719</v>
      </c>
      <c r="G172" s="157" t="s">
        <v>166</v>
      </c>
      <c r="H172" s="158">
        <v>4</v>
      </c>
      <c r="I172" s="159"/>
      <c r="J172" s="160">
        <f t="shared" si="10"/>
        <v>0</v>
      </c>
      <c r="K172" s="161"/>
      <c r="L172" s="162"/>
      <c r="M172" s="163" t="s">
        <v>1</v>
      </c>
      <c r="N172" s="164" t="s">
        <v>41</v>
      </c>
      <c r="P172" s="150">
        <f t="shared" si="11"/>
        <v>0</v>
      </c>
      <c r="Q172" s="150">
        <v>0</v>
      </c>
      <c r="R172" s="150">
        <f t="shared" si="12"/>
        <v>0</v>
      </c>
      <c r="S172" s="150">
        <v>0</v>
      </c>
      <c r="T172" s="151">
        <f t="shared" si="13"/>
        <v>0</v>
      </c>
      <c r="AR172" s="152" t="s">
        <v>283</v>
      </c>
      <c r="AT172" s="152" t="s">
        <v>168</v>
      </c>
      <c r="AU172" s="152" t="s">
        <v>87</v>
      </c>
      <c r="AY172" s="13" t="s">
        <v>150</v>
      </c>
      <c r="BE172" s="153">
        <f t="shared" si="14"/>
        <v>0</v>
      </c>
      <c r="BF172" s="153">
        <f t="shared" si="15"/>
        <v>0</v>
      </c>
      <c r="BG172" s="153">
        <f t="shared" si="16"/>
        <v>0</v>
      </c>
      <c r="BH172" s="153">
        <f t="shared" si="17"/>
        <v>0</v>
      </c>
      <c r="BI172" s="153">
        <f t="shared" si="18"/>
        <v>0</v>
      </c>
      <c r="BJ172" s="13" t="s">
        <v>87</v>
      </c>
      <c r="BK172" s="153">
        <f t="shared" si="19"/>
        <v>0</v>
      </c>
      <c r="BL172" s="13" t="s">
        <v>210</v>
      </c>
      <c r="BM172" s="152" t="s">
        <v>1720</v>
      </c>
    </row>
    <row r="173" spans="2:65" s="1" customFormat="1" ht="37.9" customHeight="1">
      <c r="B173" s="139"/>
      <c r="C173" s="154" t="s">
        <v>1721</v>
      </c>
      <c r="D173" s="154" t="s">
        <v>168</v>
      </c>
      <c r="E173" s="155" t="s">
        <v>1722</v>
      </c>
      <c r="F173" s="156" t="s">
        <v>1723</v>
      </c>
      <c r="G173" s="157" t="s">
        <v>166</v>
      </c>
      <c r="H173" s="158">
        <v>3</v>
      </c>
      <c r="I173" s="159"/>
      <c r="J173" s="160">
        <f t="shared" si="10"/>
        <v>0</v>
      </c>
      <c r="K173" s="161"/>
      <c r="L173" s="162"/>
      <c r="M173" s="163" t="s">
        <v>1</v>
      </c>
      <c r="N173" s="164" t="s">
        <v>41</v>
      </c>
      <c r="P173" s="150">
        <f t="shared" si="11"/>
        <v>0</v>
      </c>
      <c r="Q173" s="150">
        <v>2E-3</v>
      </c>
      <c r="R173" s="150">
        <f t="shared" si="12"/>
        <v>6.0000000000000001E-3</v>
      </c>
      <c r="S173" s="150">
        <v>0</v>
      </c>
      <c r="T173" s="151">
        <f t="shared" si="13"/>
        <v>0</v>
      </c>
      <c r="AR173" s="152" t="s">
        <v>283</v>
      </c>
      <c r="AT173" s="152" t="s">
        <v>168</v>
      </c>
      <c r="AU173" s="152" t="s">
        <v>87</v>
      </c>
      <c r="AY173" s="13" t="s">
        <v>150</v>
      </c>
      <c r="BE173" s="153">
        <f t="shared" si="14"/>
        <v>0</v>
      </c>
      <c r="BF173" s="153">
        <f t="shared" si="15"/>
        <v>0</v>
      </c>
      <c r="BG173" s="153">
        <f t="shared" si="16"/>
        <v>0</v>
      </c>
      <c r="BH173" s="153">
        <f t="shared" si="17"/>
        <v>0</v>
      </c>
      <c r="BI173" s="153">
        <f t="shared" si="18"/>
        <v>0</v>
      </c>
      <c r="BJ173" s="13" t="s">
        <v>87</v>
      </c>
      <c r="BK173" s="153">
        <f t="shared" si="19"/>
        <v>0</v>
      </c>
      <c r="BL173" s="13" t="s">
        <v>210</v>
      </c>
      <c r="BM173" s="152" t="s">
        <v>1724</v>
      </c>
    </row>
    <row r="174" spans="2:65" s="1" customFormat="1" ht="24.2" customHeight="1">
      <c r="B174" s="139"/>
      <c r="C174" s="154" t="s">
        <v>1725</v>
      </c>
      <c r="D174" s="154" t="s">
        <v>168</v>
      </c>
      <c r="E174" s="155" t="s">
        <v>1726</v>
      </c>
      <c r="F174" s="156" t="s">
        <v>1727</v>
      </c>
      <c r="G174" s="157" t="s">
        <v>1659</v>
      </c>
      <c r="H174" s="158">
        <v>1</v>
      </c>
      <c r="I174" s="159"/>
      <c r="J174" s="160">
        <f t="shared" si="10"/>
        <v>0</v>
      </c>
      <c r="K174" s="161"/>
      <c r="L174" s="162"/>
      <c r="M174" s="163" t="s">
        <v>1</v>
      </c>
      <c r="N174" s="164" t="s">
        <v>41</v>
      </c>
      <c r="P174" s="150">
        <f t="shared" si="11"/>
        <v>0</v>
      </c>
      <c r="Q174" s="150">
        <v>0</v>
      </c>
      <c r="R174" s="150">
        <f t="shared" si="12"/>
        <v>0</v>
      </c>
      <c r="S174" s="150">
        <v>0</v>
      </c>
      <c r="T174" s="151">
        <f t="shared" si="13"/>
        <v>0</v>
      </c>
      <c r="AR174" s="152" t="s">
        <v>283</v>
      </c>
      <c r="AT174" s="152" t="s">
        <v>168</v>
      </c>
      <c r="AU174" s="152" t="s">
        <v>87</v>
      </c>
      <c r="AY174" s="13" t="s">
        <v>150</v>
      </c>
      <c r="BE174" s="153">
        <f t="shared" si="14"/>
        <v>0</v>
      </c>
      <c r="BF174" s="153">
        <f t="shared" si="15"/>
        <v>0</v>
      </c>
      <c r="BG174" s="153">
        <f t="shared" si="16"/>
        <v>0</v>
      </c>
      <c r="BH174" s="153">
        <f t="shared" si="17"/>
        <v>0</v>
      </c>
      <c r="BI174" s="153">
        <f t="shared" si="18"/>
        <v>0</v>
      </c>
      <c r="BJ174" s="13" t="s">
        <v>87</v>
      </c>
      <c r="BK174" s="153">
        <f t="shared" si="19"/>
        <v>0</v>
      </c>
      <c r="BL174" s="13" t="s">
        <v>210</v>
      </c>
      <c r="BM174" s="152" t="s">
        <v>1728</v>
      </c>
    </row>
    <row r="175" spans="2:65" s="1" customFormat="1" ht="24.2" customHeight="1">
      <c r="B175" s="139"/>
      <c r="C175" s="140" t="s">
        <v>1729</v>
      </c>
      <c r="D175" s="140" t="s">
        <v>152</v>
      </c>
      <c r="E175" s="141" t="s">
        <v>1730</v>
      </c>
      <c r="F175" s="142" t="s">
        <v>1731</v>
      </c>
      <c r="G175" s="143" t="s">
        <v>271</v>
      </c>
      <c r="H175" s="165"/>
      <c r="I175" s="145"/>
      <c r="J175" s="146">
        <f t="shared" si="10"/>
        <v>0</v>
      </c>
      <c r="K175" s="147"/>
      <c r="L175" s="28"/>
      <c r="M175" s="148" t="s">
        <v>1</v>
      </c>
      <c r="N175" s="149" t="s">
        <v>41</v>
      </c>
      <c r="P175" s="150">
        <f t="shared" si="11"/>
        <v>0</v>
      </c>
      <c r="Q175" s="150">
        <v>0</v>
      </c>
      <c r="R175" s="150">
        <f t="shared" si="12"/>
        <v>0</v>
      </c>
      <c r="S175" s="150">
        <v>0</v>
      </c>
      <c r="T175" s="151">
        <f t="shared" si="13"/>
        <v>0</v>
      </c>
      <c r="AR175" s="152" t="s">
        <v>210</v>
      </c>
      <c r="AT175" s="152" t="s">
        <v>152</v>
      </c>
      <c r="AU175" s="152" t="s">
        <v>87</v>
      </c>
      <c r="AY175" s="13" t="s">
        <v>150</v>
      </c>
      <c r="BE175" s="153">
        <f t="shared" si="14"/>
        <v>0</v>
      </c>
      <c r="BF175" s="153">
        <f t="shared" si="15"/>
        <v>0</v>
      </c>
      <c r="BG175" s="153">
        <f t="shared" si="16"/>
        <v>0</v>
      </c>
      <c r="BH175" s="153">
        <f t="shared" si="17"/>
        <v>0</v>
      </c>
      <c r="BI175" s="153">
        <f t="shared" si="18"/>
        <v>0</v>
      </c>
      <c r="BJ175" s="13" t="s">
        <v>87</v>
      </c>
      <c r="BK175" s="153">
        <f t="shared" si="19"/>
        <v>0</v>
      </c>
      <c r="BL175" s="13" t="s">
        <v>210</v>
      </c>
      <c r="BM175" s="152" t="s">
        <v>1732</v>
      </c>
    </row>
    <row r="176" spans="2:65" s="1" customFormat="1" ht="24.2" customHeight="1">
      <c r="B176" s="139"/>
      <c r="C176" s="140" t="s">
        <v>1733</v>
      </c>
      <c r="D176" s="140" t="s">
        <v>152</v>
      </c>
      <c r="E176" s="141" t="s">
        <v>1734</v>
      </c>
      <c r="F176" s="142" t="s">
        <v>1735</v>
      </c>
      <c r="G176" s="143" t="s">
        <v>271</v>
      </c>
      <c r="H176" s="165"/>
      <c r="I176" s="145"/>
      <c r="J176" s="146">
        <f t="shared" si="10"/>
        <v>0</v>
      </c>
      <c r="K176" s="147"/>
      <c r="L176" s="28"/>
      <c r="M176" s="148" t="s">
        <v>1</v>
      </c>
      <c r="N176" s="149" t="s">
        <v>41</v>
      </c>
      <c r="P176" s="150">
        <f t="shared" si="11"/>
        <v>0</v>
      </c>
      <c r="Q176" s="150">
        <v>0</v>
      </c>
      <c r="R176" s="150">
        <f t="shared" si="12"/>
        <v>0</v>
      </c>
      <c r="S176" s="150">
        <v>0</v>
      </c>
      <c r="T176" s="151">
        <f t="shared" si="13"/>
        <v>0</v>
      </c>
      <c r="AR176" s="152" t="s">
        <v>210</v>
      </c>
      <c r="AT176" s="152" t="s">
        <v>152</v>
      </c>
      <c r="AU176" s="152" t="s">
        <v>87</v>
      </c>
      <c r="AY176" s="13" t="s">
        <v>150</v>
      </c>
      <c r="BE176" s="153">
        <f t="shared" si="14"/>
        <v>0</v>
      </c>
      <c r="BF176" s="153">
        <f t="shared" si="15"/>
        <v>0</v>
      </c>
      <c r="BG176" s="153">
        <f t="shared" si="16"/>
        <v>0</v>
      </c>
      <c r="BH176" s="153">
        <f t="shared" si="17"/>
        <v>0</v>
      </c>
      <c r="BI176" s="153">
        <f t="shared" si="18"/>
        <v>0</v>
      </c>
      <c r="BJ176" s="13" t="s">
        <v>87</v>
      </c>
      <c r="BK176" s="153">
        <f t="shared" si="19"/>
        <v>0</v>
      </c>
      <c r="BL176" s="13" t="s">
        <v>210</v>
      </c>
      <c r="BM176" s="152" t="s">
        <v>1736</v>
      </c>
    </row>
    <row r="177" spans="2:65" s="1" customFormat="1" ht="24.2" customHeight="1">
      <c r="B177" s="139"/>
      <c r="C177" s="140" t="s">
        <v>1737</v>
      </c>
      <c r="D177" s="140" t="s">
        <v>152</v>
      </c>
      <c r="E177" s="141" t="s">
        <v>1738</v>
      </c>
      <c r="F177" s="142" t="s">
        <v>1739</v>
      </c>
      <c r="G177" s="143" t="s">
        <v>271</v>
      </c>
      <c r="H177" s="165"/>
      <c r="I177" s="145"/>
      <c r="J177" s="146">
        <f t="shared" si="10"/>
        <v>0</v>
      </c>
      <c r="K177" s="147"/>
      <c r="L177" s="28"/>
      <c r="M177" s="148" t="s">
        <v>1</v>
      </c>
      <c r="N177" s="149" t="s">
        <v>41</v>
      </c>
      <c r="P177" s="150">
        <f t="shared" si="11"/>
        <v>0</v>
      </c>
      <c r="Q177" s="150">
        <v>0</v>
      </c>
      <c r="R177" s="150">
        <f t="shared" si="12"/>
        <v>0</v>
      </c>
      <c r="S177" s="150">
        <v>0</v>
      </c>
      <c r="T177" s="151">
        <f t="shared" si="13"/>
        <v>0</v>
      </c>
      <c r="AR177" s="152" t="s">
        <v>210</v>
      </c>
      <c r="AT177" s="152" t="s">
        <v>152</v>
      </c>
      <c r="AU177" s="152" t="s">
        <v>87</v>
      </c>
      <c r="AY177" s="13" t="s">
        <v>150</v>
      </c>
      <c r="BE177" s="153">
        <f t="shared" si="14"/>
        <v>0</v>
      </c>
      <c r="BF177" s="153">
        <f t="shared" si="15"/>
        <v>0</v>
      </c>
      <c r="BG177" s="153">
        <f t="shared" si="16"/>
        <v>0</v>
      </c>
      <c r="BH177" s="153">
        <f t="shared" si="17"/>
        <v>0</v>
      </c>
      <c r="BI177" s="153">
        <f t="shared" si="18"/>
        <v>0</v>
      </c>
      <c r="BJ177" s="13" t="s">
        <v>87</v>
      </c>
      <c r="BK177" s="153">
        <f t="shared" si="19"/>
        <v>0</v>
      </c>
      <c r="BL177" s="13" t="s">
        <v>210</v>
      </c>
      <c r="BM177" s="152" t="s">
        <v>1740</v>
      </c>
    </row>
    <row r="178" spans="2:65" s="11" customFormat="1" ht="22.9" customHeight="1">
      <c r="B178" s="127"/>
      <c r="D178" s="128" t="s">
        <v>74</v>
      </c>
      <c r="E178" s="137" t="s">
        <v>1741</v>
      </c>
      <c r="F178" s="137" t="s">
        <v>1742</v>
      </c>
      <c r="I178" s="130"/>
      <c r="J178" s="138">
        <f>BK178</f>
        <v>0</v>
      </c>
      <c r="L178" s="127"/>
      <c r="M178" s="132"/>
      <c r="P178" s="133">
        <f>SUM(P179:P201)</f>
        <v>0</v>
      </c>
      <c r="R178" s="133">
        <f>SUM(R179:R201)</f>
        <v>1.5480000000000001E-2</v>
      </c>
      <c r="T178" s="134">
        <f>SUM(T179:T201)</f>
        <v>0</v>
      </c>
      <c r="AR178" s="128" t="s">
        <v>87</v>
      </c>
      <c r="AT178" s="135" t="s">
        <v>74</v>
      </c>
      <c r="AU178" s="135" t="s">
        <v>82</v>
      </c>
      <c r="AY178" s="128" t="s">
        <v>150</v>
      </c>
      <c r="BK178" s="136">
        <f>SUM(BK179:BK201)</f>
        <v>0</v>
      </c>
    </row>
    <row r="179" spans="2:65" s="1" customFormat="1" ht="33" customHeight="1">
      <c r="B179" s="139"/>
      <c r="C179" s="140" t="s">
        <v>1743</v>
      </c>
      <c r="D179" s="140" t="s">
        <v>152</v>
      </c>
      <c r="E179" s="141" t="s">
        <v>1744</v>
      </c>
      <c r="F179" s="142" t="s">
        <v>1745</v>
      </c>
      <c r="G179" s="143" t="s">
        <v>166</v>
      </c>
      <c r="H179" s="144">
        <v>1</v>
      </c>
      <c r="I179" s="145"/>
      <c r="J179" s="146">
        <f t="shared" ref="J179:J201" si="20">ROUND(I179*H179,2)</f>
        <v>0</v>
      </c>
      <c r="K179" s="147"/>
      <c r="L179" s="28"/>
      <c r="M179" s="148" t="s">
        <v>1</v>
      </c>
      <c r="N179" s="149" t="s">
        <v>41</v>
      </c>
      <c r="P179" s="150">
        <f t="shared" ref="P179:P201" si="21">O179*H179</f>
        <v>0</v>
      </c>
      <c r="Q179" s="150">
        <v>3.0000000000000001E-5</v>
      </c>
      <c r="R179" s="150">
        <f t="shared" ref="R179:R201" si="22">Q179*H179</f>
        <v>3.0000000000000001E-5</v>
      </c>
      <c r="S179" s="150">
        <v>0</v>
      </c>
      <c r="T179" s="151">
        <f t="shared" ref="T179:T201" si="23">S179*H179</f>
        <v>0</v>
      </c>
      <c r="AR179" s="152" t="s">
        <v>210</v>
      </c>
      <c r="AT179" s="152" t="s">
        <v>152</v>
      </c>
      <c r="AU179" s="152" t="s">
        <v>87</v>
      </c>
      <c r="AY179" s="13" t="s">
        <v>150</v>
      </c>
      <c r="BE179" s="153">
        <f t="shared" ref="BE179:BE201" si="24">IF(N179="základná",J179,0)</f>
        <v>0</v>
      </c>
      <c r="BF179" s="153">
        <f t="shared" ref="BF179:BF201" si="25">IF(N179="znížená",J179,0)</f>
        <v>0</v>
      </c>
      <c r="BG179" s="153">
        <f t="shared" ref="BG179:BG201" si="26">IF(N179="zákl. prenesená",J179,0)</f>
        <v>0</v>
      </c>
      <c r="BH179" s="153">
        <f t="shared" ref="BH179:BH201" si="27">IF(N179="zníž. prenesená",J179,0)</f>
        <v>0</v>
      </c>
      <c r="BI179" s="153">
        <f t="shared" ref="BI179:BI201" si="28">IF(N179="nulová",J179,0)</f>
        <v>0</v>
      </c>
      <c r="BJ179" s="13" t="s">
        <v>87</v>
      </c>
      <c r="BK179" s="153">
        <f t="shared" ref="BK179:BK201" si="29">ROUND(I179*H179,2)</f>
        <v>0</v>
      </c>
      <c r="BL179" s="13" t="s">
        <v>210</v>
      </c>
      <c r="BM179" s="152" t="s">
        <v>1746</v>
      </c>
    </row>
    <row r="180" spans="2:65" s="1" customFormat="1" ht="16.5" customHeight="1">
      <c r="B180" s="139"/>
      <c r="C180" s="154" t="s">
        <v>1747</v>
      </c>
      <c r="D180" s="154" t="s">
        <v>168</v>
      </c>
      <c r="E180" s="155" t="s">
        <v>1748</v>
      </c>
      <c r="F180" s="156" t="s">
        <v>1749</v>
      </c>
      <c r="G180" s="157" t="s">
        <v>166</v>
      </c>
      <c r="H180" s="158">
        <v>1</v>
      </c>
      <c r="I180" s="159"/>
      <c r="J180" s="160">
        <f t="shared" si="20"/>
        <v>0</v>
      </c>
      <c r="K180" s="161"/>
      <c r="L180" s="162"/>
      <c r="M180" s="163" t="s">
        <v>1</v>
      </c>
      <c r="N180" s="164" t="s">
        <v>41</v>
      </c>
      <c r="P180" s="150">
        <f t="shared" si="21"/>
        <v>0</v>
      </c>
      <c r="Q180" s="150">
        <v>0</v>
      </c>
      <c r="R180" s="150">
        <f t="shared" si="22"/>
        <v>0</v>
      </c>
      <c r="S180" s="150">
        <v>0</v>
      </c>
      <c r="T180" s="151">
        <f t="shared" si="23"/>
        <v>0</v>
      </c>
      <c r="AR180" s="152" t="s">
        <v>283</v>
      </c>
      <c r="AT180" s="152" t="s">
        <v>168</v>
      </c>
      <c r="AU180" s="152" t="s">
        <v>87</v>
      </c>
      <c r="AY180" s="13" t="s">
        <v>150</v>
      </c>
      <c r="BE180" s="153">
        <f t="shared" si="24"/>
        <v>0</v>
      </c>
      <c r="BF180" s="153">
        <f t="shared" si="25"/>
        <v>0</v>
      </c>
      <c r="BG180" s="153">
        <f t="shared" si="26"/>
        <v>0</v>
      </c>
      <c r="BH180" s="153">
        <f t="shared" si="27"/>
        <v>0</v>
      </c>
      <c r="BI180" s="153">
        <f t="shared" si="28"/>
        <v>0</v>
      </c>
      <c r="BJ180" s="13" t="s">
        <v>87</v>
      </c>
      <c r="BK180" s="153">
        <f t="shared" si="29"/>
        <v>0</v>
      </c>
      <c r="BL180" s="13" t="s">
        <v>210</v>
      </c>
      <c r="BM180" s="152" t="s">
        <v>1750</v>
      </c>
    </row>
    <row r="181" spans="2:65" s="1" customFormat="1" ht="16.5" customHeight="1">
      <c r="B181" s="139"/>
      <c r="C181" s="154" t="s">
        <v>1751</v>
      </c>
      <c r="D181" s="154" t="s">
        <v>168</v>
      </c>
      <c r="E181" s="155" t="s">
        <v>1752</v>
      </c>
      <c r="F181" s="156" t="s">
        <v>1753</v>
      </c>
      <c r="G181" s="157" t="s">
        <v>166</v>
      </c>
      <c r="H181" s="158">
        <v>1</v>
      </c>
      <c r="I181" s="159"/>
      <c r="J181" s="160">
        <f t="shared" si="20"/>
        <v>0</v>
      </c>
      <c r="K181" s="161"/>
      <c r="L181" s="162"/>
      <c r="M181" s="163" t="s">
        <v>1</v>
      </c>
      <c r="N181" s="164" t="s">
        <v>41</v>
      </c>
      <c r="P181" s="150">
        <f t="shared" si="21"/>
        <v>0</v>
      </c>
      <c r="Q181" s="150">
        <v>0</v>
      </c>
      <c r="R181" s="150">
        <f t="shared" si="22"/>
        <v>0</v>
      </c>
      <c r="S181" s="150">
        <v>0</v>
      </c>
      <c r="T181" s="151">
        <f t="shared" si="23"/>
        <v>0</v>
      </c>
      <c r="AR181" s="152" t="s">
        <v>283</v>
      </c>
      <c r="AT181" s="152" t="s">
        <v>168</v>
      </c>
      <c r="AU181" s="152" t="s">
        <v>87</v>
      </c>
      <c r="AY181" s="13" t="s">
        <v>150</v>
      </c>
      <c r="BE181" s="153">
        <f t="shared" si="24"/>
        <v>0</v>
      </c>
      <c r="BF181" s="153">
        <f t="shared" si="25"/>
        <v>0</v>
      </c>
      <c r="BG181" s="153">
        <f t="shared" si="26"/>
        <v>0</v>
      </c>
      <c r="BH181" s="153">
        <f t="shared" si="27"/>
        <v>0</v>
      </c>
      <c r="BI181" s="153">
        <f t="shared" si="28"/>
        <v>0</v>
      </c>
      <c r="BJ181" s="13" t="s">
        <v>87</v>
      </c>
      <c r="BK181" s="153">
        <f t="shared" si="29"/>
        <v>0</v>
      </c>
      <c r="BL181" s="13" t="s">
        <v>210</v>
      </c>
      <c r="BM181" s="152" t="s">
        <v>1754</v>
      </c>
    </row>
    <row r="182" spans="2:65" s="1" customFormat="1" ht="21.75" customHeight="1">
      <c r="B182" s="139"/>
      <c r="C182" s="140" t="s">
        <v>1755</v>
      </c>
      <c r="D182" s="140" t="s">
        <v>152</v>
      </c>
      <c r="E182" s="141" t="s">
        <v>1756</v>
      </c>
      <c r="F182" s="142" t="s">
        <v>1757</v>
      </c>
      <c r="G182" s="143" t="s">
        <v>166</v>
      </c>
      <c r="H182" s="144">
        <v>1</v>
      </c>
      <c r="I182" s="145"/>
      <c r="J182" s="146">
        <f t="shared" si="20"/>
        <v>0</v>
      </c>
      <c r="K182" s="147"/>
      <c r="L182" s="28"/>
      <c r="M182" s="148" t="s">
        <v>1</v>
      </c>
      <c r="N182" s="149" t="s">
        <v>41</v>
      </c>
      <c r="P182" s="150">
        <f t="shared" si="21"/>
        <v>0</v>
      </c>
      <c r="Q182" s="150">
        <v>0</v>
      </c>
      <c r="R182" s="150">
        <f t="shared" si="22"/>
        <v>0</v>
      </c>
      <c r="S182" s="150">
        <v>0</v>
      </c>
      <c r="T182" s="151">
        <f t="shared" si="23"/>
        <v>0</v>
      </c>
      <c r="AR182" s="152" t="s">
        <v>210</v>
      </c>
      <c r="AT182" s="152" t="s">
        <v>152</v>
      </c>
      <c r="AU182" s="152" t="s">
        <v>87</v>
      </c>
      <c r="AY182" s="13" t="s">
        <v>150</v>
      </c>
      <c r="BE182" s="153">
        <f t="shared" si="24"/>
        <v>0</v>
      </c>
      <c r="BF182" s="153">
        <f t="shared" si="25"/>
        <v>0</v>
      </c>
      <c r="BG182" s="153">
        <f t="shared" si="26"/>
        <v>0</v>
      </c>
      <c r="BH182" s="153">
        <f t="shared" si="27"/>
        <v>0</v>
      </c>
      <c r="BI182" s="153">
        <f t="shared" si="28"/>
        <v>0</v>
      </c>
      <c r="BJ182" s="13" t="s">
        <v>87</v>
      </c>
      <c r="BK182" s="153">
        <f t="shared" si="29"/>
        <v>0</v>
      </c>
      <c r="BL182" s="13" t="s">
        <v>210</v>
      </c>
      <c r="BM182" s="152" t="s">
        <v>1758</v>
      </c>
    </row>
    <row r="183" spans="2:65" s="1" customFormat="1" ht="16.5" customHeight="1">
      <c r="B183" s="139"/>
      <c r="C183" s="154" t="s">
        <v>1759</v>
      </c>
      <c r="D183" s="154" t="s">
        <v>168</v>
      </c>
      <c r="E183" s="155" t="s">
        <v>1760</v>
      </c>
      <c r="F183" s="156" t="s">
        <v>1761</v>
      </c>
      <c r="G183" s="157" t="s">
        <v>166</v>
      </c>
      <c r="H183" s="158">
        <v>1</v>
      </c>
      <c r="I183" s="159"/>
      <c r="J183" s="160">
        <f t="shared" si="20"/>
        <v>0</v>
      </c>
      <c r="K183" s="161"/>
      <c r="L183" s="162"/>
      <c r="M183" s="163" t="s">
        <v>1</v>
      </c>
      <c r="N183" s="164" t="s">
        <v>41</v>
      </c>
      <c r="P183" s="150">
        <f t="shared" si="21"/>
        <v>0</v>
      </c>
      <c r="Q183" s="150">
        <v>0</v>
      </c>
      <c r="R183" s="150">
        <f t="shared" si="22"/>
        <v>0</v>
      </c>
      <c r="S183" s="150">
        <v>0</v>
      </c>
      <c r="T183" s="151">
        <f t="shared" si="23"/>
        <v>0</v>
      </c>
      <c r="AR183" s="152" t="s">
        <v>283</v>
      </c>
      <c r="AT183" s="152" t="s">
        <v>168</v>
      </c>
      <c r="AU183" s="152" t="s">
        <v>87</v>
      </c>
      <c r="AY183" s="13" t="s">
        <v>150</v>
      </c>
      <c r="BE183" s="153">
        <f t="shared" si="24"/>
        <v>0</v>
      </c>
      <c r="BF183" s="153">
        <f t="shared" si="25"/>
        <v>0</v>
      </c>
      <c r="BG183" s="153">
        <f t="shared" si="26"/>
        <v>0</v>
      </c>
      <c r="BH183" s="153">
        <f t="shared" si="27"/>
        <v>0</v>
      </c>
      <c r="BI183" s="153">
        <f t="shared" si="28"/>
        <v>0</v>
      </c>
      <c r="BJ183" s="13" t="s">
        <v>87</v>
      </c>
      <c r="BK183" s="153">
        <f t="shared" si="29"/>
        <v>0</v>
      </c>
      <c r="BL183" s="13" t="s">
        <v>210</v>
      </c>
      <c r="BM183" s="152" t="s">
        <v>1762</v>
      </c>
    </row>
    <row r="184" spans="2:65" s="1" customFormat="1" ht="16.5" customHeight="1">
      <c r="B184" s="139"/>
      <c r="C184" s="154" t="s">
        <v>1763</v>
      </c>
      <c r="D184" s="154" t="s">
        <v>168</v>
      </c>
      <c r="E184" s="155" t="s">
        <v>1764</v>
      </c>
      <c r="F184" s="156" t="s">
        <v>1765</v>
      </c>
      <c r="G184" s="157" t="s">
        <v>166</v>
      </c>
      <c r="H184" s="158">
        <v>2</v>
      </c>
      <c r="I184" s="159"/>
      <c r="J184" s="160">
        <f t="shared" si="20"/>
        <v>0</v>
      </c>
      <c r="K184" s="161"/>
      <c r="L184" s="162"/>
      <c r="M184" s="163" t="s">
        <v>1</v>
      </c>
      <c r="N184" s="164" t="s">
        <v>41</v>
      </c>
      <c r="P184" s="150">
        <f t="shared" si="21"/>
        <v>0</v>
      </c>
      <c r="Q184" s="150">
        <v>0</v>
      </c>
      <c r="R184" s="150">
        <f t="shared" si="22"/>
        <v>0</v>
      </c>
      <c r="S184" s="150">
        <v>0</v>
      </c>
      <c r="T184" s="151">
        <f t="shared" si="23"/>
        <v>0</v>
      </c>
      <c r="AR184" s="152" t="s">
        <v>283</v>
      </c>
      <c r="AT184" s="152" t="s">
        <v>168</v>
      </c>
      <c r="AU184" s="152" t="s">
        <v>87</v>
      </c>
      <c r="AY184" s="13" t="s">
        <v>150</v>
      </c>
      <c r="BE184" s="153">
        <f t="shared" si="24"/>
        <v>0</v>
      </c>
      <c r="BF184" s="153">
        <f t="shared" si="25"/>
        <v>0</v>
      </c>
      <c r="BG184" s="153">
        <f t="shared" si="26"/>
        <v>0</v>
      </c>
      <c r="BH184" s="153">
        <f t="shared" si="27"/>
        <v>0</v>
      </c>
      <c r="BI184" s="153">
        <f t="shared" si="28"/>
        <v>0</v>
      </c>
      <c r="BJ184" s="13" t="s">
        <v>87</v>
      </c>
      <c r="BK184" s="153">
        <f t="shared" si="29"/>
        <v>0</v>
      </c>
      <c r="BL184" s="13" t="s">
        <v>210</v>
      </c>
      <c r="BM184" s="152" t="s">
        <v>1766</v>
      </c>
    </row>
    <row r="185" spans="2:65" s="1" customFormat="1" ht="24.2" customHeight="1">
      <c r="B185" s="139"/>
      <c r="C185" s="140" t="s">
        <v>1767</v>
      </c>
      <c r="D185" s="140" t="s">
        <v>152</v>
      </c>
      <c r="E185" s="141" t="s">
        <v>1768</v>
      </c>
      <c r="F185" s="142" t="s">
        <v>1769</v>
      </c>
      <c r="G185" s="143" t="s">
        <v>166</v>
      </c>
      <c r="H185" s="144">
        <v>1</v>
      </c>
      <c r="I185" s="145"/>
      <c r="J185" s="146">
        <f t="shared" si="20"/>
        <v>0</v>
      </c>
      <c r="K185" s="147"/>
      <c r="L185" s="28"/>
      <c r="M185" s="148" t="s">
        <v>1</v>
      </c>
      <c r="N185" s="149" t="s">
        <v>41</v>
      </c>
      <c r="P185" s="150">
        <f t="shared" si="21"/>
        <v>0</v>
      </c>
      <c r="Q185" s="150">
        <v>0</v>
      </c>
      <c r="R185" s="150">
        <f t="shared" si="22"/>
        <v>0</v>
      </c>
      <c r="S185" s="150">
        <v>0</v>
      </c>
      <c r="T185" s="151">
        <f t="shared" si="23"/>
        <v>0</v>
      </c>
      <c r="AR185" s="152" t="s">
        <v>210</v>
      </c>
      <c r="AT185" s="152" t="s">
        <v>152</v>
      </c>
      <c r="AU185" s="152" t="s">
        <v>87</v>
      </c>
      <c r="AY185" s="13" t="s">
        <v>150</v>
      </c>
      <c r="BE185" s="153">
        <f t="shared" si="24"/>
        <v>0</v>
      </c>
      <c r="BF185" s="153">
        <f t="shared" si="25"/>
        <v>0</v>
      </c>
      <c r="BG185" s="153">
        <f t="shared" si="26"/>
        <v>0</v>
      </c>
      <c r="BH185" s="153">
        <f t="shared" si="27"/>
        <v>0</v>
      </c>
      <c r="BI185" s="153">
        <f t="shared" si="28"/>
        <v>0</v>
      </c>
      <c r="BJ185" s="13" t="s">
        <v>87</v>
      </c>
      <c r="BK185" s="153">
        <f t="shared" si="29"/>
        <v>0</v>
      </c>
      <c r="BL185" s="13" t="s">
        <v>210</v>
      </c>
      <c r="BM185" s="152" t="s">
        <v>1770</v>
      </c>
    </row>
    <row r="186" spans="2:65" s="1" customFormat="1" ht="16.5" customHeight="1">
      <c r="B186" s="139"/>
      <c r="C186" s="154" t="s">
        <v>1771</v>
      </c>
      <c r="D186" s="154" t="s">
        <v>168</v>
      </c>
      <c r="E186" s="155" t="s">
        <v>1772</v>
      </c>
      <c r="F186" s="156" t="s">
        <v>1773</v>
      </c>
      <c r="G186" s="157" t="s">
        <v>166</v>
      </c>
      <c r="H186" s="158">
        <v>1</v>
      </c>
      <c r="I186" s="159"/>
      <c r="J186" s="160">
        <f t="shared" si="20"/>
        <v>0</v>
      </c>
      <c r="K186" s="161"/>
      <c r="L186" s="162"/>
      <c r="M186" s="163" t="s">
        <v>1</v>
      </c>
      <c r="N186" s="164" t="s">
        <v>41</v>
      </c>
      <c r="P186" s="150">
        <f t="shared" si="21"/>
        <v>0</v>
      </c>
      <c r="Q186" s="150">
        <v>0</v>
      </c>
      <c r="R186" s="150">
        <f t="shared" si="22"/>
        <v>0</v>
      </c>
      <c r="S186" s="150">
        <v>0</v>
      </c>
      <c r="T186" s="151">
        <f t="shared" si="23"/>
        <v>0</v>
      </c>
      <c r="AR186" s="152" t="s">
        <v>283</v>
      </c>
      <c r="AT186" s="152" t="s">
        <v>168</v>
      </c>
      <c r="AU186" s="152" t="s">
        <v>87</v>
      </c>
      <c r="AY186" s="13" t="s">
        <v>150</v>
      </c>
      <c r="BE186" s="153">
        <f t="shared" si="24"/>
        <v>0</v>
      </c>
      <c r="BF186" s="153">
        <f t="shared" si="25"/>
        <v>0</v>
      </c>
      <c r="BG186" s="153">
        <f t="shared" si="26"/>
        <v>0</v>
      </c>
      <c r="BH186" s="153">
        <f t="shared" si="27"/>
        <v>0</v>
      </c>
      <c r="BI186" s="153">
        <f t="shared" si="28"/>
        <v>0</v>
      </c>
      <c r="BJ186" s="13" t="s">
        <v>87</v>
      </c>
      <c r="BK186" s="153">
        <f t="shared" si="29"/>
        <v>0</v>
      </c>
      <c r="BL186" s="13" t="s">
        <v>210</v>
      </c>
      <c r="BM186" s="152" t="s">
        <v>1774</v>
      </c>
    </row>
    <row r="187" spans="2:65" s="1" customFormat="1" ht="33" customHeight="1">
      <c r="B187" s="139"/>
      <c r="C187" s="140" t="s">
        <v>1775</v>
      </c>
      <c r="D187" s="140" t="s">
        <v>152</v>
      </c>
      <c r="E187" s="141" t="s">
        <v>1776</v>
      </c>
      <c r="F187" s="142" t="s">
        <v>1777</v>
      </c>
      <c r="G187" s="143" t="s">
        <v>166</v>
      </c>
      <c r="H187" s="144">
        <v>1</v>
      </c>
      <c r="I187" s="145"/>
      <c r="J187" s="146">
        <f t="shared" si="20"/>
        <v>0</v>
      </c>
      <c r="K187" s="147"/>
      <c r="L187" s="28"/>
      <c r="M187" s="148" t="s">
        <v>1</v>
      </c>
      <c r="N187" s="149" t="s">
        <v>41</v>
      </c>
      <c r="P187" s="150">
        <f t="shared" si="21"/>
        <v>0</v>
      </c>
      <c r="Q187" s="150">
        <v>0</v>
      </c>
      <c r="R187" s="150">
        <f t="shared" si="22"/>
        <v>0</v>
      </c>
      <c r="S187" s="150">
        <v>0</v>
      </c>
      <c r="T187" s="151">
        <f t="shared" si="23"/>
        <v>0</v>
      </c>
      <c r="AR187" s="152" t="s">
        <v>210</v>
      </c>
      <c r="AT187" s="152" t="s">
        <v>152</v>
      </c>
      <c r="AU187" s="152" t="s">
        <v>87</v>
      </c>
      <c r="AY187" s="13" t="s">
        <v>150</v>
      </c>
      <c r="BE187" s="153">
        <f t="shared" si="24"/>
        <v>0</v>
      </c>
      <c r="BF187" s="153">
        <f t="shared" si="25"/>
        <v>0</v>
      </c>
      <c r="BG187" s="153">
        <f t="shared" si="26"/>
        <v>0</v>
      </c>
      <c r="BH187" s="153">
        <f t="shared" si="27"/>
        <v>0</v>
      </c>
      <c r="BI187" s="153">
        <f t="shared" si="28"/>
        <v>0</v>
      </c>
      <c r="BJ187" s="13" t="s">
        <v>87</v>
      </c>
      <c r="BK187" s="153">
        <f t="shared" si="29"/>
        <v>0</v>
      </c>
      <c r="BL187" s="13" t="s">
        <v>210</v>
      </c>
      <c r="BM187" s="152" t="s">
        <v>1778</v>
      </c>
    </row>
    <row r="188" spans="2:65" s="1" customFormat="1" ht="16.5" customHeight="1">
      <c r="B188" s="139"/>
      <c r="C188" s="154" t="s">
        <v>1779</v>
      </c>
      <c r="D188" s="154" t="s">
        <v>168</v>
      </c>
      <c r="E188" s="155" t="s">
        <v>1780</v>
      </c>
      <c r="F188" s="156" t="s">
        <v>1781</v>
      </c>
      <c r="G188" s="157" t="s">
        <v>166</v>
      </c>
      <c r="H188" s="158">
        <v>1</v>
      </c>
      <c r="I188" s="159"/>
      <c r="J188" s="160">
        <f t="shared" si="20"/>
        <v>0</v>
      </c>
      <c r="K188" s="161"/>
      <c r="L188" s="162"/>
      <c r="M188" s="163" t="s">
        <v>1</v>
      </c>
      <c r="N188" s="164" t="s">
        <v>41</v>
      </c>
      <c r="P188" s="150">
        <f t="shared" si="21"/>
        <v>0</v>
      </c>
      <c r="Q188" s="150">
        <v>0</v>
      </c>
      <c r="R188" s="150">
        <f t="shared" si="22"/>
        <v>0</v>
      </c>
      <c r="S188" s="150">
        <v>0</v>
      </c>
      <c r="T188" s="151">
        <f t="shared" si="23"/>
        <v>0</v>
      </c>
      <c r="AR188" s="152" t="s">
        <v>283</v>
      </c>
      <c r="AT188" s="152" t="s">
        <v>168</v>
      </c>
      <c r="AU188" s="152" t="s">
        <v>87</v>
      </c>
      <c r="AY188" s="13" t="s">
        <v>150</v>
      </c>
      <c r="BE188" s="153">
        <f t="shared" si="24"/>
        <v>0</v>
      </c>
      <c r="BF188" s="153">
        <f t="shared" si="25"/>
        <v>0</v>
      </c>
      <c r="BG188" s="153">
        <f t="shared" si="26"/>
        <v>0</v>
      </c>
      <c r="BH188" s="153">
        <f t="shared" si="27"/>
        <v>0</v>
      </c>
      <c r="BI188" s="153">
        <f t="shared" si="28"/>
        <v>0</v>
      </c>
      <c r="BJ188" s="13" t="s">
        <v>87</v>
      </c>
      <c r="BK188" s="153">
        <f t="shared" si="29"/>
        <v>0</v>
      </c>
      <c r="BL188" s="13" t="s">
        <v>210</v>
      </c>
      <c r="BM188" s="152" t="s">
        <v>1782</v>
      </c>
    </row>
    <row r="189" spans="2:65" s="1" customFormat="1" ht="16.5" customHeight="1">
      <c r="B189" s="139"/>
      <c r="C189" s="154" t="s">
        <v>1783</v>
      </c>
      <c r="D189" s="154" t="s">
        <v>168</v>
      </c>
      <c r="E189" s="155" t="s">
        <v>1784</v>
      </c>
      <c r="F189" s="156" t="s">
        <v>1785</v>
      </c>
      <c r="G189" s="157" t="s">
        <v>166</v>
      </c>
      <c r="H189" s="158">
        <v>1</v>
      </c>
      <c r="I189" s="159"/>
      <c r="J189" s="160">
        <f t="shared" si="20"/>
        <v>0</v>
      </c>
      <c r="K189" s="161"/>
      <c r="L189" s="162"/>
      <c r="M189" s="163" t="s">
        <v>1</v>
      </c>
      <c r="N189" s="164" t="s">
        <v>41</v>
      </c>
      <c r="P189" s="150">
        <f t="shared" si="21"/>
        <v>0</v>
      </c>
      <c r="Q189" s="150">
        <v>0</v>
      </c>
      <c r="R189" s="150">
        <f t="shared" si="22"/>
        <v>0</v>
      </c>
      <c r="S189" s="150">
        <v>0</v>
      </c>
      <c r="T189" s="151">
        <f t="shared" si="23"/>
        <v>0</v>
      </c>
      <c r="AR189" s="152" t="s">
        <v>283</v>
      </c>
      <c r="AT189" s="152" t="s">
        <v>168</v>
      </c>
      <c r="AU189" s="152" t="s">
        <v>87</v>
      </c>
      <c r="AY189" s="13" t="s">
        <v>150</v>
      </c>
      <c r="BE189" s="153">
        <f t="shared" si="24"/>
        <v>0</v>
      </c>
      <c r="BF189" s="153">
        <f t="shared" si="25"/>
        <v>0</v>
      </c>
      <c r="BG189" s="153">
        <f t="shared" si="26"/>
        <v>0</v>
      </c>
      <c r="BH189" s="153">
        <f t="shared" si="27"/>
        <v>0</v>
      </c>
      <c r="BI189" s="153">
        <f t="shared" si="28"/>
        <v>0</v>
      </c>
      <c r="BJ189" s="13" t="s">
        <v>87</v>
      </c>
      <c r="BK189" s="153">
        <f t="shared" si="29"/>
        <v>0</v>
      </c>
      <c r="BL189" s="13" t="s">
        <v>210</v>
      </c>
      <c r="BM189" s="152" t="s">
        <v>1786</v>
      </c>
    </row>
    <row r="190" spans="2:65" s="1" customFormat="1" ht="16.5" customHeight="1">
      <c r="B190" s="139"/>
      <c r="C190" s="154" t="s">
        <v>1787</v>
      </c>
      <c r="D190" s="154" t="s">
        <v>168</v>
      </c>
      <c r="E190" s="155" t="s">
        <v>1788</v>
      </c>
      <c r="F190" s="156" t="s">
        <v>1789</v>
      </c>
      <c r="G190" s="157" t="s">
        <v>166</v>
      </c>
      <c r="H190" s="158">
        <v>1</v>
      </c>
      <c r="I190" s="159"/>
      <c r="J190" s="160">
        <f t="shared" si="20"/>
        <v>0</v>
      </c>
      <c r="K190" s="161"/>
      <c r="L190" s="162"/>
      <c r="M190" s="163" t="s">
        <v>1</v>
      </c>
      <c r="N190" s="164" t="s">
        <v>41</v>
      </c>
      <c r="P190" s="150">
        <f t="shared" si="21"/>
        <v>0</v>
      </c>
      <c r="Q190" s="150">
        <v>1.4999999999999999E-4</v>
      </c>
      <c r="R190" s="150">
        <f t="shared" si="22"/>
        <v>1.4999999999999999E-4</v>
      </c>
      <c r="S190" s="150">
        <v>0</v>
      </c>
      <c r="T190" s="151">
        <f t="shared" si="23"/>
        <v>0</v>
      </c>
      <c r="AR190" s="152" t="s">
        <v>283</v>
      </c>
      <c r="AT190" s="152" t="s">
        <v>168</v>
      </c>
      <c r="AU190" s="152" t="s">
        <v>87</v>
      </c>
      <c r="AY190" s="13" t="s">
        <v>150</v>
      </c>
      <c r="BE190" s="153">
        <f t="shared" si="24"/>
        <v>0</v>
      </c>
      <c r="BF190" s="153">
        <f t="shared" si="25"/>
        <v>0</v>
      </c>
      <c r="BG190" s="153">
        <f t="shared" si="26"/>
        <v>0</v>
      </c>
      <c r="BH190" s="153">
        <f t="shared" si="27"/>
        <v>0</v>
      </c>
      <c r="BI190" s="153">
        <f t="shared" si="28"/>
        <v>0</v>
      </c>
      <c r="BJ190" s="13" t="s">
        <v>87</v>
      </c>
      <c r="BK190" s="153">
        <f t="shared" si="29"/>
        <v>0</v>
      </c>
      <c r="BL190" s="13" t="s">
        <v>210</v>
      </c>
      <c r="BM190" s="152" t="s">
        <v>1790</v>
      </c>
    </row>
    <row r="191" spans="2:65" s="1" customFormat="1" ht="37.9" customHeight="1">
      <c r="B191" s="139"/>
      <c r="C191" s="154" t="s">
        <v>1791</v>
      </c>
      <c r="D191" s="154" t="s">
        <v>168</v>
      </c>
      <c r="E191" s="155" t="s">
        <v>1792</v>
      </c>
      <c r="F191" s="156" t="s">
        <v>1793</v>
      </c>
      <c r="G191" s="157" t="s">
        <v>166</v>
      </c>
      <c r="H191" s="158">
        <v>1</v>
      </c>
      <c r="I191" s="159"/>
      <c r="J191" s="160">
        <f t="shared" si="20"/>
        <v>0</v>
      </c>
      <c r="K191" s="161"/>
      <c r="L191" s="162"/>
      <c r="M191" s="163" t="s">
        <v>1</v>
      </c>
      <c r="N191" s="164" t="s">
        <v>41</v>
      </c>
      <c r="P191" s="150">
        <f t="shared" si="21"/>
        <v>0</v>
      </c>
      <c r="Q191" s="150">
        <v>1.7000000000000001E-4</v>
      </c>
      <c r="R191" s="150">
        <f t="shared" si="22"/>
        <v>1.7000000000000001E-4</v>
      </c>
      <c r="S191" s="150">
        <v>0</v>
      </c>
      <c r="T191" s="151">
        <f t="shared" si="23"/>
        <v>0</v>
      </c>
      <c r="AR191" s="152" t="s">
        <v>283</v>
      </c>
      <c r="AT191" s="152" t="s">
        <v>168</v>
      </c>
      <c r="AU191" s="152" t="s">
        <v>87</v>
      </c>
      <c r="AY191" s="13" t="s">
        <v>150</v>
      </c>
      <c r="BE191" s="153">
        <f t="shared" si="24"/>
        <v>0</v>
      </c>
      <c r="BF191" s="153">
        <f t="shared" si="25"/>
        <v>0</v>
      </c>
      <c r="BG191" s="153">
        <f t="shared" si="26"/>
        <v>0</v>
      </c>
      <c r="BH191" s="153">
        <f t="shared" si="27"/>
        <v>0</v>
      </c>
      <c r="BI191" s="153">
        <f t="shared" si="28"/>
        <v>0</v>
      </c>
      <c r="BJ191" s="13" t="s">
        <v>87</v>
      </c>
      <c r="BK191" s="153">
        <f t="shared" si="29"/>
        <v>0</v>
      </c>
      <c r="BL191" s="13" t="s">
        <v>210</v>
      </c>
      <c r="BM191" s="152" t="s">
        <v>1794</v>
      </c>
    </row>
    <row r="192" spans="2:65" s="1" customFormat="1" ht="24.2" customHeight="1">
      <c r="B192" s="139"/>
      <c r="C192" s="140" t="s">
        <v>1795</v>
      </c>
      <c r="D192" s="140" t="s">
        <v>152</v>
      </c>
      <c r="E192" s="141" t="s">
        <v>1796</v>
      </c>
      <c r="F192" s="142" t="s">
        <v>1797</v>
      </c>
      <c r="G192" s="143" t="s">
        <v>166</v>
      </c>
      <c r="H192" s="144">
        <v>1</v>
      </c>
      <c r="I192" s="145"/>
      <c r="J192" s="146">
        <f t="shared" si="20"/>
        <v>0</v>
      </c>
      <c r="K192" s="147"/>
      <c r="L192" s="28"/>
      <c r="M192" s="148" t="s">
        <v>1</v>
      </c>
      <c r="N192" s="149" t="s">
        <v>41</v>
      </c>
      <c r="P192" s="150">
        <f t="shared" si="21"/>
        <v>0</v>
      </c>
      <c r="Q192" s="150">
        <v>0</v>
      </c>
      <c r="R192" s="150">
        <f t="shared" si="22"/>
        <v>0</v>
      </c>
      <c r="S192" s="150">
        <v>0</v>
      </c>
      <c r="T192" s="151">
        <f t="shared" si="23"/>
        <v>0</v>
      </c>
      <c r="AR192" s="152" t="s">
        <v>210</v>
      </c>
      <c r="AT192" s="152" t="s">
        <v>152</v>
      </c>
      <c r="AU192" s="152" t="s">
        <v>87</v>
      </c>
      <c r="AY192" s="13" t="s">
        <v>150</v>
      </c>
      <c r="BE192" s="153">
        <f t="shared" si="24"/>
        <v>0</v>
      </c>
      <c r="BF192" s="153">
        <f t="shared" si="25"/>
        <v>0</v>
      </c>
      <c r="BG192" s="153">
        <f t="shared" si="26"/>
        <v>0</v>
      </c>
      <c r="BH192" s="153">
        <f t="shared" si="27"/>
        <v>0</v>
      </c>
      <c r="BI192" s="153">
        <f t="shared" si="28"/>
        <v>0</v>
      </c>
      <c r="BJ192" s="13" t="s">
        <v>87</v>
      </c>
      <c r="BK192" s="153">
        <f t="shared" si="29"/>
        <v>0</v>
      </c>
      <c r="BL192" s="13" t="s">
        <v>210</v>
      </c>
      <c r="BM192" s="152" t="s">
        <v>1798</v>
      </c>
    </row>
    <row r="193" spans="2:65" s="1" customFormat="1" ht="24.2" customHeight="1">
      <c r="B193" s="139"/>
      <c r="C193" s="154" t="s">
        <v>1799</v>
      </c>
      <c r="D193" s="154" t="s">
        <v>168</v>
      </c>
      <c r="E193" s="155" t="s">
        <v>1800</v>
      </c>
      <c r="F193" s="156" t="s">
        <v>1801</v>
      </c>
      <c r="G193" s="157" t="s">
        <v>166</v>
      </c>
      <c r="H193" s="158">
        <v>1</v>
      </c>
      <c r="I193" s="159"/>
      <c r="J193" s="160">
        <f t="shared" si="20"/>
        <v>0</v>
      </c>
      <c r="K193" s="161"/>
      <c r="L193" s="162"/>
      <c r="M193" s="163" t="s">
        <v>1</v>
      </c>
      <c r="N193" s="164" t="s">
        <v>41</v>
      </c>
      <c r="P193" s="150">
        <f t="shared" si="21"/>
        <v>0</v>
      </c>
      <c r="Q193" s="150">
        <v>2.0500000000000002E-3</v>
      </c>
      <c r="R193" s="150">
        <f t="shared" si="22"/>
        <v>2.0500000000000002E-3</v>
      </c>
      <c r="S193" s="150">
        <v>0</v>
      </c>
      <c r="T193" s="151">
        <f t="shared" si="23"/>
        <v>0</v>
      </c>
      <c r="AR193" s="152" t="s">
        <v>283</v>
      </c>
      <c r="AT193" s="152" t="s">
        <v>168</v>
      </c>
      <c r="AU193" s="152" t="s">
        <v>87</v>
      </c>
      <c r="AY193" s="13" t="s">
        <v>150</v>
      </c>
      <c r="BE193" s="153">
        <f t="shared" si="24"/>
        <v>0</v>
      </c>
      <c r="BF193" s="153">
        <f t="shared" si="25"/>
        <v>0</v>
      </c>
      <c r="BG193" s="153">
        <f t="shared" si="26"/>
        <v>0</v>
      </c>
      <c r="BH193" s="153">
        <f t="shared" si="27"/>
        <v>0</v>
      </c>
      <c r="BI193" s="153">
        <f t="shared" si="28"/>
        <v>0</v>
      </c>
      <c r="BJ193" s="13" t="s">
        <v>87</v>
      </c>
      <c r="BK193" s="153">
        <f t="shared" si="29"/>
        <v>0</v>
      </c>
      <c r="BL193" s="13" t="s">
        <v>210</v>
      </c>
      <c r="BM193" s="152" t="s">
        <v>1802</v>
      </c>
    </row>
    <row r="194" spans="2:65" s="1" customFormat="1" ht="24.2" customHeight="1">
      <c r="B194" s="139"/>
      <c r="C194" s="140" t="s">
        <v>1803</v>
      </c>
      <c r="D194" s="140" t="s">
        <v>152</v>
      </c>
      <c r="E194" s="141" t="s">
        <v>1804</v>
      </c>
      <c r="F194" s="142" t="s">
        <v>1805</v>
      </c>
      <c r="G194" s="143" t="s">
        <v>166</v>
      </c>
      <c r="H194" s="144">
        <v>1</v>
      </c>
      <c r="I194" s="145"/>
      <c r="J194" s="146">
        <f t="shared" si="20"/>
        <v>0</v>
      </c>
      <c r="K194" s="147"/>
      <c r="L194" s="28"/>
      <c r="M194" s="148" t="s">
        <v>1</v>
      </c>
      <c r="N194" s="149" t="s">
        <v>41</v>
      </c>
      <c r="P194" s="150">
        <f t="shared" si="21"/>
        <v>0</v>
      </c>
      <c r="Q194" s="150">
        <v>0</v>
      </c>
      <c r="R194" s="150">
        <f t="shared" si="22"/>
        <v>0</v>
      </c>
      <c r="S194" s="150">
        <v>0</v>
      </c>
      <c r="T194" s="151">
        <f t="shared" si="23"/>
        <v>0</v>
      </c>
      <c r="AR194" s="152" t="s">
        <v>210</v>
      </c>
      <c r="AT194" s="152" t="s">
        <v>152</v>
      </c>
      <c r="AU194" s="152" t="s">
        <v>87</v>
      </c>
      <c r="AY194" s="13" t="s">
        <v>150</v>
      </c>
      <c r="BE194" s="153">
        <f t="shared" si="24"/>
        <v>0</v>
      </c>
      <c r="BF194" s="153">
        <f t="shared" si="25"/>
        <v>0</v>
      </c>
      <c r="BG194" s="153">
        <f t="shared" si="26"/>
        <v>0</v>
      </c>
      <c r="BH194" s="153">
        <f t="shared" si="27"/>
        <v>0</v>
      </c>
      <c r="BI194" s="153">
        <f t="shared" si="28"/>
        <v>0</v>
      </c>
      <c r="BJ194" s="13" t="s">
        <v>87</v>
      </c>
      <c r="BK194" s="153">
        <f t="shared" si="29"/>
        <v>0</v>
      </c>
      <c r="BL194" s="13" t="s">
        <v>210</v>
      </c>
      <c r="BM194" s="152" t="s">
        <v>1806</v>
      </c>
    </row>
    <row r="195" spans="2:65" s="1" customFormat="1" ht="24.2" customHeight="1">
      <c r="B195" s="139"/>
      <c r="C195" s="154" t="s">
        <v>1807</v>
      </c>
      <c r="D195" s="154" t="s">
        <v>168</v>
      </c>
      <c r="E195" s="155" t="s">
        <v>1808</v>
      </c>
      <c r="F195" s="156" t="s">
        <v>1809</v>
      </c>
      <c r="G195" s="157" t="s">
        <v>166</v>
      </c>
      <c r="H195" s="158">
        <v>1</v>
      </c>
      <c r="I195" s="159"/>
      <c r="J195" s="160">
        <f t="shared" si="20"/>
        <v>0</v>
      </c>
      <c r="K195" s="161"/>
      <c r="L195" s="162"/>
      <c r="M195" s="163" t="s">
        <v>1</v>
      </c>
      <c r="N195" s="164" t="s">
        <v>41</v>
      </c>
      <c r="P195" s="150">
        <f t="shared" si="21"/>
        <v>0</v>
      </c>
      <c r="Q195" s="150">
        <v>1.308E-2</v>
      </c>
      <c r="R195" s="150">
        <f t="shared" si="22"/>
        <v>1.308E-2</v>
      </c>
      <c r="S195" s="150">
        <v>0</v>
      </c>
      <c r="T195" s="151">
        <f t="shared" si="23"/>
        <v>0</v>
      </c>
      <c r="AR195" s="152" t="s">
        <v>283</v>
      </c>
      <c r="AT195" s="152" t="s">
        <v>168</v>
      </c>
      <c r="AU195" s="152" t="s">
        <v>87</v>
      </c>
      <c r="AY195" s="13" t="s">
        <v>150</v>
      </c>
      <c r="BE195" s="153">
        <f t="shared" si="24"/>
        <v>0</v>
      </c>
      <c r="BF195" s="153">
        <f t="shared" si="25"/>
        <v>0</v>
      </c>
      <c r="BG195" s="153">
        <f t="shared" si="26"/>
        <v>0</v>
      </c>
      <c r="BH195" s="153">
        <f t="shared" si="27"/>
        <v>0</v>
      </c>
      <c r="BI195" s="153">
        <f t="shared" si="28"/>
        <v>0</v>
      </c>
      <c r="BJ195" s="13" t="s">
        <v>87</v>
      </c>
      <c r="BK195" s="153">
        <f t="shared" si="29"/>
        <v>0</v>
      </c>
      <c r="BL195" s="13" t="s">
        <v>210</v>
      </c>
      <c r="BM195" s="152" t="s">
        <v>1810</v>
      </c>
    </row>
    <row r="196" spans="2:65" s="1" customFormat="1" ht="16.5" customHeight="1">
      <c r="B196" s="139"/>
      <c r="C196" s="140" t="s">
        <v>1811</v>
      </c>
      <c r="D196" s="140" t="s">
        <v>152</v>
      </c>
      <c r="E196" s="141" t="s">
        <v>1812</v>
      </c>
      <c r="F196" s="142" t="s">
        <v>1813</v>
      </c>
      <c r="G196" s="143" t="s">
        <v>166</v>
      </c>
      <c r="H196" s="144">
        <v>1</v>
      </c>
      <c r="I196" s="145"/>
      <c r="J196" s="146">
        <f t="shared" si="20"/>
        <v>0</v>
      </c>
      <c r="K196" s="147"/>
      <c r="L196" s="28"/>
      <c r="M196" s="148" t="s">
        <v>1</v>
      </c>
      <c r="N196" s="149" t="s">
        <v>41</v>
      </c>
      <c r="P196" s="150">
        <f t="shared" si="21"/>
        <v>0</v>
      </c>
      <c r="Q196" s="150">
        <v>0</v>
      </c>
      <c r="R196" s="150">
        <f t="shared" si="22"/>
        <v>0</v>
      </c>
      <c r="S196" s="150">
        <v>0</v>
      </c>
      <c r="T196" s="151">
        <f t="shared" si="23"/>
        <v>0</v>
      </c>
      <c r="AR196" s="152" t="s">
        <v>210</v>
      </c>
      <c r="AT196" s="152" t="s">
        <v>152</v>
      </c>
      <c r="AU196" s="152" t="s">
        <v>87</v>
      </c>
      <c r="AY196" s="13" t="s">
        <v>150</v>
      </c>
      <c r="BE196" s="153">
        <f t="shared" si="24"/>
        <v>0</v>
      </c>
      <c r="BF196" s="153">
        <f t="shared" si="25"/>
        <v>0</v>
      </c>
      <c r="BG196" s="153">
        <f t="shared" si="26"/>
        <v>0</v>
      </c>
      <c r="BH196" s="153">
        <f t="shared" si="27"/>
        <v>0</v>
      </c>
      <c r="BI196" s="153">
        <f t="shared" si="28"/>
        <v>0</v>
      </c>
      <c r="BJ196" s="13" t="s">
        <v>87</v>
      </c>
      <c r="BK196" s="153">
        <f t="shared" si="29"/>
        <v>0</v>
      </c>
      <c r="BL196" s="13" t="s">
        <v>210</v>
      </c>
      <c r="BM196" s="152" t="s">
        <v>1814</v>
      </c>
    </row>
    <row r="197" spans="2:65" s="1" customFormat="1" ht="16.5" customHeight="1">
      <c r="B197" s="139"/>
      <c r="C197" s="154" t="s">
        <v>1815</v>
      </c>
      <c r="D197" s="154" t="s">
        <v>168</v>
      </c>
      <c r="E197" s="155" t="s">
        <v>1816</v>
      </c>
      <c r="F197" s="156" t="s">
        <v>1817</v>
      </c>
      <c r="G197" s="157" t="s">
        <v>166</v>
      </c>
      <c r="H197" s="158">
        <v>1</v>
      </c>
      <c r="I197" s="159"/>
      <c r="J197" s="160">
        <f t="shared" si="20"/>
        <v>0</v>
      </c>
      <c r="K197" s="161"/>
      <c r="L197" s="162"/>
      <c r="M197" s="163" t="s">
        <v>1</v>
      </c>
      <c r="N197" s="164" t="s">
        <v>41</v>
      </c>
      <c r="P197" s="150">
        <f t="shared" si="21"/>
        <v>0</v>
      </c>
      <c r="Q197" s="150">
        <v>0</v>
      </c>
      <c r="R197" s="150">
        <f t="shared" si="22"/>
        <v>0</v>
      </c>
      <c r="S197" s="150">
        <v>0</v>
      </c>
      <c r="T197" s="151">
        <f t="shared" si="23"/>
        <v>0</v>
      </c>
      <c r="AR197" s="152" t="s">
        <v>283</v>
      </c>
      <c r="AT197" s="152" t="s">
        <v>168</v>
      </c>
      <c r="AU197" s="152" t="s">
        <v>87</v>
      </c>
      <c r="AY197" s="13" t="s">
        <v>150</v>
      </c>
      <c r="BE197" s="153">
        <f t="shared" si="24"/>
        <v>0</v>
      </c>
      <c r="BF197" s="153">
        <f t="shared" si="25"/>
        <v>0</v>
      </c>
      <c r="BG197" s="153">
        <f t="shared" si="26"/>
        <v>0</v>
      </c>
      <c r="BH197" s="153">
        <f t="shared" si="27"/>
        <v>0</v>
      </c>
      <c r="BI197" s="153">
        <f t="shared" si="28"/>
        <v>0</v>
      </c>
      <c r="BJ197" s="13" t="s">
        <v>87</v>
      </c>
      <c r="BK197" s="153">
        <f t="shared" si="29"/>
        <v>0</v>
      </c>
      <c r="BL197" s="13" t="s">
        <v>210</v>
      </c>
      <c r="BM197" s="152" t="s">
        <v>1818</v>
      </c>
    </row>
    <row r="198" spans="2:65" s="1" customFormat="1" ht="16.5" customHeight="1">
      <c r="B198" s="139"/>
      <c r="C198" s="154" t="s">
        <v>1819</v>
      </c>
      <c r="D198" s="154" t="s">
        <v>168</v>
      </c>
      <c r="E198" s="155" t="s">
        <v>1820</v>
      </c>
      <c r="F198" s="156" t="s">
        <v>1821</v>
      </c>
      <c r="G198" s="157" t="s">
        <v>166</v>
      </c>
      <c r="H198" s="158">
        <v>3</v>
      </c>
      <c r="I198" s="159"/>
      <c r="J198" s="160">
        <f t="shared" si="20"/>
        <v>0</v>
      </c>
      <c r="K198" s="161"/>
      <c r="L198" s="162"/>
      <c r="M198" s="163" t="s">
        <v>1</v>
      </c>
      <c r="N198" s="164" t="s">
        <v>41</v>
      </c>
      <c r="P198" s="150">
        <f t="shared" si="21"/>
        <v>0</v>
      </c>
      <c r="Q198" s="150">
        <v>0</v>
      </c>
      <c r="R198" s="150">
        <f t="shared" si="22"/>
        <v>0</v>
      </c>
      <c r="S198" s="150">
        <v>0</v>
      </c>
      <c r="T198" s="151">
        <f t="shared" si="23"/>
        <v>0</v>
      </c>
      <c r="AR198" s="152" t="s">
        <v>283</v>
      </c>
      <c r="AT198" s="152" t="s">
        <v>168</v>
      </c>
      <c r="AU198" s="152" t="s">
        <v>87</v>
      </c>
      <c r="AY198" s="13" t="s">
        <v>150</v>
      </c>
      <c r="BE198" s="153">
        <f t="shared" si="24"/>
        <v>0</v>
      </c>
      <c r="BF198" s="153">
        <f t="shared" si="25"/>
        <v>0</v>
      </c>
      <c r="BG198" s="153">
        <f t="shared" si="26"/>
        <v>0</v>
      </c>
      <c r="BH198" s="153">
        <f t="shared" si="27"/>
        <v>0</v>
      </c>
      <c r="BI198" s="153">
        <f t="shared" si="28"/>
        <v>0</v>
      </c>
      <c r="BJ198" s="13" t="s">
        <v>87</v>
      </c>
      <c r="BK198" s="153">
        <f t="shared" si="29"/>
        <v>0</v>
      </c>
      <c r="BL198" s="13" t="s">
        <v>210</v>
      </c>
      <c r="BM198" s="152" t="s">
        <v>1822</v>
      </c>
    </row>
    <row r="199" spans="2:65" s="1" customFormat="1" ht="21.75" customHeight="1">
      <c r="B199" s="139"/>
      <c r="C199" s="140" t="s">
        <v>1823</v>
      </c>
      <c r="D199" s="140" t="s">
        <v>152</v>
      </c>
      <c r="E199" s="141" t="s">
        <v>1824</v>
      </c>
      <c r="F199" s="142" t="s">
        <v>1825</v>
      </c>
      <c r="G199" s="143" t="s">
        <v>271</v>
      </c>
      <c r="H199" s="165"/>
      <c r="I199" s="145"/>
      <c r="J199" s="146">
        <f t="shared" si="20"/>
        <v>0</v>
      </c>
      <c r="K199" s="147"/>
      <c r="L199" s="28"/>
      <c r="M199" s="148" t="s">
        <v>1</v>
      </c>
      <c r="N199" s="149" t="s">
        <v>41</v>
      </c>
      <c r="P199" s="150">
        <f t="shared" si="21"/>
        <v>0</v>
      </c>
      <c r="Q199" s="150">
        <v>0</v>
      </c>
      <c r="R199" s="150">
        <f t="shared" si="22"/>
        <v>0</v>
      </c>
      <c r="S199" s="150">
        <v>0</v>
      </c>
      <c r="T199" s="151">
        <f t="shared" si="23"/>
        <v>0</v>
      </c>
      <c r="AR199" s="152" t="s">
        <v>210</v>
      </c>
      <c r="AT199" s="152" t="s">
        <v>152</v>
      </c>
      <c r="AU199" s="152" t="s">
        <v>87</v>
      </c>
      <c r="AY199" s="13" t="s">
        <v>150</v>
      </c>
      <c r="BE199" s="153">
        <f t="shared" si="24"/>
        <v>0</v>
      </c>
      <c r="BF199" s="153">
        <f t="shared" si="25"/>
        <v>0</v>
      </c>
      <c r="BG199" s="153">
        <f t="shared" si="26"/>
        <v>0</v>
      </c>
      <c r="BH199" s="153">
        <f t="shared" si="27"/>
        <v>0</v>
      </c>
      <c r="BI199" s="153">
        <f t="shared" si="28"/>
        <v>0</v>
      </c>
      <c r="BJ199" s="13" t="s">
        <v>87</v>
      </c>
      <c r="BK199" s="153">
        <f t="shared" si="29"/>
        <v>0</v>
      </c>
      <c r="BL199" s="13" t="s">
        <v>210</v>
      </c>
      <c r="BM199" s="152" t="s">
        <v>1826</v>
      </c>
    </row>
    <row r="200" spans="2:65" s="1" customFormat="1" ht="24.2" customHeight="1">
      <c r="B200" s="139"/>
      <c r="C200" s="140" t="s">
        <v>198</v>
      </c>
      <c r="D200" s="140" t="s">
        <v>152</v>
      </c>
      <c r="E200" s="141" t="s">
        <v>1827</v>
      </c>
      <c r="F200" s="142" t="s">
        <v>1828</v>
      </c>
      <c r="G200" s="143" t="s">
        <v>271</v>
      </c>
      <c r="H200" s="165"/>
      <c r="I200" s="145"/>
      <c r="J200" s="146">
        <f t="shared" si="20"/>
        <v>0</v>
      </c>
      <c r="K200" s="147"/>
      <c r="L200" s="28"/>
      <c r="M200" s="148" t="s">
        <v>1</v>
      </c>
      <c r="N200" s="149" t="s">
        <v>41</v>
      </c>
      <c r="P200" s="150">
        <f t="shared" si="21"/>
        <v>0</v>
      </c>
      <c r="Q200" s="150">
        <v>0</v>
      </c>
      <c r="R200" s="150">
        <f t="shared" si="22"/>
        <v>0</v>
      </c>
      <c r="S200" s="150">
        <v>0</v>
      </c>
      <c r="T200" s="151">
        <f t="shared" si="23"/>
        <v>0</v>
      </c>
      <c r="AR200" s="152" t="s">
        <v>210</v>
      </c>
      <c r="AT200" s="152" t="s">
        <v>152</v>
      </c>
      <c r="AU200" s="152" t="s">
        <v>87</v>
      </c>
      <c r="AY200" s="13" t="s">
        <v>150</v>
      </c>
      <c r="BE200" s="153">
        <f t="shared" si="24"/>
        <v>0</v>
      </c>
      <c r="BF200" s="153">
        <f t="shared" si="25"/>
        <v>0</v>
      </c>
      <c r="BG200" s="153">
        <f t="shared" si="26"/>
        <v>0</v>
      </c>
      <c r="BH200" s="153">
        <f t="shared" si="27"/>
        <v>0</v>
      </c>
      <c r="BI200" s="153">
        <f t="shared" si="28"/>
        <v>0</v>
      </c>
      <c r="BJ200" s="13" t="s">
        <v>87</v>
      </c>
      <c r="BK200" s="153">
        <f t="shared" si="29"/>
        <v>0</v>
      </c>
      <c r="BL200" s="13" t="s">
        <v>210</v>
      </c>
      <c r="BM200" s="152" t="s">
        <v>1829</v>
      </c>
    </row>
    <row r="201" spans="2:65" s="1" customFormat="1" ht="24.2" customHeight="1">
      <c r="B201" s="139"/>
      <c r="C201" s="140" t="s">
        <v>1830</v>
      </c>
      <c r="D201" s="140" t="s">
        <v>152</v>
      </c>
      <c r="E201" s="141" t="s">
        <v>1831</v>
      </c>
      <c r="F201" s="142" t="s">
        <v>1832</v>
      </c>
      <c r="G201" s="143" t="s">
        <v>271</v>
      </c>
      <c r="H201" s="165"/>
      <c r="I201" s="145"/>
      <c r="J201" s="146">
        <f t="shared" si="20"/>
        <v>0</v>
      </c>
      <c r="K201" s="147"/>
      <c r="L201" s="28"/>
      <c r="M201" s="148" t="s">
        <v>1</v>
      </c>
      <c r="N201" s="149" t="s">
        <v>41</v>
      </c>
      <c r="P201" s="150">
        <f t="shared" si="21"/>
        <v>0</v>
      </c>
      <c r="Q201" s="150">
        <v>0</v>
      </c>
      <c r="R201" s="150">
        <f t="shared" si="22"/>
        <v>0</v>
      </c>
      <c r="S201" s="150">
        <v>0</v>
      </c>
      <c r="T201" s="151">
        <f t="shared" si="23"/>
        <v>0</v>
      </c>
      <c r="AR201" s="152" t="s">
        <v>210</v>
      </c>
      <c r="AT201" s="152" t="s">
        <v>152</v>
      </c>
      <c r="AU201" s="152" t="s">
        <v>87</v>
      </c>
      <c r="AY201" s="13" t="s">
        <v>150</v>
      </c>
      <c r="BE201" s="153">
        <f t="shared" si="24"/>
        <v>0</v>
      </c>
      <c r="BF201" s="153">
        <f t="shared" si="25"/>
        <v>0</v>
      </c>
      <c r="BG201" s="153">
        <f t="shared" si="26"/>
        <v>0</v>
      </c>
      <c r="BH201" s="153">
        <f t="shared" si="27"/>
        <v>0</v>
      </c>
      <c r="BI201" s="153">
        <f t="shared" si="28"/>
        <v>0</v>
      </c>
      <c r="BJ201" s="13" t="s">
        <v>87</v>
      </c>
      <c r="BK201" s="153">
        <f t="shared" si="29"/>
        <v>0</v>
      </c>
      <c r="BL201" s="13" t="s">
        <v>210</v>
      </c>
      <c r="BM201" s="152" t="s">
        <v>1833</v>
      </c>
    </row>
    <row r="202" spans="2:65" s="11" customFormat="1" ht="22.9" customHeight="1">
      <c r="B202" s="127"/>
      <c r="D202" s="128" t="s">
        <v>74</v>
      </c>
      <c r="E202" s="137" t="s">
        <v>1141</v>
      </c>
      <c r="F202" s="137" t="s">
        <v>1834</v>
      </c>
      <c r="I202" s="130"/>
      <c r="J202" s="138">
        <f>BK202</f>
        <v>0</v>
      </c>
      <c r="L202" s="127"/>
      <c r="M202" s="132"/>
      <c r="P202" s="133">
        <f>SUM(P203:P207)</f>
        <v>0</v>
      </c>
      <c r="R202" s="133">
        <f>SUM(R203:R207)</f>
        <v>5.1200000000000002E-2</v>
      </c>
      <c r="T202" s="134">
        <f>SUM(T203:T207)</f>
        <v>0</v>
      </c>
      <c r="AR202" s="128" t="s">
        <v>87</v>
      </c>
      <c r="AT202" s="135" t="s">
        <v>74</v>
      </c>
      <c r="AU202" s="135" t="s">
        <v>82</v>
      </c>
      <c r="AY202" s="128" t="s">
        <v>150</v>
      </c>
      <c r="BK202" s="136">
        <f>SUM(BK203:BK207)</f>
        <v>0</v>
      </c>
    </row>
    <row r="203" spans="2:65" s="1" customFormat="1" ht="24.2" customHeight="1">
      <c r="B203" s="139"/>
      <c r="C203" s="154" t="s">
        <v>1835</v>
      </c>
      <c r="D203" s="154" t="s">
        <v>168</v>
      </c>
      <c r="E203" s="155" t="s">
        <v>1836</v>
      </c>
      <c r="F203" s="156" t="s">
        <v>1837</v>
      </c>
      <c r="G203" s="157" t="s">
        <v>174</v>
      </c>
      <c r="H203" s="158">
        <v>10</v>
      </c>
      <c r="I203" s="159"/>
      <c r="J203" s="160">
        <f>ROUND(I203*H203,2)</f>
        <v>0</v>
      </c>
      <c r="K203" s="161"/>
      <c r="L203" s="162"/>
      <c r="M203" s="163" t="s">
        <v>1</v>
      </c>
      <c r="N203" s="164" t="s">
        <v>41</v>
      </c>
      <c r="P203" s="150">
        <f>O203*H203</f>
        <v>0</v>
      </c>
      <c r="Q203" s="150">
        <v>1.24E-3</v>
      </c>
      <c r="R203" s="150">
        <f>Q203*H203</f>
        <v>1.24E-2</v>
      </c>
      <c r="S203" s="150">
        <v>0</v>
      </c>
      <c r="T203" s="151">
        <f>S203*H203</f>
        <v>0</v>
      </c>
      <c r="AR203" s="152" t="s">
        <v>283</v>
      </c>
      <c r="AT203" s="152" t="s">
        <v>168</v>
      </c>
      <c r="AU203" s="152" t="s">
        <v>87</v>
      </c>
      <c r="AY203" s="13" t="s">
        <v>150</v>
      </c>
      <c r="BE203" s="153">
        <f>IF(N203="základná",J203,0)</f>
        <v>0</v>
      </c>
      <c r="BF203" s="153">
        <f>IF(N203="znížená",J203,0)</f>
        <v>0</v>
      </c>
      <c r="BG203" s="153">
        <f>IF(N203="zákl. prenesená",J203,0)</f>
        <v>0</v>
      </c>
      <c r="BH203" s="153">
        <f>IF(N203="zníž. prenesená",J203,0)</f>
        <v>0</v>
      </c>
      <c r="BI203" s="153">
        <f>IF(N203="nulová",J203,0)</f>
        <v>0</v>
      </c>
      <c r="BJ203" s="13" t="s">
        <v>87</v>
      </c>
      <c r="BK203" s="153">
        <f>ROUND(I203*H203,2)</f>
        <v>0</v>
      </c>
      <c r="BL203" s="13" t="s">
        <v>210</v>
      </c>
      <c r="BM203" s="152" t="s">
        <v>1838</v>
      </c>
    </row>
    <row r="204" spans="2:65" s="1" customFormat="1" ht="24.2" customHeight="1">
      <c r="B204" s="139"/>
      <c r="C204" s="154" t="s">
        <v>1839</v>
      </c>
      <c r="D204" s="154" t="s">
        <v>168</v>
      </c>
      <c r="E204" s="155" t="s">
        <v>1840</v>
      </c>
      <c r="F204" s="156" t="s">
        <v>1841</v>
      </c>
      <c r="G204" s="157" t="s">
        <v>174</v>
      </c>
      <c r="H204" s="158">
        <v>20</v>
      </c>
      <c r="I204" s="159"/>
      <c r="J204" s="160">
        <f>ROUND(I204*H204,2)</f>
        <v>0</v>
      </c>
      <c r="K204" s="161"/>
      <c r="L204" s="162"/>
      <c r="M204" s="163" t="s">
        <v>1</v>
      </c>
      <c r="N204" s="164" t="s">
        <v>41</v>
      </c>
      <c r="P204" s="150">
        <f>O204*H204</f>
        <v>0</v>
      </c>
      <c r="Q204" s="150">
        <v>1.9400000000000001E-3</v>
      </c>
      <c r="R204" s="150">
        <f>Q204*H204</f>
        <v>3.8800000000000001E-2</v>
      </c>
      <c r="S204" s="150">
        <v>0</v>
      </c>
      <c r="T204" s="151">
        <f>S204*H204</f>
        <v>0</v>
      </c>
      <c r="AR204" s="152" t="s">
        <v>283</v>
      </c>
      <c r="AT204" s="152" t="s">
        <v>168</v>
      </c>
      <c r="AU204" s="152" t="s">
        <v>87</v>
      </c>
      <c r="AY204" s="13" t="s">
        <v>150</v>
      </c>
      <c r="BE204" s="153">
        <f>IF(N204="základná",J204,0)</f>
        <v>0</v>
      </c>
      <c r="BF204" s="153">
        <f>IF(N204="znížená",J204,0)</f>
        <v>0</v>
      </c>
      <c r="BG204" s="153">
        <f>IF(N204="zákl. prenesená",J204,0)</f>
        <v>0</v>
      </c>
      <c r="BH204" s="153">
        <f>IF(N204="zníž. prenesená",J204,0)</f>
        <v>0</v>
      </c>
      <c r="BI204" s="153">
        <f>IF(N204="nulová",J204,0)</f>
        <v>0</v>
      </c>
      <c r="BJ204" s="13" t="s">
        <v>87</v>
      </c>
      <c r="BK204" s="153">
        <f>ROUND(I204*H204,2)</f>
        <v>0</v>
      </c>
      <c r="BL204" s="13" t="s">
        <v>210</v>
      </c>
      <c r="BM204" s="152" t="s">
        <v>1842</v>
      </c>
    </row>
    <row r="205" spans="2:65" s="1" customFormat="1" ht="24.2" customHeight="1">
      <c r="B205" s="139"/>
      <c r="C205" s="140" t="s">
        <v>1843</v>
      </c>
      <c r="D205" s="140" t="s">
        <v>152</v>
      </c>
      <c r="E205" s="141" t="s">
        <v>1231</v>
      </c>
      <c r="F205" s="142" t="s">
        <v>1232</v>
      </c>
      <c r="G205" s="143" t="s">
        <v>271</v>
      </c>
      <c r="H205" s="165"/>
      <c r="I205" s="145"/>
      <c r="J205" s="146">
        <f>ROUND(I205*H205,2)</f>
        <v>0</v>
      </c>
      <c r="K205" s="147"/>
      <c r="L205" s="28"/>
      <c r="M205" s="148" t="s">
        <v>1</v>
      </c>
      <c r="N205" s="149" t="s">
        <v>41</v>
      </c>
      <c r="P205" s="150">
        <f>O205*H205</f>
        <v>0</v>
      </c>
      <c r="Q205" s="150">
        <v>0</v>
      </c>
      <c r="R205" s="150">
        <f>Q205*H205</f>
        <v>0</v>
      </c>
      <c r="S205" s="150">
        <v>0</v>
      </c>
      <c r="T205" s="151">
        <f>S205*H205</f>
        <v>0</v>
      </c>
      <c r="AR205" s="152" t="s">
        <v>210</v>
      </c>
      <c r="AT205" s="152" t="s">
        <v>152</v>
      </c>
      <c r="AU205" s="152" t="s">
        <v>87</v>
      </c>
      <c r="AY205" s="13" t="s">
        <v>150</v>
      </c>
      <c r="BE205" s="153">
        <f>IF(N205="základná",J205,0)</f>
        <v>0</v>
      </c>
      <c r="BF205" s="153">
        <f>IF(N205="znížená",J205,0)</f>
        <v>0</v>
      </c>
      <c r="BG205" s="153">
        <f>IF(N205="zákl. prenesená",J205,0)</f>
        <v>0</v>
      </c>
      <c r="BH205" s="153">
        <f>IF(N205="zníž. prenesená",J205,0)</f>
        <v>0</v>
      </c>
      <c r="BI205" s="153">
        <f>IF(N205="nulová",J205,0)</f>
        <v>0</v>
      </c>
      <c r="BJ205" s="13" t="s">
        <v>87</v>
      </c>
      <c r="BK205" s="153">
        <f>ROUND(I205*H205,2)</f>
        <v>0</v>
      </c>
      <c r="BL205" s="13" t="s">
        <v>210</v>
      </c>
      <c r="BM205" s="152" t="s">
        <v>1844</v>
      </c>
    </row>
    <row r="206" spans="2:65" s="1" customFormat="1" ht="24.2" customHeight="1">
      <c r="B206" s="139"/>
      <c r="C206" s="140" t="s">
        <v>1845</v>
      </c>
      <c r="D206" s="140" t="s">
        <v>152</v>
      </c>
      <c r="E206" s="141" t="s">
        <v>1235</v>
      </c>
      <c r="F206" s="142" t="s">
        <v>1236</v>
      </c>
      <c r="G206" s="143" t="s">
        <v>271</v>
      </c>
      <c r="H206" s="165"/>
      <c r="I206" s="145"/>
      <c r="J206" s="146">
        <f>ROUND(I206*H206,2)</f>
        <v>0</v>
      </c>
      <c r="K206" s="147"/>
      <c r="L206" s="28"/>
      <c r="M206" s="148" t="s">
        <v>1</v>
      </c>
      <c r="N206" s="149" t="s">
        <v>41</v>
      </c>
      <c r="P206" s="150">
        <f>O206*H206</f>
        <v>0</v>
      </c>
      <c r="Q206" s="150">
        <v>0</v>
      </c>
      <c r="R206" s="150">
        <f>Q206*H206</f>
        <v>0</v>
      </c>
      <c r="S206" s="150">
        <v>0</v>
      </c>
      <c r="T206" s="151">
        <f>S206*H206</f>
        <v>0</v>
      </c>
      <c r="AR206" s="152" t="s">
        <v>210</v>
      </c>
      <c r="AT206" s="152" t="s">
        <v>152</v>
      </c>
      <c r="AU206" s="152" t="s">
        <v>87</v>
      </c>
      <c r="AY206" s="13" t="s">
        <v>150</v>
      </c>
      <c r="BE206" s="153">
        <f>IF(N206="základná",J206,0)</f>
        <v>0</v>
      </c>
      <c r="BF206" s="153">
        <f>IF(N206="znížená",J206,0)</f>
        <v>0</v>
      </c>
      <c r="BG206" s="153">
        <f>IF(N206="zákl. prenesená",J206,0)</f>
        <v>0</v>
      </c>
      <c r="BH206" s="153">
        <f>IF(N206="zníž. prenesená",J206,0)</f>
        <v>0</v>
      </c>
      <c r="BI206" s="153">
        <f>IF(N206="nulová",J206,0)</f>
        <v>0</v>
      </c>
      <c r="BJ206" s="13" t="s">
        <v>87</v>
      </c>
      <c r="BK206" s="153">
        <f>ROUND(I206*H206,2)</f>
        <v>0</v>
      </c>
      <c r="BL206" s="13" t="s">
        <v>210</v>
      </c>
      <c r="BM206" s="152" t="s">
        <v>1846</v>
      </c>
    </row>
    <row r="207" spans="2:65" s="1" customFormat="1" ht="24.2" customHeight="1">
      <c r="B207" s="139"/>
      <c r="C207" s="140" t="s">
        <v>1847</v>
      </c>
      <c r="D207" s="140" t="s">
        <v>152</v>
      </c>
      <c r="E207" s="141" t="s">
        <v>1239</v>
      </c>
      <c r="F207" s="142" t="s">
        <v>1240</v>
      </c>
      <c r="G207" s="143" t="s">
        <v>271</v>
      </c>
      <c r="H207" s="165"/>
      <c r="I207" s="145"/>
      <c r="J207" s="146">
        <f>ROUND(I207*H207,2)</f>
        <v>0</v>
      </c>
      <c r="K207" s="147"/>
      <c r="L207" s="28"/>
      <c r="M207" s="148" t="s">
        <v>1</v>
      </c>
      <c r="N207" s="149" t="s">
        <v>41</v>
      </c>
      <c r="P207" s="150">
        <f>O207*H207</f>
        <v>0</v>
      </c>
      <c r="Q207" s="150">
        <v>0</v>
      </c>
      <c r="R207" s="150">
        <f>Q207*H207</f>
        <v>0</v>
      </c>
      <c r="S207" s="150">
        <v>0</v>
      </c>
      <c r="T207" s="151">
        <f>S207*H207</f>
        <v>0</v>
      </c>
      <c r="AR207" s="152" t="s">
        <v>210</v>
      </c>
      <c r="AT207" s="152" t="s">
        <v>152</v>
      </c>
      <c r="AU207" s="152" t="s">
        <v>87</v>
      </c>
      <c r="AY207" s="13" t="s">
        <v>150</v>
      </c>
      <c r="BE207" s="153">
        <f>IF(N207="základná",J207,0)</f>
        <v>0</v>
      </c>
      <c r="BF207" s="153">
        <f>IF(N207="znížená",J207,0)</f>
        <v>0</v>
      </c>
      <c r="BG207" s="153">
        <f>IF(N207="zákl. prenesená",J207,0)</f>
        <v>0</v>
      </c>
      <c r="BH207" s="153">
        <f>IF(N207="zníž. prenesená",J207,0)</f>
        <v>0</v>
      </c>
      <c r="BI207" s="153">
        <f>IF(N207="nulová",J207,0)</f>
        <v>0</v>
      </c>
      <c r="BJ207" s="13" t="s">
        <v>87</v>
      </c>
      <c r="BK207" s="153">
        <f>ROUND(I207*H207,2)</f>
        <v>0</v>
      </c>
      <c r="BL207" s="13" t="s">
        <v>210</v>
      </c>
      <c r="BM207" s="152" t="s">
        <v>1848</v>
      </c>
    </row>
    <row r="208" spans="2:65" s="11" customFormat="1" ht="22.9" customHeight="1">
      <c r="B208" s="127"/>
      <c r="D208" s="128" t="s">
        <v>74</v>
      </c>
      <c r="E208" s="137" t="s">
        <v>1242</v>
      </c>
      <c r="F208" s="137" t="s">
        <v>1243</v>
      </c>
      <c r="I208" s="130"/>
      <c r="J208" s="138">
        <f>BK208</f>
        <v>0</v>
      </c>
      <c r="L208" s="127"/>
      <c r="M208" s="132"/>
      <c r="P208" s="133">
        <f>SUM(P209:P227)</f>
        <v>0</v>
      </c>
      <c r="R208" s="133">
        <f>SUM(R209:R227)</f>
        <v>0.36812</v>
      </c>
      <c r="T208" s="134">
        <f>SUM(T209:T227)</f>
        <v>0</v>
      </c>
      <c r="AR208" s="128" t="s">
        <v>87</v>
      </c>
      <c r="AT208" s="135" t="s">
        <v>74</v>
      </c>
      <c r="AU208" s="135" t="s">
        <v>82</v>
      </c>
      <c r="AY208" s="128" t="s">
        <v>150</v>
      </c>
      <c r="BK208" s="136">
        <f>SUM(BK209:BK227)</f>
        <v>0</v>
      </c>
    </row>
    <row r="209" spans="2:65" s="1" customFormat="1" ht="16.5" customHeight="1">
      <c r="B209" s="139"/>
      <c r="C209" s="140" t="s">
        <v>1849</v>
      </c>
      <c r="D209" s="140" t="s">
        <v>152</v>
      </c>
      <c r="E209" s="141" t="s">
        <v>1850</v>
      </c>
      <c r="F209" s="142" t="s">
        <v>1851</v>
      </c>
      <c r="G209" s="143" t="s">
        <v>166</v>
      </c>
      <c r="H209" s="144">
        <v>1</v>
      </c>
      <c r="I209" s="145"/>
      <c r="J209" s="146">
        <f t="shared" ref="J209:J227" si="30">ROUND(I209*H209,2)</f>
        <v>0</v>
      </c>
      <c r="K209" s="147"/>
      <c r="L209" s="28"/>
      <c r="M209" s="148" t="s">
        <v>1</v>
      </c>
      <c r="N209" s="149" t="s">
        <v>41</v>
      </c>
      <c r="P209" s="150">
        <f t="shared" ref="P209:P227" si="31">O209*H209</f>
        <v>0</v>
      </c>
      <c r="Q209" s="150">
        <v>2.4000000000000001E-4</v>
      </c>
      <c r="R209" s="150">
        <f t="shared" ref="R209:R227" si="32">Q209*H209</f>
        <v>2.4000000000000001E-4</v>
      </c>
      <c r="S209" s="150">
        <v>0</v>
      </c>
      <c r="T209" s="151">
        <f t="shared" ref="T209:T227" si="33">S209*H209</f>
        <v>0</v>
      </c>
      <c r="AR209" s="152" t="s">
        <v>210</v>
      </c>
      <c r="AT209" s="152" t="s">
        <v>152</v>
      </c>
      <c r="AU209" s="152" t="s">
        <v>87</v>
      </c>
      <c r="AY209" s="13" t="s">
        <v>150</v>
      </c>
      <c r="BE209" s="153">
        <f t="shared" ref="BE209:BE227" si="34">IF(N209="základná",J209,0)</f>
        <v>0</v>
      </c>
      <c r="BF209" s="153">
        <f t="shared" ref="BF209:BF227" si="35">IF(N209="znížená",J209,0)</f>
        <v>0</v>
      </c>
      <c r="BG209" s="153">
        <f t="shared" ref="BG209:BG227" si="36">IF(N209="zákl. prenesená",J209,0)</f>
        <v>0</v>
      </c>
      <c r="BH209" s="153">
        <f t="shared" ref="BH209:BH227" si="37">IF(N209="zníž. prenesená",J209,0)</f>
        <v>0</v>
      </c>
      <c r="BI209" s="153">
        <f t="shared" ref="BI209:BI227" si="38">IF(N209="nulová",J209,0)</f>
        <v>0</v>
      </c>
      <c r="BJ209" s="13" t="s">
        <v>87</v>
      </c>
      <c r="BK209" s="153">
        <f t="shared" ref="BK209:BK227" si="39">ROUND(I209*H209,2)</f>
        <v>0</v>
      </c>
      <c r="BL209" s="13" t="s">
        <v>210</v>
      </c>
      <c r="BM209" s="152" t="s">
        <v>1852</v>
      </c>
    </row>
    <row r="210" spans="2:65" s="1" customFormat="1" ht="16.5" customHeight="1">
      <c r="B210" s="139"/>
      <c r="C210" s="154" t="s">
        <v>1853</v>
      </c>
      <c r="D210" s="154" t="s">
        <v>168</v>
      </c>
      <c r="E210" s="155" t="s">
        <v>1854</v>
      </c>
      <c r="F210" s="156" t="s">
        <v>1855</v>
      </c>
      <c r="G210" s="157" t="s">
        <v>166</v>
      </c>
      <c r="H210" s="158">
        <v>1</v>
      </c>
      <c r="I210" s="159"/>
      <c r="J210" s="160">
        <f t="shared" si="30"/>
        <v>0</v>
      </c>
      <c r="K210" s="161"/>
      <c r="L210" s="162"/>
      <c r="M210" s="163" t="s">
        <v>1</v>
      </c>
      <c r="N210" s="164" t="s">
        <v>41</v>
      </c>
      <c r="P210" s="150">
        <f t="shared" si="31"/>
        <v>0</v>
      </c>
      <c r="Q210" s="150">
        <v>0</v>
      </c>
      <c r="R210" s="150">
        <f t="shared" si="32"/>
        <v>0</v>
      </c>
      <c r="S210" s="150">
        <v>0</v>
      </c>
      <c r="T210" s="151">
        <f t="shared" si="33"/>
        <v>0</v>
      </c>
      <c r="AR210" s="152" t="s">
        <v>283</v>
      </c>
      <c r="AT210" s="152" t="s">
        <v>168</v>
      </c>
      <c r="AU210" s="152" t="s">
        <v>87</v>
      </c>
      <c r="AY210" s="13" t="s">
        <v>150</v>
      </c>
      <c r="BE210" s="153">
        <f t="shared" si="34"/>
        <v>0</v>
      </c>
      <c r="BF210" s="153">
        <f t="shared" si="35"/>
        <v>0</v>
      </c>
      <c r="BG210" s="153">
        <f t="shared" si="36"/>
        <v>0</v>
      </c>
      <c r="BH210" s="153">
        <f t="shared" si="37"/>
        <v>0</v>
      </c>
      <c r="BI210" s="153">
        <f t="shared" si="38"/>
        <v>0</v>
      </c>
      <c r="BJ210" s="13" t="s">
        <v>87</v>
      </c>
      <c r="BK210" s="153">
        <f t="shared" si="39"/>
        <v>0</v>
      </c>
      <c r="BL210" s="13" t="s">
        <v>210</v>
      </c>
      <c r="BM210" s="152" t="s">
        <v>1856</v>
      </c>
    </row>
    <row r="211" spans="2:65" s="1" customFormat="1" ht="16.5" customHeight="1">
      <c r="B211" s="139"/>
      <c r="C211" s="140" t="s">
        <v>1857</v>
      </c>
      <c r="D211" s="140" t="s">
        <v>152</v>
      </c>
      <c r="E211" s="141" t="s">
        <v>1858</v>
      </c>
      <c r="F211" s="142" t="s">
        <v>1859</v>
      </c>
      <c r="G211" s="143" t="s">
        <v>166</v>
      </c>
      <c r="H211" s="144">
        <v>1</v>
      </c>
      <c r="I211" s="145"/>
      <c r="J211" s="146">
        <f t="shared" si="30"/>
        <v>0</v>
      </c>
      <c r="K211" s="147"/>
      <c r="L211" s="28"/>
      <c r="M211" s="148" t="s">
        <v>1</v>
      </c>
      <c r="N211" s="149" t="s">
        <v>41</v>
      </c>
      <c r="P211" s="150">
        <f t="shared" si="31"/>
        <v>0</v>
      </c>
      <c r="Q211" s="150">
        <v>2.4000000000000001E-4</v>
      </c>
      <c r="R211" s="150">
        <f t="shared" si="32"/>
        <v>2.4000000000000001E-4</v>
      </c>
      <c r="S211" s="150">
        <v>0</v>
      </c>
      <c r="T211" s="151">
        <f t="shared" si="33"/>
        <v>0</v>
      </c>
      <c r="AR211" s="152" t="s">
        <v>210</v>
      </c>
      <c r="AT211" s="152" t="s">
        <v>152</v>
      </c>
      <c r="AU211" s="152" t="s">
        <v>87</v>
      </c>
      <c r="AY211" s="13" t="s">
        <v>150</v>
      </c>
      <c r="BE211" s="153">
        <f t="shared" si="34"/>
        <v>0</v>
      </c>
      <c r="BF211" s="153">
        <f t="shared" si="35"/>
        <v>0</v>
      </c>
      <c r="BG211" s="153">
        <f t="shared" si="36"/>
        <v>0</v>
      </c>
      <c r="BH211" s="153">
        <f t="shared" si="37"/>
        <v>0</v>
      </c>
      <c r="BI211" s="153">
        <f t="shared" si="38"/>
        <v>0</v>
      </c>
      <c r="BJ211" s="13" t="s">
        <v>87</v>
      </c>
      <c r="BK211" s="153">
        <f t="shared" si="39"/>
        <v>0</v>
      </c>
      <c r="BL211" s="13" t="s">
        <v>210</v>
      </c>
      <c r="BM211" s="152" t="s">
        <v>1860</v>
      </c>
    </row>
    <row r="212" spans="2:65" s="1" customFormat="1" ht="16.5" customHeight="1">
      <c r="B212" s="139"/>
      <c r="C212" s="154" t="s">
        <v>1861</v>
      </c>
      <c r="D212" s="154" t="s">
        <v>168</v>
      </c>
      <c r="E212" s="155" t="s">
        <v>1862</v>
      </c>
      <c r="F212" s="156" t="s">
        <v>1863</v>
      </c>
      <c r="G212" s="157" t="s">
        <v>166</v>
      </c>
      <c r="H212" s="158">
        <v>1</v>
      </c>
      <c r="I212" s="159"/>
      <c r="J212" s="160">
        <f t="shared" si="30"/>
        <v>0</v>
      </c>
      <c r="K212" s="161"/>
      <c r="L212" s="162"/>
      <c r="M212" s="163" t="s">
        <v>1</v>
      </c>
      <c r="N212" s="164" t="s">
        <v>41</v>
      </c>
      <c r="P212" s="150">
        <f t="shared" si="31"/>
        <v>0</v>
      </c>
      <c r="Q212" s="150">
        <v>0</v>
      </c>
      <c r="R212" s="150">
        <f t="shared" si="32"/>
        <v>0</v>
      </c>
      <c r="S212" s="150">
        <v>0</v>
      </c>
      <c r="T212" s="151">
        <f t="shared" si="33"/>
        <v>0</v>
      </c>
      <c r="AR212" s="152" t="s">
        <v>283</v>
      </c>
      <c r="AT212" s="152" t="s">
        <v>168</v>
      </c>
      <c r="AU212" s="152" t="s">
        <v>87</v>
      </c>
      <c r="AY212" s="13" t="s">
        <v>150</v>
      </c>
      <c r="BE212" s="153">
        <f t="shared" si="34"/>
        <v>0</v>
      </c>
      <c r="BF212" s="153">
        <f t="shared" si="35"/>
        <v>0</v>
      </c>
      <c r="BG212" s="153">
        <f t="shared" si="36"/>
        <v>0</v>
      </c>
      <c r="BH212" s="153">
        <f t="shared" si="37"/>
        <v>0</v>
      </c>
      <c r="BI212" s="153">
        <f t="shared" si="38"/>
        <v>0</v>
      </c>
      <c r="BJ212" s="13" t="s">
        <v>87</v>
      </c>
      <c r="BK212" s="153">
        <f t="shared" si="39"/>
        <v>0</v>
      </c>
      <c r="BL212" s="13" t="s">
        <v>210</v>
      </c>
      <c r="BM212" s="152" t="s">
        <v>1864</v>
      </c>
    </row>
    <row r="213" spans="2:65" s="1" customFormat="1" ht="24.2" customHeight="1">
      <c r="B213" s="139"/>
      <c r="C213" s="140" t="s">
        <v>1865</v>
      </c>
      <c r="D213" s="140" t="s">
        <v>152</v>
      </c>
      <c r="E213" s="141" t="s">
        <v>1866</v>
      </c>
      <c r="F213" s="142" t="s">
        <v>1867</v>
      </c>
      <c r="G213" s="143" t="s">
        <v>166</v>
      </c>
      <c r="H213" s="144">
        <v>2</v>
      </c>
      <c r="I213" s="145"/>
      <c r="J213" s="146">
        <f t="shared" si="30"/>
        <v>0</v>
      </c>
      <c r="K213" s="147"/>
      <c r="L213" s="28"/>
      <c r="M213" s="148" t="s">
        <v>1</v>
      </c>
      <c r="N213" s="149" t="s">
        <v>41</v>
      </c>
      <c r="P213" s="150">
        <f t="shared" si="31"/>
        <v>0</v>
      </c>
      <c r="Q213" s="150">
        <v>1.0000000000000001E-5</v>
      </c>
      <c r="R213" s="150">
        <f t="shared" si="32"/>
        <v>2.0000000000000002E-5</v>
      </c>
      <c r="S213" s="150">
        <v>0</v>
      </c>
      <c r="T213" s="151">
        <f t="shared" si="33"/>
        <v>0</v>
      </c>
      <c r="AR213" s="152" t="s">
        <v>210</v>
      </c>
      <c r="AT213" s="152" t="s">
        <v>152</v>
      </c>
      <c r="AU213" s="152" t="s">
        <v>87</v>
      </c>
      <c r="AY213" s="13" t="s">
        <v>150</v>
      </c>
      <c r="BE213" s="153">
        <f t="shared" si="34"/>
        <v>0</v>
      </c>
      <c r="BF213" s="153">
        <f t="shared" si="35"/>
        <v>0</v>
      </c>
      <c r="BG213" s="153">
        <f t="shared" si="36"/>
        <v>0</v>
      </c>
      <c r="BH213" s="153">
        <f t="shared" si="37"/>
        <v>0</v>
      </c>
      <c r="BI213" s="153">
        <f t="shared" si="38"/>
        <v>0</v>
      </c>
      <c r="BJ213" s="13" t="s">
        <v>87</v>
      </c>
      <c r="BK213" s="153">
        <f t="shared" si="39"/>
        <v>0</v>
      </c>
      <c r="BL213" s="13" t="s">
        <v>210</v>
      </c>
      <c r="BM213" s="152" t="s">
        <v>1868</v>
      </c>
    </row>
    <row r="214" spans="2:65" s="1" customFormat="1" ht="16.5" customHeight="1">
      <c r="B214" s="139"/>
      <c r="C214" s="154" t="s">
        <v>1869</v>
      </c>
      <c r="D214" s="154" t="s">
        <v>168</v>
      </c>
      <c r="E214" s="155" t="s">
        <v>1870</v>
      </c>
      <c r="F214" s="156" t="s">
        <v>1871</v>
      </c>
      <c r="G214" s="157" t="s">
        <v>166</v>
      </c>
      <c r="H214" s="158">
        <v>2</v>
      </c>
      <c r="I214" s="159"/>
      <c r="J214" s="160">
        <f t="shared" si="30"/>
        <v>0</v>
      </c>
      <c r="K214" s="161"/>
      <c r="L214" s="162"/>
      <c r="M214" s="163" t="s">
        <v>1</v>
      </c>
      <c r="N214" s="164" t="s">
        <v>41</v>
      </c>
      <c r="P214" s="150">
        <f t="shared" si="31"/>
        <v>0</v>
      </c>
      <c r="Q214" s="150">
        <v>5.0000000000000002E-5</v>
      </c>
      <c r="R214" s="150">
        <f t="shared" si="32"/>
        <v>1E-4</v>
      </c>
      <c r="S214" s="150">
        <v>0</v>
      </c>
      <c r="T214" s="151">
        <f t="shared" si="33"/>
        <v>0</v>
      </c>
      <c r="AR214" s="152" t="s">
        <v>283</v>
      </c>
      <c r="AT214" s="152" t="s">
        <v>168</v>
      </c>
      <c r="AU214" s="152" t="s">
        <v>87</v>
      </c>
      <c r="AY214" s="13" t="s">
        <v>150</v>
      </c>
      <c r="BE214" s="153">
        <f t="shared" si="34"/>
        <v>0</v>
      </c>
      <c r="BF214" s="153">
        <f t="shared" si="35"/>
        <v>0</v>
      </c>
      <c r="BG214" s="153">
        <f t="shared" si="36"/>
        <v>0</v>
      </c>
      <c r="BH214" s="153">
        <f t="shared" si="37"/>
        <v>0</v>
      </c>
      <c r="BI214" s="153">
        <f t="shared" si="38"/>
        <v>0</v>
      </c>
      <c r="BJ214" s="13" t="s">
        <v>87</v>
      </c>
      <c r="BK214" s="153">
        <f t="shared" si="39"/>
        <v>0</v>
      </c>
      <c r="BL214" s="13" t="s">
        <v>210</v>
      </c>
      <c r="BM214" s="152" t="s">
        <v>1872</v>
      </c>
    </row>
    <row r="215" spans="2:65" s="1" customFormat="1" ht="24.2" customHeight="1">
      <c r="B215" s="139"/>
      <c r="C215" s="140" t="s">
        <v>1873</v>
      </c>
      <c r="D215" s="140" t="s">
        <v>152</v>
      </c>
      <c r="E215" s="141" t="s">
        <v>1874</v>
      </c>
      <c r="F215" s="142" t="s">
        <v>1875</v>
      </c>
      <c r="G215" s="143" t="s">
        <v>166</v>
      </c>
      <c r="H215" s="144">
        <v>2</v>
      </c>
      <c r="I215" s="145"/>
      <c r="J215" s="146">
        <f t="shared" si="30"/>
        <v>0</v>
      </c>
      <c r="K215" s="147"/>
      <c r="L215" s="28"/>
      <c r="M215" s="148" t="s">
        <v>1</v>
      </c>
      <c r="N215" s="149" t="s">
        <v>41</v>
      </c>
      <c r="P215" s="150">
        <f t="shared" si="31"/>
        <v>0</v>
      </c>
      <c r="Q215" s="150">
        <v>2.0000000000000002E-5</v>
      </c>
      <c r="R215" s="150">
        <f t="shared" si="32"/>
        <v>4.0000000000000003E-5</v>
      </c>
      <c r="S215" s="150">
        <v>0</v>
      </c>
      <c r="T215" s="151">
        <f t="shared" si="33"/>
        <v>0</v>
      </c>
      <c r="AR215" s="152" t="s">
        <v>210</v>
      </c>
      <c r="AT215" s="152" t="s">
        <v>152</v>
      </c>
      <c r="AU215" s="152" t="s">
        <v>87</v>
      </c>
      <c r="AY215" s="13" t="s">
        <v>150</v>
      </c>
      <c r="BE215" s="153">
        <f t="shared" si="34"/>
        <v>0</v>
      </c>
      <c r="BF215" s="153">
        <f t="shared" si="35"/>
        <v>0</v>
      </c>
      <c r="BG215" s="153">
        <f t="shared" si="36"/>
        <v>0</v>
      </c>
      <c r="BH215" s="153">
        <f t="shared" si="37"/>
        <v>0</v>
      </c>
      <c r="BI215" s="153">
        <f t="shared" si="38"/>
        <v>0</v>
      </c>
      <c r="BJ215" s="13" t="s">
        <v>87</v>
      </c>
      <c r="BK215" s="153">
        <f t="shared" si="39"/>
        <v>0</v>
      </c>
      <c r="BL215" s="13" t="s">
        <v>210</v>
      </c>
      <c r="BM215" s="152" t="s">
        <v>1876</v>
      </c>
    </row>
    <row r="216" spans="2:65" s="1" customFormat="1" ht="16.5" customHeight="1">
      <c r="B216" s="139"/>
      <c r="C216" s="154" t="s">
        <v>1877</v>
      </c>
      <c r="D216" s="154" t="s">
        <v>168</v>
      </c>
      <c r="E216" s="155" t="s">
        <v>1878</v>
      </c>
      <c r="F216" s="156" t="s">
        <v>1879</v>
      </c>
      <c r="G216" s="157" t="s">
        <v>166</v>
      </c>
      <c r="H216" s="158">
        <v>2</v>
      </c>
      <c r="I216" s="159"/>
      <c r="J216" s="160">
        <f t="shared" si="30"/>
        <v>0</v>
      </c>
      <c r="K216" s="161"/>
      <c r="L216" s="162"/>
      <c r="M216" s="163" t="s">
        <v>1</v>
      </c>
      <c r="N216" s="164" t="s">
        <v>41</v>
      </c>
      <c r="P216" s="150">
        <f t="shared" si="31"/>
        <v>0</v>
      </c>
      <c r="Q216" s="150">
        <v>1E-4</v>
      </c>
      <c r="R216" s="150">
        <f t="shared" si="32"/>
        <v>2.0000000000000001E-4</v>
      </c>
      <c r="S216" s="150">
        <v>0</v>
      </c>
      <c r="T216" s="151">
        <f t="shared" si="33"/>
        <v>0</v>
      </c>
      <c r="AR216" s="152" t="s">
        <v>283</v>
      </c>
      <c r="AT216" s="152" t="s">
        <v>168</v>
      </c>
      <c r="AU216" s="152" t="s">
        <v>87</v>
      </c>
      <c r="AY216" s="13" t="s">
        <v>150</v>
      </c>
      <c r="BE216" s="153">
        <f t="shared" si="34"/>
        <v>0</v>
      </c>
      <c r="BF216" s="153">
        <f t="shared" si="35"/>
        <v>0</v>
      </c>
      <c r="BG216" s="153">
        <f t="shared" si="36"/>
        <v>0</v>
      </c>
      <c r="BH216" s="153">
        <f t="shared" si="37"/>
        <v>0</v>
      </c>
      <c r="BI216" s="153">
        <f t="shared" si="38"/>
        <v>0</v>
      </c>
      <c r="BJ216" s="13" t="s">
        <v>87</v>
      </c>
      <c r="BK216" s="153">
        <f t="shared" si="39"/>
        <v>0</v>
      </c>
      <c r="BL216" s="13" t="s">
        <v>210</v>
      </c>
      <c r="BM216" s="152" t="s">
        <v>1880</v>
      </c>
    </row>
    <row r="217" spans="2:65" s="1" customFormat="1" ht="16.5" customHeight="1">
      <c r="B217" s="139"/>
      <c r="C217" s="140" t="s">
        <v>1881</v>
      </c>
      <c r="D217" s="140" t="s">
        <v>152</v>
      </c>
      <c r="E217" s="141" t="s">
        <v>1315</v>
      </c>
      <c r="F217" s="142" t="s">
        <v>1316</v>
      </c>
      <c r="G217" s="143" t="s">
        <v>166</v>
      </c>
      <c r="H217" s="144">
        <v>2</v>
      </c>
      <c r="I217" s="145"/>
      <c r="J217" s="146">
        <f t="shared" si="30"/>
        <v>0</v>
      </c>
      <c r="K217" s="147"/>
      <c r="L217" s="28"/>
      <c r="M217" s="148" t="s">
        <v>1</v>
      </c>
      <c r="N217" s="149" t="s">
        <v>41</v>
      </c>
      <c r="P217" s="150">
        <f t="shared" si="31"/>
        <v>0</v>
      </c>
      <c r="Q217" s="150">
        <v>2.0000000000000002E-5</v>
      </c>
      <c r="R217" s="150">
        <f t="shared" si="32"/>
        <v>4.0000000000000003E-5</v>
      </c>
      <c r="S217" s="150">
        <v>0</v>
      </c>
      <c r="T217" s="151">
        <f t="shared" si="33"/>
        <v>0</v>
      </c>
      <c r="AR217" s="152" t="s">
        <v>210</v>
      </c>
      <c r="AT217" s="152" t="s">
        <v>152</v>
      </c>
      <c r="AU217" s="152" t="s">
        <v>87</v>
      </c>
      <c r="AY217" s="13" t="s">
        <v>150</v>
      </c>
      <c r="BE217" s="153">
        <f t="shared" si="34"/>
        <v>0</v>
      </c>
      <c r="BF217" s="153">
        <f t="shared" si="35"/>
        <v>0</v>
      </c>
      <c r="BG217" s="153">
        <f t="shared" si="36"/>
        <v>0</v>
      </c>
      <c r="BH217" s="153">
        <f t="shared" si="37"/>
        <v>0</v>
      </c>
      <c r="BI217" s="153">
        <f t="shared" si="38"/>
        <v>0</v>
      </c>
      <c r="BJ217" s="13" t="s">
        <v>87</v>
      </c>
      <c r="BK217" s="153">
        <f t="shared" si="39"/>
        <v>0</v>
      </c>
      <c r="BL217" s="13" t="s">
        <v>210</v>
      </c>
      <c r="BM217" s="152" t="s">
        <v>1882</v>
      </c>
    </row>
    <row r="218" spans="2:65" s="1" customFormat="1" ht="16.5" customHeight="1">
      <c r="B218" s="139"/>
      <c r="C218" s="154" t="s">
        <v>1883</v>
      </c>
      <c r="D218" s="154" t="s">
        <v>168</v>
      </c>
      <c r="E218" s="155" t="s">
        <v>1884</v>
      </c>
      <c r="F218" s="156" t="s">
        <v>1885</v>
      </c>
      <c r="G218" s="157" t="s">
        <v>166</v>
      </c>
      <c r="H218" s="158">
        <v>2</v>
      </c>
      <c r="I218" s="159"/>
      <c r="J218" s="160">
        <f t="shared" si="30"/>
        <v>0</v>
      </c>
      <c r="K218" s="161"/>
      <c r="L218" s="162"/>
      <c r="M218" s="163" t="s">
        <v>1</v>
      </c>
      <c r="N218" s="164" t="s">
        <v>41</v>
      </c>
      <c r="P218" s="150">
        <f t="shared" si="31"/>
        <v>0</v>
      </c>
      <c r="Q218" s="150">
        <v>5.9999999999999995E-4</v>
      </c>
      <c r="R218" s="150">
        <f t="shared" si="32"/>
        <v>1.1999999999999999E-3</v>
      </c>
      <c r="S218" s="150">
        <v>0</v>
      </c>
      <c r="T218" s="151">
        <f t="shared" si="33"/>
        <v>0</v>
      </c>
      <c r="AR218" s="152" t="s">
        <v>283</v>
      </c>
      <c r="AT218" s="152" t="s">
        <v>168</v>
      </c>
      <c r="AU218" s="152" t="s">
        <v>87</v>
      </c>
      <c r="AY218" s="13" t="s">
        <v>150</v>
      </c>
      <c r="BE218" s="153">
        <f t="shared" si="34"/>
        <v>0</v>
      </c>
      <c r="BF218" s="153">
        <f t="shared" si="35"/>
        <v>0</v>
      </c>
      <c r="BG218" s="153">
        <f t="shared" si="36"/>
        <v>0</v>
      </c>
      <c r="BH218" s="153">
        <f t="shared" si="37"/>
        <v>0</v>
      </c>
      <c r="BI218" s="153">
        <f t="shared" si="38"/>
        <v>0</v>
      </c>
      <c r="BJ218" s="13" t="s">
        <v>87</v>
      </c>
      <c r="BK218" s="153">
        <f t="shared" si="39"/>
        <v>0</v>
      </c>
      <c r="BL218" s="13" t="s">
        <v>210</v>
      </c>
      <c r="BM218" s="152" t="s">
        <v>1886</v>
      </c>
    </row>
    <row r="219" spans="2:65" s="1" customFormat="1" ht="16.5" customHeight="1">
      <c r="B219" s="139"/>
      <c r="C219" s="140" t="s">
        <v>1887</v>
      </c>
      <c r="D219" s="140" t="s">
        <v>152</v>
      </c>
      <c r="E219" s="141" t="s">
        <v>1888</v>
      </c>
      <c r="F219" s="142" t="s">
        <v>1889</v>
      </c>
      <c r="G219" s="143" t="s">
        <v>166</v>
      </c>
      <c r="H219" s="144">
        <v>5</v>
      </c>
      <c r="I219" s="145"/>
      <c r="J219" s="146">
        <f t="shared" si="30"/>
        <v>0</v>
      </c>
      <c r="K219" s="147"/>
      <c r="L219" s="28"/>
      <c r="M219" s="148" t="s">
        <v>1</v>
      </c>
      <c r="N219" s="149" t="s">
        <v>41</v>
      </c>
      <c r="P219" s="150">
        <f t="shared" si="31"/>
        <v>0</v>
      </c>
      <c r="Q219" s="150">
        <v>5.0000000000000002E-5</v>
      </c>
      <c r="R219" s="150">
        <f t="shared" si="32"/>
        <v>2.5000000000000001E-4</v>
      </c>
      <c r="S219" s="150">
        <v>0</v>
      </c>
      <c r="T219" s="151">
        <f t="shared" si="33"/>
        <v>0</v>
      </c>
      <c r="AR219" s="152" t="s">
        <v>210</v>
      </c>
      <c r="AT219" s="152" t="s">
        <v>152</v>
      </c>
      <c r="AU219" s="152" t="s">
        <v>87</v>
      </c>
      <c r="AY219" s="13" t="s">
        <v>150</v>
      </c>
      <c r="BE219" s="153">
        <f t="shared" si="34"/>
        <v>0</v>
      </c>
      <c r="BF219" s="153">
        <f t="shared" si="35"/>
        <v>0</v>
      </c>
      <c r="BG219" s="153">
        <f t="shared" si="36"/>
        <v>0</v>
      </c>
      <c r="BH219" s="153">
        <f t="shared" si="37"/>
        <v>0</v>
      </c>
      <c r="BI219" s="153">
        <f t="shared" si="38"/>
        <v>0</v>
      </c>
      <c r="BJ219" s="13" t="s">
        <v>87</v>
      </c>
      <c r="BK219" s="153">
        <f t="shared" si="39"/>
        <v>0</v>
      </c>
      <c r="BL219" s="13" t="s">
        <v>210</v>
      </c>
      <c r="BM219" s="152" t="s">
        <v>1890</v>
      </c>
    </row>
    <row r="220" spans="2:65" s="1" customFormat="1" ht="16.5" customHeight="1">
      <c r="B220" s="139"/>
      <c r="C220" s="154" t="s">
        <v>1891</v>
      </c>
      <c r="D220" s="154" t="s">
        <v>168</v>
      </c>
      <c r="E220" s="155" t="s">
        <v>1892</v>
      </c>
      <c r="F220" s="156" t="s">
        <v>1893</v>
      </c>
      <c r="G220" s="157" t="s">
        <v>166</v>
      </c>
      <c r="H220" s="158">
        <v>5</v>
      </c>
      <c r="I220" s="159"/>
      <c r="J220" s="160">
        <f t="shared" si="30"/>
        <v>0</v>
      </c>
      <c r="K220" s="161"/>
      <c r="L220" s="162"/>
      <c r="M220" s="163" t="s">
        <v>1</v>
      </c>
      <c r="N220" s="164" t="s">
        <v>41</v>
      </c>
      <c r="P220" s="150">
        <f t="shared" si="31"/>
        <v>0</v>
      </c>
      <c r="Q220" s="150">
        <v>7.4999999999999997E-3</v>
      </c>
      <c r="R220" s="150">
        <f t="shared" si="32"/>
        <v>3.7499999999999999E-2</v>
      </c>
      <c r="S220" s="150">
        <v>0</v>
      </c>
      <c r="T220" s="151">
        <f t="shared" si="33"/>
        <v>0</v>
      </c>
      <c r="AR220" s="152" t="s">
        <v>283</v>
      </c>
      <c r="AT220" s="152" t="s">
        <v>168</v>
      </c>
      <c r="AU220" s="152" t="s">
        <v>87</v>
      </c>
      <c r="AY220" s="13" t="s">
        <v>150</v>
      </c>
      <c r="BE220" s="153">
        <f t="shared" si="34"/>
        <v>0</v>
      </c>
      <c r="BF220" s="153">
        <f t="shared" si="35"/>
        <v>0</v>
      </c>
      <c r="BG220" s="153">
        <f t="shared" si="36"/>
        <v>0</v>
      </c>
      <c r="BH220" s="153">
        <f t="shared" si="37"/>
        <v>0</v>
      </c>
      <c r="BI220" s="153">
        <f t="shared" si="38"/>
        <v>0</v>
      </c>
      <c r="BJ220" s="13" t="s">
        <v>87</v>
      </c>
      <c r="BK220" s="153">
        <f t="shared" si="39"/>
        <v>0</v>
      </c>
      <c r="BL220" s="13" t="s">
        <v>210</v>
      </c>
      <c r="BM220" s="152" t="s">
        <v>1894</v>
      </c>
    </row>
    <row r="221" spans="2:65" s="1" customFormat="1" ht="16.5" customHeight="1">
      <c r="B221" s="139"/>
      <c r="C221" s="140" t="s">
        <v>1895</v>
      </c>
      <c r="D221" s="140" t="s">
        <v>152</v>
      </c>
      <c r="E221" s="141" t="s">
        <v>1896</v>
      </c>
      <c r="F221" s="142" t="s">
        <v>1897</v>
      </c>
      <c r="G221" s="143" t="s">
        <v>166</v>
      </c>
      <c r="H221" s="144">
        <v>16</v>
      </c>
      <c r="I221" s="145"/>
      <c r="J221" s="146">
        <f t="shared" si="30"/>
        <v>0</v>
      </c>
      <c r="K221" s="147"/>
      <c r="L221" s="28"/>
      <c r="M221" s="148" t="s">
        <v>1</v>
      </c>
      <c r="N221" s="149" t="s">
        <v>41</v>
      </c>
      <c r="P221" s="150">
        <f t="shared" si="31"/>
        <v>0</v>
      </c>
      <c r="Q221" s="150">
        <v>6.0000000000000002E-5</v>
      </c>
      <c r="R221" s="150">
        <f t="shared" si="32"/>
        <v>9.6000000000000002E-4</v>
      </c>
      <c r="S221" s="150">
        <v>0</v>
      </c>
      <c r="T221" s="151">
        <f t="shared" si="33"/>
        <v>0</v>
      </c>
      <c r="AR221" s="152" t="s">
        <v>210</v>
      </c>
      <c r="AT221" s="152" t="s">
        <v>152</v>
      </c>
      <c r="AU221" s="152" t="s">
        <v>87</v>
      </c>
      <c r="AY221" s="13" t="s">
        <v>150</v>
      </c>
      <c r="BE221" s="153">
        <f t="shared" si="34"/>
        <v>0</v>
      </c>
      <c r="BF221" s="153">
        <f t="shared" si="35"/>
        <v>0</v>
      </c>
      <c r="BG221" s="153">
        <f t="shared" si="36"/>
        <v>0</v>
      </c>
      <c r="BH221" s="153">
        <f t="shared" si="37"/>
        <v>0</v>
      </c>
      <c r="BI221" s="153">
        <f t="shared" si="38"/>
        <v>0</v>
      </c>
      <c r="BJ221" s="13" t="s">
        <v>87</v>
      </c>
      <c r="BK221" s="153">
        <f t="shared" si="39"/>
        <v>0</v>
      </c>
      <c r="BL221" s="13" t="s">
        <v>210</v>
      </c>
      <c r="BM221" s="152" t="s">
        <v>1898</v>
      </c>
    </row>
    <row r="222" spans="2:65" s="1" customFormat="1" ht="16.5" customHeight="1">
      <c r="B222" s="139"/>
      <c r="C222" s="154" t="s">
        <v>1899</v>
      </c>
      <c r="D222" s="154" t="s">
        <v>168</v>
      </c>
      <c r="E222" s="155" t="s">
        <v>1900</v>
      </c>
      <c r="F222" s="156" t="s">
        <v>1901</v>
      </c>
      <c r="G222" s="157" t="s">
        <v>166</v>
      </c>
      <c r="H222" s="158">
        <v>16</v>
      </c>
      <c r="I222" s="159"/>
      <c r="J222" s="160">
        <f t="shared" si="30"/>
        <v>0</v>
      </c>
      <c r="K222" s="161"/>
      <c r="L222" s="162"/>
      <c r="M222" s="163" t="s">
        <v>1</v>
      </c>
      <c r="N222" s="164" t="s">
        <v>41</v>
      </c>
      <c r="P222" s="150">
        <f t="shared" si="31"/>
        <v>0</v>
      </c>
      <c r="Q222" s="150">
        <v>1.6500000000000001E-2</v>
      </c>
      <c r="R222" s="150">
        <f t="shared" si="32"/>
        <v>0.26400000000000001</v>
      </c>
      <c r="S222" s="150">
        <v>0</v>
      </c>
      <c r="T222" s="151">
        <f t="shared" si="33"/>
        <v>0</v>
      </c>
      <c r="AR222" s="152" t="s">
        <v>283</v>
      </c>
      <c r="AT222" s="152" t="s">
        <v>168</v>
      </c>
      <c r="AU222" s="152" t="s">
        <v>87</v>
      </c>
      <c r="AY222" s="13" t="s">
        <v>150</v>
      </c>
      <c r="BE222" s="153">
        <f t="shared" si="34"/>
        <v>0</v>
      </c>
      <c r="BF222" s="153">
        <f t="shared" si="35"/>
        <v>0</v>
      </c>
      <c r="BG222" s="153">
        <f t="shared" si="36"/>
        <v>0</v>
      </c>
      <c r="BH222" s="153">
        <f t="shared" si="37"/>
        <v>0</v>
      </c>
      <c r="BI222" s="153">
        <f t="shared" si="38"/>
        <v>0</v>
      </c>
      <c r="BJ222" s="13" t="s">
        <v>87</v>
      </c>
      <c r="BK222" s="153">
        <f t="shared" si="39"/>
        <v>0</v>
      </c>
      <c r="BL222" s="13" t="s">
        <v>210</v>
      </c>
      <c r="BM222" s="152" t="s">
        <v>1902</v>
      </c>
    </row>
    <row r="223" spans="2:65" s="1" customFormat="1" ht="16.5" customHeight="1">
      <c r="B223" s="139"/>
      <c r="C223" s="140" t="s">
        <v>1903</v>
      </c>
      <c r="D223" s="140" t="s">
        <v>152</v>
      </c>
      <c r="E223" s="141" t="s">
        <v>1904</v>
      </c>
      <c r="F223" s="142" t="s">
        <v>1905</v>
      </c>
      <c r="G223" s="143" t="s">
        <v>166</v>
      </c>
      <c r="H223" s="144">
        <v>1</v>
      </c>
      <c r="I223" s="145"/>
      <c r="J223" s="146">
        <f t="shared" si="30"/>
        <v>0</v>
      </c>
      <c r="K223" s="147"/>
      <c r="L223" s="28"/>
      <c r="M223" s="148" t="s">
        <v>1</v>
      </c>
      <c r="N223" s="149" t="s">
        <v>41</v>
      </c>
      <c r="P223" s="150">
        <f t="shared" si="31"/>
        <v>0</v>
      </c>
      <c r="Q223" s="150">
        <v>9.0000000000000006E-5</v>
      </c>
      <c r="R223" s="150">
        <f t="shared" si="32"/>
        <v>9.0000000000000006E-5</v>
      </c>
      <c r="S223" s="150">
        <v>0</v>
      </c>
      <c r="T223" s="151">
        <f t="shared" si="33"/>
        <v>0</v>
      </c>
      <c r="AR223" s="152" t="s">
        <v>210</v>
      </c>
      <c r="AT223" s="152" t="s">
        <v>152</v>
      </c>
      <c r="AU223" s="152" t="s">
        <v>87</v>
      </c>
      <c r="AY223" s="13" t="s">
        <v>150</v>
      </c>
      <c r="BE223" s="153">
        <f t="shared" si="34"/>
        <v>0</v>
      </c>
      <c r="BF223" s="153">
        <f t="shared" si="35"/>
        <v>0</v>
      </c>
      <c r="BG223" s="153">
        <f t="shared" si="36"/>
        <v>0</v>
      </c>
      <c r="BH223" s="153">
        <f t="shared" si="37"/>
        <v>0</v>
      </c>
      <c r="BI223" s="153">
        <f t="shared" si="38"/>
        <v>0</v>
      </c>
      <c r="BJ223" s="13" t="s">
        <v>87</v>
      </c>
      <c r="BK223" s="153">
        <f t="shared" si="39"/>
        <v>0</v>
      </c>
      <c r="BL223" s="13" t="s">
        <v>210</v>
      </c>
      <c r="BM223" s="152" t="s">
        <v>1906</v>
      </c>
    </row>
    <row r="224" spans="2:65" s="1" customFormat="1" ht="16.5" customHeight="1">
      <c r="B224" s="139"/>
      <c r="C224" s="154" t="s">
        <v>1907</v>
      </c>
      <c r="D224" s="154" t="s">
        <v>168</v>
      </c>
      <c r="E224" s="155" t="s">
        <v>1908</v>
      </c>
      <c r="F224" s="156" t="s">
        <v>1909</v>
      </c>
      <c r="G224" s="157" t="s">
        <v>166</v>
      </c>
      <c r="H224" s="158">
        <v>2</v>
      </c>
      <c r="I224" s="159"/>
      <c r="J224" s="160">
        <f t="shared" si="30"/>
        <v>0</v>
      </c>
      <c r="K224" s="161"/>
      <c r="L224" s="162"/>
      <c r="M224" s="163" t="s">
        <v>1</v>
      </c>
      <c r="N224" s="164" t="s">
        <v>41</v>
      </c>
      <c r="P224" s="150">
        <f t="shared" si="31"/>
        <v>0</v>
      </c>
      <c r="Q224" s="150">
        <v>3.1620000000000002E-2</v>
      </c>
      <c r="R224" s="150">
        <f t="shared" si="32"/>
        <v>6.3240000000000005E-2</v>
      </c>
      <c r="S224" s="150">
        <v>0</v>
      </c>
      <c r="T224" s="151">
        <f t="shared" si="33"/>
        <v>0</v>
      </c>
      <c r="AR224" s="152" t="s">
        <v>283</v>
      </c>
      <c r="AT224" s="152" t="s">
        <v>168</v>
      </c>
      <c r="AU224" s="152" t="s">
        <v>87</v>
      </c>
      <c r="AY224" s="13" t="s">
        <v>150</v>
      </c>
      <c r="BE224" s="153">
        <f t="shared" si="34"/>
        <v>0</v>
      </c>
      <c r="BF224" s="153">
        <f t="shared" si="35"/>
        <v>0</v>
      </c>
      <c r="BG224" s="153">
        <f t="shared" si="36"/>
        <v>0</v>
      </c>
      <c r="BH224" s="153">
        <f t="shared" si="37"/>
        <v>0</v>
      </c>
      <c r="BI224" s="153">
        <f t="shared" si="38"/>
        <v>0</v>
      </c>
      <c r="BJ224" s="13" t="s">
        <v>87</v>
      </c>
      <c r="BK224" s="153">
        <f t="shared" si="39"/>
        <v>0</v>
      </c>
      <c r="BL224" s="13" t="s">
        <v>210</v>
      </c>
      <c r="BM224" s="152" t="s">
        <v>1910</v>
      </c>
    </row>
    <row r="225" spans="2:65" s="1" customFormat="1" ht="21.75" customHeight="1">
      <c r="B225" s="139"/>
      <c r="C225" s="140" t="s">
        <v>403</v>
      </c>
      <c r="D225" s="140" t="s">
        <v>152</v>
      </c>
      <c r="E225" s="141" t="s">
        <v>1911</v>
      </c>
      <c r="F225" s="142" t="s">
        <v>1326</v>
      </c>
      <c r="G225" s="143" t="s">
        <v>221</v>
      </c>
      <c r="H225" s="144">
        <v>0.36799999999999999</v>
      </c>
      <c r="I225" s="145"/>
      <c r="J225" s="146">
        <f t="shared" si="30"/>
        <v>0</v>
      </c>
      <c r="K225" s="147"/>
      <c r="L225" s="28"/>
      <c r="M225" s="148" t="s">
        <v>1</v>
      </c>
      <c r="N225" s="149" t="s">
        <v>41</v>
      </c>
      <c r="P225" s="150">
        <f t="shared" si="31"/>
        <v>0</v>
      </c>
      <c r="Q225" s="150">
        <v>0</v>
      </c>
      <c r="R225" s="150">
        <f t="shared" si="32"/>
        <v>0</v>
      </c>
      <c r="S225" s="150">
        <v>0</v>
      </c>
      <c r="T225" s="151">
        <f t="shared" si="33"/>
        <v>0</v>
      </c>
      <c r="AR225" s="152" t="s">
        <v>210</v>
      </c>
      <c r="AT225" s="152" t="s">
        <v>152</v>
      </c>
      <c r="AU225" s="152" t="s">
        <v>87</v>
      </c>
      <c r="AY225" s="13" t="s">
        <v>150</v>
      </c>
      <c r="BE225" s="153">
        <f t="shared" si="34"/>
        <v>0</v>
      </c>
      <c r="BF225" s="153">
        <f t="shared" si="35"/>
        <v>0</v>
      </c>
      <c r="BG225" s="153">
        <f t="shared" si="36"/>
        <v>0</v>
      </c>
      <c r="BH225" s="153">
        <f t="shared" si="37"/>
        <v>0</v>
      </c>
      <c r="BI225" s="153">
        <f t="shared" si="38"/>
        <v>0</v>
      </c>
      <c r="BJ225" s="13" t="s">
        <v>87</v>
      </c>
      <c r="BK225" s="153">
        <f t="shared" si="39"/>
        <v>0</v>
      </c>
      <c r="BL225" s="13" t="s">
        <v>210</v>
      </c>
      <c r="BM225" s="152" t="s">
        <v>1912</v>
      </c>
    </row>
    <row r="226" spans="2:65" s="1" customFormat="1" ht="24.2" customHeight="1">
      <c r="B226" s="139"/>
      <c r="C226" s="140" t="s">
        <v>1913</v>
      </c>
      <c r="D226" s="140" t="s">
        <v>152</v>
      </c>
      <c r="E226" s="141" t="s">
        <v>1914</v>
      </c>
      <c r="F226" s="142" t="s">
        <v>1329</v>
      </c>
      <c r="G226" s="143" t="s">
        <v>221</v>
      </c>
      <c r="H226" s="144">
        <v>0.36799999999999999</v>
      </c>
      <c r="I226" s="145"/>
      <c r="J226" s="146">
        <f t="shared" si="30"/>
        <v>0</v>
      </c>
      <c r="K226" s="147"/>
      <c r="L226" s="28"/>
      <c r="M226" s="148" t="s">
        <v>1</v>
      </c>
      <c r="N226" s="149" t="s">
        <v>41</v>
      </c>
      <c r="P226" s="150">
        <f t="shared" si="31"/>
        <v>0</v>
      </c>
      <c r="Q226" s="150">
        <v>0</v>
      </c>
      <c r="R226" s="150">
        <f t="shared" si="32"/>
        <v>0</v>
      </c>
      <c r="S226" s="150">
        <v>0</v>
      </c>
      <c r="T226" s="151">
        <f t="shared" si="33"/>
        <v>0</v>
      </c>
      <c r="AR226" s="152" t="s">
        <v>210</v>
      </c>
      <c r="AT226" s="152" t="s">
        <v>152</v>
      </c>
      <c r="AU226" s="152" t="s">
        <v>87</v>
      </c>
      <c r="AY226" s="13" t="s">
        <v>150</v>
      </c>
      <c r="BE226" s="153">
        <f t="shared" si="34"/>
        <v>0</v>
      </c>
      <c r="BF226" s="153">
        <f t="shared" si="35"/>
        <v>0</v>
      </c>
      <c r="BG226" s="153">
        <f t="shared" si="36"/>
        <v>0</v>
      </c>
      <c r="BH226" s="153">
        <f t="shared" si="37"/>
        <v>0</v>
      </c>
      <c r="BI226" s="153">
        <f t="shared" si="38"/>
        <v>0</v>
      </c>
      <c r="BJ226" s="13" t="s">
        <v>87</v>
      </c>
      <c r="BK226" s="153">
        <f t="shared" si="39"/>
        <v>0</v>
      </c>
      <c r="BL226" s="13" t="s">
        <v>210</v>
      </c>
      <c r="BM226" s="152" t="s">
        <v>1915</v>
      </c>
    </row>
    <row r="227" spans="2:65" s="1" customFormat="1" ht="24.2" customHeight="1">
      <c r="B227" s="139"/>
      <c r="C227" s="140" t="s">
        <v>1916</v>
      </c>
      <c r="D227" s="140" t="s">
        <v>152</v>
      </c>
      <c r="E227" s="141" t="s">
        <v>1917</v>
      </c>
      <c r="F227" s="142" t="s">
        <v>1333</v>
      </c>
      <c r="G227" s="143" t="s">
        <v>221</v>
      </c>
      <c r="H227" s="144">
        <v>0.36799999999999999</v>
      </c>
      <c r="I227" s="145"/>
      <c r="J227" s="146">
        <f t="shared" si="30"/>
        <v>0</v>
      </c>
      <c r="K227" s="147"/>
      <c r="L227" s="28"/>
      <c r="M227" s="148" t="s">
        <v>1</v>
      </c>
      <c r="N227" s="149" t="s">
        <v>41</v>
      </c>
      <c r="P227" s="150">
        <f t="shared" si="31"/>
        <v>0</v>
      </c>
      <c r="Q227" s="150">
        <v>0</v>
      </c>
      <c r="R227" s="150">
        <f t="shared" si="32"/>
        <v>0</v>
      </c>
      <c r="S227" s="150">
        <v>0</v>
      </c>
      <c r="T227" s="151">
        <f t="shared" si="33"/>
        <v>0</v>
      </c>
      <c r="AR227" s="152" t="s">
        <v>210</v>
      </c>
      <c r="AT227" s="152" t="s">
        <v>152</v>
      </c>
      <c r="AU227" s="152" t="s">
        <v>87</v>
      </c>
      <c r="AY227" s="13" t="s">
        <v>150</v>
      </c>
      <c r="BE227" s="153">
        <f t="shared" si="34"/>
        <v>0</v>
      </c>
      <c r="BF227" s="153">
        <f t="shared" si="35"/>
        <v>0</v>
      </c>
      <c r="BG227" s="153">
        <f t="shared" si="36"/>
        <v>0</v>
      </c>
      <c r="BH227" s="153">
        <f t="shared" si="37"/>
        <v>0</v>
      </c>
      <c r="BI227" s="153">
        <f t="shared" si="38"/>
        <v>0</v>
      </c>
      <c r="BJ227" s="13" t="s">
        <v>87</v>
      </c>
      <c r="BK227" s="153">
        <f t="shared" si="39"/>
        <v>0</v>
      </c>
      <c r="BL227" s="13" t="s">
        <v>210</v>
      </c>
      <c r="BM227" s="152" t="s">
        <v>1918</v>
      </c>
    </row>
    <row r="228" spans="2:65" s="11" customFormat="1" ht="25.9" customHeight="1">
      <c r="B228" s="127"/>
      <c r="D228" s="128" t="s">
        <v>74</v>
      </c>
      <c r="E228" s="129" t="s">
        <v>770</v>
      </c>
      <c r="F228" s="129" t="s">
        <v>771</v>
      </c>
      <c r="I228" s="130"/>
      <c r="J228" s="131">
        <f>BK228</f>
        <v>0</v>
      </c>
      <c r="L228" s="127"/>
      <c r="M228" s="132"/>
      <c r="P228" s="133">
        <f>SUM(P229:P231)</f>
        <v>0</v>
      </c>
      <c r="R228" s="133">
        <f>SUM(R229:R231)</f>
        <v>0</v>
      </c>
      <c r="T228" s="134">
        <f>SUM(T229:T231)</f>
        <v>0</v>
      </c>
      <c r="AR228" s="128" t="s">
        <v>94</v>
      </c>
      <c r="AT228" s="135" t="s">
        <v>74</v>
      </c>
      <c r="AU228" s="135" t="s">
        <v>75</v>
      </c>
      <c r="AY228" s="128" t="s">
        <v>150</v>
      </c>
      <c r="BK228" s="136">
        <f>SUM(BK229:BK231)</f>
        <v>0</v>
      </c>
    </row>
    <row r="229" spans="2:65" s="1" customFormat="1" ht="37.9" customHeight="1">
      <c r="B229" s="139"/>
      <c r="C229" s="140" t="s">
        <v>1919</v>
      </c>
      <c r="D229" s="140" t="s">
        <v>152</v>
      </c>
      <c r="E229" s="141" t="s">
        <v>1920</v>
      </c>
      <c r="F229" s="142" t="s">
        <v>1561</v>
      </c>
      <c r="G229" s="143" t="s">
        <v>774</v>
      </c>
      <c r="H229" s="144">
        <v>48</v>
      </c>
      <c r="I229" s="145"/>
      <c r="J229" s="146">
        <f>ROUND(I229*H229,2)</f>
        <v>0</v>
      </c>
      <c r="K229" s="147"/>
      <c r="L229" s="28"/>
      <c r="M229" s="148" t="s">
        <v>1</v>
      </c>
      <c r="N229" s="149" t="s">
        <v>41</v>
      </c>
      <c r="P229" s="150">
        <f>O229*H229</f>
        <v>0</v>
      </c>
      <c r="Q229" s="150">
        <v>0</v>
      </c>
      <c r="R229" s="150">
        <f>Q229*H229</f>
        <v>0</v>
      </c>
      <c r="S229" s="150">
        <v>0</v>
      </c>
      <c r="T229" s="151">
        <f>S229*H229</f>
        <v>0</v>
      </c>
      <c r="AR229" s="152" t="s">
        <v>775</v>
      </c>
      <c r="AT229" s="152" t="s">
        <v>152</v>
      </c>
      <c r="AU229" s="152" t="s">
        <v>82</v>
      </c>
      <c r="AY229" s="13" t="s">
        <v>150</v>
      </c>
      <c r="BE229" s="153">
        <f>IF(N229="základná",J229,0)</f>
        <v>0</v>
      </c>
      <c r="BF229" s="153">
        <f>IF(N229="znížená",J229,0)</f>
        <v>0</v>
      </c>
      <c r="BG229" s="153">
        <f>IF(N229="zákl. prenesená",J229,0)</f>
        <v>0</v>
      </c>
      <c r="BH229" s="153">
        <f>IF(N229="zníž. prenesená",J229,0)</f>
        <v>0</v>
      </c>
      <c r="BI229" s="153">
        <f>IF(N229="nulová",J229,0)</f>
        <v>0</v>
      </c>
      <c r="BJ229" s="13" t="s">
        <v>87</v>
      </c>
      <c r="BK229" s="153">
        <f>ROUND(I229*H229,2)</f>
        <v>0</v>
      </c>
      <c r="BL229" s="13" t="s">
        <v>775</v>
      </c>
      <c r="BM229" s="152" t="s">
        <v>1921</v>
      </c>
    </row>
    <row r="230" spans="2:65" s="1" customFormat="1" ht="33" customHeight="1">
      <c r="B230" s="139"/>
      <c r="C230" s="140" t="s">
        <v>1922</v>
      </c>
      <c r="D230" s="140" t="s">
        <v>152</v>
      </c>
      <c r="E230" s="141" t="s">
        <v>1564</v>
      </c>
      <c r="F230" s="142" t="s">
        <v>1565</v>
      </c>
      <c r="G230" s="143" t="s">
        <v>774</v>
      </c>
      <c r="H230" s="144">
        <v>16</v>
      </c>
      <c r="I230" s="145"/>
      <c r="J230" s="146">
        <f>ROUND(I230*H230,2)</f>
        <v>0</v>
      </c>
      <c r="K230" s="147"/>
      <c r="L230" s="28"/>
      <c r="M230" s="148" t="s">
        <v>1</v>
      </c>
      <c r="N230" s="149" t="s">
        <v>41</v>
      </c>
      <c r="P230" s="150">
        <f>O230*H230</f>
        <v>0</v>
      </c>
      <c r="Q230" s="150">
        <v>0</v>
      </c>
      <c r="R230" s="150">
        <f>Q230*H230</f>
        <v>0</v>
      </c>
      <c r="S230" s="150">
        <v>0</v>
      </c>
      <c r="T230" s="151">
        <f>S230*H230</f>
        <v>0</v>
      </c>
      <c r="AR230" s="152" t="s">
        <v>775</v>
      </c>
      <c r="AT230" s="152" t="s">
        <v>152</v>
      </c>
      <c r="AU230" s="152" t="s">
        <v>82</v>
      </c>
      <c r="AY230" s="13" t="s">
        <v>150</v>
      </c>
      <c r="BE230" s="153">
        <f>IF(N230="základná",J230,0)</f>
        <v>0</v>
      </c>
      <c r="BF230" s="153">
        <f>IF(N230="znížená",J230,0)</f>
        <v>0</v>
      </c>
      <c r="BG230" s="153">
        <f>IF(N230="zákl. prenesená",J230,0)</f>
        <v>0</v>
      </c>
      <c r="BH230" s="153">
        <f>IF(N230="zníž. prenesená",J230,0)</f>
        <v>0</v>
      </c>
      <c r="BI230" s="153">
        <f>IF(N230="nulová",J230,0)</f>
        <v>0</v>
      </c>
      <c r="BJ230" s="13" t="s">
        <v>87</v>
      </c>
      <c r="BK230" s="153">
        <f>ROUND(I230*H230,2)</f>
        <v>0</v>
      </c>
      <c r="BL230" s="13" t="s">
        <v>775</v>
      </c>
      <c r="BM230" s="152" t="s">
        <v>1923</v>
      </c>
    </row>
    <row r="231" spans="2:65" s="1" customFormat="1" ht="37.9" customHeight="1">
      <c r="B231" s="139"/>
      <c r="C231" s="140" t="s">
        <v>1924</v>
      </c>
      <c r="D231" s="140" t="s">
        <v>152</v>
      </c>
      <c r="E231" s="141" t="s">
        <v>1925</v>
      </c>
      <c r="F231" s="142" t="s">
        <v>1926</v>
      </c>
      <c r="G231" s="143" t="s">
        <v>774</v>
      </c>
      <c r="H231" s="144">
        <v>6</v>
      </c>
      <c r="I231" s="145"/>
      <c r="J231" s="146">
        <f>ROUND(I231*H231,2)</f>
        <v>0</v>
      </c>
      <c r="K231" s="147"/>
      <c r="L231" s="28"/>
      <c r="M231" s="148" t="s">
        <v>1</v>
      </c>
      <c r="N231" s="149" t="s">
        <v>41</v>
      </c>
      <c r="P231" s="150">
        <f>O231*H231</f>
        <v>0</v>
      </c>
      <c r="Q231" s="150">
        <v>0</v>
      </c>
      <c r="R231" s="150">
        <f>Q231*H231</f>
        <v>0</v>
      </c>
      <c r="S231" s="150">
        <v>0</v>
      </c>
      <c r="T231" s="151">
        <f>S231*H231</f>
        <v>0</v>
      </c>
      <c r="AR231" s="152" t="s">
        <v>775</v>
      </c>
      <c r="AT231" s="152" t="s">
        <v>152</v>
      </c>
      <c r="AU231" s="152" t="s">
        <v>82</v>
      </c>
      <c r="AY231" s="13" t="s">
        <v>150</v>
      </c>
      <c r="BE231" s="153">
        <f>IF(N231="základná",J231,0)</f>
        <v>0</v>
      </c>
      <c r="BF231" s="153">
        <f>IF(N231="znížená",J231,0)</f>
        <v>0</v>
      </c>
      <c r="BG231" s="153">
        <f>IF(N231="zákl. prenesená",J231,0)</f>
        <v>0</v>
      </c>
      <c r="BH231" s="153">
        <f>IF(N231="zníž. prenesená",J231,0)</f>
        <v>0</v>
      </c>
      <c r="BI231" s="153">
        <f>IF(N231="nulová",J231,0)</f>
        <v>0</v>
      </c>
      <c r="BJ231" s="13" t="s">
        <v>87</v>
      </c>
      <c r="BK231" s="153">
        <f>ROUND(I231*H231,2)</f>
        <v>0</v>
      </c>
      <c r="BL231" s="13" t="s">
        <v>775</v>
      </c>
      <c r="BM231" s="152" t="s">
        <v>1927</v>
      </c>
    </row>
    <row r="232" spans="2:65" s="11" customFormat="1" ht="25.9" customHeight="1">
      <c r="B232" s="127"/>
      <c r="D232" s="128" t="s">
        <v>74</v>
      </c>
      <c r="E232" s="129" t="s">
        <v>1928</v>
      </c>
      <c r="F232" s="129" t="s">
        <v>1929</v>
      </c>
      <c r="I232" s="130"/>
      <c r="J232" s="131">
        <f>BK232</f>
        <v>0</v>
      </c>
      <c r="L232" s="127"/>
      <c r="M232" s="132"/>
      <c r="P232" s="133">
        <f>SUM(P233:P236)</f>
        <v>0</v>
      </c>
      <c r="R232" s="133">
        <f>SUM(R233:R236)</f>
        <v>0</v>
      </c>
      <c r="T232" s="134">
        <f>SUM(T233:T236)</f>
        <v>0</v>
      </c>
      <c r="AR232" s="128" t="s">
        <v>94</v>
      </c>
      <c r="AT232" s="135" t="s">
        <v>74</v>
      </c>
      <c r="AU232" s="135" t="s">
        <v>75</v>
      </c>
      <c r="AY232" s="128" t="s">
        <v>150</v>
      </c>
      <c r="BK232" s="136">
        <f>SUM(BK233:BK236)</f>
        <v>0</v>
      </c>
    </row>
    <row r="233" spans="2:65" s="1" customFormat="1" ht="16.5" customHeight="1">
      <c r="B233" s="139"/>
      <c r="C233" s="140" t="s">
        <v>1930</v>
      </c>
      <c r="D233" s="140" t="s">
        <v>152</v>
      </c>
      <c r="E233" s="141" t="s">
        <v>1931</v>
      </c>
      <c r="F233" s="142" t="s">
        <v>1932</v>
      </c>
      <c r="G233" s="143" t="s">
        <v>774</v>
      </c>
      <c r="H233" s="144">
        <v>5</v>
      </c>
      <c r="I233" s="145"/>
      <c r="J233" s="146">
        <f>ROUND(I233*H233,2)</f>
        <v>0</v>
      </c>
      <c r="K233" s="147"/>
      <c r="L233" s="28"/>
      <c r="M233" s="148" t="s">
        <v>1</v>
      </c>
      <c r="N233" s="149" t="s">
        <v>41</v>
      </c>
      <c r="P233" s="150">
        <f>O233*H233</f>
        <v>0</v>
      </c>
      <c r="Q233" s="150">
        <v>0</v>
      </c>
      <c r="R233" s="150">
        <f>Q233*H233</f>
        <v>0</v>
      </c>
      <c r="S233" s="150">
        <v>0</v>
      </c>
      <c r="T233" s="151">
        <f>S233*H233</f>
        <v>0</v>
      </c>
      <c r="AR233" s="152" t="s">
        <v>775</v>
      </c>
      <c r="AT233" s="152" t="s">
        <v>152</v>
      </c>
      <c r="AU233" s="152" t="s">
        <v>82</v>
      </c>
      <c r="AY233" s="13" t="s">
        <v>150</v>
      </c>
      <c r="BE233" s="153">
        <f>IF(N233="základná",J233,0)</f>
        <v>0</v>
      </c>
      <c r="BF233" s="153">
        <f>IF(N233="znížená",J233,0)</f>
        <v>0</v>
      </c>
      <c r="BG233" s="153">
        <f>IF(N233="zákl. prenesená",J233,0)</f>
        <v>0</v>
      </c>
      <c r="BH233" s="153">
        <f>IF(N233="zníž. prenesená",J233,0)</f>
        <v>0</v>
      </c>
      <c r="BI233" s="153">
        <f>IF(N233="nulová",J233,0)</f>
        <v>0</v>
      </c>
      <c r="BJ233" s="13" t="s">
        <v>87</v>
      </c>
      <c r="BK233" s="153">
        <f>ROUND(I233*H233,2)</f>
        <v>0</v>
      </c>
      <c r="BL233" s="13" t="s">
        <v>775</v>
      </c>
      <c r="BM233" s="152" t="s">
        <v>1933</v>
      </c>
    </row>
    <row r="234" spans="2:65" s="1" customFormat="1" ht="16.5" customHeight="1">
      <c r="B234" s="139"/>
      <c r="C234" s="140" t="s">
        <v>443</v>
      </c>
      <c r="D234" s="140" t="s">
        <v>152</v>
      </c>
      <c r="E234" s="141" t="s">
        <v>1039</v>
      </c>
      <c r="F234" s="142" t="s">
        <v>1934</v>
      </c>
      <c r="G234" s="143" t="s">
        <v>166</v>
      </c>
      <c r="H234" s="144">
        <v>1</v>
      </c>
      <c r="I234" s="145"/>
      <c r="J234" s="146">
        <f>ROUND(I234*H234,2)</f>
        <v>0</v>
      </c>
      <c r="K234" s="147"/>
      <c r="L234" s="28"/>
      <c r="M234" s="148" t="s">
        <v>1</v>
      </c>
      <c r="N234" s="149" t="s">
        <v>41</v>
      </c>
      <c r="P234" s="150">
        <f>O234*H234</f>
        <v>0</v>
      </c>
      <c r="Q234" s="150">
        <v>0</v>
      </c>
      <c r="R234" s="150">
        <f>Q234*H234</f>
        <v>0</v>
      </c>
      <c r="S234" s="150">
        <v>0</v>
      </c>
      <c r="T234" s="151">
        <f>S234*H234</f>
        <v>0</v>
      </c>
      <c r="AR234" s="152" t="s">
        <v>775</v>
      </c>
      <c r="AT234" s="152" t="s">
        <v>152</v>
      </c>
      <c r="AU234" s="152" t="s">
        <v>82</v>
      </c>
      <c r="AY234" s="13" t="s">
        <v>150</v>
      </c>
      <c r="BE234" s="153">
        <f>IF(N234="základná",J234,0)</f>
        <v>0</v>
      </c>
      <c r="BF234" s="153">
        <f>IF(N234="znížená",J234,0)</f>
        <v>0</v>
      </c>
      <c r="BG234" s="153">
        <f>IF(N234="zákl. prenesená",J234,0)</f>
        <v>0</v>
      </c>
      <c r="BH234" s="153">
        <f>IF(N234="zníž. prenesená",J234,0)</f>
        <v>0</v>
      </c>
      <c r="BI234" s="153">
        <f>IF(N234="nulová",J234,0)</f>
        <v>0</v>
      </c>
      <c r="BJ234" s="13" t="s">
        <v>87</v>
      </c>
      <c r="BK234" s="153">
        <f>ROUND(I234*H234,2)</f>
        <v>0</v>
      </c>
      <c r="BL234" s="13" t="s">
        <v>775</v>
      </c>
      <c r="BM234" s="152" t="s">
        <v>1935</v>
      </c>
    </row>
    <row r="235" spans="2:65" s="1" customFormat="1" ht="16.5" customHeight="1">
      <c r="B235" s="139"/>
      <c r="C235" s="140" t="s">
        <v>1936</v>
      </c>
      <c r="D235" s="140" t="s">
        <v>152</v>
      </c>
      <c r="E235" s="141" t="s">
        <v>1937</v>
      </c>
      <c r="F235" s="142" t="s">
        <v>1938</v>
      </c>
      <c r="G235" s="143" t="s">
        <v>1939</v>
      </c>
      <c r="H235" s="144">
        <v>1</v>
      </c>
      <c r="I235" s="145"/>
      <c r="J235" s="146">
        <f>ROUND(I235*H235,2)</f>
        <v>0</v>
      </c>
      <c r="K235" s="147"/>
      <c r="L235" s="28"/>
      <c r="M235" s="148" t="s">
        <v>1</v>
      </c>
      <c r="N235" s="149" t="s">
        <v>41</v>
      </c>
      <c r="P235" s="150">
        <f>O235*H235</f>
        <v>0</v>
      </c>
      <c r="Q235" s="150">
        <v>0</v>
      </c>
      <c r="R235" s="150">
        <f>Q235*H235</f>
        <v>0</v>
      </c>
      <c r="S235" s="150">
        <v>0</v>
      </c>
      <c r="T235" s="151">
        <f>S235*H235</f>
        <v>0</v>
      </c>
      <c r="AR235" s="152" t="s">
        <v>1570</v>
      </c>
      <c r="AT235" s="152" t="s">
        <v>152</v>
      </c>
      <c r="AU235" s="152" t="s">
        <v>82</v>
      </c>
      <c r="AY235" s="13" t="s">
        <v>150</v>
      </c>
      <c r="BE235" s="153">
        <f>IF(N235="základná",J235,0)</f>
        <v>0</v>
      </c>
      <c r="BF235" s="153">
        <f>IF(N235="znížená",J235,0)</f>
        <v>0</v>
      </c>
      <c r="BG235" s="153">
        <f>IF(N235="zákl. prenesená",J235,0)</f>
        <v>0</v>
      </c>
      <c r="BH235" s="153">
        <f>IF(N235="zníž. prenesená",J235,0)</f>
        <v>0</v>
      </c>
      <c r="BI235" s="153">
        <f>IF(N235="nulová",J235,0)</f>
        <v>0</v>
      </c>
      <c r="BJ235" s="13" t="s">
        <v>87</v>
      </c>
      <c r="BK235" s="153">
        <f>ROUND(I235*H235,2)</f>
        <v>0</v>
      </c>
      <c r="BL235" s="13" t="s">
        <v>1570</v>
      </c>
      <c r="BM235" s="152" t="s">
        <v>1940</v>
      </c>
    </row>
    <row r="236" spans="2:65" s="1" customFormat="1" ht="16.5" customHeight="1">
      <c r="B236" s="139"/>
      <c r="C236" s="140" t="s">
        <v>447</v>
      </c>
      <c r="D236" s="140" t="s">
        <v>152</v>
      </c>
      <c r="E236" s="141" t="s">
        <v>1042</v>
      </c>
      <c r="F236" s="142" t="s">
        <v>1941</v>
      </c>
      <c r="G236" s="143" t="s">
        <v>774</v>
      </c>
      <c r="H236" s="144">
        <v>72</v>
      </c>
      <c r="I236" s="145"/>
      <c r="J236" s="146">
        <f>ROUND(I236*H236,2)</f>
        <v>0</v>
      </c>
      <c r="K236" s="147"/>
      <c r="L236" s="28"/>
      <c r="M236" s="166" t="s">
        <v>1</v>
      </c>
      <c r="N236" s="167" t="s">
        <v>41</v>
      </c>
      <c r="O236" s="168"/>
      <c r="P236" s="169">
        <f>O236*H236</f>
        <v>0</v>
      </c>
      <c r="Q236" s="169">
        <v>0</v>
      </c>
      <c r="R236" s="169">
        <f>Q236*H236</f>
        <v>0</v>
      </c>
      <c r="S236" s="169">
        <v>0</v>
      </c>
      <c r="T236" s="170">
        <f>S236*H236</f>
        <v>0</v>
      </c>
      <c r="AR236" s="152" t="s">
        <v>775</v>
      </c>
      <c r="AT236" s="152" t="s">
        <v>152</v>
      </c>
      <c r="AU236" s="152" t="s">
        <v>82</v>
      </c>
      <c r="AY236" s="13" t="s">
        <v>150</v>
      </c>
      <c r="BE236" s="153">
        <f>IF(N236="základná",J236,0)</f>
        <v>0</v>
      </c>
      <c r="BF236" s="153">
        <f>IF(N236="znížená",J236,0)</f>
        <v>0</v>
      </c>
      <c r="BG236" s="153">
        <f>IF(N236="zákl. prenesená",J236,0)</f>
        <v>0</v>
      </c>
      <c r="BH236" s="153">
        <f>IF(N236="zníž. prenesená",J236,0)</f>
        <v>0</v>
      </c>
      <c r="BI236" s="153">
        <f>IF(N236="nulová",J236,0)</f>
        <v>0</v>
      </c>
      <c r="BJ236" s="13" t="s">
        <v>87</v>
      </c>
      <c r="BK236" s="153">
        <f>ROUND(I236*H236,2)</f>
        <v>0</v>
      </c>
      <c r="BL236" s="13" t="s">
        <v>775</v>
      </c>
      <c r="BM236" s="152" t="s">
        <v>1942</v>
      </c>
    </row>
    <row r="237" spans="2:65" s="1" customFormat="1" ht="6.95" customHeight="1">
      <c r="B237" s="43"/>
      <c r="C237" s="44"/>
      <c r="D237" s="44"/>
      <c r="E237" s="44"/>
      <c r="F237" s="44"/>
      <c r="G237" s="44"/>
      <c r="H237" s="44"/>
      <c r="I237" s="44"/>
      <c r="J237" s="44"/>
      <c r="K237" s="44"/>
      <c r="L237" s="28"/>
    </row>
  </sheetData>
  <autoFilter ref="C129:K236" xr:uid="{00000000-0009-0000-0000-000006000000}"/>
  <mergeCells count="12">
    <mergeCell ref="E122:H122"/>
    <mergeCell ref="L2:V2"/>
    <mergeCell ref="E85:H85"/>
    <mergeCell ref="E87:H87"/>
    <mergeCell ref="E89:H89"/>
    <mergeCell ref="E118:H118"/>
    <mergeCell ref="E120:H120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2:BM150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02" t="s">
        <v>5</v>
      </c>
      <c r="M2" s="184"/>
      <c r="N2" s="184"/>
      <c r="O2" s="184"/>
      <c r="P2" s="184"/>
      <c r="Q2" s="184"/>
      <c r="R2" s="184"/>
      <c r="S2" s="184"/>
      <c r="T2" s="184"/>
      <c r="U2" s="184"/>
      <c r="V2" s="184"/>
      <c r="AT2" s="13" t="s">
        <v>108</v>
      </c>
    </row>
    <row r="3" spans="2:46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75</v>
      </c>
    </row>
    <row r="4" spans="2:46" ht="24.95" customHeight="1">
      <c r="B4" s="16"/>
      <c r="D4" s="17" t="s">
        <v>115</v>
      </c>
      <c r="L4" s="16"/>
      <c r="M4" s="92" t="s">
        <v>9</v>
      </c>
      <c r="AT4" s="13" t="s">
        <v>3</v>
      </c>
    </row>
    <row r="5" spans="2:46" ht="6.95" customHeight="1">
      <c r="B5" s="16"/>
      <c r="L5" s="16"/>
    </row>
    <row r="6" spans="2:46" ht="12" customHeight="1">
      <c r="B6" s="16"/>
      <c r="D6" s="23" t="s">
        <v>15</v>
      </c>
      <c r="L6" s="16"/>
    </row>
    <row r="7" spans="2:46" ht="26.25" customHeight="1">
      <c r="B7" s="16"/>
      <c r="E7" s="219" t="str">
        <f>'Rekapitulácia stavby'!K6</f>
        <v>Domov dôchodcov a domov sociálnych služieb Kremnica - zníženie energetickej náročnosti objektu</v>
      </c>
      <c r="F7" s="220"/>
      <c r="G7" s="220"/>
      <c r="H7" s="220"/>
      <c r="L7" s="16"/>
    </row>
    <row r="8" spans="2:46" ht="12" customHeight="1">
      <c r="B8" s="16"/>
      <c r="D8" s="23" t="s">
        <v>116</v>
      </c>
      <c r="L8" s="16"/>
    </row>
    <row r="9" spans="2:46" s="1" customFormat="1" ht="16.5" customHeight="1">
      <c r="B9" s="28"/>
      <c r="E9" s="219" t="s">
        <v>1943</v>
      </c>
      <c r="F9" s="221"/>
      <c r="G9" s="221"/>
      <c r="H9" s="221"/>
      <c r="L9" s="28"/>
    </row>
    <row r="10" spans="2:46" s="1" customFormat="1" ht="12" customHeight="1">
      <c r="B10" s="28"/>
      <c r="D10" s="23" t="s">
        <v>118</v>
      </c>
      <c r="L10" s="28"/>
    </row>
    <row r="11" spans="2:46" s="1" customFormat="1" ht="30" customHeight="1">
      <c r="B11" s="28"/>
      <c r="E11" s="178" t="s">
        <v>1944</v>
      </c>
      <c r="F11" s="221"/>
      <c r="G11" s="221"/>
      <c r="H11" s="221"/>
      <c r="L11" s="28"/>
    </row>
    <row r="12" spans="2:46" s="1" customFormat="1" ht="11.25">
      <c r="B12" s="28"/>
      <c r="L12" s="28"/>
    </row>
    <row r="13" spans="2:46" s="1" customFormat="1" ht="12" customHeight="1">
      <c r="B13" s="28"/>
      <c r="D13" s="23" t="s">
        <v>17</v>
      </c>
      <c r="F13" s="21" t="s">
        <v>1</v>
      </c>
      <c r="I13" s="23" t="s">
        <v>18</v>
      </c>
      <c r="J13" s="21" t="s">
        <v>1</v>
      </c>
      <c r="L13" s="28"/>
    </row>
    <row r="14" spans="2:46" s="1" customFormat="1" ht="12" customHeight="1">
      <c r="B14" s="28"/>
      <c r="D14" s="23" t="s">
        <v>19</v>
      </c>
      <c r="F14" s="21" t="s">
        <v>20</v>
      </c>
      <c r="I14" s="23" t="s">
        <v>21</v>
      </c>
      <c r="J14" s="51" t="str">
        <f>'Rekapitulácia stavby'!AN8</f>
        <v>30. 3. 2023</v>
      </c>
      <c r="L14" s="28"/>
    </row>
    <row r="15" spans="2:46" s="1" customFormat="1" ht="10.9" customHeight="1">
      <c r="B15" s="28"/>
      <c r="L15" s="28"/>
    </row>
    <row r="16" spans="2:46" s="1" customFormat="1" ht="12" customHeight="1">
      <c r="B16" s="28"/>
      <c r="D16" s="23" t="s">
        <v>23</v>
      </c>
      <c r="I16" s="23" t="s">
        <v>24</v>
      </c>
      <c r="J16" s="21" t="s">
        <v>1</v>
      </c>
      <c r="L16" s="28"/>
    </row>
    <row r="17" spans="2:12" s="1" customFormat="1" ht="18" customHeight="1">
      <c r="B17" s="28"/>
      <c r="E17" s="21" t="s">
        <v>25</v>
      </c>
      <c r="I17" s="23" t="s">
        <v>26</v>
      </c>
      <c r="J17" s="21" t="s">
        <v>1</v>
      </c>
      <c r="L17" s="28"/>
    </row>
    <row r="18" spans="2:12" s="1" customFormat="1" ht="6.95" customHeight="1">
      <c r="B18" s="28"/>
      <c r="L18" s="28"/>
    </row>
    <row r="19" spans="2:12" s="1" customFormat="1" ht="12" customHeight="1">
      <c r="B19" s="28"/>
      <c r="D19" s="23" t="s">
        <v>27</v>
      </c>
      <c r="I19" s="23" t="s">
        <v>24</v>
      </c>
      <c r="J19" s="24" t="str">
        <f>'Rekapitulácia stavby'!AN13</f>
        <v>Vyplň údaj</v>
      </c>
      <c r="L19" s="28"/>
    </row>
    <row r="20" spans="2:12" s="1" customFormat="1" ht="18" customHeight="1">
      <c r="B20" s="28"/>
      <c r="E20" s="222" t="str">
        <f>'Rekapitulácia stavby'!E14</f>
        <v>Vyplň údaj</v>
      </c>
      <c r="F20" s="183"/>
      <c r="G20" s="183"/>
      <c r="H20" s="183"/>
      <c r="I20" s="23" t="s">
        <v>26</v>
      </c>
      <c r="J20" s="24" t="str">
        <f>'Rekapitulácia stavby'!AN14</f>
        <v>Vyplň údaj</v>
      </c>
      <c r="L20" s="28"/>
    </row>
    <row r="21" spans="2:12" s="1" customFormat="1" ht="6.95" customHeight="1">
      <c r="B21" s="28"/>
      <c r="L21" s="28"/>
    </row>
    <row r="22" spans="2:12" s="1" customFormat="1" ht="12" customHeight="1">
      <c r="B22" s="28"/>
      <c r="D22" s="23" t="s">
        <v>29</v>
      </c>
      <c r="I22" s="23" t="s">
        <v>24</v>
      </c>
      <c r="J22" s="21" t="s">
        <v>1</v>
      </c>
      <c r="L22" s="28"/>
    </row>
    <row r="23" spans="2:12" s="1" customFormat="1" ht="18" customHeight="1">
      <c r="B23" s="28"/>
      <c r="E23" s="21" t="s">
        <v>30</v>
      </c>
      <c r="I23" s="23" t="s">
        <v>26</v>
      </c>
      <c r="J23" s="21" t="s">
        <v>1</v>
      </c>
      <c r="L23" s="28"/>
    </row>
    <row r="24" spans="2:12" s="1" customFormat="1" ht="6.95" customHeight="1">
      <c r="B24" s="28"/>
      <c r="L24" s="28"/>
    </row>
    <row r="25" spans="2:12" s="1" customFormat="1" ht="12" customHeight="1">
      <c r="B25" s="28"/>
      <c r="D25" s="23" t="s">
        <v>32</v>
      </c>
      <c r="I25" s="23" t="s">
        <v>24</v>
      </c>
      <c r="J25" s="21" t="s">
        <v>1</v>
      </c>
      <c r="L25" s="28"/>
    </row>
    <row r="26" spans="2:12" s="1" customFormat="1" ht="18" customHeight="1">
      <c r="B26" s="28"/>
      <c r="E26" s="21" t="s">
        <v>33</v>
      </c>
      <c r="I26" s="23" t="s">
        <v>26</v>
      </c>
      <c r="J26" s="21" t="s">
        <v>1</v>
      </c>
      <c r="L26" s="28"/>
    </row>
    <row r="27" spans="2:12" s="1" customFormat="1" ht="6.95" customHeight="1">
      <c r="B27" s="28"/>
      <c r="L27" s="28"/>
    </row>
    <row r="28" spans="2:12" s="1" customFormat="1" ht="12" customHeight="1">
      <c r="B28" s="28"/>
      <c r="D28" s="23" t="s">
        <v>34</v>
      </c>
      <c r="L28" s="28"/>
    </row>
    <row r="29" spans="2:12" s="7" customFormat="1" ht="16.5" customHeight="1">
      <c r="B29" s="93"/>
      <c r="E29" s="188" t="s">
        <v>1</v>
      </c>
      <c r="F29" s="188"/>
      <c r="G29" s="188"/>
      <c r="H29" s="188"/>
      <c r="L29" s="93"/>
    </row>
    <row r="30" spans="2:12" s="1" customFormat="1" ht="6.95" customHeight="1">
      <c r="B30" s="28"/>
      <c r="L30" s="28"/>
    </row>
    <row r="31" spans="2:12" s="1" customFormat="1" ht="6.95" customHeight="1">
      <c r="B31" s="28"/>
      <c r="D31" s="52"/>
      <c r="E31" s="52"/>
      <c r="F31" s="52"/>
      <c r="G31" s="52"/>
      <c r="H31" s="52"/>
      <c r="I31" s="52"/>
      <c r="J31" s="52"/>
      <c r="K31" s="52"/>
      <c r="L31" s="28"/>
    </row>
    <row r="32" spans="2:12" s="1" customFormat="1" ht="25.35" customHeight="1">
      <c r="B32" s="28"/>
      <c r="D32" s="94" t="s">
        <v>35</v>
      </c>
      <c r="J32" s="65">
        <f>ROUND(J124, 2)</f>
        <v>0</v>
      </c>
      <c r="L32" s="28"/>
    </row>
    <row r="33" spans="2:12" s="1" customFormat="1" ht="6.95" customHeight="1">
      <c r="B33" s="28"/>
      <c r="D33" s="52"/>
      <c r="E33" s="52"/>
      <c r="F33" s="52"/>
      <c r="G33" s="52"/>
      <c r="H33" s="52"/>
      <c r="I33" s="52"/>
      <c r="J33" s="52"/>
      <c r="K33" s="52"/>
      <c r="L33" s="28"/>
    </row>
    <row r="34" spans="2:12" s="1" customFormat="1" ht="14.45" customHeight="1">
      <c r="B34" s="28"/>
      <c r="F34" s="31" t="s">
        <v>37</v>
      </c>
      <c r="I34" s="31" t="s">
        <v>36</v>
      </c>
      <c r="J34" s="31" t="s">
        <v>38</v>
      </c>
      <c r="L34" s="28"/>
    </row>
    <row r="35" spans="2:12" s="1" customFormat="1" ht="14.45" customHeight="1">
      <c r="B35" s="28"/>
      <c r="D35" s="54" t="s">
        <v>39</v>
      </c>
      <c r="E35" s="33" t="s">
        <v>40</v>
      </c>
      <c r="F35" s="95">
        <f>ROUND((SUM(BE124:BE149)),  2)</f>
        <v>0</v>
      </c>
      <c r="G35" s="96"/>
      <c r="H35" s="96"/>
      <c r="I35" s="97">
        <v>0.2</v>
      </c>
      <c r="J35" s="95">
        <f>ROUND(((SUM(BE124:BE149))*I35),  2)</f>
        <v>0</v>
      </c>
      <c r="L35" s="28"/>
    </row>
    <row r="36" spans="2:12" s="1" customFormat="1" ht="14.45" customHeight="1">
      <c r="B36" s="28"/>
      <c r="E36" s="33" t="s">
        <v>41</v>
      </c>
      <c r="F36" s="95">
        <f>ROUND((SUM(BF124:BF149)),  2)</f>
        <v>0</v>
      </c>
      <c r="G36" s="96"/>
      <c r="H36" s="96"/>
      <c r="I36" s="97">
        <v>0.2</v>
      </c>
      <c r="J36" s="95">
        <f>ROUND(((SUM(BF124:BF149))*I36),  2)</f>
        <v>0</v>
      </c>
      <c r="L36" s="28"/>
    </row>
    <row r="37" spans="2:12" s="1" customFormat="1" ht="14.45" hidden="1" customHeight="1">
      <c r="B37" s="28"/>
      <c r="E37" s="23" t="s">
        <v>42</v>
      </c>
      <c r="F37" s="85">
        <f>ROUND((SUM(BG124:BG149)),  2)</f>
        <v>0</v>
      </c>
      <c r="I37" s="98">
        <v>0.2</v>
      </c>
      <c r="J37" s="85">
        <f>0</f>
        <v>0</v>
      </c>
      <c r="L37" s="28"/>
    </row>
    <row r="38" spans="2:12" s="1" customFormat="1" ht="14.45" hidden="1" customHeight="1">
      <c r="B38" s="28"/>
      <c r="E38" s="23" t="s">
        <v>43</v>
      </c>
      <c r="F38" s="85">
        <f>ROUND((SUM(BH124:BH149)),  2)</f>
        <v>0</v>
      </c>
      <c r="I38" s="98">
        <v>0.2</v>
      </c>
      <c r="J38" s="85">
        <f>0</f>
        <v>0</v>
      </c>
      <c r="L38" s="28"/>
    </row>
    <row r="39" spans="2:12" s="1" customFormat="1" ht="14.45" hidden="1" customHeight="1">
      <c r="B39" s="28"/>
      <c r="E39" s="33" t="s">
        <v>44</v>
      </c>
      <c r="F39" s="95">
        <f>ROUND((SUM(BI124:BI149)),  2)</f>
        <v>0</v>
      </c>
      <c r="G39" s="96"/>
      <c r="H39" s="96"/>
      <c r="I39" s="97">
        <v>0</v>
      </c>
      <c r="J39" s="95">
        <f>0</f>
        <v>0</v>
      </c>
      <c r="L39" s="28"/>
    </row>
    <row r="40" spans="2:12" s="1" customFormat="1" ht="6.95" customHeight="1">
      <c r="B40" s="28"/>
      <c r="L40" s="28"/>
    </row>
    <row r="41" spans="2:12" s="1" customFormat="1" ht="25.35" customHeight="1">
      <c r="B41" s="28"/>
      <c r="C41" s="99"/>
      <c r="D41" s="100" t="s">
        <v>45</v>
      </c>
      <c r="E41" s="56"/>
      <c r="F41" s="56"/>
      <c r="G41" s="101" t="s">
        <v>46</v>
      </c>
      <c r="H41" s="102" t="s">
        <v>47</v>
      </c>
      <c r="I41" s="56"/>
      <c r="J41" s="103">
        <f>SUM(J32:J39)</f>
        <v>0</v>
      </c>
      <c r="K41" s="104"/>
      <c r="L41" s="28"/>
    </row>
    <row r="42" spans="2:12" s="1" customFormat="1" ht="14.45" customHeight="1">
      <c r="B42" s="28"/>
      <c r="L42" s="28"/>
    </row>
    <row r="43" spans="2:12" ht="14.45" customHeight="1">
      <c r="B43" s="16"/>
      <c r="L43" s="16"/>
    </row>
    <row r="44" spans="2:12" ht="14.45" customHeight="1">
      <c r="B44" s="16"/>
      <c r="L44" s="16"/>
    </row>
    <row r="45" spans="2:12" ht="14.45" customHeight="1">
      <c r="B45" s="16"/>
      <c r="L45" s="16"/>
    </row>
    <row r="46" spans="2:12" ht="14.45" customHeight="1">
      <c r="B46" s="16"/>
      <c r="L46" s="16"/>
    </row>
    <row r="47" spans="2:12" ht="14.45" customHeight="1">
      <c r="B47" s="16"/>
      <c r="L47" s="16"/>
    </row>
    <row r="48" spans="2:12" ht="14.45" customHeight="1">
      <c r="B48" s="16"/>
      <c r="L48" s="16"/>
    </row>
    <row r="49" spans="2:12" ht="14.45" customHeight="1">
      <c r="B49" s="16"/>
      <c r="L49" s="16"/>
    </row>
    <row r="50" spans="2:12" s="1" customFormat="1" ht="14.45" customHeight="1">
      <c r="B50" s="28"/>
      <c r="D50" s="40" t="s">
        <v>48</v>
      </c>
      <c r="E50" s="41"/>
      <c r="F50" s="41"/>
      <c r="G50" s="40" t="s">
        <v>49</v>
      </c>
      <c r="H50" s="41"/>
      <c r="I50" s="41"/>
      <c r="J50" s="41"/>
      <c r="K50" s="41"/>
      <c r="L50" s="28"/>
    </row>
    <row r="51" spans="2:12" ht="11.25">
      <c r="B51" s="16"/>
      <c r="L51" s="16"/>
    </row>
    <row r="52" spans="2:12" ht="11.25">
      <c r="B52" s="16"/>
      <c r="L52" s="16"/>
    </row>
    <row r="53" spans="2:12" ht="11.25">
      <c r="B53" s="16"/>
      <c r="L53" s="16"/>
    </row>
    <row r="54" spans="2:12" ht="11.25">
      <c r="B54" s="16"/>
      <c r="L54" s="16"/>
    </row>
    <row r="55" spans="2:12" ht="11.25">
      <c r="B55" s="16"/>
      <c r="L55" s="16"/>
    </row>
    <row r="56" spans="2:12" ht="11.25">
      <c r="B56" s="16"/>
      <c r="L56" s="16"/>
    </row>
    <row r="57" spans="2:12" ht="11.25">
      <c r="B57" s="16"/>
      <c r="L57" s="16"/>
    </row>
    <row r="58" spans="2:12" ht="11.25">
      <c r="B58" s="16"/>
      <c r="L58" s="16"/>
    </row>
    <row r="59" spans="2:12" ht="11.25">
      <c r="B59" s="16"/>
      <c r="L59" s="16"/>
    </row>
    <row r="60" spans="2:12" ht="11.25">
      <c r="B60" s="16"/>
      <c r="L60" s="16"/>
    </row>
    <row r="61" spans="2:12" s="1" customFormat="1" ht="12.75">
      <c r="B61" s="28"/>
      <c r="D61" s="42" t="s">
        <v>50</v>
      </c>
      <c r="E61" s="30"/>
      <c r="F61" s="105" t="s">
        <v>51</v>
      </c>
      <c r="G61" s="42" t="s">
        <v>50</v>
      </c>
      <c r="H61" s="30"/>
      <c r="I61" s="30"/>
      <c r="J61" s="106" t="s">
        <v>51</v>
      </c>
      <c r="K61" s="30"/>
      <c r="L61" s="28"/>
    </row>
    <row r="62" spans="2:12" ht="11.25">
      <c r="B62" s="16"/>
      <c r="L62" s="16"/>
    </row>
    <row r="63" spans="2:12" ht="11.25">
      <c r="B63" s="16"/>
      <c r="L63" s="16"/>
    </row>
    <row r="64" spans="2:12" ht="11.25">
      <c r="B64" s="16"/>
      <c r="L64" s="16"/>
    </row>
    <row r="65" spans="2:12" s="1" customFormat="1" ht="12.75">
      <c r="B65" s="28"/>
      <c r="D65" s="40" t="s">
        <v>52</v>
      </c>
      <c r="E65" s="41"/>
      <c r="F65" s="41"/>
      <c r="G65" s="40" t="s">
        <v>53</v>
      </c>
      <c r="H65" s="41"/>
      <c r="I65" s="41"/>
      <c r="J65" s="41"/>
      <c r="K65" s="41"/>
      <c r="L65" s="28"/>
    </row>
    <row r="66" spans="2:12" ht="11.25">
      <c r="B66" s="16"/>
      <c r="L66" s="16"/>
    </row>
    <row r="67" spans="2:12" ht="11.25">
      <c r="B67" s="16"/>
      <c r="L67" s="16"/>
    </row>
    <row r="68" spans="2:12" ht="11.25">
      <c r="B68" s="16"/>
      <c r="L68" s="16"/>
    </row>
    <row r="69" spans="2:12" ht="11.25">
      <c r="B69" s="16"/>
      <c r="L69" s="16"/>
    </row>
    <row r="70" spans="2:12" ht="11.25">
      <c r="B70" s="16"/>
      <c r="L70" s="16"/>
    </row>
    <row r="71" spans="2:12" ht="11.25">
      <c r="B71" s="16"/>
      <c r="L71" s="16"/>
    </row>
    <row r="72" spans="2:12" ht="11.25">
      <c r="B72" s="16"/>
      <c r="L72" s="16"/>
    </row>
    <row r="73" spans="2:12" ht="11.25">
      <c r="B73" s="16"/>
      <c r="L73" s="16"/>
    </row>
    <row r="74" spans="2:12" ht="11.25">
      <c r="B74" s="16"/>
      <c r="L74" s="16"/>
    </row>
    <row r="75" spans="2:12" ht="11.25">
      <c r="B75" s="16"/>
      <c r="L75" s="16"/>
    </row>
    <row r="76" spans="2:12" s="1" customFormat="1" ht="12.75">
      <c r="B76" s="28"/>
      <c r="D76" s="42" t="s">
        <v>50</v>
      </c>
      <c r="E76" s="30"/>
      <c r="F76" s="105" t="s">
        <v>51</v>
      </c>
      <c r="G76" s="42" t="s">
        <v>50</v>
      </c>
      <c r="H76" s="30"/>
      <c r="I76" s="30"/>
      <c r="J76" s="106" t="s">
        <v>51</v>
      </c>
      <c r="K76" s="30"/>
      <c r="L76" s="28"/>
    </row>
    <row r="77" spans="2:12" s="1" customFormat="1" ht="14.4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28"/>
    </row>
    <row r="81" spans="2:12" s="1" customFormat="1" ht="6.95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28"/>
    </row>
    <row r="82" spans="2:12" s="1" customFormat="1" ht="24.95" customHeight="1">
      <c r="B82" s="28"/>
      <c r="C82" s="17" t="s">
        <v>120</v>
      </c>
      <c r="L82" s="28"/>
    </row>
    <row r="83" spans="2:12" s="1" customFormat="1" ht="6.95" customHeight="1">
      <c r="B83" s="28"/>
      <c r="L83" s="28"/>
    </row>
    <row r="84" spans="2:12" s="1" customFormat="1" ht="12" customHeight="1">
      <c r="B84" s="28"/>
      <c r="C84" s="23" t="s">
        <v>15</v>
      </c>
      <c r="L84" s="28"/>
    </row>
    <row r="85" spans="2:12" s="1" customFormat="1" ht="26.25" customHeight="1">
      <c r="B85" s="28"/>
      <c r="E85" s="219" t="str">
        <f>E7</f>
        <v>Domov dôchodcov a domov sociálnych služieb Kremnica - zníženie energetickej náročnosti objektu</v>
      </c>
      <c r="F85" s="220"/>
      <c r="G85" s="220"/>
      <c r="H85" s="220"/>
      <c r="L85" s="28"/>
    </row>
    <row r="86" spans="2:12" ht="12" customHeight="1">
      <c r="B86" s="16"/>
      <c r="C86" s="23" t="s">
        <v>116</v>
      </c>
      <c r="L86" s="16"/>
    </row>
    <row r="87" spans="2:12" s="1" customFormat="1" ht="16.5" customHeight="1">
      <c r="B87" s="28"/>
      <c r="E87" s="219" t="s">
        <v>1943</v>
      </c>
      <c r="F87" s="221"/>
      <c r="G87" s="221"/>
      <c r="H87" s="221"/>
      <c r="L87" s="28"/>
    </row>
    <row r="88" spans="2:12" s="1" customFormat="1" ht="12" customHeight="1">
      <c r="B88" s="28"/>
      <c r="C88" s="23" t="s">
        <v>118</v>
      </c>
      <c r="L88" s="28"/>
    </row>
    <row r="89" spans="2:12" s="1" customFormat="1" ht="30" customHeight="1">
      <c r="B89" s="28"/>
      <c r="E89" s="178" t="str">
        <f>E11</f>
        <v>7 - Obnova stavebných konštrukcií budovy, ktorá nemá vplyv na energetickú hospodárnosť budovy</v>
      </c>
      <c r="F89" s="221"/>
      <c r="G89" s="221"/>
      <c r="H89" s="221"/>
      <c r="L89" s="28"/>
    </row>
    <row r="90" spans="2:12" s="1" customFormat="1" ht="6.95" customHeight="1">
      <c r="B90" s="28"/>
      <c r="L90" s="28"/>
    </row>
    <row r="91" spans="2:12" s="1" customFormat="1" ht="12" customHeight="1">
      <c r="B91" s="28"/>
      <c r="C91" s="23" t="s">
        <v>19</v>
      </c>
      <c r="F91" s="21" t="str">
        <f>F14</f>
        <v xml:space="preserve"> </v>
      </c>
      <c r="I91" s="23" t="s">
        <v>21</v>
      </c>
      <c r="J91" s="51" t="str">
        <f>IF(J14="","",J14)</f>
        <v>30. 3. 2023</v>
      </c>
      <c r="L91" s="28"/>
    </row>
    <row r="92" spans="2:12" s="1" customFormat="1" ht="6.95" customHeight="1">
      <c r="B92" s="28"/>
      <c r="L92" s="28"/>
    </row>
    <row r="93" spans="2:12" s="1" customFormat="1" ht="25.7" customHeight="1">
      <c r="B93" s="28"/>
      <c r="C93" s="23" t="s">
        <v>23</v>
      </c>
      <c r="F93" s="21" t="str">
        <f>E17</f>
        <v>DD a DSS Kremnica, Bystrická 447/25, Kremnica</v>
      </c>
      <c r="I93" s="23" t="s">
        <v>29</v>
      </c>
      <c r="J93" s="26" t="str">
        <f>E23</f>
        <v>Ing. Viliam Michálek, Strečno</v>
      </c>
      <c r="L93" s="28"/>
    </row>
    <row r="94" spans="2:12" s="1" customFormat="1" ht="15.2" customHeight="1">
      <c r="B94" s="28"/>
      <c r="C94" s="23" t="s">
        <v>27</v>
      </c>
      <c r="F94" s="21" t="str">
        <f>IF(E20="","",E20)</f>
        <v>Vyplň údaj</v>
      </c>
      <c r="I94" s="23" t="s">
        <v>32</v>
      </c>
      <c r="J94" s="26" t="str">
        <f>E26</f>
        <v>Ing. Michal Dzugas</v>
      </c>
      <c r="L94" s="28"/>
    </row>
    <row r="95" spans="2:12" s="1" customFormat="1" ht="10.35" customHeight="1">
      <c r="B95" s="28"/>
      <c r="L95" s="28"/>
    </row>
    <row r="96" spans="2:12" s="1" customFormat="1" ht="29.25" customHeight="1">
      <c r="B96" s="28"/>
      <c r="C96" s="107" t="s">
        <v>121</v>
      </c>
      <c r="D96" s="99"/>
      <c r="E96" s="99"/>
      <c r="F96" s="99"/>
      <c r="G96" s="99"/>
      <c r="H96" s="99"/>
      <c r="I96" s="99"/>
      <c r="J96" s="108" t="s">
        <v>122</v>
      </c>
      <c r="K96" s="99"/>
      <c r="L96" s="28"/>
    </row>
    <row r="97" spans="2:47" s="1" customFormat="1" ht="10.35" customHeight="1">
      <c r="B97" s="28"/>
      <c r="L97" s="28"/>
    </row>
    <row r="98" spans="2:47" s="1" customFormat="1" ht="22.9" customHeight="1">
      <c r="B98" s="28"/>
      <c r="C98" s="109" t="s">
        <v>123</v>
      </c>
      <c r="J98" s="65">
        <f>J124</f>
        <v>0</v>
      </c>
      <c r="L98" s="28"/>
      <c r="AU98" s="13" t="s">
        <v>124</v>
      </c>
    </row>
    <row r="99" spans="2:47" s="8" customFormat="1" ht="24.95" customHeight="1">
      <c r="B99" s="110"/>
      <c r="D99" s="111" t="s">
        <v>125</v>
      </c>
      <c r="E99" s="112"/>
      <c r="F99" s="112"/>
      <c r="G99" s="112"/>
      <c r="H99" s="112"/>
      <c r="I99" s="112"/>
      <c r="J99" s="113">
        <f>J125</f>
        <v>0</v>
      </c>
      <c r="L99" s="110"/>
    </row>
    <row r="100" spans="2:47" s="9" customFormat="1" ht="19.899999999999999" customHeight="1">
      <c r="B100" s="114"/>
      <c r="D100" s="115" t="s">
        <v>128</v>
      </c>
      <c r="E100" s="116"/>
      <c r="F100" s="116"/>
      <c r="G100" s="116"/>
      <c r="H100" s="116"/>
      <c r="I100" s="116"/>
      <c r="J100" s="117">
        <f>J126</f>
        <v>0</v>
      </c>
      <c r="L100" s="114"/>
    </row>
    <row r="101" spans="2:47" s="8" customFormat="1" ht="24.95" customHeight="1">
      <c r="B101" s="110"/>
      <c r="D101" s="111" t="s">
        <v>130</v>
      </c>
      <c r="E101" s="112"/>
      <c r="F101" s="112"/>
      <c r="G101" s="112"/>
      <c r="H101" s="112"/>
      <c r="I101" s="112"/>
      <c r="J101" s="113">
        <f>J132</f>
        <v>0</v>
      </c>
      <c r="L101" s="110"/>
    </row>
    <row r="102" spans="2:47" s="9" customFormat="1" ht="19.899999999999999" customHeight="1">
      <c r="B102" s="114"/>
      <c r="D102" s="115" t="s">
        <v>593</v>
      </c>
      <c r="E102" s="116"/>
      <c r="F102" s="116"/>
      <c r="G102" s="116"/>
      <c r="H102" s="116"/>
      <c r="I102" s="116"/>
      <c r="J102" s="117">
        <f>J133</f>
        <v>0</v>
      </c>
      <c r="L102" s="114"/>
    </row>
    <row r="103" spans="2:47" s="1" customFormat="1" ht="21.75" customHeight="1">
      <c r="B103" s="28"/>
      <c r="L103" s="28"/>
    </row>
    <row r="104" spans="2:47" s="1" customFormat="1" ht="6.95" customHeight="1">
      <c r="B104" s="43"/>
      <c r="C104" s="44"/>
      <c r="D104" s="44"/>
      <c r="E104" s="44"/>
      <c r="F104" s="44"/>
      <c r="G104" s="44"/>
      <c r="H104" s="44"/>
      <c r="I104" s="44"/>
      <c r="J104" s="44"/>
      <c r="K104" s="44"/>
      <c r="L104" s="28"/>
    </row>
    <row r="108" spans="2:47" s="1" customFormat="1" ht="6.95" customHeight="1">
      <c r="B108" s="45"/>
      <c r="C108" s="46"/>
      <c r="D108" s="46"/>
      <c r="E108" s="46"/>
      <c r="F108" s="46"/>
      <c r="G108" s="46"/>
      <c r="H108" s="46"/>
      <c r="I108" s="46"/>
      <c r="J108" s="46"/>
      <c r="K108" s="46"/>
      <c r="L108" s="28"/>
    </row>
    <row r="109" spans="2:47" s="1" customFormat="1" ht="24.95" customHeight="1">
      <c r="B109" s="28"/>
      <c r="C109" s="17" t="s">
        <v>136</v>
      </c>
      <c r="L109" s="28"/>
    </row>
    <row r="110" spans="2:47" s="1" customFormat="1" ht="6.95" customHeight="1">
      <c r="B110" s="28"/>
      <c r="L110" s="28"/>
    </row>
    <row r="111" spans="2:47" s="1" customFormat="1" ht="12" customHeight="1">
      <c r="B111" s="28"/>
      <c r="C111" s="23" t="s">
        <v>15</v>
      </c>
      <c r="L111" s="28"/>
    </row>
    <row r="112" spans="2:47" s="1" customFormat="1" ht="26.25" customHeight="1">
      <c r="B112" s="28"/>
      <c r="E112" s="219" t="str">
        <f>E7</f>
        <v>Domov dôchodcov a domov sociálnych služieb Kremnica - zníženie energetickej náročnosti objektu</v>
      </c>
      <c r="F112" s="220"/>
      <c r="G112" s="220"/>
      <c r="H112" s="220"/>
      <c r="L112" s="28"/>
    </row>
    <row r="113" spans="2:65" ht="12" customHeight="1">
      <c r="B113" s="16"/>
      <c r="C113" s="23" t="s">
        <v>116</v>
      </c>
      <c r="L113" s="16"/>
    </row>
    <row r="114" spans="2:65" s="1" customFormat="1" ht="16.5" customHeight="1">
      <c r="B114" s="28"/>
      <c r="E114" s="219" t="s">
        <v>1943</v>
      </c>
      <c r="F114" s="221"/>
      <c r="G114" s="221"/>
      <c r="H114" s="221"/>
      <c r="L114" s="28"/>
    </row>
    <row r="115" spans="2:65" s="1" customFormat="1" ht="12" customHeight="1">
      <c r="B115" s="28"/>
      <c r="C115" s="23" t="s">
        <v>118</v>
      </c>
      <c r="L115" s="28"/>
    </row>
    <row r="116" spans="2:65" s="1" customFormat="1" ht="30" customHeight="1">
      <c r="B116" s="28"/>
      <c r="E116" s="178" t="str">
        <f>E11</f>
        <v>7 - Obnova stavebných konštrukcií budovy, ktorá nemá vplyv na energetickú hospodárnosť budovy</v>
      </c>
      <c r="F116" s="221"/>
      <c r="G116" s="221"/>
      <c r="H116" s="221"/>
      <c r="L116" s="28"/>
    </row>
    <row r="117" spans="2:65" s="1" customFormat="1" ht="6.95" customHeight="1">
      <c r="B117" s="28"/>
      <c r="L117" s="28"/>
    </row>
    <row r="118" spans="2:65" s="1" customFormat="1" ht="12" customHeight="1">
      <c r="B118" s="28"/>
      <c r="C118" s="23" t="s">
        <v>19</v>
      </c>
      <c r="F118" s="21" t="str">
        <f>F14</f>
        <v xml:space="preserve"> </v>
      </c>
      <c r="I118" s="23" t="s">
        <v>21</v>
      </c>
      <c r="J118" s="51" t="str">
        <f>IF(J14="","",J14)</f>
        <v>30. 3. 2023</v>
      </c>
      <c r="L118" s="28"/>
    </row>
    <row r="119" spans="2:65" s="1" customFormat="1" ht="6.95" customHeight="1">
      <c r="B119" s="28"/>
      <c r="L119" s="28"/>
    </row>
    <row r="120" spans="2:65" s="1" customFormat="1" ht="25.7" customHeight="1">
      <c r="B120" s="28"/>
      <c r="C120" s="23" t="s">
        <v>23</v>
      </c>
      <c r="F120" s="21" t="str">
        <f>E17</f>
        <v>DD a DSS Kremnica, Bystrická 447/25, Kremnica</v>
      </c>
      <c r="I120" s="23" t="s">
        <v>29</v>
      </c>
      <c r="J120" s="26" t="str">
        <f>E23</f>
        <v>Ing. Viliam Michálek, Strečno</v>
      </c>
      <c r="L120" s="28"/>
    </row>
    <row r="121" spans="2:65" s="1" customFormat="1" ht="15.2" customHeight="1">
      <c r="B121" s="28"/>
      <c r="C121" s="23" t="s">
        <v>27</v>
      </c>
      <c r="F121" s="21" t="str">
        <f>IF(E20="","",E20)</f>
        <v>Vyplň údaj</v>
      </c>
      <c r="I121" s="23" t="s">
        <v>32</v>
      </c>
      <c r="J121" s="26" t="str">
        <f>E26</f>
        <v>Ing. Michal Dzugas</v>
      </c>
      <c r="L121" s="28"/>
    </row>
    <row r="122" spans="2:65" s="1" customFormat="1" ht="10.35" customHeight="1">
      <c r="B122" s="28"/>
      <c r="L122" s="28"/>
    </row>
    <row r="123" spans="2:65" s="10" customFormat="1" ht="29.25" customHeight="1">
      <c r="B123" s="118"/>
      <c r="C123" s="119" t="s">
        <v>137</v>
      </c>
      <c r="D123" s="120" t="s">
        <v>60</v>
      </c>
      <c r="E123" s="120" t="s">
        <v>56</v>
      </c>
      <c r="F123" s="120" t="s">
        <v>57</v>
      </c>
      <c r="G123" s="120" t="s">
        <v>138</v>
      </c>
      <c r="H123" s="120" t="s">
        <v>139</v>
      </c>
      <c r="I123" s="120" t="s">
        <v>140</v>
      </c>
      <c r="J123" s="121" t="s">
        <v>122</v>
      </c>
      <c r="K123" s="122" t="s">
        <v>141</v>
      </c>
      <c r="L123" s="118"/>
      <c r="M123" s="58" t="s">
        <v>1</v>
      </c>
      <c r="N123" s="59" t="s">
        <v>39</v>
      </c>
      <c r="O123" s="59" t="s">
        <v>142</v>
      </c>
      <c r="P123" s="59" t="s">
        <v>143</v>
      </c>
      <c r="Q123" s="59" t="s">
        <v>144</v>
      </c>
      <c r="R123" s="59" t="s">
        <v>145</v>
      </c>
      <c r="S123" s="59" t="s">
        <v>146</v>
      </c>
      <c r="T123" s="60" t="s">
        <v>147</v>
      </c>
    </row>
    <row r="124" spans="2:65" s="1" customFormat="1" ht="22.9" customHeight="1">
      <c r="B124" s="28"/>
      <c r="C124" s="63" t="s">
        <v>123</v>
      </c>
      <c r="J124" s="123">
        <f>BK124</f>
        <v>0</v>
      </c>
      <c r="L124" s="28"/>
      <c r="M124" s="61"/>
      <c r="N124" s="52"/>
      <c r="O124" s="52"/>
      <c r="P124" s="124">
        <f>P125+P132</f>
        <v>0</v>
      </c>
      <c r="Q124" s="52"/>
      <c r="R124" s="124">
        <f>R125+R132</f>
        <v>27.191556970000004</v>
      </c>
      <c r="S124" s="52"/>
      <c r="T124" s="125">
        <f>T125+T132</f>
        <v>34.729100000000003</v>
      </c>
      <c r="AT124" s="13" t="s">
        <v>74</v>
      </c>
      <c r="AU124" s="13" t="s">
        <v>124</v>
      </c>
      <c r="BK124" s="126">
        <f>BK125+BK132</f>
        <v>0</v>
      </c>
    </row>
    <row r="125" spans="2:65" s="11" customFormat="1" ht="25.9" customHeight="1">
      <c r="B125" s="127"/>
      <c r="D125" s="128" t="s">
        <v>74</v>
      </c>
      <c r="E125" s="129" t="s">
        <v>148</v>
      </c>
      <c r="F125" s="129" t="s">
        <v>149</v>
      </c>
      <c r="I125" s="130"/>
      <c r="J125" s="131">
        <f>BK125</f>
        <v>0</v>
      </c>
      <c r="L125" s="127"/>
      <c r="M125" s="132"/>
      <c r="P125" s="133">
        <f>P126</f>
        <v>0</v>
      </c>
      <c r="R125" s="133">
        <f>R126</f>
        <v>0</v>
      </c>
      <c r="T125" s="134">
        <f>T126</f>
        <v>0</v>
      </c>
      <c r="AR125" s="128" t="s">
        <v>82</v>
      </c>
      <c r="AT125" s="135" t="s">
        <v>74</v>
      </c>
      <c r="AU125" s="135" t="s">
        <v>75</v>
      </c>
      <c r="AY125" s="128" t="s">
        <v>150</v>
      </c>
      <c r="BK125" s="136">
        <f>BK126</f>
        <v>0</v>
      </c>
    </row>
    <row r="126" spans="2:65" s="11" customFormat="1" ht="22.9" customHeight="1">
      <c r="B126" s="127"/>
      <c r="D126" s="128" t="s">
        <v>74</v>
      </c>
      <c r="E126" s="137" t="s">
        <v>112</v>
      </c>
      <c r="F126" s="137" t="s">
        <v>182</v>
      </c>
      <c r="I126" s="130"/>
      <c r="J126" s="138">
        <f>BK126</f>
        <v>0</v>
      </c>
      <c r="L126" s="127"/>
      <c r="M126" s="132"/>
      <c r="P126" s="133">
        <f>SUM(P127:P131)</f>
        <v>0</v>
      </c>
      <c r="R126" s="133">
        <f>SUM(R127:R131)</f>
        <v>0</v>
      </c>
      <c r="T126" s="134">
        <f>SUM(T127:T131)</f>
        <v>0</v>
      </c>
      <c r="AR126" s="128" t="s">
        <v>82</v>
      </c>
      <c r="AT126" s="135" t="s">
        <v>74</v>
      </c>
      <c r="AU126" s="135" t="s">
        <v>82</v>
      </c>
      <c r="AY126" s="128" t="s">
        <v>150</v>
      </c>
      <c r="BK126" s="136">
        <f>SUM(BK127:BK131)</f>
        <v>0</v>
      </c>
    </row>
    <row r="127" spans="2:65" s="1" customFormat="1" ht="21.75" customHeight="1">
      <c r="B127" s="139"/>
      <c r="C127" s="140" t="s">
        <v>214</v>
      </c>
      <c r="D127" s="140" t="s">
        <v>152</v>
      </c>
      <c r="E127" s="141" t="s">
        <v>227</v>
      </c>
      <c r="F127" s="142" t="s">
        <v>228</v>
      </c>
      <c r="G127" s="143" t="s">
        <v>221</v>
      </c>
      <c r="H127" s="144">
        <v>34.728999999999999</v>
      </c>
      <c r="I127" s="145"/>
      <c r="J127" s="146">
        <f>ROUND(I127*H127,2)</f>
        <v>0</v>
      </c>
      <c r="K127" s="147"/>
      <c r="L127" s="28"/>
      <c r="M127" s="148" t="s">
        <v>1</v>
      </c>
      <c r="N127" s="149" t="s">
        <v>41</v>
      </c>
      <c r="P127" s="150">
        <f>O127*H127</f>
        <v>0</v>
      </c>
      <c r="Q127" s="150">
        <v>0</v>
      </c>
      <c r="R127" s="150">
        <f>Q127*H127</f>
        <v>0</v>
      </c>
      <c r="S127" s="150">
        <v>0</v>
      </c>
      <c r="T127" s="151">
        <f>S127*H127</f>
        <v>0</v>
      </c>
      <c r="AR127" s="152" t="s">
        <v>94</v>
      </c>
      <c r="AT127" s="152" t="s">
        <v>152</v>
      </c>
      <c r="AU127" s="152" t="s">
        <v>87</v>
      </c>
      <c r="AY127" s="13" t="s">
        <v>150</v>
      </c>
      <c r="BE127" s="153">
        <f>IF(N127="základná",J127,0)</f>
        <v>0</v>
      </c>
      <c r="BF127" s="153">
        <f>IF(N127="znížená",J127,0)</f>
        <v>0</v>
      </c>
      <c r="BG127" s="153">
        <f>IF(N127="zákl. prenesená",J127,0)</f>
        <v>0</v>
      </c>
      <c r="BH127" s="153">
        <f>IF(N127="zníž. prenesená",J127,0)</f>
        <v>0</v>
      </c>
      <c r="BI127" s="153">
        <f>IF(N127="nulová",J127,0)</f>
        <v>0</v>
      </c>
      <c r="BJ127" s="13" t="s">
        <v>87</v>
      </c>
      <c r="BK127" s="153">
        <f>ROUND(I127*H127,2)</f>
        <v>0</v>
      </c>
      <c r="BL127" s="13" t="s">
        <v>94</v>
      </c>
      <c r="BM127" s="152" t="s">
        <v>1945</v>
      </c>
    </row>
    <row r="128" spans="2:65" s="1" customFormat="1" ht="24.2" customHeight="1">
      <c r="B128" s="139"/>
      <c r="C128" s="140" t="s">
        <v>218</v>
      </c>
      <c r="D128" s="140" t="s">
        <v>152</v>
      </c>
      <c r="E128" s="141" t="s">
        <v>231</v>
      </c>
      <c r="F128" s="142" t="s">
        <v>232</v>
      </c>
      <c r="G128" s="143" t="s">
        <v>221</v>
      </c>
      <c r="H128" s="144">
        <v>1041.8699999999999</v>
      </c>
      <c r="I128" s="145"/>
      <c r="J128" s="146">
        <f>ROUND(I128*H128,2)</f>
        <v>0</v>
      </c>
      <c r="K128" s="147"/>
      <c r="L128" s="28"/>
      <c r="M128" s="148" t="s">
        <v>1</v>
      </c>
      <c r="N128" s="149" t="s">
        <v>41</v>
      </c>
      <c r="P128" s="150">
        <f>O128*H128</f>
        <v>0</v>
      </c>
      <c r="Q128" s="150">
        <v>0</v>
      </c>
      <c r="R128" s="150">
        <f>Q128*H128</f>
        <v>0</v>
      </c>
      <c r="S128" s="150">
        <v>0</v>
      </c>
      <c r="T128" s="151">
        <f>S128*H128</f>
        <v>0</v>
      </c>
      <c r="AR128" s="152" t="s">
        <v>94</v>
      </c>
      <c r="AT128" s="152" t="s">
        <v>152</v>
      </c>
      <c r="AU128" s="152" t="s">
        <v>87</v>
      </c>
      <c r="AY128" s="13" t="s">
        <v>150</v>
      </c>
      <c r="BE128" s="153">
        <f>IF(N128="základná",J128,0)</f>
        <v>0</v>
      </c>
      <c r="BF128" s="153">
        <f>IF(N128="znížená",J128,0)</f>
        <v>0</v>
      </c>
      <c r="BG128" s="153">
        <f>IF(N128="zákl. prenesená",J128,0)</f>
        <v>0</v>
      </c>
      <c r="BH128" s="153">
        <f>IF(N128="zníž. prenesená",J128,0)</f>
        <v>0</v>
      </c>
      <c r="BI128" s="153">
        <f>IF(N128="nulová",J128,0)</f>
        <v>0</v>
      </c>
      <c r="BJ128" s="13" t="s">
        <v>87</v>
      </c>
      <c r="BK128" s="153">
        <f>ROUND(I128*H128,2)</f>
        <v>0</v>
      </c>
      <c r="BL128" s="13" t="s">
        <v>94</v>
      </c>
      <c r="BM128" s="152" t="s">
        <v>1946</v>
      </c>
    </row>
    <row r="129" spans="2:65" s="1" customFormat="1" ht="24.2" customHeight="1">
      <c r="B129" s="139"/>
      <c r="C129" s="140" t="s">
        <v>223</v>
      </c>
      <c r="D129" s="140" t="s">
        <v>152</v>
      </c>
      <c r="E129" s="141" t="s">
        <v>235</v>
      </c>
      <c r="F129" s="142" t="s">
        <v>236</v>
      </c>
      <c r="G129" s="143" t="s">
        <v>221</v>
      </c>
      <c r="H129" s="144">
        <v>34.728999999999999</v>
      </c>
      <c r="I129" s="145"/>
      <c r="J129" s="146">
        <f>ROUND(I129*H129,2)</f>
        <v>0</v>
      </c>
      <c r="K129" s="147"/>
      <c r="L129" s="28"/>
      <c r="M129" s="148" t="s">
        <v>1</v>
      </c>
      <c r="N129" s="149" t="s">
        <v>41</v>
      </c>
      <c r="P129" s="150">
        <f>O129*H129</f>
        <v>0</v>
      </c>
      <c r="Q129" s="150">
        <v>0</v>
      </c>
      <c r="R129" s="150">
        <f>Q129*H129</f>
        <v>0</v>
      </c>
      <c r="S129" s="150">
        <v>0</v>
      </c>
      <c r="T129" s="151">
        <f>S129*H129</f>
        <v>0</v>
      </c>
      <c r="AR129" s="152" t="s">
        <v>94</v>
      </c>
      <c r="AT129" s="152" t="s">
        <v>152</v>
      </c>
      <c r="AU129" s="152" t="s">
        <v>87</v>
      </c>
      <c r="AY129" s="13" t="s">
        <v>150</v>
      </c>
      <c r="BE129" s="153">
        <f>IF(N129="základná",J129,0)</f>
        <v>0</v>
      </c>
      <c r="BF129" s="153">
        <f>IF(N129="znížená",J129,0)</f>
        <v>0</v>
      </c>
      <c r="BG129" s="153">
        <f>IF(N129="zákl. prenesená",J129,0)</f>
        <v>0</v>
      </c>
      <c r="BH129" s="153">
        <f>IF(N129="zníž. prenesená",J129,0)</f>
        <v>0</v>
      </c>
      <c r="BI129" s="153">
        <f>IF(N129="nulová",J129,0)</f>
        <v>0</v>
      </c>
      <c r="BJ129" s="13" t="s">
        <v>87</v>
      </c>
      <c r="BK129" s="153">
        <f>ROUND(I129*H129,2)</f>
        <v>0</v>
      </c>
      <c r="BL129" s="13" t="s">
        <v>94</v>
      </c>
      <c r="BM129" s="152" t="s">
        <v>1947</v>
      </c>
    </row>
    <row r="130" spans="2:65" s="1" customFormat="1" ht="24.2" customHeight="1">
      <c r="B130" s="139"/>
      <c r="C130" s="140" t="s">
        <v>7</v>
      </c>
      <c r="D130" s="140" t="s">
        <v>152</v>
      </c>
      <c r="E130" s="141" t="s">
        <v>239</v>
      </c>
      <c r="F130" s="142" t="s">
        <v>240</v>
      </c>
      <c r="G130" s="143" t="s">
        <v>221</v>
      </c>
      <c r="H130" s="144">
        <v>173.64500000000001</v>
      </c>
      <c r="I130" s="145"/>
      <c r="J130" s="146">
        <f>ROUND(I130*H130,2)</f>
        <v>0</v>
      </c>
      <c r="K130" s="147"/>
      <c r="L130" s="28"/>
      <c r="M130" s="148" t="s">
        <v>1</v>
      </c>
      <c r="N130" s="149" t="s">
        <v>41</v>
      </c>
      <c r="P130" s="150">
        <f>O130*H130</f>
        <v>0</v>
      </c>
      <c r="Q130" s="150">
        <v>0</v>
      </c>
      <c r="R130" s="150">
        <f>Q130*H130</f>
        <v>0</v>
      </c>
      <c r="S130" s="150">
        <v>0</v>
      </c>
      <c r="T130" s="151">
        <f>S130*H130</f>
        <v>0</v>
      </c>
      <c r="AR130" s="152" t="s">
        <v>94</v>
      </c>
      <c r="AT130" s="152" t="s">
        <v>152</v>
      </c>
      <c r="AU130" s="152" t="s">
        <v>87</v>
      </c>
      <c r="AY130" s="13" t="s">
        <v>150</v>
      </c>
      <c r="BE130" s="153">
        <f>IF(N130="základná",J130,0)</f>
        <v>0</v>
      </c>
      <c r="BF130" s="153">
        <f>IF(N130="znížená",J130,0)</f>
        <v>0</v>
      </c>
      <c r="BG130" s="153">
        <f>IF(N130="zákl. prenesená",J130,0)</f>
        <v>0</v>
      </c>
      <c r="BH130" s="153">
        <f>IF(N130="zníž. prenesená",J130,0)</f>
        <v>0</v>
      </c>
      <c r="BI130" s="153">
        <f>IF(N130="nulová",J130,0)</f>
        <v>0</v>
      </c>
      <c r="BJ130" s="13" t="s">
        <v>87</v>
      </c>
      <c r="BK130" s="153">
        <f>ROUND(I130*H130,2)</f>
        <v>0</v>
      </c>
      <c r="BL130" s="13" t="s">
        <v>94</v>
      </c>
      <c r="BM130" s="152" t="s">
        <v>1948</v>
      </c>
    </row>
    <row r="131" spans="2:65" s="1" customFormat="1" ht="16.5" customHeight="1">
      <c r="B131" s="139"/>
      <c r="C131" s="140" t="s">
        <v>230</v>
      </c>
      <c r="D131" s="140" t="s">
        <v>152</v>
      </c>
      <c r="E131" s="141" t="s">
        <v>243</v>
      </c>
      <c r="F131" s="142" t="s">
        <v>244</v>
      </c>
      <c r="G131" s="143" t="s">
        <v>221</v>
      </c>
      <c r="H131" s="144">
        <v>34.728999999999999</v>
      </c>
      <c r="I131" s="145"/>
      <c r="J131" s="146">
        <f>ROUND(I131*H131,2)</f>
        <v>0</v>
      </c>
      <c r="K131" s="147"/>
      <c r="L131" s="28"/>
      <c r="M131" s="148" t="s">
        <v>1</v>
      </c>
      <c r="N131" s="149" t="s">
        <v>41</v>
      </c>
      <c r="P131" s="150">
        <f>O131*H131</f>
        <v>0</v>
      </c>
      <c r="Q131" s="150">
        <v>0</v>
      </c>
      <c r="R131" s="150">
        <f>Q131*H131</f>
        <v>0</v>
      </c>
      <c r="S131" s="150">
        <v>0</v>
      </c>
      <c r="T131" s="151">
        <f>S131*H131</f>
        <v>0</v>
      </c>
      <c r="AR131" s="152" t="s">
        <v>94</v>
      </c>
      <c r="AT131" s="152" t="s">
        <v>152</v>
      </c>
      <c r="AU131" s="152" t="s">
        <v>87</v>
      </c>
      <c r="AY131" s="13" t="s">
        <v>150</v>
      </c>
      <c r="BE131" s="153">
        <f>IF(N131="základná",J131,0)</f>
        <v>0</v>
      </c>
      <c r="BF131" s="153">
        <f>IF(N131="znížená",J131,0)</f>
        <v>0</v>
      </c>
      <c r="BG131" s="153">
        <f>IF(N131="zákl. prenesená",J131,0)</f>
        <v>0</v>
      </c>
      <c r="BH131" s="153">
        <f>IF(N131="zníž. prenesená",J131,0)</f>
        <v>0</v>
      </c>
      <c r="BI131" s="153">
        <f>IF(N131="nulová",J131,0)</f>
        <v>0</v>
      </c>
      <c r="BJ131" s="13" t="s">
        <v>87</v>
      </c>
      <c r="BK131" s="153">
        <f>ROUND(I131*H131,2)</f>
        <v>0</v>
      </c>
      <c r="BL131" s="13" t="s">
        <v>94</v>
      </c>
      <c r="BM131" s="152" t="s">
        <v>1949</v>
      </c>
    </row>
    <row r="132" spans="2:65" s="11" customFormat="1" ht="25.9" customHeight="1">
      <c r="B132" s="127"/>
      <c r="D132" s="128" t="s">
        <v>74</v>
      </c>
      <c r="E132" s="129" t="s">
        <v>252</v>
      </c>
      <c r="F132" s="129" t="s">
        <v>253</v>
      </c>
      <c r="I132" s="130"/>
      <c r="J132" s="131">
        <f>BK132</f>
        <v>0</v>
      </c>
      <c r="L132" s="127"/>
      <c r="M132" s="132"/>
      <c r="P132" s="133">
        <f>P133</f>
        <v>0</v>
      </c>
      <c r="R132" s="133">
        <f>R133</f>
        <v>27.191556970000004</v>
      </c>
      <c r="T132" s="134">
        <f>T133</f>
        <v>34.729100000000003</v>
      </c>
      <c r="AR132" s="128" t="s">
        <v>87</v>
      </c>
      <c r="AT132" s="135" t="s">
        <v>74</v>
      </c>
      <c r="AU132" s="135" t="s">
        <v>75</v>
      </c>
      <c r="AY132" s="128" t="s">
        <v>150</v>
      </c>
      <c r="BK132" s="136">
        <f>BK133</f>
        <v>0</v>
      </c>
    </row>
    <row r="133" spans="2:65" s="11" customFormat="1" ht="22.9" customHeight="1">
      <c r="B133" s="127"/>
      <c r="D133" s="128" t="s">
        <v>74</v>
      </c>
      <c r="E133" s="137" t="s">
        <v>724</v>
      </c>
      <c r="F133" s="137" t="s">
        <v>725</v>
      </c>
      <c r="I133" s="130"/>
      <c r="J133" s="138">
        <f>BK133</f>
        <v>0</v>
      </c>
      <c r="L133" s="127"/>
      <c r="M133" s="132"/>
      <c r="P133" s="133">
        <f>SUM(P134:P149)</f>
        <v>0</v>
      </c>
      <c r="R133" s="133">
        <f>SUM(R134:R149)</f>
        <v>27.191556970000004</v>
      </c>
      <c r="T133" s="134">
        <f>SUM(T134:T149)</f>
        <v>34.729100000000003</v>
      </c>
      <c r="AR133" s="128" t="s">
        <v>87</v>
      </c>
      <c r="AT133" s="135" t="s">
        <v>74</v>
      </c>
      <c r="AU133" s="135" t="s">
        <v>82</v>
      </c>
      <c r="AY133" s="128" t="s">
        <v>150</v>
      </c>
      <c r="BK133" s="136">
        <f>SUM(BK134:BK149)</f>
        <v>0</v>
      </c>
    </row>
    <row r="134" spans="2:65" s="1" customFormat="1" ht="37.9" customHeight="1">
      <c r="B134" s="139"/>
      <c r="C134" s="140" t="s">
        <v>82</v>
      </c>
      <c r="D134" s="140" t="s">
        <v>152</v>
      </c>
      <c r="E134" s="141" t="s">
        <v>1950</v>
      </c>
      <c r="F134" s="142" t="s">
        <v>1951</v>
      </c>
      <c r="G134" s="143" t="s">
        <v>174</v>
      </c>
      <c r="H134" s="144">
        <v>500</v>
      </c>
      <c r="I134" s="145"/>
      <c r="J134" s="146">
        <f t="shared" ref="J134:J149" si="0">ROUND(I134*H134,2)</f>
        <v>0</v>
      </c>
      <c r="K134" s="147"/>
      <c r="L134" s="28"/>
      <c r="M134" s="148" t="s">
        <v>1</v>
      </c>
      <c r="N134" s="149" t="s">
        <v>41</v>
      </c>
      <c r="P134" s="150">
        <f t="shared" ref="P134:P149" si="1">O134*H134</f>
        <v>0</v>
      </c>
      <c r="Q134" s="150">
        <v>0</v>
      </c>
      <c r="R134" s="150">
        <f t="shared" ref="R134:R149" si="2">Q134*H134</f>
        <v>0</v>
      </c>
      <c r="S134" s="150">
        <v>2.4E-2</v>
      </c>
      <c r="T134" s="151">
        <f t="shared" ref="T134:T149" si="3">S134*H134</f>
        <v>12</v>
      </c>
      <c r="AR134" s="152" t="s">
        <v>210</v>
      </c>
      <c r="AT134" s="152" t="s">
        <v>152</v>
      </c>
      <c r="AU134" s="152" t="s">
        <v>87</v>
      </c>
      <c r="AY134" s="13" t="s">
        <v>150</v>
      </c>
      <c r="BE134" s="153">
        <f t="shared" ref="BE134:BE149" si="4">IF(N134="základná",J134,0)</f>
        <v>0</v>
      </c>
      <c r="BF134" s="153">
        <f t="shared" ref="BF134:BF149" si="5">IF(N134="znížená",J134,0)</f>
        <v>0</v>
      </c>
      <c r="BG134" s="153">
        <f t="shared" ref="BG134:BG149" si="6">IF(N134="zákl. prenesená",J134,0)</f>
        <v>0</v>
      </c>
      <c r="BH134" s="153">
        <f t="shared" ref="BH134:BH149" si="7">IF(N134="zníž. prenesená",J134,0)</f>
        <v>0</v>
      </c>
      <c r="BI134" s="153">
        <f t="shared" ref="BI134:BI149" si="8">IF(N134="nulová",J134,0)</f>
        <v>0</v>
      </c>
      <c r="BJ134" s="13" t="s">
        <v>87</v>
      </c>
      <c r="BK134" s="153">
        <f t="shared" ref="BK134:BK149" si="9">ROUND(I134*H134,2)</f>
        <v>0</v>
      </c>
      <c r="BL134" s="13" t="s">
        <v>210</v>
      </c>
      <c r="BM134" s="152" t="s">
        <v>1952</v>
      </c>
    </row>
    <row r="135" spans="2:65" s="1" customFormat="1" ht="24.2" customHeight="1">
      <c r="B135" s="139"/>
      <c r="C135" s="140" t="s">
        <v>87</v>
      </c>
      <c r="D135" s="140" t="s">
        <v>152</v>
      </c>
      <c r="E135" s="141" t="s">
        <v>1953</v>
      </c>
      <c r="F135" s="142" t="s">
        <v>1954</v>
      </c>
      <c r="G135" s="143" t="s">
        <v>174</v>
      </c>
      <c r="H135" s="144">
        <v>500</v>
      </c>
      <c r="I135" s="145"/>
      <c r="J135" s="146">
        <f t="shared" si="0"/>
        <v>0</v>
      </c>
      <c r="K135" s="147"/>
      <c r="L135" s="28"/>
      <c r="M135" s="148" t="s">
        <v>1</v>
      </c>
      <c r="N135" s="149" t="s">
        <v>41</v>
      </c>
      <c r="P135" s="150">
        <f t="shared" si="1"/>
        <v>0</v>
      </c>
      <c r="Q135" s="150">
        <v>2.5999999999999998E-4</v>
      </c>
      <c r="R135" s="150">
        <f t="shared" si="2"/>
        <v>0.12999999999999998</v>
      </c>
      <c r="S135" s="150">
        <v>0</v>
      </c>
      <c r="T135" s="151">
        <f t="shared" si="3"/>
        <v>0</v>
      </c>
      <c r="AR135" s="152" t="s">
        <v>210</v>
      </c>
      <c r="AT135" s="152" t="s">
        <v>152</v>
      </c>
      <c r="AU135" s="152" t="s">
        <v>87</v>
      </c>
      <c r="AY135" s="13" t="s">
        <v>150</v>
      </c>
      <c r="BE135" s="153">
        <f t="shared" si="4"/>
        <v>0</v>
      </c>
      <c r="BF135" s="153">
        <f t="shared" si="5"/>
        <v>0</v>
      </c>
      <c r="BG135" s="153">
        <f t="shared" si="6"/>
        <v>0</v>
      </c>
      <c r="BH135" s="153">
        <f t="shared" si="7"/>
        <v>0</v>
      </c>
      <c r="BI135" s="153">
        <f t="shared" si="8"/>
        <v>0</v>
      </c>
      <c r="BJ135" s="13" t="s">
        <v>87</v>
      </c>
      <c r="BK135" s="153">
        <f t="shared" si="9"/>
        <v>0</v>
      </c>
      <c r="BL135" s="13" t="s">
        <v>210</v>
      </c>
      <c r="BM135" s="152" t="s">
        <v>1955</v>
      </c>
    </row>
    <row r="136" spans="2:65" s="1" customFormat="1" ht="24.2" customHeight="1">
      <c r="B136" s="139"/>
      <c r="C136" s="154" t="s">
        <v>91</v>
      </c>
      <c r="D136" s="154" t="s">
        <v>168</v>
      </c>
      <c r="E136" s="155" t="s">
        <v>1956</v>
      </c>
      <c r="F136" s="156" t="s">
        <v>1957</v>
      </c>
      <c r="G136" s="157" t="s">
        <v>1958</v>
      </c>
      <c r="H136" s="158">
        <v>12.375</v>
      </c>
      <c r="I136" s="159"/>
      <c r="J136" s="160">
        <f t="shared" si="0"/>
        <v>0</v>
      </c>
      <c r="K136" s="161"/>
      <c r="L136" s="162"/>
      <c r="M136" s="163" t="s">
        <v>1</v>
      </c>
      <c r="N136" s="164" t="s">
        <v>41</v>
      </c>
      <c r="P136" s="150">
        <f t="shared" si="1"/>
        <v>0</v>
      </c>
      <c r="Q136" s="150">
        <v>0.55000000000000004</v>
      </c>
      <c r="R136" s="150">
        <f t="shared" si="2"/>
        <v>6.8062500000000004</v>
      </c>
      <c r="S136" s="150">
        <v>0</v>
      </c>
      <c r="T136" s="151">
        <f t="shared" si="3"/>
        <v>0</v>
      </c>
      <c r="AR136" s="152" t="s">
        <v>283</v>
      </c>
      <c r="AT136" s="152" t="s">
        <v>168</v>
      </c>
      <c r="AU136" s="152" t="s">
        <v>87</v>
      </c>
      <c r="AY136" s="13" t="s">
        <v>150</v>
      </c>
      <c r="BE136" s="153">
        <f t="shared" si="4"/>
        <v>0</v>
      </c>
      <c r="BF136" s="153">
        <f t="shared" si="5"/>
        <v>0</v>
      </c>
      <c r="BG136" s="153">
        <f t="shared" si="6"/>
        <v>0</v>
      </c>
      <c r="BH136" s="153">
        <f t="shared" si="7"/>
        <v>0</v>
      </c>
      <c r="BI136" s="153">
        <f t="shared" si="8"/>
        <v>0</v>
      </c>
      <c r="BJ136" s="13" t="s">
        <v>87</v>
      </c>
      <c r="BK136" s="153">
        <f t="shared" si="9"/>
        <v>0</v>
      </c>
      <c r="BL136" s="13" t="s">
        <v>210</v>
      </c>
      <c r="BM136" s="152" t="s">
        <v>1959</v>
      </c>
    </row>
    <row r="137" spans="2:65" s="1" customFormat="1" ht="24.2" customHeight="1">
      <c r="B137" s="139"/>
      <c r="C137" s="140" t="s">
        <v>94</v>
      </c>
      <c r="D137" s="140" t="s">
        <v>152</v>
      </c>
      <c r="E137" s="141" t="s">
        <v>1960</v>
      </c>
      <c r="F137" s="142" t="s">
        <v>1961</v>
      </c>
      <c r="G137" s="143" t="s">
        <v>155</v>
      </c>
      <c r="H137" s="144">
        <v>815.71</v>
      </c>
      <c r="I137" s="145"/>
      <c r="J137" s="146">
        <f t="shared" si="0"/>
        <v>0</v>
      </c>
      <c r="K137" s="147"/>
      <c r="L137" s="28"/>
      <c r="M137" s="148" t="s">
        <v>1</v>
      </c>
      <c r="N137" s="149" t="s">
        <v>41</v>
      </c>
      <c r="P137" s="150">
        <f t="shared" si="1"/>
        <v>0</v>
      </c>
      <c r="Q137" s="150">
        <v>0</v>
      </c>
      <c r="R137" s="150">
        <f t="shared" si="2"/>
        <v>0</v>
      </c>
      <c r="S137" s="150">
        <v>0</v>
      </c>
      <c r="T137" s="151">
        <f t="shared" si="3"/>
        <v>0</v>
      </c>
      <c r="AR137" s="152" t="s">
        <v>210</v>
      </c>
      <c r="AT137" s="152" t="s">
        <v>152</v>
      </c>
      <c r="AU137" s="152" t="s">
        <v>87</v>
      </c>
      <c r="AY137" s="13" t="s">
        <v>150</v>
      </c>
      <c r="BE137" s="153">
        <f t="shared" si="4"/>
        <v>0</v>
      </c>
      <c r="BF137" s="153">
        <f t="shared" si="5"/>
        <v>0</v>
      </c>
      <c r="BG137" s="153">
        <f t="shared" si="6"/>
        <v>0</v>
      </c>
      <c r="BH137" s="153">
        <f t="shared" si="7"/>
        <v>0</v>
      </c>
      <c r="BI137" s="153">
        <f t="shared" si="8"/>
        <v>0</v>
      </c>
      <c r="BJ137" s="13" t="s">
        <v>87</v>
      </c>
      <c r="BK137" s="153">
        <f t="shared" si="9"/>
        <v>0</v>
      </c>
      <c r="BL137" s="13" t="s">
        <v>210</v>
      </c>
      <c r="BM137" s="152" t="s">
        <v>1962</v>
      </c>
    </row>
    <row r="138" spans="2:65" s="1" customFormat="1" ht="24.2" customHeight="1">
      <c r="B138" s="139"/>
      <c r="C138" s="154" t="s">
        <v>97</v>
      </c>
      <c r="D138" s="154" t="s">
        <v>168</v>
      </c>
      <c r="E138" s="155" t="s">
        <v>1963</v>
      </c>
      <c r="F138" s="156" t="s">
        <v>1964</v>
      </c>
      <c r="G138" s="157" t="s">
        <v>1958</v>
      </c>
      <c r="H138" s="158">
        <v>28.713000000000001</v>
      </c>
      <c r="I138" s="159"/>
      <c r="J138" s="160">
        <f t="shared" si="0"/>
        <v>0</v>
      </c>
      <c r="K138" s="161"/>
      <c r="L138" s="162"/>
      <c r="M138" s="163" t="s">
        <v>1</v>
      </c>
      <c r="N138" s="164" t="s">
        <v>41</v>
      </c>
      <c r="P138" s="150">
        <f t="shared" si="1"/>
        <v>0</v>
      </c>
      <c r="Q138" s="150">
        <v>0.55000000000000004</v>
      </c>
      <c r="R138" s="150">
        <f t="shared" si="2"/>
        <v>15.792150000000001</v>
      </c>
      <c r="S138" s="150">
        <v>0</v>
      </c>
      <c r="T138" s="151">
        <f t="shared" si="3"/>
        <v>0</v>
      </c>
      <c r="AR138" s="152" t="s">
        <v>283</v>
      </c>
      <c r="AT138" s="152" t="s">
        <v>168</v>
      </c>
      <c r="AU138" s="152" t="s">
        <v>87</v>
      </c>
      <c r="AY138" s="13" t="s">
        <v>150</v>
      </c>
      <c r="BE138" s="153">
        <f t="shared" si="4"/>
        <v>0</v>
      </c>
      <c r="BF138" s="153">
        <f t="shared" si="5"/>
        <v>0</v>
      </c>
      <c r="BG138" s="153">
        <f t="shared" si="6"/>
        <v>0</v>
      </c>
      <c r="BH138" s="153">
        <f t="shared" si="7"/>
        <v>0</v>
      </c>
      <c r="BI138" s="153">
        <f t="shared" si="8"/>
        <v>0</v>
      </c>
      <c r="BJ138" s="13" t="s">
        <v>87</v>
      </c>
      <c r="BK138" s="153">
        <f t="shared" si="9"/>
        <v>0</v>
      </c>
      <c r="BL138" s="13" t="s">
        <v>210</v>
      </c>
      <c r="BM138" s="152" t="s">
        <v>1965</v>
      </c>
    </row>
    <row r="139" spans="2:65" s="1" customFormat="1" ht="16.5" customHeight="1">
      <c r="B139" s="139"/>
      <c r="C139" s="140" t="s">
        <v>100</v>
      </c>
      <c r="D139" s="140" t="s">
        <v>152</v>
      </c>
      <c r="E139" s="141" t="s">
        <v>1966</v>
      </c>
      <c r="F139" s="142" t="s">
        <v>1967</v>
      </c>
      <c r="G139" s="143" t="s">
        <v>174</v>
      </c>
      <c r="H139" s="144">
        <v>2039.2750000000001</v>
      </c>
      <c r="I139" s="145"/>
      <c r="J139" s="146">
        <f t="shared" si="0"/>
        <v>0</v>
      </c>
      <c r="K139" s="147"/>
      <c r="L139" s="28"/>
      <c r="M139" s="148" t="s">
        <v>1</v>
      </c>
      <c r="N139" s="149" t="s">
        <v>41</v>
      </c>
      <c r="P139" s="150">
        <f t="shared" si="1"/>
        <v>0</v>
      </c>
      <c r="Q139" s="150">
        <v>0</v>
      </c>
      <c r="R139" s="150">
        <f t="shared" si="2"/>
        <v>0</v>
      </c>
      <c r="S139" s="150">
        <v>0</v>
      </c>
      <c r="T139" s="151">
        <f t="shared" si="3"/>
        <v>0</v>
      </c>
      <c r="AR139" s="152" t="s">
        <v>210</v>
      </c>
      <c r="AT139" s="152" t="s">
        <v>152</v>
      </c>
      <c r="AU139" s="152" t="s">
        <v>87</v>
      </c>
      <c r="AY139" s="13" t="s">
        <v>150</v>
      </c>
      <c r="BE139" s="153">
        <f t="shared" si="4"/>
        <v>0</v>
      </c>
      <c r="BF139" s="153">
        <f t="shared" si="5"/>
        <v>0</v>
      </c>
      <c r="BG139" s="153">
        <f t="shared" si="6"/>
        <v>0</v>
      </c>
      <c r="BH139" s="153">
        <f t="shared" si="7"/>
        <v>0</v>
      </c>
      <c r="BI139" s="153">
        <f t="shared" si="8"/>
        <v>0</v>
      </c>
      <c r="BJ139" s="13" t="s">
        <v>87</v>
      </c>
      <c r="BK139" s="153">
        <f t="shared" si="9"/>
        <v>0</v>
      </c>
      <c r="BL139" s="13" t="s">
        <v>210</v>
      </c>
      <c r="BM139" s="152" t="s">
        <v>1968</v>
      </c>
    </row>
    <row r="140" spans="2:65" s="1" customFormat="1" ht="24.2" customHeight="1">
      <c r="B140" s="139"/>
      <c r="C140" s="154" t="s">
        <v>106</v>
      </c>
      <c r="D140" s="154" t="s">
        <v>168</v>
      </c>
      <c r="E140" s="155" t="s">
        <v>1969</v>
      </c>
      <c r="F140" s="156" t="s">
        <v>1970</v>
      </c>
      <c r="G140" s="157" t="s">
        <v>1958</v>
      </c>
      <c r="H140" s="158">
        <v>3.9260000000000002</v>
      </c>
      <c r="I140" s="159"/>
      <c r="J140" s="160">
        <f t="shared" si="0"/>
        <v>0</v>
      </c>
      <c r="K140" s="161"/>
      <c r="L140" s="162"/>
      <c r="M140" s="163" t="s">
        <v>1</v>
      </c>
      <c r="N140" s="164" t="s">
        <v>41</v>
      </c>
      <c r="P140" s="150">
        <f t="shared" si="1"/>
        <v>0</v>
      </c>
      <c r="Q140" s="150">
        <v>0.55000000000000004</v>
      </c>
      <c r="R140" s="150">
        <f t="shared" si="2"/>
        <v>2.1593000000000004</v>
      </c>
      <c r="S140" s="150">
        <v>0</v>
      </c>
      <c r="T140" s="151">
        <f t="shared" si="3"/>
        <v>0</v>
      </c>
      <c r="AR140" s="152" t="s">
        <v>283</v>
      </c>
      <c r="AT140" s="152" t="s">
        <v>168</v>
      </c>
      <c r="AU140" s="152" t="s">
        <v>87</v>
      </c>
      <c r="AY140" s="13" t="s">
        <v>150</v>
      </c>
      <c r="BE140" s="153">
        <f t="shared" si="4"/>
        <v>0</v>
      </c>
      <c r="BF140" s="153">
        <f t="shared" si="5"/>
        <v>0</v>
      </c>
      <c r="BG140" s="153">
        <f t="shared" si="6"/>
        <v>0</v>
      </c>
      <c r="BH140" s="153">
        <f t="shared" si="7"/>
        <v>0</v>
      </c>
      <c r="BI140" s="153">
        <f t="shared" si="8"/>
        <v>0</v>
      </c>
      <c r="BJ140" s="13" t="s">
        <v>87</v>
      </c>
      <c r="BK140" s="153">
        <f t="shared" si="9"/>
        <v>0</v>
      </c>
      <c r="BL140" s="13" t="s">
        <v>210</v>
      </c>
      <c r="BM140" s="152" t="s">
        <v>1971</v>
      </c>
    </row>
    <row r="141" spans="2:65" s="1" customFormat="1" ht="33" customHeight="1">
      <c r="B141" s="139"/>
      <c r="C141" s="140" t="s">
        <v>109</v>
      </c>
      <c r="D141" s="140" t="s">
        <v>152</v>
      </c>
      <c r="E141" s="141" t="s">
        <v>1972</v>
      </c>
      <c r="F141" s="142" t="s">
        <v>1973</v>
      </c>
      <c r="G141" s="143" t="s">
        <v>155</v>
      </c>
      <c r="H141" s="144">
        <v>815.71</v>
      </c>
      <c r="I141" s="145"/>
      <c r="J141" s="146">
        <f t="shared" si="0"/>
        <v>0</v>
      </c>
      <c r="K141" s="147"/>
      <c r="L141" s="28"/>
      <c r="M141" s="148" t="s">
        <v>1</v>
      </c>
      <c r="N141" s="149" t="s">
        <v>41</v>
      </c>
      <c r="P141" s="150">
        <f t="shared" si="1"/>
        <v>0</v>
      </c>
      <c r="Q141" s="150">
        <v>0</v>
      </c>
      <c r="R141" s="150">
        <f t="shared" si="2"/>
        <v>0</v>
      </c>
      <c r="S141" s="150">
        <v>1.6E-2</v>
      </c>
      <c r="T141" s="151">
        <f t="shared" si="3"/>
        <v>13.051360000000001</v>
      </c>
      <c r="AR141" s="152" t="s">
        <v>210</v>
      </c>
      <c r="AT141" s="152" t="s">
        <v>152</v>
      </c>
      <c r="AU141" s="152" t="s">
        <v>87</v>
      </c>
      <c r="AY141" s="13" t="s">
        <v>150</v>
      </c>
      <c r="BE141" s="153">
        <f t="shared" si="4"/>
        <v>0</v>
      </c>
      <c r="BF141" s="153">
        <f t="shared" si="5"/>
        <v>0</v>
      </c>
      <c r="BG141" s="153">
        <f t="shared" si="6"/>
        <v>0</v>
      </c>
      <c r="BH141" s="153">
        <f t="shared" si="7"/>
        <v>0</v>
      </c>
      <c r="BI141" s="153">
        <f t="shared" si="8"/>
        <v>0</v>
      </c>
      <c r="BJ141" s="13" t="s">
        <v>87</v>
      </c>
      <c r="BK141" s="153">
        <f t="shared" si="9"/>
        <v>0</v>
      </c>
      <c r="BL141" s="13" t="s">
        <v>210</v>
      </c>
      <c r="BM141" s="152" t="s">
        <v>1974</v>
      </c>
    </row>
    <row r="142" spans="2:65" s="1" customFormat="1" ht="33" customHeight="1">
      <c r="B142" s="139"/>
      <c r="C142" s="140" t="s">
        <v>112</v>
      </c>
      <c r="D142" s="140" t="s">
        <v>152</v>
      </c>
      <c r="E142" s="141" t="s">
        <v>1975</v>
      </c>
      <c r="F142" s="142" t="s">
        <v>1976</v>
      </c>
      <c r="G142" s="143" t="s">
        <v>155</v>
      </c>
      <c r="H142" s="144">
        <v>815.71</v>
      </c>
      <c r="I142" s="145"/>
      <c r="J142" s="146">
        <f t="shared" si="0"/>
        <v>0</v>
      </c>
      <c r="K142" s="147"/>
      <c r="L142" s="28"/>
      <c r="M142" s="148" t="s">
        <v>1</v>
      </c>
      <c r="N142" s="149" t="s">
        <v>41</v>
      </c>
      <c r="P142" s="150">
        <f t="shared" si="1"/>
        <v>0</v>
      </c>
      <c r="Q142" s="150">
        <v>0</v>
      </c>
      <c r="R142" s="150">
        <f t="shared" si="2"/>
        <v>0</v>
      </c>
      <c r="S142" s="150">
        <v>7.0000000000000001E-3</v>
      </c>
      <c r="T142" s="151">
        <f t="shared" si="3"/>
        <v>5.7099700000000002</v>
      </c>
      <c r="AR142" s="152" t="s">
        <v>210</v>
      </c>
      <c r="AT142" s="152" t="s">
        <v>152</v>
      </c>
      <c r="AU142" s="152" t="s">
        <v>87</v>
      </c>
      <c r="AY142" s="13" t="s">
        <v>150</v>
      </c>
      <c r="BE142" s="153">
        <f t="shared" si="4"/>
        <v>0</v>
      </c>
      <c r="BF142" s="153">
        <f t="shared" si="5"/>
        <v>0</v>
      </c>
      <c r="BG142" s="153">
        <f t="shared" si="6"/>
        <v>0</v>
      </c>
      <c r="BH142" s="153">
        <f t="shared" si="7"/>
        <v>0</v>
      </c>
      <c r="BI142" s="153">
        <f t="shared" si="8"/>
        <v>0</v>
      </c>
      <c r="BJ142" s="13" t="s">
        <v>87</v>
      </c>
      <c r="BK142" s="153">
        <f t="shared" si="9"/>
        <v>0</v>
      </c>
      <c r="BL142" s="13" t="s">
        <v>210</v>
      </c>
      <c r="BM142" s="152" t="s">
        <v>1977</v>
      </c>
    </row>
    <row r="143" spans="2:65" s="1" customFormat="1" ht="33" customHeight="1">
      <c r="B143" s="139"/>
      <c r="C143" s="140" t="s">
        <v>186</v>
      </c>
      <c r="D143" s="140" t="s">
        <v>152</v>
      </c>
      <c r="E143" s="141" t="s">
        <v>1978</v>
      </c>
      <c r="F143" s="142" t="s">
        <v>1979</v>
      </c>
      <c r="G143" s="143" t="s">
        <v>155</v>
      </c>
      <c r="H143" s="144">
        <v>162.81</v>
      </c>
      <c r="I143" s="145"/>
      <c r="J143" s="146">
        <f t="shared" si="0"/>
        <v>0</v>
      </c>
      <c r="K143" s="147"/>
      <c r="L143" s="28"/>
      <c r="M143" s="148" t="s">
        <v>1</v>
      </c>
      <c r="N143" s="149" t="s">
        <v>41</v>
      </c>
      <c r="P143" s="150">
        <f t="shared" si="1"/>
        <v>0</v>
      </c>
      <c r="Q143" s="150">
        <v>0</v>
      </c>
      <c r="R143" s="150">
        <f t="shared" si="2"/>
        <v>0</v>
      </c>
      <c r="S143" s="150">
        <v>1.7000000000000001E-2</v>
      </c>
      <c r="T143" s="151">
        <f t="shared" si="3"/>
        <v>2.7677700000000001</v>
      </c>
      <c r="AR143" s="152" t="s">
        <v>210</v>
      </c>
      <c r="AT143" s="152" t="s">
        <v>152</v>
      </c>
      <c r="AU143" s="152" t="s">
        <v>87</v>
      </c>
      <c r="AY143" s="13" t="s">
        <v>150</v>
      </c>
      <c r="BE143" s="153">
        <f t="shared" si="4"/>
        <v>0</v>
      </c>
      <c r="BF143" s="153">
        <f t="shared" si="5"/>
        <v>0</v>
      </c>
      <c r="BG143" s="153">
        <f t="shared" si="6"/>
        <v>0</v>
      </c>
      <c r="BH143" s="153">
        <f t="shared" si="7"/>
        <v>0</v>
      </c>
      <c r="BI143" s="153">
        <f t="shared" si="8"/>
        <v>0</v>
      </c>
      <c r="BJ143" s="13" t="s">
        <v>87</v>
      </c>
      <c r="BK143" s="153">
        <f t="shared" si="9"/>
        <v>0</v>
      </c>
      <c r="BL143" s="13" t="s">
        <v>210</v>
      </c>
      <c r="BM143" s="152" t="s">
        <v>1980</v>
      </c>
    </row>
    <row r="144" spans="2:65" s="1" customFormat="1" ht="24.2" customHeight="1">
      <c r="B144" s="139"/>
      <c r="C144" s="140" t="s">
        <v>190</v>
      </c>
      <c r="D144" s="140" t="s">
        <v>152</v>
      </c>
      <c r="E144" s="141" t="s">
        <v>1981</v>
      </c>
      <c r="F144" s="142" t="s">
        <v>1982</v>
      </c>
      <c r="G144" s="143" t="s">
        <v>166</v>
      </c>
      <c r="H144" s="144">
        <v>6</v>
      </c>
      <c r="I144" s="145"/>
      <c r="J144" s="146">
        <f t="shared" si="0"/>
        <v>0</v>
      </c>
      <c r="K144" s="147"/>
      <c r="L144" s="28"/>
      <c r="M144" s="148" t="s">
        <v>1</v>
      </c>
      <c r="N144" s="149" t="s">
        <v>41</v>
      </c>
      <c r="P144" s="150">
        <f t="shared" si="1"/>
        <v>0</v>
      </c>
      <c r="Q144" s="150">
        <v>0</v>
      </c>
      <c r="R144" s="150">
        <f t="shared" si="2"/>
        <v>0</v>
      </c>
      <c r="S144" s="150">
        <v>0.2</v>
      </c>
      <c r="T144" s="151">
        <f t="shared" si="3"/>
        <v>1.2000000000000002</v>
      </c>
      <c r="AR144" s="152" t="s">
        <v>210</v>
      </c>
      <c r="AT144" s="152" t="s">
        <v>152</v>
      </c>
      <c r="AU144" s="152" t="s">
        <v>87</v>
      </c>
      <c r="AY144" s="13" t="s">
        <v>150</v>
      </c>
      <c r="BE144" s="153">
        <f t="shared" si="4"/>
        <v>0</v>
      </c>
      <c r="BF144" s="153">
        <f t="shared" si="5"/>
        <v>0</v>
      </c>
      <c r="BG144" s="153">
        <f t="shared" si="6"/>
        <v>0</v>
      </c>
      <c r="BH144" s="153">
        <f t="shared" si="7"/>
        <v>0</v>
      </c>
      <c r="BI144" s="153">
        <f t="shared" si="8"/>
        <v>0</v>
      </c>
      <c r="BJ144" s="13" t="s">
        <v>87</v>
      </c>
      <c r="BK144" s="153">
        <f t="shared" si="9"/>
        <v>0</v>
      </c>
      <c r="BL144" s="13" t="s">
        <v>210</v>
      </c>
      <c r="BM144" s="152" t="s">
        <v>1983</v>
      </c>
    </row>
    <row r="145" spans="2:65" s="1" customFormat="1" ht="44.25" customHeight="1">
      <c r="B145" s="139"/>
      <c r="C145" s="140" t="s">
        <v>194</v>
      </c>
      <c r="D145" s="140" t="s">
        <v>152</v>
      </c>
      <c r="E145" s="141" t="s">
        <v>1984</v>
      </c>
      <c r="F145" s="142" t="s">
        <v>1985</v>
      </c>
      <c r="G145" s="143" t="s">
        <v>1958</v>
      </c>
      <c r="H145" s="144">
        <v>46.889000000000003</v>
      </c>
      <c r="I145" s="145"/>
      <c r="J145" s="146">
        <f t="shared" si="0"/>
        <v>0</v>
      </c>
      <c r="K145" s="147"/>
      <c r="L145" s="28"/>
      <c r="M145" s="148" t="s">
        <v>1</v>
      </c>
      <c r="N145" s="149" t="s">
        <v>41</v>
      </c>
      <c r="P145" s="150">
        <f t="shared" si="1"/>
        <v>0</v>
      </c>
      <c r="Q145" s="150">
        <v>2.2329999999999999E-2</v>
      </c>
      <c r="R145" s="150">
        <f t="shared" si="2"/>
        <v>1.04703137</v>
      </c>
      <c r="S145" s="150">
        <v>0</v>
      </c>
      <c r="T145" s="151">
        <f t="shared" si="3"/>
        <v>0</v>
      </c>
      <c r="AR145" s="152" t="s">
        <v>210</v>
      </c>
      <c r="AT145" s="152" t="s">
        <v>152</v>
      </c>
      <c r="AU145" s="152" t="s">
        <v>87</v>
      </c>
      <c r="AY145" s="13" t="s">
        <v>150</v>
      </c>
      <c r="BE145" s="153">
        <f t="shared" si="4"/>
        <v>0</v>
      </c>
      <c r="BF145" s="153">
        <f t="shared" si="5"/>
        <v>0</v>
      </c>
      <c r="BG145" s="153">
        <f t="shared" si="6"/>
        <v>0</v>
      </c>
      <c r="BH145" s="153">
        <f t="shared" si="7"/>
        <v>0</v>
      </c>
      <c r="BI145" s="153">
        <f t="shared" si="8"/>
        <v>0</v>
      </c>
      <c r="BJ145" s="13" t="s">
        <v>87</v>
      </c>
      <c r="BK145" s="153">
        <f t="shared" si="9"/>
        <v>0</v>
      </c>
      <c r="BL145" s="13" t="s">
        <v>210</v>
      </c>
      <c r="BM145" s="152" t="s">
        <v>1986</v>
      </c>
    </row>
    <row r="146" spans="2:65" s="1" customFormat="1" ht="21.75" customHeight="1">
      <c r="B146" s="139"/>
      <c r="C146" s="140" t="s">
        <v>198</v>
      </c>
      <c r="D146" s="140" t="s">
        <v>152</v>
      </c>
      <c r="E146" s="141" t="s">
        <v>1987</v>
      </c>
      <c r="F146" s="142" t="s">
        <v>1988</v>
      </c>
      <c r="G146" s="143" t="s">
        <v>155</v>
      </c>
      <c r="H146" s="144">
        <v>74.989999999999995</v>
      </c>
      <c r="I146" s="145"/>
      <c r="J146" s="146">
        <f t="shared" si="0"/>
        <v>0</v>
      </c>
      <c r="K146" s="147"/>
      <c r="L146" s="28"/>
      <c r="M146" s="148" t="s">
        <v>1</v>
      </c>
      <c r="N146" s="149" t="s">
        <v>41</v>
      </c>
      <c r="P146" s="150">
        <f t="shared" si="1"/>
        <v>0</v>
      </c>
      <c r="Q146" s="150">
        <v>3.4000000000000002E-4</v>
      </c>
      <c r="R146" s="150">
        <f t="shared" si="2"/>
        <v>2.5496600000000001E-2</v>
      </c>
      <c r="S146" s="150">
        <v>0</v>
      </c>
      <c r="T146" s="151">
        <f t="shared" si="3"/>
        <v>0</v>
      </c>
      <c r="AR146" s="152" t="s">
        <v>210</v>
      </c>
      <c r="AT146" s="152" t="s">
        <v>152</v>
      </c>
      <c r="AU146" s="152" t="s">
        <v>87</v>
      </c>
      <c r="AY146" s="13" t="s">
        <v>150</v>
      </c>
      <c r="BE146" s="153">
        <f t="shared" si="4"/>
        <v>0</v>
      </c>
      <c r="BF146" s="153">
        <f t="shared" si="5"/>
        <v>0</v>
      </c>
      <c r="BG146" s="153">
        <f t="shared" si="6"/>
        <v>0</v>
      </c>
      <c r="BH146" s="153">
        <f t="shared" si="7"/>
        <v>0</v>
      </c>
      <c r="BI146" s="153">
        <f t="shared" si="8"/>
        <v>0</v>
      </c>
      <c r="BJ146" s="13" t="s">
        <v>87</v>
      </c>
      <c r="BK146" s="153">
        <f t="shared" si="9"/>
        <v>0</v>
      </c>
      <c r="BL146" s="13" t="s">
        <v>210</v>
      </c>
      <c r="BM146" s="152" t="s">
        <v>1989</v>
      </c>
    </row>
    <row r="147" spans="2:65" s="1" customFormat="1" ht="16.5" customHeight="1">
      <c r="B147" s="139"/>
      <c r="C147" s="154" t="s">
        <v>202</v>
      </c>
      <c r="D147" s="154" t="s">
        <v>168</v>
      </c>
      <c r="E147" s="155" t="s">
        <v>1990</v>
      </c>
      <c r="F147" s="156" t="s">
        <v>1991</v>
      </c>
      <c r="G147" s="157" t="s">
        <v>155</v>
      </c>
      <c r="H147" s="158">
        <v>80.989000000000004</v>
      </c>
      <c r="I147" s="159"/>
      <c r="J147" s="160">
        <f t="shared" si="0"/>
        <v>0</v>
      </c>
      <c r="K147" s="161"/>
      <c r="L147" s="162"/>
      <c r="M147" s="163" t="s">
        <v>1</v>
      </c>
      <c r="N147" s="164" t="s">
        <v>41</v>
      </c>
      <c r="P147" s="150">
        <f t="shared" si="1"/>
        <v>0</v>
      </c>
      <c r="Q147" s="150">
        <v>1.0999999999999999E-2</v>
      </c>
      <c r="R147" s="150">
        <f t="shared" si="2"/>
        <v>0.89087899999999998</v>
      </c>
      <c r="S147" s="150">
        <v>0</v>
      </c>
      <c r="T147" s="151">
        <f t="shared" si="3"/>
        <v>0</v>
      </c>
      <c r="AR147" s="152" t="s">
        <v>283</v>
      </c>
      <c r="AT147" s="152" t="s">
        <v>168</v>
      </c>
      <c r="AU147" s="152" t="s">
        <v>87</v>
      </c>
      <c r="AY147" s="13" t="s">
        <v>150</v>
      </c>
      <c r="BE147" s="153">
        <f t="shared" si="4"/>
        <v>0</v>
      </c>
      <c r="BF147" s="153">
        <f t="shared" si="5"/>
        <v>0</v>
      </c>
      <c r="BG147" s="153">
        <f t="shared" si="6"/>
        <v>0</v>
      </c>
      <c r="BH147" s="153">
        <f t="shared" si="7"/>
        <v>0</v>
      </c>
      <c r="BI147" s="153">
        <f t="shared" si="8"/>
        <v>0</v>
      </c>
      <c r="BJ147" s="13" t="s">
        <v>87</v>
      </c>
      <c r="BK147" s="153">
        <f t="shared" si="9"/>
        <v>0</v>
      </c>
      <c r="BL147" s="13" t="s">
        <v>210</v>
      </c>
      <c r="BM147" s="152" t="s">
        <v>1992</v>
      </c>
    </row>
    <row r="148" spans="2:65" s="1" customFormat="1" ht="24.2" customHeight="1">
      <c r="B148" s="139"/>
      <c r="C148" s="154" t="s">
        <v>206</v>
      </c>
      <c r="D148" s="154" t="s">
        <v>168</v>
      </c>
      <c r="E148" s="155" t="s">
        <v>1969</v>
      </c>
      <c r="F148" s="156" t="s">
        <v>1970</v>
      </c>
      <c r="G148" s="157" t="s">
        <v>1958</v>
      </c>
      <c r="H148" s="158">
        <v>0.61899999999999999</v>
      </c>
      <c r="I148" s="159"/>
      <c r="J148" s="160">
        <f t="shared" si="0"/>
        <v>0</v>
      </c>
      <c r="K148" s="161"/>
      <c r="L148" s="162"/>
      <c r="M148" s="163" t="s">
        <v>1</v>
      </c>
      <c r="N148" s="164" t="s">
        <v>41</v>
      </c>
      <c r="P148" s="150">
        <f t="shared" si="1"/>
        <v>0</v>
      </c>
      <c r="Q148" s="150">
        <v>0.55000000000000004</v>
      </c>
      <c r="R148" s="150">
        <f t="shared" si="2"/>
        <v>0.34045000000000003</v>
      </c>
      <c r="S148" s="150">
        <v>0</v>
      </c>
      <c r="T148" s="151">
        <f t="shared" si="3"/>
        <v>0</v>
      </c>
      <c r="AR148" s="152" t="s">
        <v>283</v>
      </c>
      <c r="AT148" s="152" t="s">
        <v>168</v>
      </c>
      <c r="AU148" s="152" t="s">
        <v>87</v>
      </c>
      <c r="AY148" s="13" t="s">
        <v>150</v>
      </c>
      <c r="BE148" s="153">
        <f t="shared" si="4"/>
        <v>0</v>
      </c>
      <c r="BF148" s="153">
        <f t="shared" si="5"/>
        <v>0</v>
      </c>
      <c r="BG148" s="153">
        <f t="shared" si="6"/>
        <v>0</v>
      </c>
      <c r="BH148" s="153">
        <f t="shared" si="7"/>
        <v>0</v>
      </c>
      <c r="BI148" s="153">
        <f t="shared" si="8"/>
        <v>0</v>
      </c>
      <c r="BJ148" s="13" t="s">
        <v>87</v>
      </c>
      <c r="BK148" s="153">
        <f t="shared" si="9"/>
        <v>0</v>
      </c>
      <c r="BL148" s="13" t="s">
        <v>210</v>
      </c>
      <c r="BM148" s="152" t="s">
        <v>1993</v>
      </c>
    </row>
    <row r="149" spans="2:65" s="1" customFormat="1" ht="24.2" customHeight="1">
      <c r="B149" s="139"/>
      <c r="C149" s="140" t="s">
        <v>210</v>
      </c>
      <c r="D149" s="140" t="s">
        <v>152</v>
      </c>
      <c r="E149" s="141" t="s">
        <v>729</v>
      </c>
      <c r="F149" s="142" t="s">
        <v>730</v>
      </c>
      <c r="G149" s="143" t="s">
        <v>271</v>
      </c>
      <c r="H149" s="165"/>
      <c r="I149" s="145"/>
      <c r="J149" s="146">
        <f t="shared" si="0"/>
        <v>0</v>
      </c>
      <c r="K149" s="147"/>
      <c r="L149" s="28"/>
      <c r="M149" s="166" t="s">
        <v>1</v>
      </c>
      <c r="N149" s="167" t="s">
        <v>41</v>
      </c>
      <c r="O149" s="168"/>
      <c r="P149" s="169">
        <f t="shared" si="1"/>
        <v>0</v>
      </c>
      <c r="Q149" s="169">
        <v>0</v>
      </c>
      <c r="R149" s="169">
        <f t="shared" si="2"/>
        <v>0</v>
      </c>
      <c r="S149" s="169">
        <v>0</v>
      </c>
      <c r="T149" s="170">
        <f t="shared" si="3"/>
        <v>0</v>
      </c>
      <c r="AR149" s="152" t="s">
        <v>210</v>
      </c>
      <c r="AT149" s="152" t="s">
        <v>152</v>
      </c>
      <c r="AU149" s="152" t="s">
        <v>87</v>
      </c>
      <c r="AY149" s="13" t="s">
        <v>150</v>
      </c>
      <c r="BE149" s="153">
        <f t="shared" si="4"/>
        <v>0</v>
      </c>
      <c r="BF149" s="153">
        <f t="shared" si="5"/>
        <v>0</v>
      </c>
      <c r="BG149" s="153">
        <f t="shared" si="6"/>
        <v>0</v>
      </c>
      <c r="BH149" s="153">
        <f t="shared" si="7"/>
        <v>0</v>
      </c>
      <c r="BI149" s="153">
        <f t="shared" si="8"/>
        <v>0</v>
      </c>
      <c r="BJ149" s="13" t="s">
        <v>87</v>
      </c>
      <c r="BK149" s="153">
        <f t="shared" si="9"/>
        <v>0</v>
      </c>
      <c r="BL149" s="13" t="s">
        <v>210</v>
      </c>
      <c r="BM149" s="152" t="s">
        <v>1994</v>
      </c>
    </row>
    <row r="150" spans="2:65" s="1" customFormat="1" ht="6.95" customHeight="1">
      <c r="B150" s="43"/>
      <c r="C150" s="44"/>
      <c r="D150" s="44"/>
      <c r="E150" s="44"/>
      <c r="F150" s="44"/>
      <c r="G150" s="44"/>
      <c r="H150" s="44"/>
      <c r="I150" s="44"/>
      <c r="J150" s="44"/>
      <c r="K150" s="44"/>
      <c r="L150" s="28"/>
    </row>
  </sheetData>
  <autoFilter ref="C123:K149" xr:uid="{00000000-0009-0000-0000-000007000000}"/>
  <mergeCells count="12">
    <mergeCell ref="E116:H116"/>
    <mergeCell ref="L2:V2"/>
    <mergeCell ref="E85:H85"/>
    <mergeCell ref="E87:H87"/>
    <mergeCell ref="E89:H89"/>
    <mergeCell ref="E112:H112"/>
    <mergeCell ref="E114:H114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2:BM194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02" t="s">
        <v>5</v>
      </c>
      <c r="M2" s="184"/>
      <c r="N2" s="184"/>
      <c r="O2" s="184"/>
      <c r="P2" s="184"/>
      <c r="Q2" s="184"/>
      <c r="R2" s="184"/>
      <c r="S2" s="184"/>
      <c r="T2" s="184"/>
      <c r="U2" s="184"/>
      <c r="V2" s="184"/>
      <c r="AT2" s="13" t="s">
        <v>111</v>
      </c>
    </row>
    <row r="3" spans="2:46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75</v>
      </c>
    </row>
    <row r="4" spans="2:46" ht="24.95" customHeight="1">
      <c r="B4" s="16"/>
      <c r="D4" s="17" t="s">
        <v>115</v>
      </c>
      <c r="L4" s="16"/>
      <c r="M4" s="92" t="s">
        <v>9</v>
      </c>
      <c r="AT4" s="13" t="s">
        <v>3</v>
      </c>
    </row>
    <row r="5" spans="2:46" ht="6.95" customHeight="1">
      <c r="B5" s="16"/>
      <c r="L5" s="16"/>
    </row>
    <row r="6" spans="2:46" ht="12" customHeight="1">
      <c r="B6" s="16"/>
      <c r="D6" s="23" t="s">
        <v>15</v>
      </c>
      <c r="L6" s="16"/>
    </row>
    <row r="7" spans="2:46" ht="26.25" customHeight="1">
      <c r="B7" s="16"/>
      <c r="E7" s="219" t="str">
        <f>'Rekapitulácia stavby'!K6</f>
        <v>Domov dôchodcov a domov sociálnych služieb Kremnica - zníženie energetickej náročnosti objektu</v>
      </c>
      <c r="F7" s="220"/>
      <c r="G7" s="220"/>
      <c r="H7" s="220"/>
      <c r="L7" s="16"/>
    </row>
    <row r="8" spans="2:46" ht="12" customHeight="1">
      <c r="B8" s="16"/>
      <c r="D8" s="23" t="s">
        <v>116</v>
      </c>
      <c r="L8" s="16"/>
    </row>
    <row r="9" spans="2:46" s="1" customFormat="1" ht="16.5" customHeight="1">
      <c r="B9" s="28"/>
      <c r="E9" s="219" t="s">
        <v>1943</v>
      </c>
      <c r="F9" s="221"/>
      <c r="G9" s="221"/>
      <c r="H9" s="221"/>
      <c r="L9" s="28"/>
    </row>
    <row r="10" spans="2:46" s="1" customFormat="1" ht="12" customHeight="1">
      <c r="B10" s="28"/>
      <c r="D10" s="23" t="s">
        <v>118</v>
      </c>
      <c r="L10" s="28"/>
    </row>
    <row r="11" spans="2:46" s="1" customFormat="1" ht="30" customHeight="1">
      <c r="B11" s="28"/>
      <c r="E11" s="178" t="s">
        <v>1995</v>
      </c>
      <c r="F11" s="221"/>
      <c r="G11" s="221"/>
      <c r="H11" s="221"/>
      <c r="L11" s="28"/>
    </row>
    <row r="12" spans="2:46" s="1" customFormat="1" ht="11.25">
      <c r="B12" s="28"/>
      <c r="L12" s="28"/>
    </row>
    <row r="13" spans="2:46" s="1" customFormat="1" ht="12" customHeight="1">
      <c r="B13" s="28"/>
      <c r="D13" s="23" t="s">
        <v>17</v>
      </c>
      <c r="F13" s="21" t="s">
        <v>1</v>
      </c>
      <c r="I13" s="23" t="s">
        <v>18</v>
      </c>
      <c r="J13" s="21" t="s">
        <v>1</v>
      </c>
      <c r="L13" s="28"/>
    </row>
    <row r="14" spans="2:46" s="1" customFormat="1" ht="12" customHeight="1">
      <c r="B14" s="28"/>
      <c r="D14" s="23" t="s">
        <v>19</v>
      </c>
      <c r="F14" s="21" t="s">
        <v>20</v>
      </c>
      <c r="I14" s="23" t="s">
        <v>21</v>
      </c>
      <c r="J14" s="51" t="str">
        <f>'Rekapitulácia stavby'!AN8</f>
        <v>30. 3. 2023</v>
      </c>
      <c r="L14" s="28"/>
    </row>
    <row r="15" spans="2:46" s="1" customFormat="1" ht="10.9" customHeight="1">
      <c r="B15" s="28"/>
      <c r="L15" s="28"/>
    </row>
    <row r="16" spans="2:46" s="1" customFormat="1" ht="12" customHeight="1">
      <c r="B16" s="28"/>
      <c r="D16" s="23" t="s">
        <v>23</v>
      </c>
      <c r="I16" s="23" t="s">
        <v>24</v>
      </c>
      <c r="J16" s="21" t="s">
        <v>1</v>
      </c>
      <c r="L16" s="28"/>
    </row>
    <row r="17" spans="2:12" s="1" customFormat="1" ht="18" customHeight="1">
      <c r="B17" s="28"/>
      <c r="E17" s="21" t="s">
        <v>25</v>
      </c>
      <c r="I17" s="23" t="s">
        <v>26</v>
      </c>
      <c r="J17" s="21" t="s">
        <v>1</v>
      </c>
      <c r="L17" s="28"/>
    </row>
    <row r="18" spans="2:12" s="1" customFormat="1" ht="6.95" customHeight="1">
      <c r="B18" s="28"/>
      <c r="L18" s="28"/>
    </row>
    <row r="19" spans="2:12" s="1" customFormat="1" ht="12" customHeight="1">
      <c r="B19" s="28"/>
      <c r="D19" s="23" t="s">
        <v>27</v>
      </c>
      <c r="I19" s="23" t="s">
        <v>24</v>
      </c>
      <c r="J19" s="24" t="str">
        <f>'Rekapitulácia stavby'!AN13</f>
        <v>Vyplň údaj</v>
      </c>
      <c r="L19" s="28"/>
    </row>
    <row r="20" spans="2:12" s="1" customFormat="1" ht="18" customHeight="1">
      <c r="B20" s="28"/>
      <c r="E20" s="222" t="str">
        <f>'Rekapitulácia stavby'!E14</f>
        <v>Vyplň údaj</v>
      </c>
      <c r="F20" s="183"/>
      <c r="G20" s="183"/>
      <c r="H20" s="183"/>
      <c r="I20" s="23" t="s">
        <v>26</v>
      </c>
      <c r="J20" s="24" t="str">
        <f>'Rekapitulácia stavby'!AN14</f>
        <v>Vyplň údaj</v>
      </c>
      <c r="L20" s="28"/>
    </row>
    <row r="21" spans="2:12" s="1" customFormat="1" ht="6.95" customHeight="1">
      <c r="B21" s="28"/>
      <c r="L21" s="28"/>
    </row>
    <row r="22" spans="2:12" s="1" customFormat="1" ht="12" customHeight="1">
      <c r="B22" s="28"/>
      <c r="D22" s="23" t="s">
        <v>29</v>
      </c>
      <c r="I22" s="23" t="s">
        <v>24</v>
      </c>
      <c r="J22" s="21" t="s">
        <v>1</v>
      </c>
      <c r="L22" s="28"/>
    </row>
    <row r="23" spans="2:12" s="1" customFormat="1" ht="18" customHeight="1">
      <c r="B23" s="28"/>
      <c r="E23" s="21" t="s">
        <v>30</v>
      </c>
      <c r="I23" s="23" t="s">
        <v>26</v>
      </c>
      <c r="J23" s="21" t="s">
        <v>1</v>
      </c>
      <c r="L23" s="28"/>
    </row>
    <row r="24" spans="2:12" s="1" customFormat="1" ht="6.95" customHeight="1">
      <c r="B24" s="28"/>
      <c r="L24" s="28"/>
    </row>
    <row r="25" spans="2:12" s="1" customFormat="1" ht="12" customHeight="1">
      <c r="B25" s="28"/>
      <c r="D25" s="23" t="s">
        <v>32</v>
      </c>
      <c r="I25" s="23" t="s">
        <v>24</v>
      </c>
      <c r="J25" s="21" t="s">
        <v>1</v>
      </c>
      <c r="L25" s="28"/>
    </row>
    <row r="26" spans="2:12" s="1" customFormat="1" ht="18" customHeight="1">
      <c r="B26" s="28"/>
      <c r="E26" s="21" t="s">
        <v>33</v>
      </c>
      <c r="I26" s="23" t="s">
        <v>26</v>
      </c>
      <c r="J26" s="21" t="s">
        <v>1</v>
      </c>
      <c r="L26" s="28"/>
    </row>
    <row r="27" spans="2:12" s="1" customFormat="1" ht="6.95" customHeight="1">
      <c r="B27" s="28"/>
      <c r="L27" s="28"/>
    </row>
    <row r="28" spans="2:12" s="1" customFormat="1" ht="12" customHeight="1">
      <c r="B28" s="28"/>
      <c r="D28" s="23" t="s">
        <v>34</v>
      </c>
      <c r="L28" s="28"/>
    </row>
    <row r="29" spans="2:12" s="7" customFormat="1" ht="16.5" customHeight="1">
      <c r="B29" s="93"/>
      <c r="E29" s="188" t="s">
        <v>1</v>
      </c>
      <c r="F29" s="188"/>
      <c r="G29" s="188"/>
      <c r="H29" s="188"/>
      <c r="L29" s="93"/>
    </row>
    <row r="30" spans="2:12" s="1" customFormat="1" ht="6.95" customHeight="1">
      <c r="B30" s="28"/>
      <c r="L30" s="28"/>
    </row>
    <row r="31" spans="2:12" s="1" customFormat="1" ht="6.95" customHeight="1">
      <c r="B31" s="28"/>
      <c r="D31" s="52"/>
      <c r="E31" s="52"/>
      <c r="F31" s="52"/>
      <c r="G31" s="52"/>
      <c r="H31" s="52"/>
      <c r="I31" s="52"/>
      <c r="J31" s="52"/>
      <c r="K31" s="52"/>
      <c r="L31" s="28"/>
    </row>
    <row r="32" spans="2:12" s="1" customFormat="1" ht="25.35" customHeight="1">
      <c r="B32" s="28"/>
      <c r="D32" s="94" t="s">
        <v>35</v>
      </c>
      <c r="J32" s="65">
        <f>ROUND(J130, 2)</f>
        <v>0</v>
      </c>
      <c r="L32" s="28"/>
    </row>
    <row r="33" spans="2:12" s="1" customFormat="1" ht="6.95" customHeight="1">
      <c r="B33" s="28"/>
      <c r="D33" s="52"/>
      <c r="E33" s="52"/>
      <c r="F33" s="52"/>
      <c r="G33" s="52"/>
      <c r="H33" s="52"/>
      <c r="I33" s="52"/>
      <c r="J33" s="52"/>
      <c r="K33" s="52"/>
      <c r="L33" s="28"/>
    </row>
    <row r="34" spans="2:12" s="1" customFormat="1" ht="14.45" customHeight="1">
      <c r="B34" s="28"/>
      <c r="F34" s="31" t="s">
        <v>37</v>
      </c>
      <c r="I34" s="31" t="s">
        <v>36</v>
      </c>
      <c r="J34" s="31" t="s">
        <v>38</v>
      </c>
      <c r="L34" s="28"/>
    </row>
    <row r="35" spans="2:12" s="1" customFormat="1" ht="14.45" customHeight="1">
      <c r="B35" s="28"/>
      <c r="D35" s="54" t="s">
        <v>39</v>
      </c>
      <c r="E35" s="33" t="s">
        <v>40</v>
      </c>
      <c r="F35" s="95">
        <f>ROUND((SUM(BE130:BE193)),  2)</f>
        <v>0</v>
      </c>
      <c r="G35" s="96"/>
      <c r="H35" s="96"/>
      <c r="I35" s="97">
        <v>0.2</v>
      </c>
      <c r="J35" s="95">
        <f>ROUND(((SUM(BE130:BE193))*I35),  2)</f>
        <v>0</v>
      </c>
      <c r="L35" s="28"/>
    </row>
    <row r="36" spans="2:12" s="1" customFormat="1" ht="14.45" customHeight="1">
      <c r="B36" s="28"/>
      <c r="E36" s="33" t="s">
        <v>41</v>
      </c>
      <c r="F36" s="95">
        <f>ROUND((SUM(BF130:BF193)),  2)</f>
        <v>0</v>
      </c>
      <c r="G36" s="96"/>
      <c r="H36" s="96"/>
      <c r="I36" s="97">
        <v>0.2</v>
      </c>
      <c r="J36" s="95">
        <f>ROUND(((SUM(BF130:BF193))*I36),  2)</f>
        <v>0</v>
      </c>
      <c r="L36" s="28"/>
    </row>
    <row r="37" spans="2:12" s="1" customFormat="1" ht="14.45" hidden="1" customHeight="1">
      <c r="B37" s="28"/>
      <c r="E37" s="23" t="s">
        <v>42</v>
      </c>
      <c r="F37" s="85">
        <f>ROUND((SUM(BG130:BG193)),  2)</f>
        <v>0</v>
      </c>
      <c r="I37" s="98">
        <v>0.2</v>
      </c>
      <c r="J37" s="85">
        <f>0</f>
        <v>0</v>
      </c>
      <c r="L37" s="28"/>
    </row>
    <row r="38" spans="2:12" s="1" customFormat="1" ht="14.45" hidden="1" customHeight="1">
      <c r="B38" s="28"/>
      <c r="E38" s="23" t="s">
        <v>43</v>
      </c>
      <c r="F38" s="85">
        <f>ROUND((SUM(BH130:BH193)),  2)</f>
        <v>0</v>
      </c>
      <c r="I38" s="98">
        <v>0.2</v>
      </c>
      <c r="J38" s="85">
        <f>0</f>
        <v>0</v>
      </c>
      <c r="L38" s="28"/>
    </row>
    <row r="39" spans="2:12" s="1" customFormat="1" ht="14.45" hidden="1" customHeight="1">
      <c r="B39" s="28"/>
      <c r="E39" s="33" t="s">
        <v>44</v>
      </c>
      <c r="F39" s="95">
        <f>ROUND((SUM(BI130:BI193)),  2)</f>
        <v>0</v>
      </c>
      <c r="G39" s="96"/>
      <c r="H39" s="96"/>
      <c r="I39" s="97">
        <v>0</v>
      </c>
      <c r="J39" s="95">
        <f>0</f>
        <v>0</v>
      </c>
      <c r="L39" s="28"/>
    </row>
    <row r="40" spans="2:12" s="1" customFormat="1" ht="6.95" customHeight="1">
      <c r="B40" s="28"/>
      <c r="L40" s="28"/>
    </row>
    <row r="41" spans="2:12" s="1" customFormat="1" ht="25.35" customHeight="1">
      <c r="B41" s="28"/>
      <c r="C41" s="99"/>
      <c r="D41" s="100" t="s">
        <v>45</v>
      </c>
      <c r="E41" s="56"/>
      <c r="F41" s="56"/>
      <c r="G41" s="101" t="s">
        <v>46</v>
      </c>
      <c r="H41" s="102" t="s">
        <v>47</v>
      </c>
      <c r="I41" s="56"/>
      <c r="J41" s="103">
        <f>SUM(J32:J39)</f>
        <v>0</v>
      </c>
      <c r="K41" s="104"/>
      <c r="L41" s="28"/>
    </row>
    <row r="42" spans="2:12" s="1" customFormat="1" ht="14.45" customHeight="1">
      <c r="B42" s="28"/>
      <c r="L42" s="28"/>
    </row>
    <row r="43" spans="2:12" ht="14.45" customHeight="1">
      <c r="B43" s="16"/>
      <c r="L43" s="16"/>
    </row>
    <row r="44" spans="2:12" ht="14.45" customHeight="1">
      <c r="B44" s="16"/>
      <c r="L44" s="16"/>
    </row>
    <row r="45" spans="2:12" ht="14.45" customHeight="1">
      <c r="B45" s="16"/>
      <c r="L45" s="16"/>
    </row>
    <row r="46" spans="2:12" ht="14.45" customHeight="1">
      <c r="B46" s="16"/>
      <c r="L46" s="16"/>
    </row>
    <row r="47" spans="2:12" ht="14.45" customHeight="1">
      <c r="B47" s="16"/>
      <c r="L47" s="16"/>
    </row>
    <row r="48" spans="2:12" ht="14.45" customHeight="1">
      <c r="B48" s="16"/>
      <c r="L48" s="16"/>
    </row>
    <row r="49" spans="2:12" ht="14.45" customHeight="1">
      <c r="B49" s="16"/>
      <c r="L49" s="16"/>
    </row>
    <row r="50" spans="2:12" s="1" customFormat="1" ht="14.45" customHeight="1">
      <c r="B50" s="28"/>
      <c r="D50" s="40" t="s">
        <v>48</v>
      </c>
      <c r="E50" s="41"/>
      <c r="F50" s="41"/>
      <c r="G50" s="40" t="s">
        <v>49</v>
      </c>
      <c r="H50" s="41"/>
      <c r="I50" s="41"/>
      <c r="J50" s="41"/>
      <c r="K50" s="41"/>
      <c r="L50" s="28"/>
    </row>
    <row r="51" spans="2:12" ht="11.25">
      <c r="B51" s="16"/>
      <c r="L51" s="16"/>
    </row>
    <row r="52" spans="2:12" ht="11.25">
      <c r="B52" s="16"/>
      <c r="L52" s="16"/>
    </row>
    <row r="53" spans="2:12" ht="11.25">
      <c r="B53" s="16"/>
      <c r="L53" s="16"/>
    </row>
    <row r="54" spans="2:12" ht="11.25">
      <c r="B54" s="16"/>
      <c r="L54" s="16"/>
    </row>
    <row r="55" spans="2:12" ht="11.25">
      <c r="B55" s="16"/>
      <c r="L55" s="16"/>
    </row>
    <row r="56" spans="2:12" ht="11.25">
      <c r="B56" s="16"/>
      <c r="L56" s="16"/>
    </row>
    <row r="57" spans="2:12" ht="11.25">
      <c r="B57" s="16"/>
      <c r="L57" s="16"/>
    </row>
    <row r="58" spans="2:12" ht="11.25">
      <c r="B58" s="16"/>
      <c r="L58" s="16"/>
    </row>
    <row r="59" spans="2:12" ht="11.25">
      <c r="B59" s="16"/>
      <c r="L59" s="16"/>
    </row>
    <row r="60" spans="2:12" ht="11.25">
      <c r="B60" s="16"/>
      <c r="L60" s="16"/>
    </row>
    <row r="61" spans="2:12" s="1" customFormat="1" ht="12.75">
      <c r="B61" s="28"/>
      <c r="D61" s="42" t="s">
        <v>50</v>
      </c>
      <c r="E61" s="30"/>
      <c r="F61" s="105" t="s">
        <v>51</v>
      </c>
      <c r="G61" s="42" t="s">
        <v>50</v>
      </c>
      <c r="H61" s="30"/>
      <c r="I61" s="30"/>
      <c r="J61" s="106" t="s">
        <v>51</v>
      </c>
      <c r="K61" s="30"/>
      <c r="L61" s="28"/>
    </row>
    <row r="62" spans="2:12" ht="11.25">
      <c r="B62" s="16"/>
      <c r="L62" s="16"/>
    </row>
    <row r="63" spans="2:12" ht="11.25">
      <c r="B63" s="16"/>
      <c r="L63" s="16"/>
    </row>
    <row r="64" spans="2:12" ht="11.25">
      <c r="B64" s="16"/>
      <c r="L64" s="16"/>
    </row>
    <row r="65" spans="2:12" s="1" customFormat="1" ht="12.75">
      <c r="B65" s="28"/>
      <c r="D65" s="40" t="s">
        <v>52</v>
      </c>
      <c r="E65" s="41"/>
      <c r="F65" s="41"/>
      <c r="G65" s="40" t="s">
        <v>53</v>
      </c>
      <c r="H65" s="41"/>
      <c r="I65" s="41"/>
      <c r="J65" s="41"/>
      <c r="K65" s="41"/>
      <c r="L65" s="28"/>
    </row>
    <row r="66" spans="2:12" ht="11.25">
      <c r="B66" s="16"/>
      <c r="L66" s="16"/>
    </row>
    <row r="67" spans="2:12" ht="11.25">
      <c r="B67" s="16"/>
      <c r="L67" s="16"/>
    </row>
    <row r="68" spans="2:12" ht="11.25">
      <c r="B68" s="16"/>
      <c r="L68" s="16"/>
    </row>
    <row r="69" spans="2:12" ht="11.25">
      <c r="B69" s="16"/>
      <c r="L69" s="16"/>
    </row>
    <row r="70" spans="2:12" ht="11.25">
      <c r="B70" s="16"/>
      <c r="L70" s="16"/>
    </row>
    <row r="71" spans="2:12" ht="11.25">
      <c r="B71" s="16"/>
      <c r="L71" s="16"/>
    </row>
    <row r="72" spans="2:12" ht="11.25">
      <c r="B72" s="16"/>
      <c r="L72" s="16"/>
    </row>
    <row r="73" spans="2:12" ht="11.25">
      <c r="B73" s="16"/>
      <c r="L73" s="16"/>
    </row>
    <row r="74" spans="2:12" ht="11.25">
      <c r="B74" s="16"/>
      <c r="L74" s="16"/>
    </row>
    <row r="75" spans="2:12" ht="11.25">
      <c r="B75" s="16"/>
      <c r="L75" s="16"/>
    </row>
    <row r="76" spans="2:12" s="1" customFormat="1" ht="12.75">
      <c r="B76" s="28"/>
      <c r="D76" s="42" t="s">
        <v>50</v>
      </c>
      <c r="E76" s="30"/>
      <c r="F76" s="105" t="s">
        <v>51</v>
      </c>
      <c r="G76" s="42" t="s">
        <v>50</v>
      </c>
      <c r="H76" s="30"/>
      <c r="I76" s="30"/>
      <c r="J76" s="106" t="s">
        <v>51</v>
      </c>
      <c r="K76" s="30"/>
      <c r="L76" s="28"/>
    </row>
    <row r="77" spans="2:12" s="1" customFormat="1" ht="14.4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28"/>
    </row>
    <row r="81" spans="2:12" s="1" customFormat="1" ht="6.95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28"/>
    </row>
    <row r="82" spans="2:12" s="1" customFormat="1" ht="24.95" customHeight="1">
      <c r="B82" s="28"/>
      <c r="C82" s="17" t="s">
        <v>120</v>
      </c>
      <c r="L82" s="28"/>
    </row>
    <row r="83" spans="2:12" s="1" customFormat="1" ht="6.95" customHeight="1">
      <c r="B83" s="28"/>
      <c r="L83" s="28"/>
    </row>
    <row r="84" spans="2:12" s="1" customFormat="1" ht="12" customHeight="1">
      <c r="B84" s="28"/>
      <c r="C84" s="23" t="s">
        <v>15</v>
      </c>
      <c r="L84" s="28"/>
    </row>
    <row r="85" spans="2:12" s="1" customFormat="1" ht="26.25" customHeight="1">
      <c r="B85" s="28"/>
      <c r="E85" s="219" t="str">
        <f>E7</f>
        <v>Domov dôchodcov a domov sociálnych služieb Kremnica - zníženie energetickej náročnosti objektu</v>
      </c>
      <c r="F85" s="220"/>
      <c r="G85" s="220"/>
      <c r="H85" s="220"/>
      <c r="L85" s="28"/>
    </row>
    <row r="86" spans="2:12" ht="12" customHeight="1">
      <c r="B86" s="16"/>
      <c r="C86" s="23" t="s">
        <v>116</v>
      </c>
      <c r="L86" s="16"/>
    </row>
    <row r="87" spans="2:12" s="1" customFormat="1" ht="16.5" customHeight="1">
      <c r="B87" s="28"/>
      <c r="E87" s="219" t="s">
        <v>1943</v>
      </c>
      <c r="F87" s="221"/>
      <c r="G87" s="221"/>
      <c r="H87" s="221"/>
      <c r="L87" s="28"/>
    </row>
    <row r="88" spans="2:12" s="1" customFormat="1" ht="12" customHeight="1">
      <c r="B88" s="28"/>
      <c r="C88" s="23" t="s">
        <v>118</v>
      </c>
      <c r="L88" s="28"/>
    </row>
    <row r="89" spans="2:12" s="1" customFormat="1" ht="30" customHeight="1">
      <c r="B89" s="28"/>
      <c r="E89" s="178" t="str">
        <f>E11</f>
        <v xml:space="preserve">8 - Obnova vonkajších povrchových úprav bez zlepšenia tepelnoizolačných vlastností konštrukcie </v>
      </c>
      <c r="F89" s="221"/>
      <c r="G89" s="221"/>
      <c r="H89" s="221"/>
      <c r="L89" s="28"/>
    </row>
    <row r="90" spans="2:12" s="1" customFormat="1" ht="6.95" customHeight="1">
      <c r="B90" s="28"/>
      <c r="L90" s="28"/>
    </row>
    <row r="91" spans="2:12" s="1" customFormat="1" ht="12" customHeight="1">
      <c r="B91" s="28"/>
      <c r="C91" s="23" t="s">
        <v>19</v>
      </c>
      <c r="F91" s="21" t="str">
        <f>F14</f>
        <v xml:space="preserve"> </v>
      </c>
      <c r="I91" s="23" t="s">
        <v>21</v>
      </c>
      <c r="J91" s="51" t="str">
        <f>IF(J14="","",J14)</f>
        <v>30. 3. 2023</v>
      </c>
      <c r="L91" s="28"/>
    </row>
    <row r="92" spans="2:12" s="1" customFormat="1" ht="6.95" customHeight="1">
      <c r="B92" s="28"/>
      <c r="L92" s="28"/>
    </row>
    <row r="93" spans="2:12" s="1" customFormat="1" ht="25.7" customHeight="1">
      <c r="B93" s="28"/>
      <c r="C93" s="23" t="s">
        <v>23</v>
      </c>
      <c r="F93" s="21" t="str">
        <f>E17</f>
        <v>DD a DSS Kremnica, Bystrická 447/25, Kremnica</v>
      </c>
      <c r="I93" s="23" t="s">
        <v>29</v>
      </c>
      <c r="J93" s="26" t="str">
        <f>E23</f>
        <v>Ing. Viliam Michálek, Strečno</v>
      </c>
      <c r="L93" s="28"/>
    </row>
    <row r="94" spans="2:12" s="1" customFormat="1" ht="15.2" customHeight="1">
      <c r="B94" s="28"/>
      <c r="C94" s="23" t="s">
        <v>27</v>
      </c>
      <c r="F94" s="21" t="str">
        <f>IF(E20="","",E20)</f>
        <v>Vyplň údaj</v>
      </c>
      <c r="I94" s="23" t="s">
        <v>32</v>
      </c>
      <c r="J94" s="26" t="str">
        <f>E26</f>
        <v>Ing. Michal Dzugas</v>
      </c>
      <c r="L94" s="28"/>
    </row>
    <row r="95" spans="2:12" s="1" customFormat="1" ht="10.35" customHeight="1">
      <c r="B95" s="28"/>
      <c r="L95" s="28"/>
    </row>
    <row r="96" spans="2:12" s="1" customFormat="1" ht="29.25" customHeight="1">
      <c r="B96" s="28"/>
      <c r="C96" s="107" t="s">
        <v>121</v>
      </c>
      <c r="D96" s="99"/>
      <c r="E96" s="99"/>
      <c r="F96" s="99"/>
      <c r="G96" s="99"/>
      <c r="H96" s="99"/>
      <c r="I96" s="99"/>
      <c r="J96" s="108" t="s">
        <v>122</v>
      </c>
      <c r="K96" s="99"/>
      <c r="L96" s="28"/>
    </row>
    <row r="97" spans="2:47" s="1" customFormat="1" ht="10.35" customHeight="1">
      <c r="B97" s="28"/>
      <c r="L97" s="28"/>
    </row>
    <row r="98" spans="2:47" s="1" customFormat="1" ht="22.9" customHeight="1">
      <c r="B98" s="28"/>
      <c r="C98" s="109" t="s">
        <v>123</v>
      </c>
      <c r="J98" s="65">
        <f>J130</f>
        <v>0</v>
      </c>
      <c r="L98" s="28"/>
      <c r="AU98" s="13" t="s">
        <v>124</v>
      </c>
    </row>
    <row r="99" spans="2:47" s="8" customFormat="1" ht="24.95" customHeight="1">
      <c r="B99" s="110"/>
      <c r="D99" s="111" t="s">
        <v>125</v>
      </c>
      <c r="E99" s="112"/>
      <c r="F99" s="112"/>
      <c r="G99" s="112"/>
      <c r="H99" s="112"/>
      <c r="I99" s="112"/>
      <c r="J99" s="113">
        <f>J131</f>
        <v>0</v>
      </c>
      <c r="L99" s="110"/>
    </row>
    <row r="100" spans="2:47" s="9" customFormat="1" ht="19.899999999999999" customHeight="1">
      <c r="B100" s="114"/>
      <c r="D100" s="115" t="s">
        <v>127</v>
      </c>
      <c r="E100" s="116"/>
      <c r="F100" s="116"/>
      <c r="G100" s="116"/>
      <c r="H100" s="116"/>
      <c r="I100" s="116"/>
      <c r="J100" s="117">
        <f>J132</f>
        <v>0</v>
      </c>
      <c r="L100" s="114"/>
    </row>
    <row r="101" spans="2:47" s="9" customFormat="1" ht="19.899999999999999" customHeight="1">
      <c r="B101" s="114"/>
      <c r="D101" s="115" t="s">
        <v>128</v>
      </c>
      <c r="E101" s="116"/>
      <c r="F101" s="116"/>
      <c r="G101" s="116"/>
      <c r="H101" s="116"/>
      <c r="I101" s="116"/>
      <c r="J101" s="117">
        <f>J139</f>
        <v>0</v>
      </c>
      <c r="L101" s="114"/>
    </row>
    <row r="102" spans="2:47" s="9" customFormat="1" ht="19.899999999999999" customHeight="1">
      <c r="B102" s="114"/>
      <c r="D102" s="115" t="s">
        <v>129</v>
      </c>
      <c r="E102" s="116"/>
      <c r="F102" s="116"/>
      <c r="G102" s="116"/>
      <c r="H102" s="116"/>
      <c r="I102" s="116"/>
      <c r="J102" s="117">
        <f>J146</f>
        <v>0</v>
      </c>
      <c r="L102" s="114"/>
    </row>
    <row r="103" spans="2:47" s="8" customFormat="1" ht="24.95" customHeight="1">
      <c r="B103" s="110"/>
      <c r="D103" s="111" t="s">
        <v>130</v>
      </c>
      <c r="E103" s="112"/>
      <c r="F103" s="112"/>
      <c r="G103" s="112"/>
      <c r="H103" s="112"/>
      <c r="I103" s="112"/>
      <c r="J103" s="113">
        <f>J148</f>
        <v>0</v>
      </c>
      <c r="L103" s="110"/>
    </row>
    <row r="104" spans="2:47" s="9" customFormat="1" ht="19.899999999999999" customHeight="1">
      <c r="B104" s="114"/>
      <c r="D104" s="115" t="s">
        <v>131</v>
      </c>
      <c r="E104" s="116"/>
      <c r="F104" s="116"/>
      <c r="G104" s="116"/>
      <c r="H104" s="116"/>
      <c r="I104" s="116"/>
      <c r="J104" s="117">
        <f>J149</f>
        <v>0</v>
      </c>
      <c r="L104" s="114"/>
    </row>
    <row r="105" spans="2:47" s="9" customFormat="1" ht="19.899999999999999" customHeight="1">
      <c r="B105" s="114"/>
      <c r="D105" s="115" t="s">
        <v>133</v>
      </c>
      <c r="E105" s="116"/>
      <c r="F105" s="116"/>
      <c r="G105" s="116"/>
      <c r="H105" s="116"/>
      <c r="I105" s="116"/>
      <c r="J105" s="117">
        <f>J164</f>
        <v>0</v>
      </c>
      <c r="L105" s="114"/>
    </row>
    <row r="106" spans="2:47" s="8" customFormat="1" ht="24.95" customHeight="1">
      <c r="B106" s="110"/>
      <c r="D106" s="111" t="s">
        <v>784</v>
      </c>
      <c r="E106" s="112"/>
      <c r="F106" s="112"/>
      <c r="G106" s="112"/>
      <c r="H106" s="112"/>
      <c r="I106" s="112"/>
      <c r="J106" s="113">
        <f>J170</f>
        <v>0</v>
      </c>
      <c r="L106" s="110"/>
    </row>
    <row r="107" spans="2:47" s="9" customFormat="1" ht="19.899999999999999" customHeight="1">
      <c r="B107" s="114"/>
      <c r="D107" s="115" t="s">
        <v>785</v>
      </c>
      <c r="E107" s="116"/>
      <c r="F107" s="116"/>
      <c r="G107" s="116"/>
      <c r="H107" s="116"/>
      <c r="I107" s="116"/>
      <c r="J107" s="117">
        <f>J171</f>
        <v>0</v>
      </c>
      <c r="L107" s="114"/>
    </row>
    <row r="108" spans="2:47" s="8" customFormat="1" ht="24.95" customHeight="1">
      <c r="B108" s="110"/>
      <c r="D108" s="111" t="s">
        <v>595</v>
      </c>
      <c r="E108" s="112"/>
      <c r="F108" s="112"/>
      <c r="G108" s="112"/>
      <c r="H108" s="112"/>
      <c r="I108" s="112"/>
      <c r="J108" s="113">
        <f>J190</f>
        <v>0</v>
      </c>
      <c r="L108" s="110"/>
    </row>
    <row r="109" spans="2:47" s="1" customFormat="1" ht="21.75" customHeight="1">
      <c r="B109" s="28"/>
      <c r="L109" s="28"/>
    </row>
    <row r="110" spans="2:47" s="1" customFormat="1" ht="6.95" customHeight="1">
      <c r="B110" s="43"/>
      <c r="C110" s="44"/>
      <c r="D110" s="44"/>
      <c r="E110" s="44"/>
      <c r="F110" s="44"/>
      <c r="G110" s="44"/>
      <c r="H110" s="44"/>
      <c r="I110" s="44"/>
      <c r="J110" s="44"/>
      <c r="K110" s="44"/>
      <c r="L110" s="28"/>
    </row>
    <row r="114" spans="2:12" s="1" customFormat="1" ht="6.95" customHeight="1">
      <c r="B114" s="45"/>
      <c r="C114" s="46"/>
      <c r="D114" s="46"/>
      <c r="E114" s="46"/>
      <c r="F114" s="46"/>
      <c r="G114" s="46"/>
      <c r="H114" s="46"/>
      <c r="I114" s="46"/>
      <c r="J114" s="46"/>
      <c r="K114" s="46"/>
      <c r="L114" s="28"/>
    </row>
    <row r="115" spans="2:12" s="1" customFormat="1" ht="24.95" customHeight="1">
      <c r="B115" s="28"/>
      <c r="C115" s="17" t="s">
        <v>136</v>
      </c>
      <c r="L115" s="28"/>
    </row>
    <row r="116" spans="2:12" s="1" customFormat="1" ht="6.95" customHeight="1">
      <c r="B116" s="28"/>
      <c r="L116" s="28"/>
    </row>
    <row r="117" spans="2:12" s="1" customFormat="1" ht="12" customHeight="1">
      <c r="B117" s="28"/>
      <c r="C117" s="23" t="s">
        <v>15</v>
      </c>
      <c r="L117" s="28"/>
    </row>
    <row r="118" spans="2:12" s="1" customFormat="1" ht="26.25" customHeight="1">
      <c r="B118" s="28"/>
      <c r="E118" s="219" t="str">
        <f>E7</f>
        <v>Domov dôchodcov a domov sociálnych služieb Kremnica - zníženie energetickej náročnosti objektu</v>
      </c>
      <c r="F118" s="220"/>
      <c r="G118" s="220"/>
      <c r="H118" s="220"/>
      <c r="L118" s="28"/>
    </row>
    <row r="119" spans="2:12" ht="12" customHeight="1">
      <c r="B119" s="16"/>
      <c r="C119" s="23" t="s">
        <v>116</v>
      </c>
      <c r="L119" s="16"/>
    </row>
    <row r="120" spans="2:12" s="1" customFormat="1" ht="16.5" customHeight="1">
      <c r="B120" s="28"/>
      <c r="E120" s="219" t="s">
        <v>1943</v>
      </c>
      <c r="F120" s="221"/>
      <c r="G120" s="221"/>
      <c r="H120" s="221"/>
      <c r="L120" s="28"/>
    </row>
    <row r="121" spans="2:12" s="1" customFormat="1" ht="12" customHeight="1">
      <c r="B121" s="28"/>
      <c r="C121" s="23" t="s">
        <v>118</v>
      </c>
      <c r="L121" s="28"/>
    </row>
    <row r="122" spans="2:12" s="1" customFormat="1" ht="30" customHeight="1">
      <c r="B122" s="28"/>
      <c r="E122" s="178" t="str">
        <f>E11</f>
        <v xml:space="preserve">8 - Obnova vonkajších povrchových úprav bez zlepšenia tepelnoizolačných vlastností konštrukcie </v>
      </c>
      <c r="F122" s="221"/>
      <c r="G122" s="221"/>
      <c r="H122" s="221"/>
      <c r="L122" s="28"/>
    </row>
    <row r="123" spans="2:12" s="1" customFormat="1" ht="6.95" customHeight="1">
      <c r="B123" s="28"/>
      <c r="L123" s="28"/>
    </row>
    <row r="124" spans="2:12" s="1" customFormat="1" ht="12" customHeight="1">
      <c r="B124" s="28"/>
      <c r="C124" s="23" t="s">
        <v>19</v>
      </c>
      <c r="F124" s="21" t="str">
        <f>F14</f>
        <v xml:space="preserve"> </v>
      </c>
      <c r="I124" s="23" t="s">
        <v>21</v>
      </c>
      <c r="J124" s="51" t="str">
        <f>IF(J14="","",J14)</f>
        <v>30. 3. 2023</v>
      </c>
      <c r="L124" s="28"/>
    </row>
    <row r="125" spans="2:12" s="1" customFormat="1" ht="6.95" customHeight="1">
      <c r="B125" s="28"/>
      <c r="L125" s="28"/>
    </row>
    <row r="126" spans="2:12" s="1" customFormat="1" ht="25.7" customHeight="1">
      <c r="B126" s="28"/>
      <c r="C126" s="23" t="s">
        <v>23</v>
      </c>
      <c r="F126" s="21" t="str">
        <f>E17</f>
        <v>DD a DSS Kremnica, Bystrická 447/25, Kremnica</v>
      </c>
      <c r="I126" s="23" t="s">
        <v>29</v>
      </c>
      <c r="J126" s="26" t="str">
        <f>E23</f>
        <v>Ing. Viliam Michálek, Strečno</v>
      </c>
      <c r="L126" s="28"/>
    </row>
    <row r="127" spans="2:12" s="1" customFormat="1" ht="15.2" customHeight="1">
      <c r="B127" s="28"/>
      <c r="C127" s="23" t="s">
        <v>27</v>
      </c>
      <c r="F127" s="21" t="str">
        <f>IF(E20="","",E20)</f>
        <v>Vyplň údaj</v>
      </c>
      <c r="I127" s="23" t="s">
        <v>32</v>
      </c>
      <c r="J127" s="26" t="str">
        <f>E26</f>
        <v>Ing. Michal Dzugas</v>
      </c>
      <c r="L127" s="28"/>
    </row>
    <row r="128" spans="2:12" s="1" customFormat="1" ht="10.35" customHeight="1">
      <c r="B128" s="28"/>
      <c r="L128" s="28"/>
    </row>
    <row r="129" spans="2:65" s="10" customFormat="1" ht="29.25" customHeight="1">
      <c r="B129" s="118"/>
      <c r="C129" s="119" t="s">
        <v>137</v>
      </c>
      <c r="D129" s="120" t="s">
        <v>60</v>
      </c>
      <c r="E129" s="120" t="s">
        <v>56</v>
      </c>
      <c r="F129" s="120" t="s">
        <v>57</v>
      </c>
      <c r="G129" s="120" t="s">
        <v>138</v>
      </c>
      <c r="H129" s="120" t="s">
        <v>139</v>
      </c>
      <c r="I129" s="120" t="s">
        <v>140</v>
      </c>
      <c r="J129" s="121" t="s">
        <v>122</v>
      </c>
      <c r="K129" s="122" t="s">
        <v>141</v>
      </c>
      <c r="L129" s="118"/>
      <c r="M129" s="58" t="s">
        <v>1</v>
      </c>
      <c r="N129" s="59" t="s">
        <v>39</v>
      </c>
      <c r="O129" s="59" t="s">
        <v>142</v>
      </c>
      <c r="P129" s="59" t="s">
        <v>143</v>
      </c>
      <c r="Q129" s="59" t="s">
        <v>144</v>
      </c>
      <c r="R129" s="59" t="s">
        <v>145</v>
      </c>
      <c r="S129" s="59" t="s">
        <v>146</v>
      </c>
      <c r="T129" s="60" t="s">
        <v>147</v>
      </c>
    </row>
    <row r="130" spans="2:65" s="1" customFormat="1" ht="22.9" customHeight="1">
      <c r="B130" s="28"/>
      <c r="C130" s="63" t="s">
        <v>123</v>
      </c>
      <c r="J130" s="123">
        <f>BK130</f>
        <v>0</v>
      </c>
      <c r="L130" s="28"/>
      <c r="M130" s="61"/>
      <c r="N130" s="52"/>
      <c r="O130" s="52"/>
      <c r="P130" s="124">
        <f>P131+P148+P170+P190</f>
        <v>0</v>
      </c>
      <c r="Q130" s="52"/>
      <c r="R130" s="124">
        <f>R131+R148+R170+R190</f>
        <v>10.98419035</v>
      </c>
      <c r="S130" s="52"/>
      <c r="T130" s="125">
        <f>T131+T148+T170+T190</f>
        <v>8.5108890000000006</v>
      </c>
      <c r="AT130" s="13" t="s">
        <v>74</v>
      </c>
      <c r="AU130" s="13" t="s">
        <v>124</v>
      </c>
      <c r="BK130" s="126">
        <f>BK131+BK148+BK170+BK190</f>
        <v>0</v>
      </c>
    </row>
    <row r="131" spans="2:65" s="11" customFormat="1" ht="25.9" customHeight="1">
      <c r="B131" s="127"/>
      <c r="D131" s="128" t="s">
        <v>74</v>
      </c>
      <c r="E131" s="129" t="s">
        <v>148</v>
      </c>
      <c r="F131" s="129" t="s">
        <v>149</v>
      </c>
      <c r="I131" s="130"/>
      <c r="J131" s="131">
        <f>BK131</f>
        <v>0</v>
      </c>
      <c r="L131" s="127"/>
      <c r="M131" s="132"/>
      <c r="P131" s="133">
        <f>P132+P139+P146</f>
        <v>0</v>
      </c>
      <c r="R131" s="133">
        <f>R132+R139+R146</f>
        <v>1.5813231999999999</v>
      </c>
      <c r="T131" s="134">
        <f>T132+T139+T146</f>
        <v>1.6944799999999998</v>
      </c>
      <c r="AR131" s="128" t="s">
        <v>82</v>
      </c>
      <c r="AT131" s="135" t="s">
        <v>74</v>
      </c>
      <c r="AU131" s="135" t="s">
        <v>75</v>
      </c>
      <c r="AY131" s="128" t="s">
        <v>150</v>
      </c>
      <c r="BK131" s="136">
        <f>BK132+BK139+BK146</f>
        <v>0</v>
      </c>
    </row>
    <row r="132" spans="2:65" s="11" customFormat="1" ht="22.9" customHeight="1">
      <c r="B132" s="127"/>
      <c r="D132" s="128" t="s">
        <v>74</v>
      </c>
      <c r="E132" s="137" t="s">
        <v>100</v>
      </c>
      <c r="F132" s="137" t="s">
        <v>157</v>
      </c>
      <c r="I132" s="130"/>
      <c r="J132" s="138">
        <f>BK132</f>
        <v>0</v>
      </c>
      <c r="L132" s="127"/>
      <c r="M132" s="132"/>
      <c r="P132" s="133">
        <f>SUM(P133:P138)</f>
        <v>0</v>
      </c>
      <c r="R132" s="133">
        <f>SUM(R133:R138)</f>
        <v>1.5813231999999999</v>
      </c>
      <c r="T132" s="134">
        <f>SUM(T133:T138)</f>
        <v>0</v>
      </c>
      <c r="AR132" s="128" t="s">
        <v>82</v>
      </c>
      <c r="AT132" s="135" t="s">
        <v>74</v>
      </c>
      <c r="AU132" s="135" t="s">
        <v>82</v>
      </c>
      <c r="AY132" s="128" t="s">
        <v>150</v>
      </c>
      <c r="BK132" s="136">
        <f>SUM(BK133:BK138)</f>
        <v>0</v>
      </c>
    </row>
    <row r="133" spans="2:65" s="1" customFormat="1" ht="24.2" customHeight="1">
      <c r="B133" s="139"/>
      <c r="C133" s="140" t="s">
        <v>82</v>
      </c>
      <c r="D133" s="140" t="s">
        <v>152</v>
      </c>
      <c r="E133" s="141" t="s">
        <v>1996</v>
      </c>
      <c r="F133" s="142" t="s">
        <v>1997</v>
      </c>
      <c r="G133" s="143" t="s">
        <v>155</v>
      </c>
      <c r="H133" s="144">
        <v>28.72</v>
      </c>
      <c r="I133" s="145"/>
      <c r="J133" s="146">
        <f t="shared" ref="J133:J138" si="0">ROUND(I133*H133,2)</f>
        <v>0</v>
      </c>
      <c r="K133" s="147"/>
      <c r="L133" s="28"/>
      <c r="M133" s="148" t="s">
        <v>1</v>
      </c>
      <c r="N133" s="149" t="s">
        <v>41</v>
      </c>
      <c r="P133" s="150">
        <f t="shared" ref="P133:P138" si="1">O133*H133</f>
        <v>0</v>
      </c>
      <c r="Q133" s="150">
        <v>2.5250000000000002E-2</v>
      </c>
      <c r="R133" s="150">
        <f t="shared" ref="R133:R138" si="2">Q133*H133</f>
        <v>0.72518000000000005</v>
      </c>
      <c r="S133" s="150">
        <v>0</v>
      </c>
      <c r="T133" s="151">
        <f t="shared" ref="T133:T138" si="3">S133*H133</f>
        <v>0</v>
      </c>
      <c r="AR133" s="152" t="s">
        <v>94</v>
      </c>
      <c r="AT133" s="152" t="s">
        <v>152</v>
      </c>
      <c r="AU133" s="152" t="s">
        <v>87</v>
      </c>
      <c r="AY133" s="13" t="s">
        <v>150</v>
      </c>
      <c r="BE133" s="153">
        <f t="shared" ref="BE133:BE138" si="4">IF(N133="základná",J133,0)</f>
        <v>0</v>
      </c>
      <c r="BF133" s="153">
        <f t="shared" ref="BF133:BF138" si="5">IF(N133="znížená",J133,0)</f>
        <v>0</v>
      </c>
      <c r="BG133" s="153">
        <f t="shared" ref="BG133:BG138" si="6">IF(N133="zákl. prenesená",J133,0)</f>
        <v>0</v>
      </c>
      <c r="BH133" s="153">
        <f t="shared" ref="BH133:BH138" si="7">IF(N133="zníž. prenesená",J133,0)</f>
        <v>0</v>
      </c>
      <c r="BI133" s="153">
        <f t="shared" ref="BI133:BI138" si="8">IF(N133="nulová",J133,0)</f>
        <v>0</v>
      </c>
      <c r="BJ133" s="13" t="s">
        <v>87</v>
      </c>
      <c r="BK133" s="153">
        <f t="shared" ref="BK133:BK138" si="9">ROUND(I133*H133,2)</f>
        <v>0</v>
      </c>
      <c r="BL133" s="13" t="s">
        <v>94</v>
      </c>
      <c r="BM133" s="152" t="s">
        <v>1998</v>
      </c>
    </row>
    <row r="134" spans="2:65" s="1" customFormat="1" ht="24.2" customHeight="1">
      <c r="B134" s="139"/>
      <c r="C134" s="140" t="s">
        <v>87</v>
      </c>
      <c r="D134" s="140" t="s">
        <v>152</v>
      </c>
      <c r="E134" s="141" t="s">
        <v>620</v>
      </c>
      <c r="F134" s="142" t="s">
        <v>621</v>
      </c>
      <c r="G134" s="143" t="s">
        <v>155</v>
      </c>
      <c r="H134" s="144">
        <v>28.72</v>
      </c>
      <c r="I134" s="145"/>
      <c r="J134" s="146">
        <f t="shared" si="0"/>
        <v>0</v>
      </c>
      <c r="K134" s="147"/>
      <c r="L134" s="28"/>
      <c r="M134" s="148" t="s">
        <v>1</v>
      </c>
      <c r="N134" s="149" t="s">
        <v>41</v>
      </c>
      <c r="P134" s="150">
        <f t="shared" si="1"/>
        <v>0</v>
      </c>
      <c r="Q134" s="150">
        <v>2.3000000000000001E-4</v>
      </c>
      <c r="R134" s="150">
        <f t="shared" si="2"/>
        <v>6.6055999999999997E-3</v>
      </c>
      <c r="S134" s="150">
        <v>0</v>
      </c>
      <c r="T134" s="151">
        <f t="shared" si="3"/>
        <v>0</v>
      </c>
      <c r="AR134" s="152" t="s">
        <v>94</v>
      </c>
      <c r="AT134" s="152" t="s">
        <v>152</v>
      </c>
      <c r="AU134" s="152" t="s">
        <v>87</v>
      </c>
      <c r="AY134" s="13" t="s">
        <v>150</v>
      </c>
      <c r="BE134" s="153">
        <f t="shared" si="4"/>
        <v>0</v>
      </c>
      <c r="BF134" s="153">
        <f t="shared" si="5"/>
        <v>0</v>
      </c>
      <c r="BG134" s="153">
        <f t="shared" si="6"/>
        <v>0</v>
      </c>
      <c r="BH134" s="153">
        <f t="shared" si="7"/>
        <v>0</v>
      </c>
      <c r="BI134" s="153">
        <f t="shared" si="8"/>
        <v>0</v>
      </c>
      <c r="BJ134" s="13" t="s">
        <v>87</v>
      </c>
      <c r="BK134" s="153">
        <f t="shared" si="9"/>
        <v>0</v>
      </c>
      <c r="BL134" s="13" t="s">
        <v>94</v>
      </c>
      <c r="BM134" s="152" t="s">
        <v>1999</v>
      </c>
    </row>
    <row r="135" spans="2:65" s="1" customFormat="1" ht="24.2" customHeight="1">
      <c r="B135" s="139"/>
      <c r="C135" s="140" t="s">
        <v>91</v>
      </c>
      <c r="D135" s="140" t="s">
        <v>152</v>
      </c>
      <c r="E135" s="141" t="s">
        <v>2000</v>
      </c>
      <c r="F135" s="142" t="s">
        <v>2001</v>
      </c>
      <c r="G135" s="143" t="s">
        <v>155</v>
      </c>
      <c r="H135" s="144">
        <v>28.72</v>
      </c>
      <c r="I135" s="145"/>
      <c r="J135" s="146">
        <f t="shared" si="0"/>
        <v>0</v>
      </c>
      <c r="K135" s="147"/>
      <c r="L135" s="28"/>
      <c r="M135" s="148" t="s">
        <v>1</v>
      </c>
      <c r="N135" s="149" t="s">
        <v>41</v>
      </c>
      <c r="P135" s="150">
        <f t="shared" si="1"/>
        <v>0</v>
      </c>
      <c r="Q135" s="150">
        <v>4.0000000000000002E-4</v>
      </c>
      <c r="R135" s="150">
        <f t="shared" si="2"/>
        <v>1.1488E-2</v>
      </c>
      <c r="S135" s="150">
        <v>0</v>
      </c>
      <c r="T135" s="151">
        <f t="shared" si="3"/>
        <v>0</v>
      </c>
      <c r="AR135" s="152" t="s">
        <v>94</v>
      </c>
      <c r="AT135" s="152" t="s">
        <v>152</v>
      </c>
      <c r="AU135" s="152" t="s">
        <v>87</v>
      </c>
      <c r="AY135" s="13" t="s">
        <v>150</v>
      </c>
      <c r="BE135" s="153">
        <f t="shared" si="4"/>
        <v>0</v>
      </c>
      <c r="BF135" s="153">
        <f t="shared" si="5"/>
        <v>0</v>
      </c>
      <c r="BG135" s="153">
        <f t="shared" si="6"/>
        <v>0</v>
      </c>
      <c r="BH135" s="153">
        <f t="shared" si="7"/>
        <v>0</v>
      </c>
      <c r="BI135" s="153">
        <f t="shared" si="8"/>
        <v>0</v>
      </c>
      <c r="BJ135" s="13" t="s">
        <v>87</v>
      </c>
      <c r="BK135" s="153">
        <f t="shared" si="9"/>
        <v>0</v>
      </c>
      <c r="BL135" s="13" t="s">
        <v>94</v>
      </c>
      <c r="BM135" s="152" t="s">
        <v>2002</v>
      </c>
    </row>
    <row r="136" spans="2:65" s="1" customFormat="1" ht="24.2" customHeight="1">
      <c r="B136" s="139"/>
      <c r="C136" s="140" t="s">
        <v>94</v>
      </c>
      <c r="D136" s="140" t="s">
        <v>152</v>
      </c>
      <c r="E136" s="141" t="s">
        <v>626</v>
      </c>
      <c r="F136" s="142" t="s">
        <v>627</v>
      </c>
      <c r="G136" s="143" t="s">
        <v>155</v>
      </c>
      <c r="H136" s="144">
        <v>28.72</v>
      </c>
      <c r="I136" s="145"/>
      <c r="J136" s="146">
        <f t="shared" si="0"/>
        <v>0</v>
      </c>
      <c r="K136" s="147"/>
      <c r="L136" s="28"/>
      <c r="M136" s="148" t="s">
        <v>1</v>
      </c>
      <c r="N136" s="149" t="s">
        <v>41</v>
      </c>
      <c r="P136" s="150">
        <f t="shared" si="1"/>
        <v>0</v>
      </c>
      <c r="Q136" s="150">
        <v>3.2200000000000002E-3</v>
      </c>
      <c r="R136" s="150">
        <f t="shared" si="2"/>
        <v>9.2478400000000002E-2</v>
      </c>
      <c r="S136" s="150">
        <v>0</v>
      </c>
      <c r="T136" s="151">
        <f t="shared" si="3"/>
        <v>0</v>
      </c>
      <c r="AR136" s="152" t="s">
        <v>94</v>
      </c>
      <c r="AT136" s="152" t="s">
        <v>152</v>
      </c>
      <c r="AU136" s="152" t="s">
        <v>87</v>
      </c>
      <c r="AY136" s="13" t="s">
        <v>150</v>
      </c>
      <c r="BE136" s="153">
        <f t="shared" si="4"/>
        <v>0</v>
      </c>
      <c r="BF136" s="153">
        <f t="shared" si="5"/>
        <v>0</v>
      </c>
      <c r="BG136" s="153">
        <f t="shared" si="6"/>
        <v>0</v>
      </c>
      <c r="BH136" s="153">
        <f t="shared" si="7"/>
        <v>0</v>
      </c>
      <c r="BI136" s="153">
        <f t="shared" si="8"/>
        <v>0</v>
      </c>
      <c r="BJ136" s="13" t="s">
        <v>87</v>
      </c>
      <c r="BK136" s="153">
        <f t="shared" si="9"/>
        <v>0</v>
      </c>
      <c r="BL136" s="13" t="s">
        <v>94</v>
      </c>
      <c r="BM136" s="152" t="s">
        <v>2003</v>
      </c>
    </row>
    <row r="137" spans="2:65" s="1" customFormat="1" ht="24.2" customHeight="1">
      <c r="B137" s="139"/>
      <c r="C137" s="140" t="s">
        <v>97</v>
      </c>
      <c r="D137" s="140" t="s">
        <v>152</v>
      </c>
      <c r="E137" s="141" t="s">
        <v>632</v>
      </c>
      <c r="F137" s="142" t="s">
        <v>633</v>
      </c>
      <c r="G137" s="143" t="s">
        <v>155</v>
      </c>
      <c r="H137" s="144">
        <v>28.72</v>
      </c>
      <c r="I137" s="145"/>
      <c r="J137" s="146">
        <f t="shared" si="0"/>
        <v>0</v>
      </c>
      <c r="K137" s="147"/>
      <c r="L137" s="28"/>
      <c r="M137" s="148" t="s">
        <v>1</v>
      </c>
      <c r="N137" s="149" t="s">
        <v>41</v>
      </c>
      <c r="P137" s="150">
        <f t="shared" si="1"/>
        <v>0</v>
      </c>
      <c r="Q137" s="150">
        <v>5.1500000000000001E-3</v>
      </c>
      <c r="R137" s="150">
        <f t="shared" si="2"/>
        <v>0.14790799999999998</v>
      </c>
      <c r="S137" s="150">
        <v>0</v>
      </c>
      <c r="T137" s="151">
        <f t="shared" si="3"/>
        <v>0</v>
      </c>
      <c r="AR137" s="152" t="s">
        <v>94</v>
      </c>
      <c r="AT137" s="152" t="s">
        <v>152</v>
      </c>
      <c r="AU137" s="152" t="s">
        <v>87</v>
      </c>
      <c r="AY137" s="13" t="s">
        <v>150</v>
      </c>
      <c r="BE137" s="153">
        <f t="shared" si="4"/>
        <v>0</v>
      </c>
      <c r="BF137" s="153">
        <f t="shared" si="5"/>
        <v>0</v>
      </c>
      <c r="BG137" s="153">
        <f t="shared" si="6"/>
        <v>0</v>
      </c>
      <c r="BH137" s="153">
        <f t="shared" si="7"/>
        <v>0</v>
      </c>
      <c r="BI137" s="153">
        <f t="shared" si="8"/>
        <v>0</v>
      </c>
      <c r="BJ137" s="13" t="s">
        <v>87</v>
      </c>
      <c r="BK137" s="153">
        <f t="shared" si="9"/>
        <v>0</v>
      </c>
      <c r="BL137" s="13" t="s">
        <v>94</v>
      </c>
      <c r="BM137" s="152" t="s">
        <v>2004</v>
      </c>
    </row>
    <row r="138" spans="2:65" s="1" customFormat="1" ht="24.2" customHeight="1">
      <c r="B138" s="139"/>
      <c r="C138" s="140" t="s">
        <v>100</v>
      </c>
      <c r="D138" s="140" t="s">
        <v>152</v>
      </c>
      <c r="E138" s="141" t="s">
        <v>2005</v>
      </c>
      <c r="F138" s="142" t="s">
        <v>2006</v>
      </c>
      <c r="G138" s="143" t="s">
        <v>155</v>
      </c>
      <c r="H138" s="144">
        <v>28.72</v>
      </c>
      <c r="I138" s="145"/>
      <c r="J138" s="146">
        <f t="shared" si="0"/>
        <v>0</v>
      </c>
      <c r="K138" s="147"/>
      <c r="L138" s="28"/>
      <c r="M138" s="148" t="s">
        <v>1</v>
      </c>
      <c r="N138" s="149" t="s">
        <v>41</v>
      </c>
      <c r="P138" s="150">
        <f t="shared" si="1"/>
        <v>0</v>
      </c>
      <c r="Q138" s="150">
        <v>2.0809999999999999E-2</v>
      </c>
      <c r="R138" s="150">
        <f t="shared" si="2"/>
        <v>0.59766319999999995</v>
      </c>
      <c r="S138" s="150">
        <v>0</v>
      </c>
      <c r="T138" s="151">
        <f t="shared" si="3"/>
        <v>0</v>
      </c>
      <c r="AR138" s="152" t="s">
        <v>94</v>
      </c>
      <c r="AT138" s="152" t="s">
        <v>152</v>
      </c>
      <c r="AU138" s="152" t="s">
        <v>87</v>
      </c>
      <c r="AY138" s="13" t="s">
        <v>150</v>
      </c>
      <c r="BE138" s="153">
        <f t="shared" si="4"/>
        <v>0</v>
      </c>
      <c r="BF138" s="153">
        <f t="shared" si="5"/>
        <v>0</v>
      </c>
      <c r="BG138" s="153">
        <f t="shared" si="6"/>
        <v>0</v>
      </c>
      <c r="BH138" s="153">
        <f t="shared" si="7"/>
        <v>0</v>
      </c>
      <c r="BI138" s="153">
        <f t="shared" si="8"/>
        <v>0</v>
      </c>
      <c r="BJ138" s="13" t="s">
        <v>87</v>
      </c>
      <c r="BK138" s="153">
        <f t="shared" si="9"/>
        <v>0</v>
      </c>
      <c r="BL138" s="13" t="s">
        <v>94</v>
      </c>
      <c r="BM138" s="152" t="s">
        <v>2007</v>
      </c>
    </row>
    <row r="139" spans="2:65" s="11" customFormat="1" ht="22.9" customHeight="1">
      <c r="B139" s="127"/>
      <c r="D139" s="128" t="s">
        <v>74</v>
      </c>
      <c r="E139" s="137" t="s">
        <v>112</v>
      </c>
      <c r="F139" s="137" t="s">
        <v>182</v>
      </c>
      <c r="I139" s="130"/>
      <c r="J139" s="138">
        <f>BK139</f>
        <v>0</v>
      </c>
      <c r="L139" s="127"/>
      <c r="M139" s="132"/>
      <c r="P139" s="133">
        <f>SUM(P140:P145)</f>
        <v>0</v>
      </c>
      <c r="R139" s="133">
        <f>SUM(R140:R145)</f>
        <v>0</v>
      </c>
      <c r="T139" s="134">
        <f>SUM(T140:T145)</f>
        <v>1.6944799999999998</v>
      </c>
      <c r="AR139" s="128" t="s">
        <v>82</v>
      </c>
      <c r="AT139" s="135" t="s">
        <v>74</v>
      </c>
      <c r="AU139" s="135" t="s">
        <v>82</v>
      </c>
      <c r="AY139" s="128" t="s">
        <v>150</v>
      </c>
      <c r="BK139" s="136">
        <f>SUM(BK140:BK145)</f>
        <v>0</v>
      </c>
    </row>
    <row r="140" spans="2:65" s="1" customFormat="1" ht="37.9" customHeight="1">
      <c r="B140" s="139"/>
      <c r="C140" s="140" t="s">
        <v>106</v>
      </c>
      <c r="D140" s="140" t="s">
        <v>152</v>
      </c>
      <c r="E140" s="141" t="s">
        <v>673</v>
      </c>
      <c r="F140" s="142" t="s">
        <v>2008</v>
      </c>
      <c r="G140" s="143" t="s">
        <v>155</v>
      </c>
      <c r="H140" s="144">
        <v>28.72</v>
      </c>
      <c r="I140" s="145"/>
      <c r="J140" s="146">
        <f t="shared" ref="J140:J145" si="10">ROUND(I140*H140,2)</f>
        <v>0</v>
      </c>
      <c r="K140" s="147"/>
      <c r="L140" s="28"/>
      <c r="M140" s="148" t="s">
        <v>1</v>
      </c>
      <c r="N140" s="149" t="s">
        <v>41</v>
      </c>
      <c r="P140" s="150">
        <f t="shared" ref="P140:P145" si="11">O140*H140</f>
        <v>0</v>
      </c>
      <c r="Q140" s="150">
        <v>0</v>
      </c>
      <c r="R140" s="150">
        <f t="shared" ref="R140:R145" si="12">Q140*H140</f>
        <v>0</v>
      </c>
      <c r="S140" s="150">
        <v>5.8999999999999997E-2</v>
      </c>
      <c r="T140" s="151">
        <f t="shared" ref="T140:T145" si="13">S140*H140</f>
        <v>1.6944799999999998</v>
      </c>
      <c r="AR140" s="152" t="s">
        <v>94</v>
      </c>
      <c r="AT140" s="152" t="s">
        <v>152</v>
      </c>
      <c r="AU140" s="152" t="s">
        <v>87</v>
      </c>
      <c r="AY140" s="13" t="s">
        <v>150</v>
      </c>
      <c r="BE140" s="153">
        <f t="shared" ref="BE140:BE145" si="14">IF(N140="základná",J140,0)</f>
        <v>0</v>
      </c>
      <c r="BF140" s="153">
        <f t="shared" ref="BF140:BF145" si="15">IF(N140="znížená",J140,0)</f>
        <v>0</v>
      </c>
      <c r="BG140" s="153">
        <f t="shared" ref="BG140:BG145" si="16">IF(N140="zákl. prenesená",J140,0)</f>
        <v>0</v>
      </c>
      <c r="BH140" s="153">
        <f t="shared" ref="BH140:BH145" si="17">IF(N140="zníž. prenesená",J140,0)</f>
        <v>0</v>
      </c>
      <c r="BI140" s="153">
        <f t="shared" ref="BI140:BI145" si="18">IF(N140="nulová",J140,0)</f>
        <v>0</v>
      </c>
      <c r="BJ140" s="13" t="s">
        <v>87</v>
      </c>
      <c r="BK140" s="153">
        <f t="shared" ref="BK140:BK145" si="19">ROUND(I140*H140,2)</f>
        <v>0</v>
      </c>
      <c r="BL140" s="13" t="s">
        <v>94</v>
      </c>
      <c r="BM140" s="152" t="s">
        <v>2009</v>
      </c>
    </row>
    <row r="141" spans="2:65" s="1" customFormat="1" ht="21.75" customHeight="1">
      <c r="B141" s="139"/>
      <c r="C141" s="140" t="s">
        <v>109</v>
      </c>
      <c r="D141" s="140" t="s">
        <v>152</v>
      </c>
      <c r="E141" s="141" t="s">
        <v>227</v>
      </c>
      <c r="F141" s="142" t="s">
        <v>228</v>
      </c>
      <c r="G141" s="143" t="s">
        <v>221</v>
      </c>
      <c r="H141" s="144">
        <v>8.5109999999999992</v>
      </c>
      <c r="I141" s="145"/>
      <c r="J141" s="146">
        <f t="shared" si="10"/>
        <v>0</v>
      </c>
      <c r="K141" s="147"/>
      <c r="L141" s="28"/>
      <c r="M141" s="148" t="s">
        <v>1</v>
      </c>
      <c r="N141" s="149" t="s">
        <v>41</v>
      </c>
      <c r="P141" s="150">
        <f t="shared" si="11"/>
        <v>0</v>
      </c>
      <c r="Q141" s="150">
        <v>0</v>
      </c>
      <c r="R141" s="150">
        <f t="shared" si="12"/>
        <v>0</v>
      </c>
      <c r="S141" s="150">
        <v>0</v>
      </c>
      <c r="T141" s="151">
        <f t="shared" si="13"/>
        <v>0</v>
      </c>
      <c r="AR141" s="152" t="s">
        <v>94</v>
      </c>
      <c r="AT141" s="152" t="s">
        <v>152</v>
      </c>
      <c r="AU141" s="152" t="s">
        <v>87</v>
      </c>
      <c r="AY141" s="13" t="s">
        <v>150</v>
      </c>
      <c r="BE141" s="153">
        <f t="shared" si="14"/>
        <v>0</v>
      </c>
      <c r="BF141" s="153">
        <f t="shared" si="15"/>
        <v>0</v>
      </c>
      <c r="BG141" s="153">
        <f t="shared" si="16"/>
        <v>0</v>
      </c>
      <c r="BH141" s="153">
        <f t="shared" si="17"/>
        <v>0</v>
      </c>
      <c r="BI141" s="153">
        <f t="shared" si="18"/>
        <v>0</v>
      </c>
      <c r="BJ141" s="13" t="s">
        <v>87</v>
      </c>
      <c r="BK141" s="153">
        <f t="shared" si="19"/>
        <v>0</v>
      </c>
      <c r="BL141" s="13" t="s">
        <v>94</v>
      </c>
      <c r="BM141" s="152" t="s">
        <v>2010</v>
      </c>
    </row>
    <row r="142" spans="2:65" s="1" customFormat="1" ht="24.2" customHeight="1">
      <c r="B142" s="139"/>
      <c r="C142" s="140" t="s">
        <v>112</v>
      </c>
      <c r="D142" s="140" t="s">
        <v>152</v>
      </c>
      <c r="E142" s="141" t="s">
        <v>231</v>
      </c>
      <c r="F142" s="142" t="s">
        <v>232</v>
      </c>
      <c r="G142" s="143" t="s">
        <v>221</v>
      </c>
      <c r="H142" s="144">
        <v>255.33</v>
      </c>
      <c r="I142" s="145"/>
      <c r="J142" s="146">
        <f t="shared" si="10"/>
        <v>0</v>
      </c>
      <c r="K142" s="147"/>
      <c r="L142" s="28"/>
      <c r="M142" s="148" t="s">
        <v>1</v>
      </c>
      <c r="N142" s="149" t="s">
        <v>41</v>
      </c>
      <c r="P142" s="150">
        <f t="shared" si="11"/>
        <v>0</v>
      </c>
      <c r="Q142" s="150">
        <v>0</v>
      </c>
      <c r="R142" s="150">
        <f t="shared" si="12"/>
        <v>0</v>
      </c>
      <c r="S142" s="150">
        <v>0</v>
      </c>
      <c r="T142" s="151">
        <f t="shared" si="13"/>
        <v>0</v>
      </c>
      <c r="AR142" s="152" t="s">
        <v>94</v>
      </c>
      <c r="AT142" s="152" t="s">
        <v>152</v>
      </c>
      <c r="AU142" s="152" t="s">
        <v>87</v>
      </c>
      <c r="AY142" s="13" t="s">
        <v>150</v>
      </c>
      <c r="BE142" s="153">
        <f t="shared" si="14"/>
        <v>0</v>
      </c>
      <c r="BF142" s="153">
        <f t="shared" si="15"/>
        <v>0</v>
      </c>
      <c r="BG142" s="153">
        <f t="shared" si="16"/>
        <v>0</v>
      </c>
      <c r="BH142" s="153">
        <f t="shared" si="17"/>
        <v>0</v>
      </c>
      <c r="BI142" s="153">
        <f t="shared" si="18"/>
        <v>0</v>
      </c>
      <c r="BJ142" s="13" t="s">
        <v>87</v>
      </c>
      <c r="BK142" s="153">
        <f t="shared" si="19"/>
        <v>0</v>
      </c>
      <c r="BL142" s="13" t="s">
        <v>94</v>
      </c>
      <c r="BM142" s="152" t="s">
        <v>2011</v>
      </c>
    </row>
    <row r="143" spans="2:65" s="1" customFormat="1" ht="24.2" customHeight="1">
      <c r="B143" s="139"/>
      <c r="C143" s="140" t="s">
        <v>186</v>
      </c>
      <c r="D143" s="140" t="s">
        <v>152</v>
      </c>
      <c r="E143" s="141" t="s">
        <v>235</v>
      </c>
      <c r="F143" s="142" t="s">
        <v>236</v>
      </c>
      <c r="G143" s="143" t="s">
        <v>221</v>
      </c>
      <c r="H143" s="144">
        <v>8.5109999999999992</v>
      </c>
      <c r="I143" s="145"/>
      <c r="J143" s="146">
        <f t="shared" si="10"/>
        <v>0</v>
      </c>
      <c r="K143" s="147"/>
      <c r="L143" s="28"/>
      <c r="M143" s="148" t="s">
        <v>1</v>
      </c>
      <c r="N143" s="149" t="s">
        <v>41</v>
      </c>
      <c r="P143" s="150">
        <f t="shared" si="11"/>
        <v>0</v>
      </c>
      <c r="Q143" s="150">
        <v>0</v>
      </c>
      <c r="R143" s="150">
        <f t="shared" si="12"/>
        <v>0</v>
      </c>
      <c r="S143" s="150">
        <v>0</v>
      </c>
      <c r="T143" s="151">
        <f t="shared" si="13"/>
        <v>0</v>
      </c>
      <c r="AR143" s="152" t="s">
        <v>94</v>
      </c>
      <c r="AT143" s="152" t="s">
        <v>152</v>
      </c>
      <c r="AU143" s="152" t="s">
        <v>87</v>
      </c>
      <c r="AY143" s="13" t="s">
        <v>150</v>
      </c>
      <c r="BE143" s="153">
        <f t="shared" si="14"/>
        <v>0</v>
      </c>
      <c r="BF143" s="153">
        <f t="shared" si="15"/>
        <v>0</v>
      </c>
      <c r="BG143" s="153">
        <f t="shared" si="16"/>
        <v>0</v>
      </c>
      <c r="BH143" s="153">
        <f t="shared" si="17"/>
        <v>0</v>
      </c>
      <c r="BI143" s="153">
        <f t="shared" si="18"/>
        <v>0</v>
      </c>
      <c r="BJ143" s="13" t="s">
        <v>87</v>
      </c>
      <c r="BK143" s="153">
        <f t="shared" si="19"/>
        <v>0</v>
      </c>
      <c r="BL143" s="13" t="s">
        <v>94</v>
      </c>
      <c r="BM143" s="152" t="s">
        <v>2012</v>
      </c>
    </row>
    <row r="144" spans="2:65" s="1" customFormat="1" ht="24.2" customHeight="1">
      <c r="B144" s="139"/>
      <c r="C144" s="140" t="s">
        <v>190</v>
      </c>
      <c r="D144" s="140" t="s">
        <v>152</v>
      </c>
      <c r="E144" s="141" t="s">
        <v>239</v>
      </c>
      <c r="F144" s="142" t="s">
        <v>240</v>
      </c>
      <c r="G144" s="143" t="s">
        <v>221</v>
      </c>
      <c r="H144" s="144">
        <v>42.555</v>
      </c>
      <c r="I144" s="145"/>
      <c r="J144" s="146">
        <f t="shared" si="10"/>
        <v>0</v>
      </c>
      <c r="K144" s="147"/>
      <c r="L144" s="28"/>
      <c r="M144" s="148" t="s">
        <v>1</v>
      </c>
      <c r="N144" s="149" t="s">
        <v>41</v>
      </c>
      <c r="P144" s="150">
        <f t="shared" si="11"/>
        <v>0</v>
      </c>
      <c r="Q144" s="150">
        <v>0</v>
      </c>
      <c r="R144" s="150">
        <f t="shared" si="12"/>
        <v>0</v>
      </c>
      <c r="S144" s="150">
        <v>0</v>
      </c>
      <c r="T144" s="151">
        <f t="shared" si="13"/>
        <v>0</v>
      </c>
      <c r="AR144" s="152" t="s">
        <v>94</v>
      </c>
      <c r="AT144" s="152" t="s">
        <v>152</v>
      </c>
      <c r="AU144" s="152" t="s">
        <v>87</v>
      </c>
      <c r="AY144" s="13" t="s">
        <v>150</v>
      </c>
      <c r="BE144" s="153">
        <f t="shared" si="14"/>
        <v>0</v>
      </c>
      <c r="BF144" s="153">
        <f t="shared" si="15"/>
        <v>0</v>
      </c>
      <c r="BG144" s="153">
        <f t="shared" si="16"/>
        <v>0</v>
      </c>
      <c r="BH144" s="153">
        <f t="shared" si="17"/>
        <v>0</v>
      </c>
      <c r="BI144" s="153">
        <f t="shared" si="18"/>
        <v>0</v>
      </c>
      <c r="BJ144" s="13" t="s">
        <v>87</v>
      </c>
      <c r="BK144" s="153">
        <f t="shared" si="19"/>
        <v>0</v>
      </c>
      <c r="BL144" s="13" t="s">
        <v>94</v>
      </c>
      <c r="BM144" s="152" t="s">
        <v>2013</v>
      </c>
    </row>
    <row r="145" spans="2:65" s="1" customFormat="1" ht="16.5" customHeight="1">
      <c r="B145" s="139"/>
      <c r="C145" s="140" t="s">
        <v>194</v>
      </c>
      <c r="D145" s="140" t="s">
        <v>152</v>
      </c>
      <c r="E145" s="141" t="s">
        <v>243</v>
      </c>
      <c r="F145" s="142" t="s">
        <v>244</v>
      </c>
      <c r="G145" s="143" t="s">
        <v>221</v>
      </c>
      <c r="H145" s="144">
        <v>8.5109999999999992</v>
      </c>
      <c r="I145" s="145"/>
      <c r="J145" s="146">
        <f t="shared" si="10"/>
        <v>0</v>
      </c>
      <c r="K145" s="147"/>
      <c r="L145" s="28"/>
      <c r="M145" s="148" t="s">
        <v>1</v>
      </c>
      <c r="N145" s="149" t="s">
        <v>41</v>
      </c>
      <c r="P145" s="150">
        <f t="shared" si="11"/>
        <v>0</v>
      </c>
      <c r="Q145" s="150">
        <v>0</v>
      </c>
      <c r="R145" s="150">
        <f t="shared" si="12"/>
        <v>0</v>
      </c>
      <c r="S145" s="150">
        <v>0</v>
      </c>
      <c r="T145" s="151">
        <f t="shared" si="13"/>
        <v>0</v>
      </c>
      <c r="AR145" s="152" t="s">
        <v>94</v>
      </c>
      <c r="AT145" s="152" t="s">
        <v>152</v>
      </c>
      <c r="AU145" s="152" t="s">
        <v>87</v>
      </c>
      <c r="AY145" s="13" t="s">
        <v>150</v>
      </c>
      <c r="BE145" s="153">
        <f t="shared" si="14"/>
        <v>0</v>
      </c>
      <c r="BF145" s="153">
        <f t="shared" si="15"/>
        <v>0</v>
      </c>
      <c r="BG145" s="153">
        <f t="shared" si="16"/>
        <v>0</v>
      </c>
      <c r="BH145" s="153">
        <f t="shared" si="17"/>
        <v>0</v>
      </c>
      <c r="BI145" s="153">
        <f t="shared" si="18"/>
        <v>0</v>
      </c>
      <c r="BJ145" s="13" t="s">
        <v>87</v>
      </c>
      <c r="BK145" s="153">
        <f t="shared" si="19"/>
        <v>0</v>
      </c>
      <c r="BL145" s="13" t="s">
        <v>94</v>
      </c>
      <c r="BM145" s="152" t="s">
        <v>2014</v>
      </c>
    </row>
    <row r="146" spans="2:65" s="11" customFormat="1" ht="22.9" customHeight="1">
      <c r="B146" s="127"/>
      <c r="D146" s="128" t="s">
        <v>74</v>
      </c>
      <c r="E146" s="137" t="s">
        <v>246</v>
      </c>
      <c r="F146" s="137" t="s">
        <v>247</v>
      </c>
      <c r="I146" s="130"/>
      <c r="J146" s="138">
        <f>BK146</f>
        <v>0</v>
      </c>
      <c r="L146" s="127"/>
      <c r="M146" s="132"/>
      <c r="P146" s="133">
        <f>P147</f>
        <v>0</v>
      </c>
      <c r="R146" s="133">
        <f>R147</f>
        <v>0</v>
      </c>
      <c r="T146" s="134">
        <f>T147</f>
        <v>0</v>
      </c>
      <c r="AR146" s="128" t="s">
        <v>82</v>
      </c>
      <c r="AT146" s="135" t="s">
        <v>74</v>
      </c>
      <c r="AU146" s="135" t="s">
        <v>82</v>
      </c>
      <c r="AY146" s="128" t="s">
        <v>150</v>
      </c>
      <c r="BK146" s="136">
        <f>BK147</f>
        <v>0</v>
      </c>
    </row>
    <row r="147" spans="2:65" s="1" customFormat="1" ht="24.2" customHeight="1">
      <c r="B147" s="139"/>
      <c r="C147" s="140" t="s">
        <v>198</v>
      </c>
      <c r="D147" s="140" t="s">
        <v>152</v>
      </c>
      <c r="E147" s="141" t="s">
        <v>249</v>
      </c>
      <c r="F147" s="142" t="s">
        <v>250</v>
      </c>
      <c r="G147" s="143" t="s">
        <v>221</v>
      </c>
      <c r="H147" s="144">
        <v>1.581</v>
      </c>
      <c r="I147" s="145"/>
      <c r="J147" s="146">
        <f>ROUND(I147*H147,2)</f>
        <v>0</v>
      </c>
      <c r="K147" s="147"/>
      <c r="L147" s="28"/>
      <c r="M147" s="148" t="s">
        <v>1</v>
      </c>
      <c r="N147" s="149" t="s">
        <v>41</v>
      </c>
      <c r="P147" s="150">
        <f>O147*H147</f>
        <v>0</v>
      </c>
      <c r="Q147" s="150">
        <v>0</v>
      </c>
      <c r="R147" s="150">
        <f>Q147*H147</f>
        <v>0</v>
      </c>
      <c r="S147" s="150">
        <v>0</v>
      </c>
      <c r="T147" s="151">
        <f>S147*H147</f>
        <v>0</v>
      </c>
      <c r="AR147" s="152" t="s">
        <v>94</v>
      </c>
      <c r="AT147" s="152" t="s">
        <v>152</v>
      </c>
      <c r="AU147" s="152" t="s">
        <v>87</v>
      </c>
      <c r="AY147" s="13" t="s">
        <v>150</v>
      </c>
      <c r="BE147" s="153">
        <f>IF(N147="základná",J147,0)</f>
        <v>0</v>
      </c>
      <c r="BF147" s="153">
        <f>IF(N147="znížená",J147,0)</f>
        <v>0</v>
      </c>
      <c r="BG147" s="153">
        <f>IF(N147="zákl. prenesená",J147,0)</f>
        <v>0</v>
      </c>
      <c r="BH147" s="153">
        <f>IF(N147="zníž. prenesená",J147,0)</f>
        <v>0</v>
      </c>
      <c r="BI147" s="153">
        <f>IF(N147="nulová",J147,0)</f>
        <v>0</v>
      </c>
      <c r="BJ147" s="13" t="s">
        <v>87</v>
      </c>
      <c r="BK147" s="153">
        <f>ROUND(I147*H147,2)</f>
        <v>0</v>
      </c>
      <c r="BL147" s="13" t="s">
        <v>94</v>
      </c>
      <c r="BM147" s="152" t="s">
        <v>2015</v>
      </c>
    </row>
    <row r="148" spans="2:65" s="11" customFormat="1" ht="25.9" customHeight="1">
      <c r="B148" s="127"/>
      <c r="D148" s="128" t="s">
        <v>74</v>
      </c>
      <c r="E148" s="129" t="s">
        <v>252</v>
      </c>
      <c r="F148" s="129" t="s">
        <v>253</v>
      </c>
      <c r="I148" s="130"/>
      <c r="J148" s="131">
        <f>BK148</f>
        <v>0</v>
      </c>
      <c r="L148" s="127"/>
      <c r="M148" s="132"/>
      <c r="P148" s="133">
        <f>P149+P164</f>
        <v>0</v>
      </c>
      <c r="R148" s="133">
        <f>R149+R164</f>
        <v>9.13326715</v>
      </c>
      <c r="T148" s="134">
        <f>T149+T164</f>
        <v>6.8164090000000002</v>
      </c>
      <c r="AR148" s="128" t="s">
        <v>87</v>
      </c>
      <c r="AT148" s="135" t="s">
        <v>74</v>
      </c>
      <c r="AU148" s="135" t="s">
        <v>75</v>
      </c>
      <c r="AY148" s="128" t="s">
        <v>150</v>
      </c>
      <c r="BK148" s="136">
        <f>BK149+BK164</f>
        <v>0</v>
      </c>
    </row>
    <row r="149" spans="2:65" s="11" customFormat="1" ht="22.9" customHeight="1">
      <c r="B149" s="127"/>
      <c r="D149" s="128" t="s">
        <v>74</v>
      </c>
      <c r="E149" s="137" t="s">
        <v>254</v>
      </c>
      <c r="F149" s="137" t="s">
        <v>255</v>
      </c>
      <c r="I149" s="130"/>
      <c r="J149" s="138">
        <f>BK149</f>
        <v>0</v>
      </c>
      <c r="L149" s="127"/>
      <c r="M149" s="132"/>
      <c r="P149" s="133">
        <f>SUM(P150:P163)</f>
        <v>0</v>
      </c>
      <c r="R149" s="133">
        <f>SUM(R150:R163)</f>
        <v>9.0995229999999996</v>
      </c>
      <c r="T149" s="134">
        <f>SUM(T150:T163)</f>
        <v>0.72730499999999998</v>
      </c>
      <c r="AR149" s="128" t="s">
        <v>87</v>
      </c>
      <c r="AT149" s="135" t="s">
        <v>74</v>
      </c>
      <c r="AU149" s="135" t="s">
        <v>82</v>
      </c>
      <c r="AY149" s="128" t="s">
        <v>150</v>
      </c>
      <c r="BK149" s="136">
        <f>SUM(BK150:BK163)</f>
        <v>0</v>
      </c>
    </row>
    <row r="150" spans="2:65" s="1" customFormat="1" ht="24.2" customHeight="1">
      <c r="B150" s="139"/>
      <c r="C150" s="140" t="s">
        <v>202</v>
      </c>
      <c r="D150" s="140" t="s">
        <v>152</v>
      </c>
      <c r="E150" s="141" t="s">
        <v>2016</v>
      </c>
      <c r="F150" s="142" t="s">
        <v>2017</v>
      </c>
      <c r="G150" s="143" t="s">
        <v>174</v>
      </c>
      <c r="H150" s="144">
        <v>137.5</v>
      </c>
      <c r="I150" s="145"/>
      <c r="J150" s="146">
        <f t="shared" ref="J150:J163" si="20">ROUND(I150*H150,2)</f>
        <v>0</v>
      </c>
      <c r="K150" s="147"/>
      <c r="L150" s="28"/>
      <c r="M150" s="148" t="s">
        <v>1</v>
      </c>
      <c r="N150" s="149" t="s">
        <v>41</v>
      </c>
      <c r="P150" s="150">
        <f t="shared" ref="P150:P163" si="21">O150*H150</f>
        <v>0</v>
      </c>
      <c r="Q150" s="150">
        <v>3.2000000000000003E-4</v>
      </c>
      <c r="R150" s="150">
        <f t="shared" ref="R150:R163" si="22">Q150*H150</f>
        <v>4.4000000000000004E-2</v>
      </c>
      <c r="S150" s="150">
        <v>0</v>
      </c>
      <c r="T150" s="151">
        <f t="shared" ref="T150:T163" si="23">S150*H150</f>
        <v>0</v>
      </c>
      <c r="AR150" s="152" t="s">
        <v>210</v>
      </c>
      <c r="AT150" s="152" t="s">
        <v>152</v>
      </c>
      <c r="AU150" s="152" t="s">
        <v>87</v>
      </c>
      <c r="AY150" s="13" t="s">
        <v>150</v>
      </c>
      <c r="BE150" s="153">
        <f t="shared" ref="BE150:BE163" si="24">IF(N150="základná",J150,0)</f>
        <v>0</v>
      </c>
      <c r="BF150" s="153">
        <f t="shared" ref="BF150:BF163" si="25">IF(N150="znížená",J150,0)</f>
        <v>0</v>
      </c>
      <c r="BG150" s="153">
        <f t="shared" ref="BG150:BG163" si="26">IF(N150="zákl. prenesená",J150,0)</f>
        <v>0</v>
      </c>
      <c r="BH150" s="153">
        <f t="shared" ref="BH150:BH163" si="27">IF(N150="zníž. prenesená",J150,0)</f>
        <v>0</v>
      </c>
      <c r="BI150" s="153">
        <f t="shared" ref="BI150:BI163" si="28">IF(N150="nulová",J150,0)</f>
        <v>0</v>
      </c>
      <c r="BJ150" s="13" t="s">
        <v>87</v>
      </c>
      <c r="BK150" s="153">
        <f t="shared" ref="BK150:BK163" si="29">ROUND(I150*H150,2)</f>
        <v>0</v>
      </c>
      <c r="BL150" s="13" t="s">
        <v>210</v>
      </c>
      <c r="BM150" s="152" t="s">
        <v>2018</v>
      </c>
    </row>
    <row r="151" spans="2:65" s="1" customFormat="1" ht="37.9" customHeight="1">
      <c r="B151" s="139"/>
      <c r="C151" s="140" t="s">
        <v>206</v>
      </c>
      <c r="D151" s="140" t="s">
        <v>152</v>
      </c>
      <c r="E151" s="141" t="s">
        <v>2019</v>
      </c>
      <c r="F151" s="142" t="s">
        <v>2020</v>
      </c>
      <c r="G151" s="143" t="s">
        <v>155</v>
      </c>
      <c r="H151" s="144">
        <v>815.71</v>
      </c>
      <c r="I151" s="145"/>
      <c r="J151" s="146">
        <f t="shared" si="20"/>
        <v>0</v>
      </c>
      <c r="K151" s="147"/>
      <c r="L151" s="28"/>
      <c r="M151" s="148" t="s">
        <v>1</v>
      </c>
      <c r="N151" s="149" t="s">
        <v>41</v>
      </c>
      <c r="P151" s="150">
        <f t="shared" si="21"/>
        <v>0</v>
      </c>
      <c r="Q151" s="150">
        <v>4.6999999999999999E-4</v>
      </c>
      <c r="R151" s="150">
        <f t="shared" si="22"/>
        <v>0.38338369999999999</v>
      </c>
      <c r="S151" s="150">
        <v>0</v>
      </c>
      <c r="T151" s="151">
        <f t="shared" si="23"/>
        <v>0</v>
      </c>
      <c r="AR151" s="152" t="s">
        <v>210</v>
      </c>
      <c r="AT151" s="152" t="s">
        <v>152</v>
      </c>
      <c r="AU151" s="152" t="s">
        <v>87</v>
      </c>
      <c r="AY151" s="13" t="s">
        <v>150</v>
      </c>
      <c r="BE151" s="153">
        <f t="shared" si="24"/>
        <v>0</v>
      </c>
      <c r="BF151" s="153">
        <f t="shared" si="25"/>
        <v>0</v>
      </c>
      <c r="BG151" s="153">
        <f t="shared" si="26"/>
        <v>0</v>
      </c>
      <c r="BH151" s="153">
        <f t="shared" si="27"/>
        <v>0</v>
      </c>
      <c r="BI151" s="153">
        <f t="shared" si="28"/>
        <v>0</v>
      </c>
      <c r="BJ151" s="13" t="s">
        <v>87</v>
      </c>
      <c r="BK151" s="153">
        <f t="shared" si="29"/>
        <v>0</v>
      </c>
      <c r="BL151" s="13" t="s">
        <v>210</v>
      </c>
      <c r="BM151" s="152" t="s">
        <v>2021</v>
      </c>
    </row>
    <row r="152" spans="2:65" s="1" customFormat="1" ht="24.2" customHeight="1">
      <c r="B152" s="139"/>
      <c r="C152" s="140" t="s">
        <v>210</v>
      </c>
      <c r="D152" s="140" t="s">
        <v>152</v>
      </c>
      <c r="E152" s="141" t="s">
        <v>2022</v>
      </c>
      <c r="F152" s="142" t="s">
        <v>2023</v>
      </c>
      <c r="G152" s="143" t="s">
        <v>155</v>
      </c>
      <c r="H152" s="144">
        <v>815.71</v>
      </c>
      <c r="I152" s="145"/>
      <c r="J152" s="146">
        <f t="shared" si="20"/>
        <v>0</v>
      </c>
      <c r="K152" s="147"/>
      <c r="L152" s="28"/>
      <c r="M152" s="148" t="s">
        <v>1</v>
      </c>
      <c r="N152" s="149" t="s">
        <v>41</v>
      </c>
      <c r="P152" s="150">
        <f t="shared" si="21"/>
        <v>0</v>
      </c>
      <c r="Q152" s="150">
        <v>9.11E-3</v>
      </c>
      <c r="R152" s="150">
        <f t="shared" si="22"/>
        <v>7.4311180999999999</v>
      </c>
      <c r="S152" s="150">
        <v>0</v>
      </c>
      <c r="T152" s="151">
        <f t="shared" si="23"/>
        <v>0</v>
      </c>
      <c r="AR152" s="152" t="s">
        <v>210</v>
      </c>
      <c r="AT152" s="152" t="s">
        <v>152</v>
      </c>
      <c r="AU152" s="152" t="s">
        <v>87</v>
      </c>
      <c r="AY152" s="13" t="s">
        <v>150</v>
      </c>
      <c r="BE152" s="153">
        <f t="shared" si="24"/>
        <v>0</v>
      </c>
      <c r="BF152" s="153">
        <f t="shared" si="25"/>
        <v>0</v>
      </c>
      <c r="BG152" s="153">
        <f t="shared" si="26"/>
        <v>0</v>
      </c>
      <c r="BH152" s="153">
        <f t="shared" si="27"/>
        <v>0</v>
      </c>
      <c r="BI152" s="153">
        <f t="shared" si="28"/>
        <v>0</v>
      </c>
      <c r="BJ152" s="13" t="s">
        <v>87</v>
      </c>
      <c r="BK152" s="153">
        <f t="shared" si="29"/>
        <v>0</v>
      </c>
      <c r="BL152" s="13" t="s">
        <v>210</v>
      </c>
      <c r="BM152" s="152" t="s">
        <v>2024</v>
      </c>
    </row>
    <row r="153" spans="2:65" s="1" customFormat="1" ht="24.2" customHeight="1">
      <c r="B153" s="139"/>
      <c r="C153" s="140" t="s">
        <v>214</v>
      </c>
      <c r="D153" s="140" t="s">
        <v>152</v>
      </c>
      <c r="E153" s="141" t="s">
        <v>2025</v>
      </c>
      <c r="F153" s="142" t="s">
        <v>2026</v>
      </c>
      <c r="G153" s="143" t="s">
        <v>174</v>
      </c>
      <c r="H153" s="144">
        <v>130</v>
      </c>
      <c r="I153" s="145"/>
      <c r="J153" s="146">
        <f t="shared" si="20"/>
        <v>0</v>
      </c>
      <c r="K153" s="147"/>
      <c r="L153" s="28"/>
      <c r="M153" s="148" t="s">
        <v>1</v>
      </c>
      <c r="N153" s="149" t="s">
        <v>41</v>
      </c>
      <c r="P153" s="150">
        <f t="shared" si="21"/>
        <v>0</v>
      </c>
      <c r="Q153" s="150">
        <v>5.2999999999999998E-4</v>
      </c>
      <c r="R153" s="150">
        <f t="shared" si="22"/>
        <v>6.8900000000000003E-2</v>
      </c>
      <c r="S153" s="150">
        <v>0</v>
      </c>
      <c r="T153" s="151">
        <f t="shared" si="23"/>
        <v>0</v>
      </c>
      <c r="AR153" s="152" t="s">
        <v>210</v>
      </c>
      <c r="AT153" s="152" t="s">
        <v>152</v>
      </c>
      <c r="AU153" s="152" t="s">
        <v>87</v>
      </c>
      <c r="AY153" s="13" t="s">
        <v>150</v>
      </c>
      <c r="BE153" s="153">
        <f t="shared" si="24"/>
        <v>0</v>
      </c>
      <c r="BF153" s="153">
        <f t="shared" si="25"/>
        <v>0</v>
      </c>
      <c r="BG153" s="153">
        <f t="shared" si="26"/>
        <v>0</v>
      </c>
      <c r="BH153" s="153">
        <f t="shared" si="27"/>
        <v>0</v>
      </c>
      <c r="BI153" s="153">
        <f t="shared" si="28"/>
        <v>0</v>
      </c>
      <c r="BJ153" s="13" t="s">
        <v>87</v>
      </c>
      <c r="BK153" s="153">
        <f t="shared" si="29"/>
        <v>0</v>
      </c>
      <c r="BL153" s="13" t="s">
        <v>210</v>
      </c>
      <c r="BM153" s="152" t="s">
        <v>2027</v>
      </c>
    </row>
    <row r="154" spans="2:65" s="1" customFormat="1" ht="24.2" customHeight="1">
      <c r="B154" s="139"/>
      <c r="C154" s="140" t="s">
        <v>218</v>
      </c>
      <c r="D154" s="140" t="s">
        <v>152</v>
      </c>
      <c r="E154" s="141" t="s">
        <v>2028</v>
      </c>
      <c r="F154" s="142" t="s">
        <v>2029</v>
      </c>
      <c r="G154" s="143" t="s">
        <v>174</v>
      </c>
      <c r="H154" s="144">
        <v>141.30000000000001</v>
      </c>
      <c r="I154" s="145"/>
      <c r="J154" s="146">
        <f t="shared" si="20"/>
        <v>0</v>
      </c>
      <c r="K154" s="147"/>
      <c r="L154" s="28"/>
      <c r="M154" s="148" t="s">
        <v>1</v>
      </c>
      <c r="N154" s="149" t="s">
        <v>41</v>
      </c>
      <c r="P154" s="150">
        <f t="shared" si="21"/>
        <v>0</v>
      </c>
      <c r="Q154" s="150">
        <v>2.15E-3</v>
      </c>
      <c r="R154" s="150">
        <f t="shared" si="22"/>
        <v>0.30379500000000004</v>
      </c>
      <c r="S154" s="150">
        <v>0</v>
      </c>
      <c r="T154" s="151">
        <f t="shared" si="23"/>
        <v>0</v>
      </c>
      <c r="AR154" s="152" t="s">
        <v>210</v>
      </c>
      <c r="AT154" s="152" t="s">
        <v>152</v>
      </c>
      <c r="AU154" s="152" t="s">
        <v>87</v>
      </c>
      <c r="AY154" s="13" t="s">
        <v>150</v>
      </c>
      <c r="BE154" s="153">
        <f t="shared" si="24"/>
        <v>0</v>
      </c>
      <c r="BF154" s="153">
        <f t="shared" si="25"/>
        <v>0</v>
      </c>
      <c r="BG154" s="153">
        <f t="shared" si="26"/>
        <v>0</v>
      </c>
      <c r="BH154" s="153">
        <f t="shared" si="27"/>
        <v>0</v>
      </c>
      <c r="BI154" s="153">
        <f t="shared" si="28"/>
        <v>0</v>
      </c>
      <c r="BJ154" s="13" t="s">
        <v>87</v>
      </c>
      <c r="BK154" s="153">
        <f t="shared" si="29"/>
        <v>0</v>
      </c>
      <c r="BL154" s="13" t="s">
        <v>210</v>
      </c>
      <c r="BM154" s="152" t="s">
        <v>2030</v>
      </c>
    </row>
    <row r="155" spans="2:65" s="1" customFormat="1" ht="24.2" customHeight="1">
      <c r="B155" s="139"/>
      <c r="C155" s="140" t="s">
        <v>223</v>
      </c>
      <c r="D155" s="140" t="s">
        <v>152</v>
      </c>
      <c r="E155" s="141" t="s">
        <v>2031</v>
      </c>
      <c r="F155" s="142" t="s">
        <v>2032</v>
      </c>
      <c r="G155" s="143" t="s">
        <v>174</v>
      </c>
      <c r="H155" s="144">
        <v>141.25</v>
      </c>
      <c r="I155" s="145"/>
      <c r="J155" s="146">
        <f t="shared" si="20"/>
        <v>0</v>
      </c>
      <c r="K155" s="147"/>
      <c r="L155" s="28"/>
      <c r="M155" s="148" t="s">
        <v>1</v>
      </c>
      <c r="N155" s="149" t="s">
        <v>41</v>
      </c>
      <c r="P155" s="150">
        <f t="shared" si="21"/>
        <v>0</v>
      </c>
      <c r="Q155" s="150">
        <v>0</v>
      </c>
      <c r="R155" s="150">
        <f t="shared" si="22"/>
        <v>0</v>
      </c>
      <c r="S155" s="150">
        <v>3.3E-3</v>
      </c>
      <c r="T155" s="151">
        <f t="shared" si="23"/>
        <v>0.46612500000000001</v>
      </c>
      <c r="AR155" s="152" t="s">
        <v>210</v>
      </c>
      <c r="AT155" s="152" t="s">
        <v>152</v>
      </c>
      <c r="AU155" s="152" t="s">
        <v>87</v>
      </c>
      <c r="AY155" s="13" t="s">
        <v>150</v>
      </c>
      <c r="BE155" s="153">
        <f t="shared" si="24"/>
        <v>0</v>
      </c>
      <c r="BF155" s="153">
        <f t="shared" si="25"/>
        <v>0</v>
      </c>
      <c r="BG155" s="153">
        <f t="shared" si="26"/>
        <v>0</v>
      </c>
      <c r="BH155" s="153">
        <f t="shared" si="27"/>
        <v>0</v>
      </c>
      <c r="BI155" s="153">
        <f t="shared" si="28"/>
        <v>0</v>
      </c>
      <c r="BJ155" s="13" t="s">
        <v>87</v>
      </c>
      <c r="BK155" s="153">
        <f t="shared" si="29"/>
        <v>0</v>
      </c>
      <c r="BL155" s="13" t="s">
        <v>210</v>
      </c>
      <c r="BM155" s="152" t="s">
        <v>2033</v>
      </c>
    </row>
    <row r="156" spans="2:65" s="1" customFormat="1" ht="24.2" customHeight="1">
      <c r="B156" s="139"/>
      <c r="C156" s="140" t="s">
        <v>7</v>
      </c>
      <c r="D156" s="140" t="s">
        <v>152</v>
      </c>
      <c r="E156" s="141" t="s">
        <v>2034</v>
      </c>
      <c r="F156" s="142" t="s">
        <v>2035</v>
      </c>
      <c r="G156" s="143" t="s">
        <v>166</v>
      </c>
      <c r="H156" s="144">
        <v>9</v>
      </c>
      <c r="I156" s="145"/>
      <c r="J156" s="146">
        <f t="shared" si="20"/>
        <v>0</v>
      </c>
      <c r="K156" s="147"/>
      <c r="L156" s="28"/>
      <c r="M156" s="148" t="s">
        <v>1</v>
      </c>
      <c r="N156" s="149" t="s">
        <v>41</v>
      </c>
      <c r="P156" s="150">
        <f t="shared" si="21"/>
        <v>0</v>
      </c>
      <c r="Q156" s="150">
        <v>1.58E-3</v>
      </c>
      <c r="R156" s="150">
        <f t="shared" si="22"/>
        <v>1.422E-2</v>
      </c>
      <c r="S156" s="150">
        <v>0</v>
      </c>
      <c r="T156" s="151">
        <f t="shared" si="23"/>
        <v>0</v>
      </c>
      <c r="AR156" s="152" t="s">
        <v>210</v>
      </c>
      <c r="AT156" s="152" t="s">
        <v>152</v>
      </c>
      <c r="AU156" s="152" t="s">
        <v>87</v>
      </c>
      <c r="AY156" s="13" t="s">
        <v>150</v>
      </c>
      <c r="BE156" s="153">
        <f t="shared" si="24"/>
        <v>0</v>
      </c>
      <c r="BF156" s="153">
        <f t="shared" si="25"/>
        <v>0</v>
      </c>
      <c r="BG156" s="153">
        <f t="shared" si="26"/>
        <v>0</v>
      </c>
      <c r="BH156" s="153">
        <f t="shared" si="27"/>
        <v>0</v>
      </c>
      <c r="BI156" s="153">
        <f t="shared" si="28"/>
        <v>0</v>
      </c>
      <c r="BJ156" s="13" t="s">
        <v>87</v>
      </c>
      <c r="BK156" s="153">
        <f t="shared" si="29"/>
        <v>0</v>
      </c>
      <c r="BL156" s="13" t="s">
        <v>210</v>
      </c>
      <c r="BM156" s="152" t="s">
        <v>2036</v>
      </c>
    </row>
    <row r="157" spans="2:65" s="1" customFormat="1" ht="24.2" customHeight="1">
      <c r="B157" s="139"/>
      <c r="C157" s="140" t="s">
        <v>230</v>
      </c>
      <c r="D157" s="140" t="s">
        <v>152</v>
      </c>
      <c r="E157" s="141" t="s">
        <v>2037</v>
      </c>
      <c r="F157" s="142" t="s">
        <v>2038</v>
      </c>
      <c r="G157" s="143" t="s">
        <v>174</v>
      </c>
      <c r="H157" s="144">
        <v>33</v>
      </c>
      <c r="I157" s="145"/>
      <c r="J157" s="146">
        <f t="shared" si="20"/>
        <v>0</v>
      </c>
      <c r="K157" s="147"/>
      <c r="L157" s="28"/>
      <c r="M157" s="148" t="s">
        <v>1</v>
      </c>
      <c r="N157" s="149" t="s">
        <v>41</v>
      </c>
      <c r="P157" s="150">
        <f t="shared" si="21"/>
        <v>0</v>
      </c>
      <c r="Q157" s="150">
        <v>4.2399999999999998E-3</v>
      </c>
      <c r="R157" s="150">
        <f t="shared" si="22"/>
        <v>0.13991999999999999</v>
      </c>
      <c r="S157" s="150">
        <v>0</v>
      </c>
      <c r="T157" s="151">
        <f t="shared" si="23"/>
        <v>0</v>
      </c>
      <c r="AR157" s="152" t="s">
        <v>210</v>
      </c>
      <c r="AT157" s="152" t="s">
        <v>152</v>
      </c>
      <c r="AU157" s="152" t="s">
        <v>87</v>
      </c>
      <c r="AY157" s="13" t="s">
        <v>150</v>
      </c>
      <c r="BE157" s="153">
        <f t="shared" si="24"/>
        <v>0</v>
      </c>
      <c r="BF157" s="153">
        <f t="shared" si="25"/>
        <v>0</v>
      </c>
      <c r="BG157" s="153">
        <f t="shared" si="26"/>
        <v>0</v>
      </c>
      <c r="BH157" s="153">
        <f t="shared" si="27"/>
        <v>0</v>
      </c>
      <c r="BI157" s="153">
        <f t="shared" si="28"/>
        <v>0</v>
      </c>
      <c r="BJ157" s="13" t="s">
        <v>87</v>
      </c>
      <c r="BK157" s="153">
        <f t="shared" si="29"/>
        <v>0</v>
      </c>
      <c r="BL157" s="13" t="s">
        <v>210</v>
      </c>
      <c r="BM157" s="152" t="s">
        <v>2039</v>
      </c>
    </row>
    <row r="158" spans="2:65" s="1" customFormat="1" ht="24.2" customHeight="1">
      <c r="B158" s="139"/>
      <c r="C158" s="140" t="s">
        <v>234</v>
      </c>
      <c r="D158" s="140" t="s">
        <v>152</v>
      </c>
      <c r="E158" s="141" t="s">
        <v>2040</v>
      </c>
      <c r="F158" s="142" t="s">
        <v>2041</v>
      </c>
      <c r="G158" s="143" t="s">
        <v>174</v>
      </c>
      <c r="H158" s="144">
        <v>112.4</v>
      </c>
      <c r="I158" s="145"/>
      <c r="J158" s="146">
        <f t="shared" si="20"/>
        <v>0</v>
      </c>
      <c r="K158" s="147"/>
      <c r="L158" s="28"/>
      <c r="M158" s="148" t="s">
        <v>1</v>
      </c>
      <c r="N158" s="149" t="s">
        <v>41</v>
      </c>
      <c r="P158" s="150">
        <f t="shared" si="21"/>
        <v>0</v>
      </c>
      <c r="Q158" s="150">
        <v>4.2399999999999998E-3</v>
      </c>
      <c r="R158" s="150">
        <f t="shared" si="22"/>
        <v>0.476576</v>
      </c>
      <c r="S158" s="150">
        <v>0</v>
      </c>
      <c r="T158" s="151">
        <f t="shared" si="23"/>
        <v>0</v>
      </c>
      <c r="AR158" s="152" t="s">
        <v>210</v>
      </c>
      <c r="AT158" s="152" t="s">
        <v>152</v>
      </c>
      <c r="AU158" s="152" t="s">
        <v>87</v>
      </c>
      <c r="AY158" s="13" t="s">
        <v>150</v>
      </c>
      <c r="BE158" s="153">
        <f t="shared" si="24"/>
        <v>0</v>
      </c>
      <c r="BF158" s="153">
        <f t="shared" si="25"/>
        <v>0</v>
      </c>
      <c r="BG158" s="153">
        <f t="shared" si="26"/>
        <v>0</v>
      </c>
      <c r="BH158" s="153">
        <f t="shared" si="27"/>
        <v>0</v>
      </c>
      <c r="BI158" s="153">
        <f t="shared" si="28"/>
        <v>0</v>
      </c>
      <c r="BJ158" s="13" t="s">
        <v>87</v>
      </c>
      <c r="BK158" s="153">
        <f t="shared" si="29"/>
        <v>0</v>
      </c>
      <c r="BL158" s="13" t="s">
        <v>210</v>
      </c>
      <c r="BM158" s="152" t="s">
        <v>2042</v>
      </c>
    </row>
    <row r="159" spans="2:65" s="1" customFormat="1" ht="24.2" customHeight="1">
      <c r="B159" s="139"/>
      <c r="C159" s="140" t="s">
        <v>238</v>
      </c>
      <c r="D159" s="140" t="s">
        <v>152</v>
      </c>
      <c r="E159" s="141" t="s">
        <v>2043</v>
      </c>
      <c r="F159" s="142" t="s">
        <v>2044</v>
      </c>
      <c r="G159" s="143" t="s">
        <v>174</v>
      </c>
      <c r="H159" s="144">
        <v>67.5</v>
      </c>
      <c r="I159" s="145"/>
      <c r="J159" s="146">
        <f t="shared" si="20"/>
        <v>0</v>
      </c>
      <c r="K159" s="147"/>
      <c r="L159" s="28"/>
      <c r="M159" s="148" t="s">
        <v>1</v>
      </c>
      <c r="N159" s="149" t="s">
        <v>41</v>
      </c>
      <c r="P159" s="150">
        <f t="shared" si="21"/>
        <v>0</v>
      </c>
      <c r="Q159" s="150">
        <v>2.0699999999999998E-3</v>
      </c>
      <c r="R159" s="150">
        <f t="shared" si="22"/>
        <v>0.13972499999999999</v>
      </c>
      <c r="S159" s="150">
        <v>0</v>
      </c>
      <c r="T159" s="151">
        <f t="shared" si="23"/>
        <v>0</v>
      </c>
      <c r="AR159" s="152" t="s">
        <v>210</v>
      </c>
      <c r="AT159" s="152" t="s">
        <v>152</v>
      </c>
      <c r="AU159" s="152" t="s">
        <v>87</v>
      </c>
      <c r="AY159" s="13" t="s">
        <v>150</v>
      </c>
      <c r="BE159" s="153">
        <f t="shared" si="24"/>
        <v>0</v>
      </c>
      <c r="BF159" s="153">
        <f t="shared" si="25"/>
        <v>0</v>
      </c>
      <c r="BG159" s="153">
        <f t="shared" si="26"/>
        <v>0</v>
      </c>
      <c r="BH159" s="153">
        <f t="shared" si="27"/>
        <v>0</v>
      </c>
      <c r="BI159" s="153">
        <f t="shared" si="28"/>
        <v>0</v>
      </c>
      <c r="BJ159" s="13" t="s">
        <v>87</v>
      </c>
      <c r="BK159" s="153">
        <f t="shared" si="29"/>
        <v>0</v>
      </c>
      <c r="BL159" s="13" t="s">
        <v>210</v>
      </c>
      <c r="BM159" s="152" t="s">
        <v>2045</v>
      </c>
    </row>
    <row r="160" spans="2:65" s="1" customFormat="1" ht="24.2" customHeight="1">
      <c r="B160" s="139"/>
      <c r="C160" s="140" t="s">
        <v>242</v>
      </c>
      <c r="D160" s="140" t="s">
        <v>152</v>
      </c>
      <c r="E160" s="141" t="s">
        <v>2046</v>
      </c>
      <c r="F160" s="142" t="s">
        <v>2047</v>
      </c>
      <c r="G160" s="143" t="s">
        <v>174</v>
      </c>
      <c r="H160" s="144">
        <v>67.5</v>
      </c>
      <c r="I160" s="145"/>
      <c r="J160" s="146">
        <f t="shared" si="20"/>
        <v>0</v>
      </c>
      <c r="K160" s="147"/>
      <c r="L160" s="28"/>
      <c r="M160" s="148" t="s">
        <v>1</v>
      </c>
      <c r="N160" s="149" t="s">
        <v>41</v>
      </c>
      <c r="P160" s="150">
        <f t="shared" si="21"/>
        <v>0</v>
      </c>
      <c r="Q160" s="150">
        <v>0</v>
      </c>
      <c r="R160" s="150">
        <f t="shared" si="22"/>
        <v>0</v>
      </c>
      <c r="S160" s="150">
        <v>3.5599999999999998E-3</v>
      </c>
      <c r="T160" s="151">
        <f t="shared" si="23"/>
        <v>0.24029999999999999</v>
      </c>
      <c r="AR160" s="152" t="s">
        <v>210</v>
      </c>
      <c r="AT160" s="152" t="s">
        <v>152</v>
      </c>
      <c r="AU160" s="152" t="s">
        <v>87</v>
      </c>
      <c r="AY160" s="13" t="s">
        <v>150</v>
      </c>
      <c r="BE160" s="153">
        <f t="shared" si="24"/>
        <v>0</v>
      </c>
      <c r="BF160" s="153">
        <f t="shared" si="25"/>
        <v>0</v>
      </c>
      <c r="BG160" s="153">
        <f t="shared" si="26"/>
        <v>0</v>
      </c>
      <c r="BH160" s="153">
        <f t="shared" si="27"/>
        <v>0</v>
      </c>
      <c r="BI160" s="153">
        <f t="shared" si="28"/>
        <v>0</v>
      </c>
      <c r="BJ160" s="13" t="s">
        <v>87</v>
      </c>
      <c r="BK160" s="153">
        <f t="shared" si="29"/>
        <v>0</v>
      </c>
      <c r="BL160" s="13" t="s">
        <v>210</v>
      </c>
      <c r="BM160" s="152" t="s">
        <v>2048</v>
      </c>
    </row>
    <row r="161" spans="2:65" s="1" customFormat="1" ht="33" customHeight="1">
      <c r="B161" s="139"/>
      <c r="C161" s="140" t="s">
        <v>248</v>
      </c>
      <c r="D161" s="140" t="s">
        <v>152</v>
      </c>
      <c r="E161" s="141" t="s">
        <v>2049</v>
      </c>
      <c r="F161" s="142" t="s">
        <v>2050</v>
      </c>
      <c r="G161" s="143" t="s">
        <v>166</v>
      </c>
      <c r="H161" s="144">
        <v>18</v>
      </c>
      <c r="I161" s="145"/>
      <c r="J161" s="146">
        <f t="shared" si="20"/>
        <v>0</v>
      </c>
      <c r="K161" s="147"/>
      <c r="L161" s="28"/>
      <c r="M161" s="148" t="s">
        <v>1</v>
      </c>
      <c r="N161" s="149" t="s">
        <v>41</v>
      </c>
      <c r="P161" s="150">
        <f t="shared" si="21"/>
        <v>0</v>
      </c>
      <c r="Q161" s="150">
        <v>0</v>
      </c>
      <c r="R161" s="150">
        <f t="shared" si="22"/>
        <v>0</v>
      </c>
      <c r="S161" s="150">
        <v>1.16E-3</v>
      </c>
      <c r="T161" s="151">
        <f t="shared" si="23"/>
        <v>2.0879999999999999E-2</v>
      </c>
      <c r="AR161" s="152" t="s">
        <v>210</v>
      </c>
      <c r="AT161" s="152" t="s">
        <v>152</v>
      </c>
      <c r="AU161" s="152" t="s">
        <v>87</v>
      </c>
      <c r="AY161" s="13" t="s">
        <v>150</v>
      </c>
      <c r="BE161" s="153">
        <f t="shared" si="24"/>
        <v>0</v>
      </c>
      <c r="BF161" s="153">
        <f t="shared" si="25"/>
        <v>0</v>
      </c>
      <c r="BG161" s="153">
        <f t="shared" si="26"/>
        <v>0</v>
      </c>
      <c r="BH161" s="153">
        <f t="shared" si="27"/>
        <v>0</v>
      </c>
      <c r="BI161" s="153">
        <f t="shared" si="28"/>
        <v>0</v>
      </c>
      <c r="BJ161" s="13" t="s">
        <v>87</v>
      </c>
      <c r="BK161" s="153">
        <f t="shared" si="29"/>
        <v>0</v>
      </c>
      <c r="BL161" s="13" t="s">
        <v>210</v>
      </c>
      <c r="BM161" s="152" t="s">
        <v>2051</v>
      </c>
    </row>
    <row r="162" spans="2:65" s="1" customFormat="1" ht="24.2" customHeight="1">
      <c r="B162" s="139"/>
      <c r="C162" s="140" t="s">
        <v>256</v>
      </c>
      <c r="D162" s="140" t="s">
        <v>152</v>
      </c>
      <c r="E162" s="141" t="s">
        <v>2052</v>
      </c>
      <c r="F162" s="142" t="s">
        <v>2053</v>
      </c>
      <c r="G162" s="143" t="s">
        <v>155</v>
      </c>
      <c r="H162" s="144">
        <v>815.71</v>
      </c>
      <c r="I162" s="145"/>
      <c r="J162" s="146">
        <f t="shared" si="20"/>
        <v>0</v>
      </c>
      <c r="K162" s="147"/>
      <c r="L162" s="28"/>
      <c r="M162" s="148" t="s">
        <v>1</v>
      </c>
      <c r="N162" s="149" t="s">
        <v>41</v>
      </c>
      <c r="P162" s="150">
        <f t="shared" si="21"/>
        <v>0</v>
      </c>
      <c r="Q162" s="150">
        <v>1.2E-4</v>
      </c>
      <c r="R162" s="150">
        <f t="shared" si="22"/>
        <v>9.7885200000000006E-2</v>
      </c>
      <c r="S162" s="150">
        <v>0</v>
      </c>
      <c r="T162" s="151">
        <f t="shared" si="23"/>
        <v>0</v>
      </c>
      <c r="AR162" s="152" t="s">
        <v>210</v>
      </c>
      <c r="AT162" s="152" t="s">
        <v>152</v>
      </c>
      <c r="AU162" s="152" t="s">
        <v>87</v>
      </c>
      <c r="AY162" s="13" t="s">
        <v>150</v>
      </c>
      <c r="BE162" s="153">
        <f t="shared" si="24"/>
        <v>0</v>
      </c>
      <c r="BF162" s="153">
        <f t="shared" si="25"/>
        <v>0</v>
      </c>
      <c r="BG162" s="153">
        <f t="shared" si="26"/>
        <v>0</v>
      </c>
      <c r="BH162" s="153">
        <f t="shared" si="27"/>
        <v>0</v>
      </c>
      <c r="BI162" s="153">
        <f t="shared" si="28"/>
        <v>0</v>
      </c>
      <c r="BJ162" s="13" t="s">
        <v>87</v>
      </c>
      <c r="BK162" s="153">
        <f t="shared" si="29"/>
        <v>0</v>
      </c>
      <c r="BL162" s="13" t="s">
        <v>210</v>
      </c>
      <c r="BM162" s="152" t="s">
        <v>2054</v>
      </c>
    </row>
    <row r="163" spans="2:65" s="1" customFormat="1" ht="24.2" customHeight="1">
      <c r="B163" s="139"/>
      <c r="C163" s="140" t="s">
        <v>260</v>
      </c>
      <c r="D163" s="140" t="s">
        <v>152</v>
      </c>
      <c r="E163" s="141" t="s">
        <v>269</v>
      </c>
      <c r="F163" s="142" t="s">
        <v>270</v>
      </c>
      <c r="G163" s="143" t="s">
        <v>271</v>
      </c>
      <c r="H163" s="165"/>
      <c r="I163" s="145"/>
      <c r="J163" s="146">
        <f t="shared" si="20"/>
        <v>0</v>
      </c>
      <c r="K163" s="147"/>
      <c r="L163" s="28"/>
      <c r="M163" s="148" t="s">
        <v>1</v>
      </c>
      <c r="N163" s="149" t="s">
        <v>41</v>
      </c>
      <c r="P163" s="150">
        <f t="shared" si="21"/>
        <v>0</v>
      </c>
      <c r="Q163" s="150">
        <v>0</v>
      </c>
      <c r="R163" s="150">
        <f t="shared" si="22"/>
        <v>0</v>
      </c>
      <c r="S163" s="150">
        <v>0</v>
      </c>
      <c r="T163" s="151">
        <f t="shared" si="23"/>
        <v>0</v>
      </c>
      <c r="AR163" s="152" t="s">
        <v>210</v>
      </c>
      <c r="AT163" s="152" t="s">
        <v>152</v>
      </c>
      <c r="AU163" s="152" t="s">
        <v>87</v>
      </c>
      <c r="AY163" s="13" t="s">
        <v>150</v>
      </c>
      <c r="BE163" s="153">
        <f t="shared" si="24"/>
        <v>0</v>
      </c>
      <c r="BF163" s="153">
        <f t="shared" si="25"/>
        <v>0</v>
      </c>
      <c r="BG163" s="153">
        <f t="shared" si="26"/>
        <v>0</v>
      </c>
      <c r="BH163" s="153">
        <f t="shared" si="27"/>
        <v>0</v>
      </c>
      <c r="BI163" s="153">
        <f t="shared" si="28"/>
        <v>0</v>
      </c>
      <c r="BJ163" s="13" t="s">
        <v>87</v>
      </c>
      <c r="BK163" s="153">
        <f t="shared" si="29"/>
        <v>0</v>
      </c>
      <c r="BL163" s="13" t="s">
        <v>210</v>
      </c>
      <c r="BM163" s="152" t="s">
        <v>2055</v>
      </c>
    </row>
    <row r="164" spans="2:65" s="11" customFormat="1" ht="22.9" customHeight="1">
      <c r="B164" s="127"/>
      <c r="D164" s="128" t="s">
        <v>74</v>
      </c>
      <c r="E164" s="137" t="s">
        <v>535</v>
      </c>
      <c r="F164" s="137" t="s">
        <v>536</v>
      </c>
      <c r="I164" s="130"/>
      <c r="J164" s="138">
        <f>BK164</f>
        <v>0</v>
      </c>
      <c r="L164" s="127"/>
      <c r="M164" s="132"/>
      <c r="P164" s="133">
        <f>SUM(P165:P169)</f>
        <v>0</v>
      </c>
      <c r="R164" s="133">
        <f>SUM(R165:R169)</f>
        <v>3.3744150000000001E-2</v>
      </c>
      <c r="T164" s="134">
        <f>SUM(T165:T169)</f>
        <v>6.0891039999999998</v>
      </c>
      <c r="AR164" s="128" t="s">
        <v>87</v>
      </c>
      <c r="AT164" s="135" t="s">
        <v>74</v>
      </c>
      <c r="AU164" s="135" t="s">
        <v>82</v>
      </c>
      <c r="AY164" s="128" t="s">
        <v>150</v>
      </c>
      <c r="BK164" s="136">
        <f>SUM(BK165:BK169)</f>
        <v>0</v>
      </c>
    </row>
    <row r="165" spans="2:65" s="1" customFormat="1" ht="16.5" customHeight="1">
      <c r="B165" s="139"/>
      <c r="C165" s="140" t="s">
        <v>264</v>
      </c>
      <c r="D165" s="140" t="s">
        <v>152</v>
      </c>
      <c r="E165" s="141" t="s">
        <v>2056</v>
      </c>
      <c r="F165" s="142" t="s">
        <v>2057</v>
      </c>
      <c r="G165" s="143" t="s">
        <v>155</v>
      </c>
      <c r="H165" s="144">
        <v>14.868</v>
      </c>
      <c r="I165" s="145"/>
      <c r="J165" s="146">
        <f>ROUND(I165*H165,2)</f>
        <v>0</v>
      </c>
      <c r="K165" s="147"/>
      <c r="L165" s="28"/>
      <c r="M165" s="148" t="s">
        <v>1</v>
      </c>
      <c r="N165" s="149" t="s">
        <v>41</v>
      </c>
      <c r="P165" s="150">
        <f>O165*H165</f>
        <v>0</v>
      </c>
      <c r="Q165" s="150">
        <v>0</v>
      </c>
      <c r="R165" s="150">
        <f>Q165*H165</f>
        <v>0</v>
      </c>
      <c r="S165" s="150">
        <v>2.5499999999999998E-2</v>
      </c>
      <c r="T165" s="151">
        <f>S165*H165</f>
        <v>0.37913399999999997</v>
      </c>
      <c r="AR165" s="152" t="s">
        <v>210</v>
      </c>
      <c r="AT165" s="152" t="s">
        <v>152</v>
      </c>
      <c r="AU165" s="152" t="s">
        <v>87</v>
      </c>
      <c r="AY165" s="13" t="s">
        <v>150</v>
      </c>
      <c r="BE165" s="153">
        <f>IF(N165="základná",J165,0)</f>
        <v>0</v>
      </c>
      <c r="BF165" s="153">
        <f>IF(N165="znížená",J165,0)</f>
        <v>0</v>
      </c>
      <c r="BG165" s="153">
        <f>IF(N165="zákl. prenesená",J165,0)</f>
        <v>0</v>
      </c>
      <c r="BH165" s="153">
        <f>IF(N165="zníž. prenesená",J165,0)</f>
        <v>0</v>
      </c>
      <c r="BI165" s="153">
        <f>IF(N165="nulová",J165,0)</f>
        <v>0</v>
      </c>
      <c r="BJ165" s="13" t="s">
        <v>87</v>
      </c>
      <c r="BK165" s="153">
        <f>ROUND(I165*H165,2)</f>
        <v>0</v>
      </c>
      <c r="BL165" s="13" t="s">
        <v>210</v>
      </c>
      <c r="BM165" s="152" t="s">
        <v>2058</v>
      </c>
    </row>
    <row r="166" spans="2:65" s="1" customFormat="1" ht="16.5" customHeight="1">
      <c r="B166" s="139"/>
      <c r="C166" s="140" t="s">
        <v>268</v>
      </c>
      <c r="D166" s="140" t="s">
        <v>152</v>
      </c>
      <c r="E166" s="141" t="s">
        <v>2059</v>
      </c>
      <c r="F166" s="142" t="s">
        <v>2060</v>
      </c>
      <c r="G166" s="143" t="s">
        <v>166</v>
      </c>
      <c r="H166" s="144">
        <v>13.233000000000001</v>
      </c>
      <c r="I166" s="145"/>
      <c r="J166" s="146">
        <f>ROUND(I166*H166,2)</f>
        <v>0</v>
      </c>
      <c r="K166" s="147"/>
      <c r="L166" s="28"/>
      <c r="M166" s="148" t="s">
        <v>1</v>
      </c>
      <c r="N166" s="149" t="s">
        <v>41</v>
      </c>
      <c r="P166" s="150">
        <f>O166*H166</f>
        <v>0</v>
      </c>
      <c r="Q166" s="150">
        <v>0</v>
      </c>
      <c r="R166" s="150">
        <f>Q166*H166</f>
        <v>0</v>
      </c>
      <c r="S166" s="150">
        <v>0</v>
      </c>
      <c r="T166" s="151">
        <f>S166*H166</f>
        <v>0</v>
      </c>
      <c r="AR166" s="152" t="s">
        <v>210</v>
      </c>
      <c r="AT166" s="152" t="s">
        <v>152</v>
      </c>
      <c r="AU166" s="152" t="s">
        <v>87</v>
      </c>
      <c r="AY166" s="13" t="s">
        <v>150</v>
      </c>
      <c r="BE166" s="153">
        <f>IF(N166="základná",J166,0)</f>
        <v>0</v>
      </c>
      <c r="BF166" s="153">
        <f>IF(N166="znížená",J166,0)</f>
        <v>0</v>
      </c>
      <c r="BG166" s="153">
        <f>IF(N166="zákl. prenesená",J166,0)</f>
        <v>0</v>
      </c>
      <c r="BH166" s="153">
        <f>IF(N166="zníž. prenesená",J166,0)</f>
        <v>0</v>
      </c>
      <c r="BI166" s="153">
        <f>IF(N166="nulová",J166,0)</f>
        <v>0</v>
      </c>
      <c r="BJ166" s="13" t="s">
        <v>87</v>
      </c>
      <c r="BK166" s="153">
        <f>ROUND(I166*H166,2)</f>
        <v>0</v>
      </c>
      <c r="BL166" s="13" t="s">
        <v>210</v>
      </c>
      <c r="BM166" s="152" t="s">
        <v>2061</v>
      </c>
    </row>
    <row r="167" spans="2:65" s="1" customFormat="1" ht="37.9" customHeight="1">
      <c r="B167" s="139"/>
      <c r="C167" s="154" t="s">
        <v>275</v>
      </c>
      <c r="D167" s="154" t="s">
        <v>168</v>
      </c>
      <c r="E167" s="155" t="s">
        <v>749</v>
      </c>
      <c r="F167" s="156" t="s">
        <v>750</v>
      </c>
      <c r="G167" s="157" t="s">
        <v>155</v>
      </c>
      <c r="H167" s="158">
        <v>13.233000000000001</v>
      </c>
      <c r="I167" s="159"/>
      <c r="J167" s="160">
        <f>ROUND(I167*H167,2)</f>
        <v>0</v>
      </c>
      <c r="K167" s="161"/>
      <c r="L167" s="162"/>
      <c r="M167" s="163" t="s">
        <v>1</v>
      </c>
      <c r="N167" s="164" t="s">
        <v>41</v>
      </c>
      <c r="P167" s="150">
        <f>O167*H167</f>
        <v>0</v>
      </c>
      <c r="Q167" s="150">
        <v>2.5500000000000002E-3</v>
      </c>
      <c r="R167" s="150">
        <f>Q167*H167</f>
        <v>3.3744150000000001E-2</v>
      </c>
      <c r="S167" s="150">
        <v>0</v>
      </c>
      <c r="T167" s="151">
        <f>S167*H167</f>
        <v>0</v>
      </c>
      <c r="AR167" s="152" t="s">
        <v>283</v>
      </c>
      <c r="AT167" s="152" t="s">
        <v>168</v>
      </c>
      <c r="AU167" s="152" t="s">
        <v>87</v>
      </c>
      <c r="AY167" s="13" t="s">
        <v>150</v>
      </c>
      <c r="BE167" s="153">
        <f>IF(N167="základná",J167,0)</f>
        <v>0</v>
      </c>
      <c r="BF167" s="153">
        <f>IF(N167="znížená",J167,0)</f>
        <v>0</v>
      </c>
      <c r="BG167" s="153">
        <f>IF(N167="zákl. prenesená",J167,0)</f>
        <v>0</v>
      </c>
      <c r="BH167" s="153">
        <f>IF(N167="zníž. prenesená",J167,0)</f>
        <v>0</v>
      </c>
      <c r="BI167" s="153">
        <f>IF(N167="nulová",J167,0)</f>
        <v>0</v>
      </c>
      <c r="BJ167" s="13" t="s">
        <v>87</v>
      </c>
      <c r="BK167" s="153">
        <f>ROUND(I167*H167,2)</f>
        <v>0</v>
      </c>
      <c r="BL167" s="13" t="s">
        <v>210</v>
      </c>
      <c r="BM167" s="152" t="s">
        <v>2062</v>
      </c>
    </row>
    <row r="168" spans="2:65" s="1" customFormat="1" ht="24.2" customHeight="1">
      <c r="B168" s="139"/>
      <c r="C168" s="140" t="s">
        <v>279</v>
      </c>
      <c r="D168" s="140" t="s">
        <v>152</v>
      </c>
      <c r="E168" s="141" t="s">
        <v>2063</v>
      </c>
      <c r="F168" s="142" t="s">
        <v>2064</v>
      </c>
      <c r="G168" s="143" t="s">
        <v>155</v>
      </c>
      <c r="H168" s="144">
        <v>815.71</v>
      </c>
      <c r="I168" s="145"/>
      <c r="J168" s="146">
        <f>ROUND(I168*H168,2)</f>
        <v>0</v>
      </c>
      <c r="K168" s="147"/>
      <c r="L168" s="28"/>
      <c r="M168" s="148" t="s">
        <v>1</v>
      </c>
      <c r="N168" s="149" t="s">
        <v>41</v>
      </c>
      <c r="P168" s="150">
        <f>O168*H168</f>
        <v>0</v>
      </c>
      <c r="Q168" s="150">
        <v>0</v>
      </c>
      <c r="R168" s="150">
        <f>Q168*H168</f>
        <v>0</v>
      </c>
      <c r="S168" s="150">
        <v>7.0000000000000001E-3</v>
      </c>
      <c r="T168" s="151">
        <f>S168*H168</f>
        <v>5.7099700000000002</v>
      </c>
      <c r="AR168" s="152" t="s">
        <v>210</v>
      </c>
      <c r="AT168" s="152" t="s">
        <v>152</v>
      </c>
      <c r="AU168" s="152" t="s">
        <v>87</v>
      </c>
      <c r="AY168" s="13" t="s">
        <v>150</v>
      </c>
      <c r="BE168" s="153">
        <f>IF(N168="základná",J168,0)</f>
        <v>0</v>
      </c>
      <c r="BF168" s="153">
        <f>IF(N168="znížená",J168,0)</f>
        <v>0</v>
      </c>
      <c r="BG168" s="153">
        <f>IF(N168="zákl. prenesená",J168,0)</f>
        <v>0</v>
      </c>
      <c r="BH168" s="153">
        <f>IF(N168="zníž. prenesená",J168,0)</f>
        <v>0</v>
      </c>
      <c r="BI168" s="153">
        <f>IF(N168="nulová",J168,0)</f>
        <v>0</v>
      </c>
      <c r="BJ168" s="13" t="s">
        <v>87</v>
      </c>
      <c r="BK168" s="153">
        <f>ROUND(I168*H168,2)</f>
        <v>0</v>
      </c>
      <c r="BL168" s="13" t="s">
        <v>210</v>
      </c>
      <c r="BM168" s="152" t="s">
        <v>2065</v>
      </c>
    </row>
    <row r="169" spans="2:65" s="1" customFormat="1" ht="24.2" customHeight="1">
      <c r="B169" s="139"/>
      <c r="C169" s="140" t="s">
        <v>283</v>
      </c>
      <c r="D169" s="140" t="s">
        <v>152</v>
      </c>
      <c r="E169" s="141" t="s">
        <v>558</v>
      </c>
      <c r="F169" s="142" t="s">
        <v>559</v>
      </c>
      <c r="G169" s="143" t="s">
        <v>271</v>
      </c>
      <c r="H169" s="165"/>
      <c r="I169" s="145"/>
      <c r="J169" s="146">
        <f>ROUND(I169*H169,2)</f>
        <v>0</v>
      </c>
      <c r="K169" s="147"/>
      <c r="L169" s="28"/>
      <c r="M169" s="148" t="s">
        <v>1</v>
      </c>
      <c r="N169" s="149" t="s">
        <v>41</v>
      </c>
      <c r="P169" s="150">
        <f>O169*H169</f>
        <v>0</v>
      </c>
      <c r="Q169" s="150">
        <v>0</v>
      </c>
      <c r="R169" s="150">
        <f>Q169*H169</f>
        <v>0</v>
      </c>
      <c r="S169" s="150">
        <v>0</v>
      </c>
      <c r="T169" s="151">
        <f>S169*H169</f>
        <v>0</v>
      </c>
      <c r="AR169" s="152" t="s">
        <v>210</v>
      </c>
      <c r="AT169" s="152" t="s">
        <v>152</v>
      </c>
      <c r="AU169" s="152" t="s">
        <v>87</v>
      </c>
      <c r="AY169" s="13" t="s">
        <v>150</v>
      </c>
      <c r="BE169" s="153">
        <f>IF(N169="základná",J169,0)</f>
        <v>0</v>
      </c>
      <c r="BF169" s="153">
        <f>IF(N169="znížená",J169,0)</f>
        <v>0</v>
      </c>
      <c r="BG169" s="153">
        <f>IF(N169="zákl. prenesená",J169,0)</f>
        <v>0</v>
      </c>
      <c r="BH169" s="153">
        <f>IF(N169="zníž. prenesená",J169,0)</f>
        <v>0</v>
      </c>
      <c r="BI169" s="153">
        <f>IF(N169="nulová",J169,0)</f>
        <v>0</v>
      </c>
      <c r="BJ169" s="13" t="s">
        <v>87</v>
      </c>
      <c r="BK169" s="153">
        <f>ROUND(I169*H169,2)</f>
        <v>0</v>
      </c>
      <c r="BL169" s="13" t="s">
        <v>210</v>
      </c>
      <c r="BM169" s="152" t="s">
        <v>2066</v>
      </c>
    </row>
    <row r="170" spans="2:65" s="11" customFormat="1" ht="25.9" customHeight="1">
      <c r="B170" s="127"/>
      <c r="D170" s="128" t="s">
        <v>74</v>
      </c>
      <c r="E170" s="129" t="s">
        <v>168</v>
      </c>
      <c r="F170" s="129" t="s">
        <v>818</v>
      </c>
      <c r="I170" s="130"/>
      <c r="J170" s="131">
        <f>BK170</f>
        <v>0</v>
      </c>
      <c r="L170" s="127"/>
      <c r="M170" s="132"/>
      <c r="P170" s="133">
        <f>P171</f>
        <v>0</v>
      </c>
      <c r="R170" s="133">
        <f>R171</f>
        <v>0.26960000000000001</v>
      </c>
      <c r="T170" s="134">
        <f>T171</f>
        <v>0</v>
      </c>
      <c r="AR170" s="128" t="s">
        <v>91</v>
      </c>
      <c r="AT170" s="135" t="s">
        <v>74</v>
      </c>
      <c r="AU170" s="135" t="s">
        <v>75</v>
      </c>
      <c r="AY170" s="128" t="s">
        <v>150</v>
      </c>
      <c r="BK170" s="136">
        <f>BK171</f>
        <v>0</v>
      </c>
    </row>
    <row r="171" spans="2:65" s="11" customFormat="1" ht="22.9" customHeight="1">
      <c r="B171" s="127"/>
      <c r="D171" s="128" t="s">
        <v>74</v>
      </c>
      <c r="E171" s="137" t="s">
        <v>819</v>
      </c>
      <c r="F171" s="137" t="s">
        <v>820</v>
      </c>
      <c r="I171" s="130"/>
      <c r="J171" s="138">
        <f>BK171</f>
        <v>0</v>
      </c>
      <c r="L171" s="127"/>
      <c r="M171" s="132"/>
      <c r="P171" s="133">
        <f>SUM(P172:P189)</f>
        <v>0</v>
      </c>
      <c r="R171" s="133">
        <f>SUM(R172:R189)</f>
        <v>0.26960000000000001</v>
      </c>
      <c r="T171" s="134">
        <f>SUM(T172:T189)</f>
        <v>0</v>
      </c>
      <c r="AR171" s="128" t="s">
        <v>91</v>
      </c>
      <c r="AT171" s="135" t="s">
        <v>74</v>
      </c>
      <c r="AU171" s="135" t="s">
        <v>82</v>
      </c>
      <c r="AY171" s="128" t="s">
        <v>150</v>
      </c>
      <c r="BK171" s="136">
        <f>SUM(BK172:BK189)</f>
        <v>0</v>
      </c>
    </row>
    <row r="172" spans="2:65" s="1" customFormat="1" ht="21.75" customHeight="1">
      <c r="B172" s="139"/>
      <c r="C172" s="140" t="s">
        <v>287</v>
      </c>
      <c r="D172" s="140" t="s">
        <v>152</v>
      </c>
      <c r="E172" s="141" t="s">
        <v>2067</v>
      </c>
      <c r="F172" s="142" t="s">
        <v>2068</v>
      </c>
      <c r="G172" s="143" t="s">
        <v>166</v>
      </c>
      <c r="H172" s="144">
        <v>80</v>
      </c>
      <c r="I172" s="145"/>
      <c r="J172" s="146">
        <f t="shared" ref="J172:J189" si="30">ROUND(I172*H172,2)</f>
        <v>0</v>
      </c>
      <c r="K172" s="147"/>
      <c r="L172" s="28"/>
      <c r="M172" s="148" t="s">
        <v>1</v>
      </c>
      <c r="N172" s="149" t="s">
        <v>41</v>
      </c>
      <c r="P172" s="150">
        <f t="shared" ref="P172:P189" si="31">O172*H172</f>
        <v>0</v>
      </c>
      <c r="Q172" s="150">
        <v>0</v>
      </c>
      <c r="R172" s="150">
        <f t="shared" ref="R172:R189" si="32">Q172*H172</f>
        <v>0</v>
      </c>
      <c r="S172" s="150">
        <v>0</v>
      </c>
      <c r="T172" s="151">
        <f t="shared" ref="T172:T189" si="33">S172*H172</f>
        <v>0</v>
      </c>
      <c r="AR172" s="152" t="s">
        <v>411</v>
      </c>
      <c r="AT172" s="152" t="s">
        <v>152</v>
      </c>
      <c r="AU172" s="152" t="s">
        <v>87</v>
      </c>
      <c r="AY172" s="13" t="s">
        <v>150</v>
      </c>
      <c r="BE172" s="153">
        <f t="shared" ref="BE172:BE189" si="34">IF(N172="základná",J172,0)</f>
        <v>0</v>
      </c>
      <c r="BF172" s="153">
        <f t="shared" ref="BF172:BF189" si="35">IF(N172="znížená",J172,0)</f>
        <v>0</v>
      </c>
      <c r="BG172" s="153">
        <f t="shared" ref="BG172:BG189" si="36">IF(N172="zákl. prenesená",J172,0)</f>
        <v>0</v>
      </c>
      <c r="BH172" s="153">
        <f t="shared" ref="BH172:BH189" si="37">IF(N172="zníž. prenesená",J172,0)</f>
        <v>0</v>
      </c>
      <c r="BI172" s="153">
        <f t="shared" ref="BI172:BI189" si="38">IF(N172="nulová",J172,0)</f>
        <v>0</v>
      </c>
      <c r="BJ172" s="13" t="s">
        <v>87</v>
      </c>
      <c r="BK172" s="153">
        <f t="shared" ref="BK172:BK189" si="39">ROUND(I172*H172,2)</f>
        <v>0</v>
      </c>
      <c r="BL172" s="13" t="s">
        <v>411</v>
      </c>
      <c r="BM172" s="152" t="s">
        <v>2069</v>
      </c>
    </row>
    <row r="173" spans="2:65" s="1" customFormat="1" ht="24.2" customHeight="1">
      <c r="B173" s="139"/>
      <c r="C173" s="154" t="s">
        <v>291</v>
      </c>
      <c r="D173" s="154" t="s">
        <v>168</v>
      </c>
      <c r="E173" s="155" t="s">
        <v>2070</v>
      </c>
      <c r="F173" s="156" t="s">
        <v>2071</v>
      </c>
      <c r="G173" s="157" t="s">
        <v>166</v>
      </c>
      <c r="H173" s="158">
        <v>80</v>
      </c>
      <c r="I173" s="159"/>
      <c r="J173" s="160">
        <f t="shared" si="30"/>
        <v>0</v>
      </c>
      <c r="K173" s="161"/>
      <c r="L173" s="162"/>
      <c r="M173" s="163" t="s">
        <v>1</v>
      </c>
      <c r="N173" s="164" t="s">
        <v>41</v>
      </c>
      <c r="P173" s="150">
        <f t="shared" si="31"/>
        <v>0</v>
      </c>
      <c r="Q173" s="150">
        <v>2.7999999999999998E-4</v>
      </c>
      <c r="R173" s="150">
        <f t="shared" si="32"/>
        <v>2.2399999999999996E-2</v>
      </c>
      <c r="S173" s="150">
        <v>0</v>
      </c>
      <c r="T173" s="151">
        <f t="shared" si="33"/>
        <v>0</v>
      </c>
      <c r="AR173" s="152" t="s">
        <v>826</v>
      </c>
      <c r="AT173" s="152" t="s">
        <v>168</v>
      </c>
      <c r="AU173" s="152" t="s">
        <v>87</v>
      </c>
      <c r="AY173" s="13" t="s">
        <v>150</v>
      </c>
      <c r="BE173" s="153">
        <f t="shared" si="34"/>
        <v>0</v>
      </c>
      <c r="BF173" s="153">
        <f t="shared" si="35"/>
        <v>0</v>
      </c>
      <c r="BG173" s="153">
        <f t="shared" si="36"/>
        <v>0</v>
      </c>
      <c r="BH173" s="153">
        <f t="shared" si="37"/>
        <v>0</v>
      </c>
      <c r="BI173" s="153">
        <f t="shared" si="38"/>
        <v>0</v>
      </c>
      <c r="BJ173" s="13" t="s">
        <v>87</v>
      </c>
      <c r="BK173" s="153">
        <f t="shared" si="39"/>
        <v>0</v>
      </c>
      <c r="BL173" s="13" t="s">
        <v>826</v>
      </c>
      <c r="BM173" s="152" t="s">
        <v>2072</v>
      </c>
    </row>
    <row r="174" spans="2:65" s="1" customFormat="1" ht="24.2" customHeight="1">
      <c r="B174" s="139"/>
      <c r="C174" s="140" t="s">
        <v>295</v>
      </c>
      <c r="D174" s="140" t="s">
        <v>152</v>
      </c>
      <c r="E174" s="141" t="s">
        <v>2073</v>
      </c>
      <c r="F174" s="142" t="s">
        <v>2074</v>
      </c>
      <c r="G174" s="143" t="s">
        <v>166</v>
      </c>
      <c r="H174" s="144">
        <v>100</v>
      </c>
      <c r="I174" s="145"/>
      <c r="J174" s="146">
        <f t="shared" si="30"/>
        <v>0</v>
      </c>
      <c r="K174" s="147"/>
      <c r="L174" s="28"/>
      <c r="M174" s="148" t="s">
        <v>1</v>
      </c>
      <c r="N174" s="149" t="s">
        <v>41</v>
      </c>
      <c r="P174" s="150">
        <f t="shared" si="31"/>
        <v>0</v>
      </c>
      <c r="Q174" s="150">
        <v>0</v>
      </c>
      <c r="R174" s="150">
        <f t="shared" si="32"/>
        <v>0</v>
      </c>
      <c r="S174" s="150">
        <v>0</v>
      </c>
      <c r="T174" s="151">
        <f t="shared" si="33"/>
        <v>0</v>
      </c>
      <c r="AR174" s="152" t="s">
        <v>411</v>
      </c>
      <c r="AT174" s="152" t="s">
        <v>152</v>
      </c>
      <c r="AU174" s="152" t="s">
        <v>87</v>
      </c>
      <c r="AY174" s="13" t="s">
        <v>150</v>
      </c>
      <c r="BE174" s="153">
        <f t="shared" si="34"/>
        <v>0</v>
      </c>
      <c r="BF174" s="153">
        <f t="shared" si="35"/>
        <v>0</v>
      </c>
      <c r="BG174" s="153">
        <f t="shared" si="36"/>
        <v>0</v>
      </c>
      <c r="BH174" s="153">
        <f t="shared" si="37"/>
        <v>0</v>
      </c>
      <c r="BI174" s="153">
        <f t="shared" si="38"/>
        <v>0</v>
      </c>
      <c r="BJ174" s="13" t="s">
        <v>87</v>
      </c>
      <c r="BK174" s="153">
        <f t="shared" si="39"/>
        <v>0</v>
      </c>
      <c r="BL174" s="13" t="s">
        <v>411</v>
      </c>
      <c r="BM174" s="152" t="s">
        <v>2075</v>
      </c>
    </row>
    <row r="175" spans="2:65" s="1" customFormat="1" ht="24.2" customHeight="1">
      <c r="B175" s="139"/>
      <c r="C175" s="154" t="s">
        <v>299</v>
      </c>
      <c r="D175" s="154" t="s">
        <v>168</v>
      </c>
      <c r="E175" s="155" t="s">
        <v>2076</v>
      </c>
      <c r="F175" s="156" t="s">
        <v>2077</v>
      </c>
      <c r="G175" s="157" t="s">
        <v>166</v>
      </c>
      <c r="H175" s="158">
        <v>100</v>
      </c>
      <c r="I175" s="159"/>
      <c r="J175" s="160">
        <f t="shared" si="30"/>
        <v>0</v>
      </c>
      <c r="K175" s="161"/>
      <c r="L175" s="162"/>
      <c r="M175" s="163" t="s">
        <v>1</v>
      </c>
      <c r="N175" s="164" t="s">
        <v>41</v>
      </c>
      <c r="P175" s="150">
        <f t="shared" si="31"/>
        <v>0</v>
      </c>
      <c r="Q175" s="150">
        <v>2.9E-4</v>
      </c>
      <c r="R175" s="150">
        <f t="shared" si="32"/>
        <v>2.9000000000000001E-2</v>
      </c>
      <c r="S175" s="150">
        <v>0</v>
      </c>
      <c r="T175" s="151">
        <f t="shared" si="33"/>
        <v>0</v>
      </c>
      <c r="AR175" s="152" t="s">
        <v>826</v>
      </c>
      <c r="AT175" s="152" t="s">
        <v>168</v>
      </c>
      <c r="AU175" s="152" t="s">
        <v>87</v>
      </c>
      <c r="AY175" s="13" t="s">
        <v>150</v>
      </c>
      <c r="BE175" s="153">
        <f t="shared" si="34"/>
        <v>0</v>
      </c>
      <c r="BF175" s="153">
        <f t="shared" si="35"/>
        <v>0</v>
      </c>
      <c r="BG175" s="153">
        <f t="shared" si="36"/>
        <v>0</v>
      </c>
      <c r="BH175" s="153">
        <f t="shared" si="37"/>
        <v>0</v>
      </c>
      <c r="BI175" s="153">
        <f t="shared" si="38"/>
        <v>0</v>
      </c>
      <c r="BJ175" s="13" t="s">
        <v>87</v>
      </c>
      <c r="BK175" s="153">
        <f t="shared" si="39"/>
        <v>0</v>
      </c>
      <c r="BL175" s="13" t="s">
        <v>826</v>
      </c>
      <c r="BM175" s="152" t="s">
        <v>2078</v>
      </c>
    </row>
    <row r="176" spans="2:65" s="1" customFormat="1" ht="16.5" customHeight="1">
      <c r="B176" s="139"/>
      <c r="C176" s="140" t="s">
        <v>303</v>
      </c>
      <c r="D176" s="140" t="s">
        <v>152</v>
      </c>
      <c r="E176" s="141" t="s">
        <v>2079</v>
      </c>
      <c r="F176" s="142" t="s">
        <v>2080</v>
      </c>
      <c r="G176" s="143" t="s">
        <v>166</v>
      </c>
      <c r="H176" s="144">
        <v>15</v>
      </c>
      <c r="I176" s="145"/>
      <c r="J176" s="146">
        <f t="shared" si="30"/>
        <v>0</v>
      </c>
      <c r="K176" s="147"/>
      <c r="L176" s="28"/>
      <c r="M176" s="148" t="s">
        <v>1</v>
      </c>
      <c r="N176" s="149" t="s">
        <v>41</v>
      </c>
      <c r="P176" s="150">
        <f t="shared" si="31"/>
        <v>0</v>
      </c>
      <c r="Q176" s="150">
        <v>0</v>
      </c>
      <c r="R176" s="150">
        <f t="shared" si="32"/>
        <v>0</v>
      </c>
      <c r="S176" s="150">
        <v>0</v>
      </c>
      <c r="T176" s="151">
        <f t="shared" si="33"/>
        <v>0</v>
      </c>
      <c r="AR176" s="152" t="s">
        <v>411</v>
      </c>
      <c r="AT176" s="152" t="s">
        <v>152</v>
      </c>
      <c r="AU176" s="152" t="s">
        <v>87</v>
      </c>
      <c r="AY176" s="13" t="s">
        <v>150</v>
      </c>
      <c r="BE176" s="153">
        <f t="shared" si="34"/>
        <v>0</v>
      </c>
      <c r="BF176" s="153">
        <f t="shared" si="35"/>
        <v>0</v>
      </c>
      <c r="BG176" s="153">
        <f t="shared" si="36"/>
        <v>0</v>
      </c>
      <c r="BH176" s="153">
        <f t="shared" si="37"/>
        <v>0</v>
      </c>
      <c r="BI176" s="153">
        <f t="shared" si="38"/>
        <v>0</v>
      </c>
      <c r="BJ176" s="13" t="s">
        <v>87</v>
      </c>
      <c r="BK176" s="153">
        <f t="shared" si="39"/>
        <v>0</v>
      </c>
      <c r="BL176" s="13" t="s">
        <v>411</v>
      </c>
      <c r="BM176" s="152" t="s">
        <v>2081</v>
      </c>
    </row>
    <row r="177" spans="2:65" s="1" customFormat="1" ht="16.5" customHeight="1">
      <c r="B177" s="139"/>
      <c r="C177" s="154" t="s">
        <v>307</v>
      </c>
      <c r="D177" s="154" t="s">
        <v>168</v>
      </c>
      <c r="E177" s="155" t="s">
        <v>2082</v>
      </c>
      <c r="F177" s="156" t="s">
        <v>2083</v>
      </c>
      <c r="G177" s="157" t="s">
        <v>166</v>
      </c>
      <c r="H177" s="158">
        <v>15</v>
      </c>
      <c r="I177" s="159"/>
      <c r="J177" s="160">
        <f t="shared" si="30"/>
        <v>0</v>
      </c>
      <c r="K177" s="161"/>
      <c r="L177" s="162"/>
      <c r="M177" s="163" t="s">
        <v>1</v>
      </c>
      <c r="N177" s="164" t="s">
        <v>41</v>
      </c>
      <c r="P177" s="150">
        <f t="shared" si="31"/>
        <v>0</v>
      </c>
      <c r="Q177" s="150">
        <v>1.7000000000000001E-4</v>
      </c>
      <c r="R177" s="150">
        <f t="shared" si="32"/>
        <v>2.5500000000000002E-3</v>
      </c>
      <c r="S177" s="150">
        <v>0</v>
      </c>
      <c r="T177" s="151">
        <f t="shared" si="33"/>
        <v>0</v>
      </c>
      <c r="AR177" s="152" t="s">
        <v>826</v>
      </c>
      <c r="AT177" s="152" t="s">
        <v>168</v>
      </c>
      <c r="AU177" s="152" t="s">
        <v>87</v>
      </c>
      <c r="AY177" s="13" t="s">
        <v>150</v>
      </c>
      <c r="BE177" s="153">
        <f t="shared" si="34"/>
        <v>0</v>
      </c>
      <c r="BF177" s="153">
        <f t="shared" si="35"/>
        <v>0</v>
      </c>
      <c r="BG177" s="153">
        <f t="shared" si="36"/>
        <v>0</v>
      </c>
      <c r="BH177" s="153">
        <f t="shared" si="37"/>
        <v>0</v>
      </c>
      <c r="BI177" s="153">
        <f t="shared" si="38"/>
        <v>0</v>
      </c>
      <c r="BJ177" s="13" t="s">
        <v>87</v>
      </c>
      <c r="BK177" s="153">
        <f t="shared" si="39"/>
        <v>0</v>
      </c>
      <c r="BL177" s="13" t="s">
        <v>826</v>
      </c>
      <c r="BM177" s="152" t="s">
        <v>2084</v>
      </c>
    </row>
    <row r="178" spans="2:65" s="1" customFormat="1" ht="16.5" customHeight="1">
      <c r="B178" s="139"/>
      <c r="C178" s="140" t="s">
        <v>311</v>
      </c>
      <c r="D178" s="140" t="s">
        <v>152</v>
      </c>
      <c r="E178" s="141" t="s">
        <v>2085</v>
      </c>
      <c r="F178" s="142" t="s">
        <v>2086</v>
      </c>
      <c r="G178" s="143" t="s">
        <v>174</v>
      </c>
      <c r="H178" s="144">
        <v>30</v>
      </c>
      <c r="I178" s="145"/>
      <c r="J178" s="146">
        <f t="shared" si="30"/>
        <v>0</v>
      </c>
      <c r="K178" s="147"/>
      <c r="L178" s="28"/>
      <c r="M178" s="148" t="s">
        <v>1</v>
      </c>
      <c r="N178" s="149" t="s">
        <v>41</v>
      </c>
      <c r="P178" s="150">
        <f t="shared" si="31"/>
        <v>0</v>
      </c>
      <c r="Q178" s="150">
        <v>0</v>
      </c>
      <c r="R178" s="150">
        <f t="shared" si="32"/>
        <v>0</v>
      </c>
      <c r="S178" s="150">
        <v>0</v>
      </c>
      <c r="T178" s="151">
        <f t="shared" si="33"/>
        <v>0</v>
      </c>
      <c r="AR178" s="152" t="s">
        <v>411</v>
      </c>
      <c r="AT178" s="152" t="s">
        <v>152</v>
      </c>
      <c r="AU178" s="152" t="s">
        <v>87</v>
      </c>
      <c r="AY178" s="13" t="s">
        <v>150</v>
      </c>
      <c r="BE178" s="153">
        <f t="shared" si="34"/>
        <v>0</v>
      </c>
      <c r="BF178" s="153">
        <f t="shared" si="35"/>
        <v>0</v>
      </c>
      <c r="BG178" s="153">
        <f t="shared" si="36"/>
        <v>0</v>
      </c>
      <c r="BH178" s="153">
        <f t="shared" si="37"/>
        <v>0</v>
      </c>
      <c r="BI178" s="153">
        <f t="shared" si="38"/>
        <v>0</v>
      </c>
      <c r="BJ178" s="13" t="s">
        <v>87</v>
      </c>
      <c r="BK178" s="153">
        <f t="shared" si="39"/>
        <v>0</v>
      </c>
      <c r="BL178" s="13" t="s">
        <v>411</v>
      </c>
      <c r="BM178" s="152" t="s">
        <v>2087</v>
      </c>
    </row>
    <row r="179" spans="2:65" s="1" customFormat="1" ht="16.5" customHeight="1">
      <c r="B179" s="139"/>
      <c r="C179" s="154" t="s">
        <v>315</v>
      </c>
      <c r="D179" s="154" t="s">
        <v>168</v>
      </c>
      <c r="E179" s="155" t="s">
        <v>2088</v>
      </c>
      <c r="F179" s="156" t="s">
        <v>2089</v>
      </c>
      <c r="G179" s="157" t="s">
        <v>166</v>
      </c>
      <c r="H179" s="158">
        <v>30</v>
      </c>
      <c r="I179" s="159"/>
      <c r="J179" s="160">
        <f t="shared" si="30"/>
        <v>0</v>
      </c>
      <c r="K179" s="161"/>
      <c r="L179" s="162"/>
      <c r="M179" s="163" t="s">
        <v>1</v>
      </c>
      <c r="N179" s="164" t="s">
        <v>41</v>
      </c>
      <c r="P179" s="150">
        <f t="shared" si="31"/>
        <v>0</v>
      </c>
      <c r="Q179" s="150">
        <v>3.9300000000000003E-3</v>
      </c>
      <c r="R179" s="150">
        <f t="shared" si="32"/>
        <v>0.1179</v>
      </c>
      <c r="S179" s="150">
        <v>0</v>
      </c>
      <c r="T179" s="151">
        <f t="shared" si="33"/>
        <v>0</v>
      </c>
      <c r="AR179" s="152" t="s">
        <v>826</v>
      </c>
      <c r="AT179" s="152" t="s">
        <v>168</v>
      </c>
      <c r="AU179" s="152" t="s">
        <v>87</v>
      </c>
      <c r="AY179" s="13" t="s">
        <v>150</v>
      </c>
      <c r="BE179" s="153">
        <f t="shared" si="34"/>
        <v>0</v>
      </c>
      <c r="BF179" s="153">
        <f t="shared" si="35"/>
        <v>0</v>
      </c>
      <c r="BG179" s="153">
        <f t="shared" si="36"/>
        <v>0</v>
      </c>
      <c r="BH179" s="153">
        <f t="shared" si="37"/>
        <v>0</v>
      </c>
      <c r="BI179" s="153">
        <f t="shared" si="38"/>
        <v>0</v>
      </c>
      <c r="BJ179" s="13" t="s">
        <v>87</v>
      </c>
      <c r="BK179" s="153">
        <f t="shared" si="39"/>
        <v>0</v>
      </c>
      <c r="BL179" s="13" t="s">
        <v>826</v>
      </c>
      <c r="BM179" s="152" t="s">
        <v>2090</v>
      </c>
    </row>
    <row r="180" spans="2:65" s="1" customFormat="1" ht="24.2" customHeight="1">
      <c r="B180" s="139"/>
      <c r="C180" s="140" t="s">
        <v>319</v>
      </c>
      <c r="D180" s="140" t="s">
        <v>152</v>
      </c>
      <c r="E180" s="141" t="s">
        <v>2091</v>
      </c>
      <c r="F180" s="142" t="s">
        <v>2092</v>
      </c>
      <c r="G180" s="143" t="s">
        <v>174</v>
      </c>
      <c r="H180" s="144">
        <v>150</v>
      </c>
      <c r="I180" s="145"/>
      <c r="J180" s="146">
        <f t="shared" si="30"/>
        <v>0</v>
      </c>
      <c r="K180" s="147"/>
      <c r="L180" s="28"/>
      <c r="M180" s="148" t="s">
        <v>1</v>
      </c>
      <c r="N180" s="149" t="s">
        <v>41</v>
      </c>
      <c r="P180" s="150">
        <f t="shared" si="31"/>
        <v>0</v>
      </c>
      <c r="Q180" s="150">
        <v>0</v>
      </c>
      <c r="R180" s="150">
        <f t="shared" si="32"/>
        <v>0</v>
      </c>
      <c r="S180" s="150">
        <v>0</v>
      </c>
      <c r="T180" s="151">
        <f t="shared" si="33"/>
        <v>0</v>
      </c>
      <c r="AR180" s="152" t="s">
        <v>775</v>
      </c>
      <c r="AT180" s="152" t="s">
        <v>152</v>
      </c>
      <c r="AU180" s="152" t="s">
        <v>87</v>
      </c>
      <c r="AY180" s="13" t="s">
        <v>150</v>
      </c>
      <c r="BE180" s="153">
        <f t="shared" si="34"/>
        <v>0</v>
      </c>
      <c r="BF180" s="153">
        <f t="shared" si="35"/>
        <v>0</v>
      </c>
      <c r="BG180" s="153">
        <f t="shared" si="36"/>
        <v>0</v>
      </c>
      <c r="BH180" s="153">
        <f t="shared" si="37"/>
        <v>0</v>
      </c>
      <c r="BI180" s="153">
        <f t="shared" si="38"/>
        <v>0</v>
      </c>
      <c r="BJ180" s="13" t="s">
        <v>87</v>
      </c>
      <c r="BK180" s="153">
        <f t="shared" si="39"/>
        <v>0</v>
      </c>
      <c r="BL180" s="13" t="s">
        <v>775</v>
      </c>
      <c r="BM180" s="152" t="s">
        <v>2093</v>
      </c>
    </row>
    <row r="181" spans="2:65" s="1" customFormat="1" ht="16.5" customHeight="1">
      <c r="B181" s="139"/>
      <c r="C181" s="154" t="s">
        <v>323</v>
      </c>
      <c r="D181" s="154" t="s">
        <v>168</v>
      </c>
      <c r="E181" s="155" t="s">
        <v>2094</v>
      </c>
      <c r="F181" s="156" t="s">
        <v>2095</v>
      </c>
      <c r="G181" s="157" t="s">
        <v>2096</v>
      </c>
      <c r="H181" s="158">
        <v>31.5</v>
      </c>
      <c r="I181" s="159"/>
      <c r="J181" s="160">
        <f t="shared" si="30"/>
        <v>0</v>
      </c>
      <c r="K181" s="161"/>
      <c r="L181" s="162"/>
      <c r="M181" s="163" t="s">
        <v>1</v>
      </c>
      <c r="N181" s="164" t="s">
        <v>41</v>
      </c>
      <c r="P181" s="150">
        <f t="shared" si="31"/>
        <v>0</v>
      </c>
      <c r="Q181" s="150">
        <v>1E-3</v>
      </c>
      <c r="R181" s="150">
        <f t="shared" si="32"/>
        <v>3.15E-2</v>
      </c>
      <c r="S181" s="150">
        <v>0</v>
      </c>
      <c r="T181" s="151">
        <f t="shared" si="33"/>
        <v>0</v>
      </c>
      <c r="AR181" s="152" t="s">
        <v>775</v>
      </c>
      <c r="AT181" s="152" t="s">
        <v>168</v>
      </c>
      <c r="AU181" s="152" t="s">
        <v>87</v>
      </c>
      <c r="AY181" s="13" t="s">
        <v>150</v>
      </c>
      <c r="BE181" s="153">
        <f t="shared" si="34"/>
        <v>0</v>
      </c>
      <c r="BF181" s="153">
        <f t="shared" si="35"/>
        <v>0</v>
      </c>
      <c r="BG181" s="153">
        <f t="shared" si="36"/>
        <v>0</v>
      </c>
      <c r="BH181" s="153">
        <f t="shared" si="37"/>
        <v>0</v>
      </c>
      <c r="BI181" s="153">
        <f t="shared" si="38"/>
        <v>0</v>
      </c>
      <c r="BJ181" s="13" t="s">
        <v>87</v>
      </c>
      <c r="BK181" s="153">
        <f t="shared" si="39"/>
        <v>0</v>
      </c>
      <c r="BL181" s="13" t="s">
        <v>775</v>
      </c>
      <c r="BM181" s="152" t="s">
        <v>2097</v>
      </c>
    </row>
    <row r="182" spans="2:65" s="1" customFormat="1" ht="24.2" customHeight="1">
      <c r="B182" s="139"/>
      <c r="C182" s="140" t="s">
        <v>327</v>
      </c>
      <c r="D182" s="140" t="s">
        <v>152</v>
      </c>
      <c r="E182" s="141" t="s">
        <v>2091</v>
      </c>
      <c r="F182" s="142" t="s">
        <v>2092</v>
      </c>
      <c r="G182" s="143" t="s">
        <v>174</v>
      </c>
      <c r="H182" s="144">
        <v>350</v>
      </c>
      <c r="I182" s="145"/>
      <c r="J182" s="146">
        <f t="shared" si="30"/>
        <v>0</v>
      </c>
      <c r="K182" s="147"/>
      <c r="L182" s="28"/>
      <c r="M182" s="148" t="s">
        <v>1</v>
      </c>
      <c r="N182" s="149" t="s">
        <v>41</v>
      </c>
      <c r="P182" s="150">
        <f t="shared" si="31"/>
        <v>0</v>
      </c>
      <c r="Q182" s="150">
        <v>0</v>
      </c>
      <c r="R182" s="150">
        <f t="shared" si="32"/>
        <v>0</v>
      </c>
      <c r="S182" s="150">
        <v>0</v>
      </c>
      <c r="T182" s="151">
        <f t="shared" si="33"/>
        <v>0</v>
      </c>
      <c r="AR182" s="152" t="s">
        <v>411</v>
      </c>
      <c r="AT182" s="152" t="s">
        <v>152</v>
      </c>
      <c r="AU182" s="152" t="s">
        <v>87</v>
      </c>
      <c r="AY182" s="13" t="s">
        <v>150</v>
      </c>
      <c r="BE182" s="153">
        <f t="shared" si="34"/>
        <v>0</v>
      </c>
      <c r="BF182" s="153">
        <f t="shared" si="35"/>
        <v>0</v>
      </c>
      <c r="BG182" s="153">
        <f t="shared" si="36"/>
        <v>0</v>
      </c>
      <c r="BH182" s="153">
        <f t="shared" si="37"/>
        <v>0</v>
      </c>
      <c r="BI182" s="153">
        <f t="shared" si="38"/>
        <v>0</v>
      </c>
      <c r="BJ182" s="13" t="s">
        <v>87</v>
      </c>
      <c r="BK182" s="153">
        <f t="shared" si="39"/>
        <v>0</v>
      </c>
      <c r="BL182" s="13" t="s">
        <v>411</v>
      </c>
      <c r="BM182" s="152" t="s">
        <v>2098</v>
      </c>
    </row>
    <row r="183" spans="2:65" s="1" customFormat="1" ht="16.5" customHeight="1">
      <c r="B183" s="139"/>
      <c r="C183" s="154" t="s">
        <v>331</v>
      </c>
      <c r="D183" s="154" t="s">
        <v>168</v>
      </c>
      <c r="E183" s="155" t="s">
        <v>2099</v>
      </c>
      <c r="F183" s="156" t="s">
        <v>2100</v>
      </c>
      <c r="G183" s="157" t="s">
        <v>2096</v>
      </c>
      <c r="H183" s="158">
        <v>49</v>
      </c>
      <c r="I183" s="159"/>
      <c r="J183" s="160">
        <f t="shared" si="30"/>
        <v>0</v>
      </c>
      <c r="K183" s="161"/>
      <c r="L183" s="162"/>
      <c r="M183" s="163" t="s">
        <v>1</v>
      </c>
      <c r="N183" s="164" t="s">
        <v>41</v>
      </c>
      <c r="P183" s="150">
        <f t="shared" si="31"/>
        <v>0</v>
      </c>
      <c r="Q183" s="150">
        <v>1E-3</v>
      </c>
      <c r="R183" s="150">
        <f t="shared" si="32"/>
        <v>4.9000000000000002E-2</v>
      </c>
      <c r="S183" s="150">
        <v>0</v>
      </c>
      <c r="T183" s="151">
        <f t="shared" si="33"/>
        <v>0</v>
      </c>
      <c r="AR183" s="152" t="s">
        <v>826</v>
      </c>
      <c r="AT183" s="152" t="s">
        <v>168</v>
      </c>
      <c r="AU183" s="152" t="s">
        <v>87</v>
      </c>
      <c r="AY183" s="13" t="s">
        <v>150</v>
      </c>
      <c r="BE183" s="153">
        <f t="shared" si="34"/>
        <v>0</v>
      </c>
      <c r="BF183" s="153">
        <f t="shared" si="35"/>
        <v>0</v>
      </c>
      <c r="BG183" s="153">
        <f t="shared" si="36"/>
        <v>0</v>
      </c>
      <c r="BH183" s="153">
        <f t="shared" si="37"/>
        <v>0</v>
      </c>
      <c r="BI183" s="153">
        <f t="shared" si="38"/>
        <v>0</v>
      </c>
      <c r="BJ183" s="13" t="s">
        <v>87</v>
      </c>
      <c r="BK183" s="153">
        <f t="shared" si="39"/>
        <v>0</v>
      </c>
      <c r="BL183" s="13" t="s">
        <v>826</v>
      </c>
      <c r="BM183" s="152" t="s">
        <v>2101</v>
      </c>
    </row>
    <row r="184" spans="2:65" s="1" customFormat="1" ht="24.2" customHeight="1">
      <c r="B184" s="139"/>
      <c r="C184" s="140" t="s">
        <v>335</v>
      </c>
      <c r="D184" s="140" t="s">
        <v>152</v>
      </c>
      <c r="E184" s="141" t="s">
        <v>2102</v>
      </c>
      <c r="F184" s="142" t="s">
        <v>2103</v>
      </c>
      <c r="G184" s="143" t="s">
        <v>166</v>
      </c>
      <c r="H184" s="144">
        <v>10</v>
      </c>
      <c r="I184" s="145"/>
      <c r="J184" s="146">
        <f t="shared" si="30"/>
        <v>0</v>
      </c>
      <c r="K184" s="147"/>
      <c r="L184" s="28"/>
      <c r="M184" s="148" t="s">
        <v>1</v>
      </c>
      <c r="N184" s="149" t="s">
        <v>41</v>
      </c>
      <c r="P184" s="150">
        <f t="shared" si="31"/>
        <v>0</v>
      </c>
      <c r="Q184" s="150">
        <v>0</v>
      </c>
      <c r="R184" s="150">
        <f t="shared" si="32"/>
        <v>0</v>
      </c>
      <c r="S184" s="150">
        <v>0</v>
      </c>
      <c r="T184" s="151">
        <f t="shared" si="33"/>
        <v>0</v>
      </c>
      <c r="AR184" s="152" t="s">
        <v>411</v>
      </c>
      <c r="AT184" s="152" t="s">
        <v>152</v>
      </c>
      <c r="AU184" s="152" t="s">
        <v>87</v>
      </c>
      <c r="AY184" s="13" t="s">
        <v>150</v>
      </c>
      <c r="BE184" s="153">
        <f t="shared" si="34"/>
        <v>0</v>
      </c>
      <c r="BF184" s="153">
        <f t="shared" si="35"/>
        <v>0</v>
      </c>
      <c r="BG184" s="153">
        <f t="shared" si="36"/>
        <v>0</v>
      </c>
      <c r="BH184" s="153">
        <f t="shared" si="37"/>
        <v>0</v>
      </c>
      <c r="BI184" s="153">
        <f t="shared" si="38"/>
        <v>0</v>
      </c>
      <c r="BJ184" s="13" t="s">
        <v>87</v>
      </c>
      <c r="BK184" s="153">
        <f t="shared" si="39"/>
        <v>0</v>
      </c>
      <c r="BL184" s="13" t="s">
        <v>411</v>
      </c>
      <c r="BM184" s="152" t="s">
        <v>2104</v>
      </c>
    </row>
    <row r="185" spans="2:65" s="1" customFormat="1" ht="21.75" customHeight="1">
      <c r="B185" s="139"/>
      <c r="C185" s="154" t="s">
        <v>339</v>
      </c>
      <c r="D185" s="154" t="s">
        <v>168</v>
      </c>
      <c r="E185" s="155" t="s">
        <v>2105</v>
      </c>
      <c r="F185" s="156" t="s">
        <v>2106</v>
      </c>
      <c r="G185" s="157" t="s">
        <v>166</v>
      </c>
      <c r="H185" s="158">
        <v>10</v>
      </c>
      <c r="I185" s="159"/>
      <c r="J185" s="160">
        <f t="shared" si="30"/>
        <v>0</v>
      </c>
      <c r="K185" s="161"/>
      <c r="L185" s="162"/>
      <c r="M185" s="163" t="s">
        <v>1</v>
      </c>
      <c r="N185" s="164" t="s">
        <v>41</v>
      </c>
      <c r="P185" s="150">
        <f t="shared" si="31"/>
        <v>0</v>
      </c>
      <c r="Q185" s="150">
        <v>1.17E-3</v>
      </c>
      <c r="R185" s="150">
        <f t="shared" si="32"/>
        <v>1.17E-2</v>
      </c>
      <c r="S185" s="150">
        <v>0</v>
      </c>
      <c r="T185" s="151">
        <f t="shared" si="33"/>
        <v>0</v>
      </c>
      <c r="AR185" s="152" t="s">
        <v>826</v>
      </c>
      <c r="AT185" s="152" t="s">
        <v>168</v>
      </c>
      <c r="AU185" s="152" t="s">
        <v>87</v>
      </c>
      <c r="AY185" s="13" t="s">
        <v>150</v>
      </c>
      <c r="BE185" s="153">
        <f t="shared" si="34"/>
        <v>0</v>
      </c>
      <c r="BF185" s="153">
        <f t="shared" si="35"/>
        <v>0</v>
      </c>
      <c r="BG185" s="153">
        <f t="shared" si="36"/>
        <v>0</v>
      </c>
      <c r="BH185" s="153">
        <f t="shared" si="37"/>
        <v>0</v>
      </c>
      <c r="BI185" s="153">
        <f t="shared" si="38"/>
        <v>0</v>
      </c>
      <c r="BJ185" s="13" t="s">
        <v>87</v>
      </c>
      <c r="BK185" s="153">
        <f t="shared" si="39"/>
        <v>0</v>
      </c>
      <c r="BL185" s="13" t="s">
        <v>826</v>
      </c>
      <c r="BM185" s="152" t="s">
        <v>2107</v>
      </c>
    </row>
    <row r="186" spans="2:65" s="1" customFormat="1" ht="16.5" customHeight="1">
      <c r="B186" s="139"/>
      <c r="C186" s="140" t="s">
        <v>343</v>
      </c>
      <c r="D186" s="140" t="s">
        <v>152</v>
      </c>
      <c r="E186" s="141" t="s">
        <v>2108</v>
      </c>
      <c r="F186" s="142" t="s">
        <v>2109</v>
      </c>
      <c r="G186" s="143" t="s">
        <v>166</v>
      </c>
      <c r="H186" s="144">
        <v>30</v>
      </c>
      <c r="I186" s="145"/>
      <c r="J186" s="146">
        <f t="shared" si="30"/>
        <v>0</v>
      </c>
      <c r="K186" s="147"/>
      <c r="L186" s="28"/>
      <c r="M186" s="148" t="s">
        <v>1</v>
      </c>
      <c r="N186" s="149" t="s">
        <v>41</v>
      </c>
      <c r="P186" s="150">
        <f t="shared" si="31"/>
        <v>0</v>
      </c>
      <c r="Q186" s="150">
        <v>0</v>
      </c>
      <c r="R186" s="150">
        <f t="shared" si="32"/>
        <v>0</v>
      </c>
      <c r="S186" s="150">
        <v>0</v>
      </c>
      <c r="T186" s="151">
        <f t="shared" si="33"/>
        <v>0</v>
      </c>
      <c r="AR186" s="152" t="s">
        <v>411</v>
      </c>
      <c r="AT186" s="152" t="s">
        <v>152</v>
      </c>
      <c r="AU186" s="152" t="s">
        <v>87</v>
      </c>
      <c r="AY186" s="13" t="s">
        <v>150</v>
      </c>
      <c r="BE186" s="153">
        <f t="shared" si="34"/>
        <v>0</v>
      </c>
      <c r="BF186" s="153">
        <f t="shared" si="35"/>
        <v>0</v>
      </c>
      <c r="BG186" s="153">
        <f t="shared" si="36"/>
        <v>0</v>
      </c>
      <c r="BH186" s="153">
        <f t="shared" si="37"/>
        <v>0</v>
      </c>
      <c r="BI186" s="153">
        <f t="shared" si="38"/>
        <v>0</v>
      </c>
      <c r="BJ186" s="13" t="s">
        <v>87</v>
      </c>
      <c r="BK186" s="153">
        <f t="shared" si="39"/>
        <v>0</v>
      </c>
      <c r="BL186" s="13" t="s">
        <v>411</v>
      </c>
      <c r="BM186" s="152" t="s">
        <v>2110</v>
      </c>
    </row>
    <row r="187" spans="2:65" s="1" customFormat="1" ht="24.2" customHeight="1">
      <c r="B187" s="139"/>
      <c r="C187" s="154" t="s">
        <v>347</v>
      </c>
      <c r="D187" s="154" t="s">
        <v>168</v>
      </c>
      <c r="E187" s="155" t="s">
        <v>2111</v>
      </c>
      <c r="F187" s="156" t="s">
        <v>2112</v>
      </c>
      <c r="G187" s="157" t="s">
        <v>166</v>
      </c>
      <c r="H187" s="158">
        <v>30</v>
      </c>
      <c r="I187" s="159"/>
      <c r="J187" s="160">
        <f t="shared" si="30"/>
        <v>0</v>
      </c>
      <c r="K187" s="161"/>
      <c r="L187" s="162"/>
      <c r="M187" s="163" t="s">
        <v>1</v>
      </c>
      <c r="N187" s="164" t="s">
        <v>41</v>
      </c>
      <c r="P187" s="150">
        <f t="shared" si="31"/>
        <v>0</v>
      </c>
      <c r="Q187" s="150">
        <v>1E-4</v>
      </c>
      <c r="R187" s="150">
        <f t="shared" si="32"/>
        <v>3.0000000000000001E-3</v>
      </c>
      <c r="S187" s="150">
        <v>0</v>
      </c>
      <c r="T187" s="151">
        <f t="shared" si="33"/>
        <v>0</v>
      </c>
      <c r="AR187" s="152" t="s">
        <v>826</v>
      </c>
      <c r="AT187" s="152" t="s">
        <v>168</v>
      </c>
      <c r="AU187" s="152" t="s">
        <v>87</v>
      </c>
      <c r="AY187" s="13" t="s">
        <v>150</v>
      </c>
      <c r="BE187" s="153">
        <f t="shared" si="34"/>
        <v>0</v>
      </c>
      <c r="BF187" s="153">
        <f t="shared" si="35"/>
        <v>0</v>
      </c>
      <c r="BG187" s="153">
        <f t="shared" si="36"/>
        <v>0</v>
      </c>
      <c r="BH187" s="153">
        <f t="shared" si="37"/>
        <v>0</v>
      </c>
      <c r="BI187" s="153">
        <f t="shared" si="38"/>
        <v>0</v>
      </c>
      <c r="BJ187" s="13" t="s">
        <v>87</v>
      </c>
      <c r="BK187" s="153">
        <f t="shared" si="39"/>
        <v>0</v>
      </c>
      <c r="BL187" s="13" t="s">
        <v>826</v>
      </c>
      <c r="BM187" s="152" t="s">
        <v>2113</v>
      </c>
    </row>
    <row r="188" spans="2:65" s="1" customFormat="1" ht="16.5" customHeight="1">
      <c r="B188" s="139"/>
      <c r="C188" s="140" t="s">
        <v>351</v>
      </c>
      <c r="D188" s="140" t="s">
        <v>152</v>
      </c>
      <c r="E188" s="141" t="s">
        <v>2114</v>
      </c>
      <c r="F188" s="142" t="s">
        <v>2115</v>
      </c>
      <c r="G188" s="143" t="s">
        <v>166</v>
      </c>
      <c r="H188" s="144">
        <v>15</v>
      </c>
      <c r="I188" s="145"/>
      <c r="J188" s="146">
        <f t="shared" si="30"/>
        <v>0</v>
      </c>
      <c r="K188" s="147"/>
      <c r="L188" s="28"/>
      <c r="M188" s="148" t="s">
        <v>1</v>
      </c>
      <c r="N188" s="149" t="s">
        <v>41</v>
      </c>
      <c r="P188" s="150">
        <f t="shared" si="31"/>
        <v>0</v>
      </c>
      <c r="Q188" s="150">
        <v>0</v>
      </c>
      <c r="R188" s="150">
        <f t="shared" si="32"/>
        <v>0</v>
      </c>
      <c r="S188" s="150">
        <v>0</v>
      </c>
      <c r="T188" s="151">
        <f t="shared" si="33"/>
        <v>0</v>
      </c>
      <c r="AR188" s="152" t="s">
        <v>411</v>
      </c>
      <c r="AT188" s="152" t="s">
        <v>152</v>
      </c>
      <c r="AU188" s="152" t="s">
        <v>87</v>
      </c>
      <c r="AY188" s="13" t="s">
        <v>150</v>
      </c>
      <c r="BE188" s="153">
        <f t="shared" si="34"/>
        <v>0</v>
      </c>
      <c r="BF188" s="153">
        <f t="shared" si="35"/>
        <v>0</v>
      </c>
      <c r="BG188" s="153">
        <f t="shared" si="36"/>
        <v>0</v>
      </c>
      <c r="BH188" s="153">
        <f t="shared" si="37"/>
        <v>0</v>
      </c>
      <c r="BI188" s="153">
        <f t="shared" si="38"/>
        <v>0</v>
      </c>
      <c r="BJ188" s="13" t="s">
        <v>87</v>
      </c>
      <c r="BK188" s="153">
        <f t="shared" si="39"/>
        <v>0</v>
      </c>
      <c r="BL188" s="13" t="s">
        <v>411</v>
      </c>
      <c r="BM188" s="152" t="s">
        <v>2116</v>
      </c>
    </row>
    <row r="189" spans="2:65" s="1" customFormat="1" ht="16.5" customHeight="1">
      <c r="B189" s="139"/>
      <c r="C189" s="154" t="s">
        <v>355</v>
      </c>
      <c r="D189" s="154" t="s">
        <v>168</v>
      </c>
      <c r="E189" s="155" t="s">
        <v>2117</v>
      </c>
      <c r="F189" s="156" t="s">
        <v>2118</v>
      </c>
      <c r="G189" s="157" t="s">
        <v>166</v>
      </c>
      <c r="H189" s="158">
        <v>15</v>
      </c>
      <c r="I189" s="159"/>
      <c r="J189" s="160">
        <f t="shared" si="30"/>
        <v>0</v>
      </c>
      <c r="K189" s="161"/>
      <c r="L189" s="162"/>
      <c r="M189" s="163" t="s">
        <v>1</v>
      </c>
      <c r="N189" s="164" t="s">
        <v>41</v>
      </c>
      <c r="P189" s="150">
        <f t="shared" si="31"/>
        <v>0</v>
      </c>
      <c r="Q189" s="150">
        <v>1.7000000000000001E-4</v>
      </c>
      <c r="R189" s="150">
        <f t="shared" si="32"/>
        <v>2.5500000000000002E-3</v>
      </c>
      <c r="S189" s="150">
        <v>0</v>
      </c>
      <c r="T189" s="151">
        <f t="shared" si="33"/>
        <v>0</v>
      </c>
      <c r="AR189" s="152" t="s">
        <v>826</v>
      </c>
      <c r="AT189" s="152" t="s">
        <v>168</v>
      </c>
      <c r="AU189" s="152" t="s">
        <v>87</v>
      </c>
      <c r="AY189" s="13" t="s">
        <v>150</v>
      </c>
      <c r="BE189" s="153">
        <f t="shared" si="34"/>
        <v>0</v>
      </c>
      <c r="BF189" s="153">
        <f t="shared" si="35"/>
        <v>0</v>
      </c>
      <c r="BG189" s="153">
        <f t="shared" si="36"/>
        <v>0</v>
      </c>
      <c r="BH189" s="153">
        <f t="shared" si="37"/>
        <v>0</v>
      </c>
      <c r="BI189" s="153">
        <f t="shared" si="38"/>
        <v>0</v>
      </c>
      <c r="BJ189" s="13" t="s">
        <v>87</v>
      </c>
      <c r="BK189" s="153">
        <f t="shared" si="39"/>
        <v>0</v>
      </c>
      <c r="BL189" s="13" t="s">
        <v>826</v>
      </c>
      <c r="BM189" s="152" t="s">
        <v>2119</v>
      </c>
    </row>
    <row r="190" spans="2:65" s="11" customFormat="1" ht="25.9" customHeight="1">
      <c r="B190" s="127"/>
      <c r="D190" s="128" t="s">
        <v>74</v>
      </c>
      <c r="E190" s="129" t="s">
        <v>770</v>
      </c>
      <c r="F190" s="129" t="s">
        <v>771</v>
      </c>
      <c r="I190" s="130"/>
      <c r="J190" s="131">
        <f>BK190</f>
        <v>0</v>
      </c>
      <c r="L190" s="127"/>
      <c r="M190" s="132"/>
      <c r="P190" s="133">
        <f>SUM(P191:P193)</f>
        <v>0</v>
      </c>
      <c r="R190" s="133">
        <f>SUM(R191:R193)</f>
        <v>0</v>
      </c>
      <c r="T190" s="134">
        <f>SUM(T191:T193)</f>
        <v>0</v>
      </c>
      <c r="AR190" s="128" t="s">
        <v>94</v>
      </c>
      <c r="AT190" s="135" t="s">
        <v>74</v>
      </c>
      <c r="AU190" s="135" t="s">
        <v>75</v>
      </c>
      <c r="AY190" s="128" t="s">
        <v>150</v>
      </c>
      <c r="BK190" s="136">
        <f>SUM(BK191:BK193)</f>
        <v>0</v>
      </c>
    </row>
    <row r="191" spans="2:65" s="1" customFormat="1" ht="16.5" customHeight="1">
      <c r="B191" s="139"/>
      <c r="C191" s="140" t="s">
        <v>359</v>
      </c>
      <c r="D191" s="140" t="s">
        <v>152</v>
      </c>
      <c r="E191" s="141" t="s">
        <v>772</v>
      </c>
      <c r="F191" s="142" t="s">
        <v>773</v>
      </c>
      <c r="G191" s="143" t="s">
        <v>774</v>
      </c>
      <c r="H191" s="144">
        <v>200</v>
      </c>
      <c r="I191" s="145"/>
      <c r="J191" s="146">
        <f>ROUND(I191*H191,2)</f>
        <v>0</v>
      </c>
      <c r="K191" s="147"/>
      <c r="L191" s="28"/>
      <c r="M191" s="148" t="s">
        <v>1</v>
      </c>
      <c r="N191" s="149" t="s">
        <v>41</v>
      </c>
      <c r="P191" s="150">
        <f>O191*H191</f>
        <v>0</v>
      </c>
      <c r="Q191" s="150">
        <v>0</v>
      </c>
      <c r="R191" s="150">
        <f>Q191*H191</f>
        <v>0</v>
      </c>
      <c r="S191" s="150">
        <v>0</v>
      </c>
      <c r="T191" s="151">
        <f>S191*H191</f>
        <v>0</v>
      </c>
      <c r="AR191" s="152" t="s">
        <v>775</v>
      </c>
      <c r="AT191" s="152" t="s">
        <v>152</v>
      </c>
      <c r="AU191" s="152" t="s">
        <v>82</v>
      </c>
      <c r="AY191" s="13" t="s">
        <v>150</v>
      </c>
      <c r="BE191" s="153">
        <f>IF(N191="základná",J191,0)</f>
        <v>0</v>
      </c>
      <c r="BF191" s="153">
        <f>IF(N191="znížená",J191,0)</f>
        <v>0</v>
      </c>
      <c r="BG191" s="153">
        <f>IF(N191="zákl. prenesená",J191,0)</f>
        <v>0</v>
      </c>
      <c r="BH191" s="153">
        <f>IF(N191="zníž. prenesená",J191,0)</f>
        <v>0</v>
      </c>
      <c r="BI191" s="153">
        <f>IF(N191="nulová",J191,0)</f>
        <v>0</v>
      </c>
      <c r="BJ191" s="13" t="s">
        <v>87</v>
      </c>
      <c r="BK191" s="153">
        <f>ROUND(I191*H191,2)</f>
        <v>0</v>
      </c>
      <c r="BL191" s="13" t="s">
        <v>775</v>
      </c>
      <c r="BM191" s="152" t="s">
        <v>2120</v>
      </c>
    </row>
    <row r="192" spans="2:65" s="1" customFormat="1" ht="16.5" customHeight="1">
      <c r="B192" s="139"/>
      <c r="C192" s="140" t="s">
        <v>363</v>
      </c>
      <c r="D192" s="140" t="s">
        <v>152</v>
      </c>
      <c r="E192" s="141" t="s">
        <v>2121</v>
      </c>
      <c r="F192" s="142" t="s">
        <v>2122</v>
      </c>
      <c r="G192" s="143" t="s">
        <v>774</v>
      </c>
      <c r="H192" s="144">
        <v>50</v>
      </c>
      <c r="I192" s="145"/>
      <c r="J192" s="146">
        <f>ROUND(I192*H192,2)</f>
        <v>0</v>
      </c>
      <c r="K192" s="147"/>
      <c r="L192" s="28"/>
      <c r="M192" s="148" t="s">
        <v>1</v>
      </c>
      <c r="N192" s="149" t="s">
        <v>41</v>
      </c>
      <c r="P192" s="150">
        <f>O192*H192</f>
        <v>0</v>
      </c>
      <c r="Q192" s="150">
        <v>0</v>
      </c>
      <c r="R192" s="150">
        <f>Q192*H192</f>
        <v>0</v>
      </c>
      <c r="S192" s="150">
        <v>0</v>
      </c>
      <c r="T192" s="151">
        <f>S192*H192</f>
        <v>0</v>
      </c>
      <c r="AR192" s="152" t="s">
        <v>775</v>
      </c>
      <c r="AT192" s="152" t="s">
        <v>152</v>
      </c>
      <c r="AU192" s="152" t="s">
        <v>82</v>
      </c>
      <c r="AY192" s="13" t="s">
        <v>150</v>
      </c>
      <c r="BE192" s="153">
        <f>IF(N192="základná",J192,0)</f>
        <v>0</v>
      </c>
      <c r="BF192" s="153">
        <f>IF(N192="znížená",J192,0)</f>
        <v>0</v>
      </c>
      <c r="BG192" s="153">
        <f>IF(N192="zákl. prenesená",J192,0)</f>
        <v>0</v>
      </c>
      <c r="BH192" s="153">
        <f>IF(N192="zníž. prenesená",J192,0)</f>
        <v>0</v>
      </c>
      <c r="BI192" s="153">
        <f>IF(N192="nulová",J192,0)</f>
        <v>0</v>
      </c>
      <c r="BJ192" s="13" t="s">
        <v>87</v>
      </c>
      <c r="BK192" s="153">
        <f>ROUND(I192*H192,2)</f>
        <v>0</v>
      </c>
      <c r="BL192" s="13" t="s">
        <v>775</v>
      </c>
      <c r="BM192" s="152" t="s">
        <v>2123</v>
      </c>
    </row>
    <row r="193" spans="2:65" s="1" customFormat="1" ht="16.5" customHeight="1">
      <c r="B193" s="139"/>
      <c r="C193" s="140" t="s">
        <v>367</v>
      </c>
      <c r="D193" s="140" t="s">
        <v>152</v>
      </c>
      <c r="E193" s="141" t="s">
        <v>2124</v>
      </c>
      <c r="F193" s="142" t="s">
        <v>2125</v>
      </c>
      <c r="G193" s="143" t="s">
        <v>774</v>
      </c>
      <c r="H193" s="144">
        <v>75</v>
      </c>
      <c r="I193" s="145"/>
      <c r="J193" s="146">
        <f>ROUND(I193*H193,2)</f>
        <v>0</v>
      </c>
      <c r="K193" s="147"/>
      <c r="L193" s="28"/>
      <c r="M193" s="166" t="s">
        <v>1</v>
      </c>
      <c r="N193" s="167" t="s">
        <v>41</v>
      </c>
      <c r="O193" s="168"/>
      <c r="P193" s="169">
        <f>O193*H193</f>
        <v>0</v>
      </c>
      <c r="Q193" s="169">
        <v>0</v>
      </c>
      <c r="R193" s="169">
        <f>Q193*H193</f>
        <v>0</v>
      </c>
      <c r="S193" s="169">
        <v>0</v>
      </c>
      <c r="T193" s="170">
        <f>S193*H193</f>
        <v>0</v>
      </c>
      <c r="AR193" s="152" t="s">
        <v>775</v>
      </c>
      <c r="AT193" s="152" t="s">
        <v>152</v>
      </c>
      <c r="AU193" s="152" t="s">
        <v>82</v>
      </c>
      <c r="AY193" s="13" t="s">
        <v>150</v>
      </c>
      <c r="BE193" s="153">
        <f>IF(N193="základná",J193,0)</f>
        <v>0</v>
      </c>
      <c r="BF193" s="153">
        <f>IF(N193="znížená",J193,0)</f>
        <v>0</v>
      </c>
      <c r="BG193" s="153">
        <f>IF(N193="zákl. prenesená",J193,0)</f>
        <v>0</v>
      </c>
      <c r="BH193" s="153">
        <f>IF(N193="zníž. prenesená",J193,0)</f>
        <v>0</v>
      </c>
      <c r="BI193" s="153">
        <f>IF(N193="nulová",J193,0)</f>
        <v>0</v>
      </c>
      <c r="BJ193" s="13" t="s">
        <v>87</v>
      </c>
      <c r="BK193" s="153">
        <f>ROUND(I193*H193,2)</f>
        <v>0</v>
      </c>
      <c r="BL193" s="13" t="s">
        <v>775</v>
      </c>
      <c r="BM193" s="152" t="s">
        <v>2126</v>
      </c>
    </row>
    <row r="194" spans="2:65" s="1" customFormat="1" ht="6.95" customHeight="1">
      <c r="B194" s="43"/>
      <c r="C194" s="44"/>
      <c r="D194" s="44"/>
      <c r="E194" s="44"/>
      <c r="F194" s="44"/>
      <c r="G194" s="44"/>
      <c r="H194" s="44"/>
      <c r="I194" s="44"/>
      <c r="J194" s="44"/>
      <c r="K194" s="44"/>
      <c r="L194" s="28"/>
    </row>
  </sheetData>
  <autoFilter ref="C129:K193" xr:uid="{00000000-0009-0000-0000-000008000000}"/>
  <mergeCells count="12">
    <mergeCell ref="E122:H122"/>
    <mergeCell ref="L2:V2"/>
    <mergeCell ref="E85:H85"/>
    <mergeCell ref="E87:H87"/>
    <mergeCell ref="E89:H89"/>
    <mergeCell ref="E118:H118"/>
    <mergeCell ref="E120:H120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1A01864-EF0C-4695-B441-7CDDB570F47F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CA84133D-9D7D-42F6-8881-9273DE30DAA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5839887-42DC-48F4-AA0B-DEF32612AF2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10</vt:i4>
      </vt:variant>
      <vt:variant>
        <vt:lpstr>Pomenované rozsahy</vt:lpstr>
      </vt:variant>
      <vt:variant>
        <vt:i4>20</vt:i4>
      </vt:variant>
    </vt:vector>
  </HeadingPairs>
  <TitlesOfParts>
    <vt:vector size="30" baseType="lpstr">
      <vt:lpstr>Rekapitulácia stavby</vt:lpstr>
      <vt:lpstr>1 - Zlepšenie tepelnej oc...</vt:lpstr>
      <vt:lpstr>2 - Zlepšenie tepelnej oc...</vt:lpstr>
      <vt:lpstr>3 - Modernizácia systému ...</vt:lpstr>
      <vt:lpstr>4 - Inštalácia alebo výme...</vt:lpstr>
      <vt:lpstr>5 - Výmena vykurovacieho ...</vt:lpstr>
      <vt:lpstr>6 - Výmena a inštalácia z...</vt:lpstr>
      <vt:lpstr>7 - Obnova stavebných kon...</vt:lpstr>
      <vt:lpstr>8 - Obnova vonkajších pov...</vt:lpstr>
      <vt:lpstr>9 - Podtlakové vetranie h...</vt:lpstr>
      <vt:lpstr>'1 - Zlepšenie tepelnej oc...'!Názvy_tlače</vt:lpstr>
      <vt:lpstr>'2 - Zlepšenie tepelnej oc...'!Názvy_tlače</vt:lpstr>
      <vt:lpstr>'3 - Modernizácia systému ...'!Názvy_tlače</vt:lpstr>
      <vt:lpstr>'4 - Inštalácia alebo výme...'!Názvy_tlače</vt:lpstr>
      <vt:lpstr>'5 - Výmena vykurovacieho ...'!Názvy_tlače</vt:lpstr>
      <vt:lpstr>'6 - Výmena a inštalácia z...'!Názvy_tlače</vt:lpstr>
      <vt:lpstr>'7 - Obnova stavebných kon...'!Názvy_tlače</vt:lpstr>
      <vt:lpstr>'8 - Obnova vonkajších pov...'!Názvy_tlače</vt:lpstr>
      <vt:lpstr>'9 - Podtlakové vetranie h...'!Názvy_tlače</vt:lpstr>
      <vt:lpstr>'Rekapitulácia stavby'!Názvy_tlače</vt:lpstr>
      <vt:lpstr>'1 - Zlepšenie tepelnej oc...'!Oblasť_tlače</vt:lpstr>
      <vt:lpstr>'2 - Zlepšenie tepelnej oc...'!Oblasť_tlače</vt:lpstr>
      <vt:lpstr>'3 - Modernizácia systému ...'!Oblasť_tlače</vt:lpstr>
      <vt:lpstr>'4 - Inštalácia alebo výme...'!Oblasť_tlače</vt:lpstr>
      <vt:lpstr>'5 - Výmena vykurovacieho ...'!Oblasť_tlače</vt:lpstr>
      <vt:lpstr>'6 - Výmena a inštalácia z...'!Oblasť_tlače</vt:lpstr>
      <vt:lpstr>'7 - Obnova stavebných kon...'!Oblasť_tlače</vt:lpstr>
      <vt:lpstr>'8 - Obnova vonkajších pov...'!Oblasť_tlače</vt:lpstr>
      <vt:lpstr>'9 - Podtlakové vetranie h...'!Oblasť_tlače</vt:lpstr>
      <vt:lpstr>'Rekapitulácia stavby'!Oblasť_tlače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Dzugas Michal</dc:creator>
  <cp:lastModifiedBy>Juríčková Marta</cp:lastModifiedBy>
  <dcterms:created xsi:type="dcterms:W3CDTF">2023-04-28T12:13:34Z</dcterms:created>
  <dcterms:modified xsi:type="dcterms:W3CDTF">2024-06-20T07:30:45Z</dcterms:modified>
</cp:coreProperties>
</file>