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ATA\Sportoviště + Naše\Znojmo - Bolzánova 68 čistírna\"/>
    </mc:Choice>
  </mc:AlternateContent>
  <xr:revisionPtr revIDLastSave="0" documentId="13_ncr:1_{8AF8900A-61D3-4401-9EFC-00195997A12A}" xr6:coauthVersionLast="47" xr6:coauthVersionMax="47" xr10:uidLastSave="{00000000-0000-0000-0000-000000000000}"/>
  <bookViews>
    <workbookView xWindow="-23148" yWindow="-12" windowWidth="23256" windowHeight="12576" xr2:uid="{00000000-000D-0000-FFFF-FFFF00000000}"/>
  </bookViews>
  <sheets>
    <sheet name="Stavba" sheetId="1" r:id="rId1"/>
    <sheet name="VzorPolozky" sheetId="10" state="hidden" r:id="rId2"/>
    <sheet name="01 2421_21 Pol" sheetId="12" r:id="rId3"/>
  </sheets>
  <externalReferences>
    <externalReference r:id="rId4"/>
  </externalReferences>
  <definedNames>
    <definedName name="CelkemDPHVypocet" localSheetId="0">Stavba!$H$42</definedName>
    <definedName name="CenaCelkem">Stavba!$G$29</definedName>
    <definedName name="CenaCelkemBezDPH">Stavba!$G$28</definedName>
    <definedName name="CenaCelkemVypocet" localSheetId="0">Stavba!$I$42</definedName>
    <definedName name="cisloobjektu">Stavba!$D$3</definedName>
    <definedName name="CisloRozpoctu">'[1]Krycí list'!$C$2</definedName>
    <definedName name="CisloStavby" localSheetId="0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0">Stavba!$I$12</definedName>
    <definedName name="dmisto">Stavba!$E$13:$G$13</definedName>
    <definedName name="DPHSni">Stavba!$G$24</definedName>
    <definedName name="DPHZakl">Stavba!$G$26</definedName>
    <definedName name="dpsc" localSheetId="0">Stavba!$D$13</definedName>
    <definedName name="IČO" localSheetId="0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0">Stavba!$E$2</definedName>
    <definedName name="nazevstavby">'[1]Krycí list'!$C$7</definedName>
    <definedName name="NazevStavebnihoRozpoctu">Stavba!$E$4</definedName>
    <definedName name="_xlnm.Print_Titles" localSheetId="2">'01 2421_21 Pol'!$1:$7</definedName>
    <definedName name="oadresa">Stavba!$D$6</definedName>
    <definedName name="Objednatel" localSheetId="0">Stavba!$D$5</definedName>
    <definedName name="Objekt" localSheetId="0">Stavba!$B$38</definedName>
    <definedName name="_xlnm.Print_Area" localSheetId="2">'01 2421_21 Pol'!$A$1:$G$163</definedName>
    <definedName name="_xlnm.Print_Area" localSheetId="0">Stavba!$A$1:$J$69</definedName>
    <definedName name="odic" localSheetId="0">Stavba!$I$6</definedName>
    <definedName name="oico" localSheetId="0">Stavba!$I$5</definedName>
    <definedName name="omisto" localSheetId="0">Stavba!$E$7</definedName>
    <definedName name="onazev" localSheetId="0">Stavba!$D$6</definedName>
    <definedName name="opsc" localSheetId="0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0">Stavba!$E$23</definedName>
    <definedName name="SazbaDPH1">'[1]Krycí list'!$C$30</definedName>
    <definedName name="SazbaDPH2" localSheetId="0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0" hidden="1">Stavba!$A:$A</definedName>
    <definedName name="Z_B7E7C763_C459_487D_8ABA_5CFDDFBD5A84_.wvu.PrintArea" localSheetId="0" hidden="1">Stavba!$B$1:$J$36</definedName>
    <definedName name="ZakladDPHSni">Stavba!$G$23</definedName>
    <definedName name="ZakladDPHSniVypocet" localSheetId="0">Stavba!$F$42</definedName>
    <definedName name="ZakladDPHZakl">Stavba!$G$25</definedName>
    <definedName name="ZakladDPHZaklVypocet" localSheetId="0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50" i="1" l="1"/>
  <c r="I51" i="1"/>
  <c r="I52" i="1"/>
  <c r="I53" i="1"/>
  <c r="I54" i="1"/>
  <c r="I57" i="1"/>
  <c r="I58" i="1"/>
  <c r="I65" i="1"/>
  <c r="I66" i="1"/>
  <c r="I18" i="1" s="1"/>
  <c r="I67" i="1"/>
  <c r="I68" i="1"/>
  <c r="I20" i="1" s="1"/>
  <c r="M162" i="12"/>
  <c r="F41" i="1" s="1"/>
  <c r="I19" i="1"/>
  <c r="J28" i="1"/>
  <c r="J26" i="1"/>
  <c r="G38" i="1"/>
  <c r="F38" i="1"/>
  <c r="J23" i="1"/>
  <c r="J24" i="1"/>
  <c r="J25" i="1"/>
  <c r="J27" i="1"/>
  <c r="E24" i="1"/>
  <c r="E26" i="1"/>
  <c r="I49" i="1" l="1"/>
  <c r="I16" i="1" s="1"/>
  <c r="I62" i="1"/>
  <c r="I60" i="1"/>
  <c r="I59" i="1"/>
  <c r="I56" i="1"/>
  <c r="F39" i="1"/>
  <c r="F40" i="1"/>
  <c r="I64" i="1"/>
  <c r="I63" i="1"/>
  <c r="I61" i="1"/>
  <c r="I55" i="1"/>
  <c r="N162" i="12"/>
  <c r="G41" i="1" l="1"/>
  <c r="H41" i="1" s="1"/>
  <c r="I41" i="1" s="1"/>
  <c r="G40" i="1"/>
  <c r="G39" i="1"/>
  <c r="G42" i="1" s="1"/>
  <c r="A25" i="1" s="1"/>
  <c r="F42" i="1"/>
  <c r="I17" i="1"/>
  <c r="I21" i="1" s="1"/>
  <c r="I69" i="1"/>
  <c r="J67" i="1" s="1"/>
  <c r="H40" i="1"/>
  <c r="I40" i="1" s="1"/>
  <c r="J63" i="1"/>
  <c r="J64" i="1"/>
  <c r="J68" i="1"/>
  <c r="J65" i="1"/>
  <c r="J51" i="1"/>
  <c r="J66" i="1"/>
  <c r="J50" i="1"/>
  <c r="J49" i="1"/>
  <c r="J53" i="1"/>
  <c r="J55" i="1"/>
  <c r="J56" i="1"/>
  <c r="J60" i="1"/>
  <c r="J54" i="1"/>
  <c r="J58" i="1"/>
  <c r="J59" i="1"/>
  <c r="J52" i="1"/>
  <c r="J57" i="1"/>
  <c r="J61" i="1"/>
  <c r="J62" i="1"/>
  <c r="G28" i="1" l="1"/>
  <c r="G26" i="1"/>
  <c r="A26" i="1"/>
  <c r="H39" i="1"/>
  <c r="J69" i="1"/>
  <c r="A23" i="1" l="1"/>
  <c r="I39" i="1"/>
  <c r="I42" i="1" s="1"/>
  <c r="H42" i="1"/>
  <c r="J40" i="1" l="1"/>
  <c r="J39" i="1"/>
  <c r="J42" i="1" s="1"/>
  <c r="J41" i="1"/>
  <c r="G24" i="1"/>
  <c r="A27" i="1" s="1"/>
  <c r="A29" i="1" s="1"/>
  <c r="G29" i="1" s="1"/>
  <c r="G27" i="1" s="1"/>
  <c r="A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sharedStrings.xml><?xml version="1.0" encoding="utf-8"?>
<sst xmlns="http://schemas.openxmlformats.org/spreadsheetml/2006/main" count="625" uniqueCount="309">
  <si>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</si>
  <si>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</si>
  <si>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</si>
  <si>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</si>
  <si>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</si>
  <si>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</si>
  <si>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</si>
  <si>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</si>
  <si>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</si>
  <si>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</si>
  <si>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</si>
  <si>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</si>
  <si>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</si>
  <si>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</si>
  <si>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</si>
  <si>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</si>
  <si>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</si>
  <si>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</si>
  <si>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</si>
  <si>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</si>
  <si>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</si>
  <si>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</si>
  <si>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</si>
  <si>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</si>
  <si>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</si>
  <si>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</si>
  <si>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</si>
  <si>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</si>
  <si>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</si>
  <si>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</si>
  <si>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</si>
  <si>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</si>
  <si>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Rozpis ceny</t>
  </si>
  <si>
    <t>Rekapitulace daní</t>
  </si>
  <si>
    <t>Cena celkem s DPH</t>
  </si>
  <si>
    <t>#RTSROZP#</t>
  </si>
  <si>
    <t>#CASTI&gt;&gt;</t>
  </si>
  <si>
    <t>2421_21</t>
  </si>
  <si>
    <t>Rekonstrukce střechy</t>
  </si>
  <si>
    <t>01</t>
  </si>
  <si>
    <t>Objekt:</t>
  </si>
  <si>
    <t>Rozpočet:</t>
  </si>
  <si>
    <t>Stavba</t>
  </si>
  <si>
    <t>Celkem za stavbu</t>
  </si>
  <si>
    <t>CZK</t>
  </si>
  <si>
    <t>Rekapitulace dílů</t>
  </si>
  <si>
    <t>Typ dílu</t>
  </si>
  <si>
    <t>3</t>
  </si>
  <si>
    <t>Svislé a kompletní konstrukce</t>
  </si>
  <si>
    <t>4</t>
  </si>
  <si>
    <t>Vodorovné konstrukce</t>
  </si>
  <si>
    <t>6</t>
  </si>
  <si>
    <t>Úpravy povrchu, podlahy</t>
  </si>
  <si>
    <t>61</t>
  </si>
  <si>
    <t>Úpravy povrchů vnitřní</t>
  </si>
  <si>
    <t>62</t>
  </si>
  <si>
    <t>Úpravy povrchů vnější</t>
  </si>
  <si>
    <t>63</t>
  </si>
  <si>
    <t>Podlahy a podlahové konstrukce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</si>
  <si>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</si>
  <si>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</si>
  <si>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</si>
  <si>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</si>
  <si>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</si>
  <si>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</si>
  <si>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</si>
  <si>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</si>
  <si>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712</t>
  </si>
  <si>
    <t>Povlakové krytiny</t>
  </si>
  <si>
    <t>713</t>
  </si>
  <si>
    <t>Izolace tepelné</t>
  </si>
  <si>
    <t>721</t>
  </si>
  <si>
    <t>Vnitřní kanalizace</t>
  </si>
  <si>
    <t>728</t>
  </si>
  <si>
    <t>Vzduchotechnika</t>
  </si>
  <si>
    <t>762</t>
  </si>
  <si>
    <t>Konstrukce tesařské</t>
  </si>
  <si>
    <t>764</t>
  </si>
  <si>
    <t>Konstrukce klempířské</t>
  </si>
  <si>
    <t>783</t>
  </si>
  <si>
    <t>Nátěry</t>
  </si>
  <si>
    <t>M65</t>
  </si>
  <si>
    <t>Elektroinstalace a veřejné osvětlení</t>
  </si>
  <si>
    <t>D96</t>
  </si>
  <si>
    <t>Přesuny suti a vybouraných hmot</t>
  </si>
  <si>
    <t>PSU</t>
  </si>
  <si>
    <t>ON</t>
  </si>
  <si>
    <t>VN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</si>
  <si>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</si>
  <si>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</si>
  <si>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</si>
  <si>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</si>
  <si>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</si>
  <si>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</si>
  <si>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</si>
  <si>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</si>
  <si>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</si>
  <si>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</si>
  <si>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DPH</t>
  </si>
  <si>
    <t>Díl:</t>
  </si>
  <si>
    <t>DIL</t>
  </si>
  <si>
    <t>310235241R00</t>
  </si>
  <si>
    <t>Zazdívka otvorů pl.0,0225 m2 cihlami, tl.zdi 30 cm</t>
  </si>
  <si>
    <t>kus</t>
  </si>
  <si>
    <t>POL1_</t>
  </si>
  <si>
    <t>ventilační otvory : 8</t>
  </si>
  <si>
    <t>VV</t>
  </si>
  <si>
    <t>311271187R00</t>
  </si>
  <si>
    <t>Zdivo z tvárnic Ytong pero - drážka tl. 300 mm</t>
  </si>
  <si>
    <t>m2</t>
  </si>
  <si>
    <t>0,25*(18,45*2+12,6)</t>
  </si>
  <si>
    <t>411387531R00</t>
  </si>
  <si>
    <t>Zabetonování otvorů 0,25 m2 ve stropech a klenbách</t>
  </si>
  <si>
    <t>prostup po VZT : 1</t>
  </si>
  <si>
    <t>602016191R00</t>
  </si>
  <si>
    <t>Penetrační nátěr stěn PROFI UNI Putzgrund</t>
  </si>
  <si>
    <t>1,2*((0,5*4*4)+0,64*4+(1,2*2+0,5*2)*2)</t>
  </si>
  <si>
    <t>612409991RT2</t>
  </si>
  <si>
    <t>Začištění omítek kolem oken,dveří apod. s použitím suché maltové směsi</t>
  </si>
  <si>
    <t>m</t>
  </si>
  <si>
    <t>0,3*4*8</t>
  </si>
  <si>
    <t>622311137RT6</t>
  </si>
  <si>
    <t>Zateplovací systém Baumit, fasáda, EPS F tl.200 mm s omítkou SilikatTop K2, lepidlo ProContact</t>
  </si>
  <si>
    <t>KZS pod atikou : 1*(18,45*2+13,1)</t>
  </si>
  <si>
    <t>622422211R00</t>
  </si>
  <si>
    <t>Oprava vnějších omítek vápen. hladk. II, do 20 %</t>
  </si>
  <si>
    <t>622904112R00</t>
  </si>
  <si>
    <t>Očištění fasád tlakovou vodou složitost 1 - 2</t>
  </si>
  <si>
    <t>komíny : 1,2*((0,5*4*4)+0,64*4+(1,2*2+0,5*2)*2)</t>
  </si>
  <si>
    <t>622311553RT</t>
  </si>
  <si>
    <t>Zateplovací systém Baumit,  XPS tl. 30 mm s omítkou silikat, lepidlo ProContact</t>
  </si>
  <si>
    <t>komíny : 1*((0,5*4*4)+0,64*4+(1,2*2+0,5*2)*2)</t>
  </si>
  <si>
    <t>632451024R00</t>
  </si>
  <si>
    <t>Vyrovnávací potěr MC 15, v pásu, tl. 50 mm</t>
  </si>
  <si>
    <t>0,45*(18,45*2+12,6)</t>
  </si>
  <si>
    <t>941941041R00</t>
  </si>
  <si>
    <t>Montáž lešení leh.řad.s podlahami,š.1,2 m, H 10 m</t>
  </si>
  <si>
    <t>4*(18,5*2+15)</t>
  </si>
  <si>
    <t>941941291R00</t>
  </si>
  <si>
    <t>Příplatek za každý měsíc použití lešení k pol.1041</t>
  </si>
  <si>
    <t>Odkaz na mn. položky pořadí 11 : 208,00000</t>
  </si>
  <si>
    <t>941944841R00</t>
  </si>
  <si>
    <t>Demontáž lešení leh.řad.bez podlah,š.1,2 m,H 10 m</t>
  </si>
  <si>
    <t>Odkaz na mn. položky pořadí 12 : 208,00000</t>
  </si>
  <si>
    <t>952902110R00</t>
  </si>
  <si>
    <t>Zametání v místnostech, chodbách, na  schodišti a na půdách</t>
  </si>
  <si>
    <t>úklid střechy : 240</t>
  </si>
  <si>
    <t>956951114R00</t>
  </si>
  <si>
    <t>Dodání a osazení dřevěných latí, průřezu 5 x 5 cm</t>
  </si>
  <si>
    <t>2*(12,6+18,45*2)</t>
  </si>
  <si>
    <t>900      RT3</t>
  </si>
  <si>
    <t>HZS Práce v tarifní třídě 6 (např. tesař)</t>
  </si>
  <si>
    <t>h</t>
  </si>
  <si>
    <t>POL10_</t>
  </si>
  <si>
    <t>práce jinde nespecifikované : 15</t>
  </si>
  <si>
    <t>R : 30</t>
  </si>
  <si>
    <t>971035231R00</t>
  </si>
  <si>
    <t>Vybourání otv. zeď cihel. 0,0225 m2, tl. 15 cm, MC</t>
  </si>
  <si>
    <t>978015241R00</t>
  </si>
  <si>
    <t>Otlučení omítek vnějších MVC v složit.1-4 do 30 %</t>
  </si>
  <si>
    <t>999281105R00</t>
  </si>
  <si>
    <t>Přesun hmot pro opravy a údržbu do výšky 6 m</t>
  </si>
  <si>
    <t>t</t>
  </si>
  <si>
    <t>POL7_</t>
  </si>
  <si>
    <t>712300832RT1</t>
  </si>
  <si>
    <t>Odstranění povlakové krytiny střech do 10° , 2 vrstvy z ploch jednotlivě do 10 m2</t>
  </si>
  <si>
    <t xml:space="preserve">na atikách : </t>
  </si>
  <si>
    <t>(18,45*2+12,6*2)*0,5</t>
  </si>
  <si>
    <t>712341559RV1</t>
  </si>
  <si>
    <t>Provedení povlakové krytiny střech do 10°, asfaltovými pásy, přitavení celoplošně 1 vrstva - včetně dodávky Elastek 40 special dekor</t>
  </si>
  <si>
    <t>1,5*(12,6+18,45*2)</t>
  </si>
  <si>
    <t>712372111RS3</t>
  </si>
  <si>
    <t>Provedení povlakové krytiny střech do 10°, fólií kotvenou do betonového podkladu, 4 kotvy/m2 pro tloušťku tepelné izolace do 160 mm, včetně dodávky fólie tl. 1,5 mm</t>
  </si>
  <si>
    <t>vytažení na stěnu : 0,5*13</t>
  </si>
  <si>
    <t>vytažení na komíny : 0,5*((0,5*4*3)+(1,2*2+0,5*2)*2+0,64*4)</t>
  </si>
  <si>
    <t>712372111RV3</t>
  </si>
  <si>
    <t>Provedení povlakové krytiny střech do 10°, fólií kotvenou do betonového podkladu, 4 kotvy/m2 pro tloušťku tepelné izolace do 300 mm, včetně dodávky fólie tl. 1,5 mm</t>
  </si>
  <si>
    <t>240</t>
  </si>
  <si>
    <t>712378003R00</t>
  </si>
  <si>
    <t>Atiková okapnice VIPLANYL rš 250 mm</t>
  </si>
  <si>
    <t>13+18,5*2</t>
  </si>
  <si>
    <t>712378006R00</t>
  </si>
  <si>
    <t>Rohová lišta vnější VIPLANYL rš 100 mm</t>
  </si>
  <si>
    <t>17,86*2+11,85*2</t>
  </si>
  <si>
    <t>kanálek : 17,1*2+0,15*4+0,7*2</t>
  </si>
  <si>
    <t>712378009R00</t>
  </si>
  <si>
    <t>Rohová lišta vnitřní VIPLANYL rš 130 mm</t>
  </si>
  <si>
    <t>0,5*4*4+(0,5*2+1,2*2)*2+0,64*4</t>
  </si>
  <si>
    <t>0,4*4</t>
  </si>
  <si>
    <t>17,1*2+0,15*4+0,7*2</t>
  </si>
  <si>
    <t>712378012R00</t>
  </si>
  <si>
    <t>Krycí a stěnová lišta z plechu VIPLANYL, rš 160 + 80 mm, k uchycení fóliové krytiny ke stěně</t>
  </si>
  <si>
    <t>13,02</t>
  </si>
  <si>
    <t>712378110R00</t>
  </si>
  <si>
    <t>Vnitřní rohová tvarovka Alkorplan</t>
  </si>
  <si>
    <t>4+8</t>
  </si>
  <si>
    <t>712378111R00</t>
  </si>
  <si>
    <t>Vnější rohová tvarovka Alkorplan</t>
  </si>
  <si>
    <t>4*8</t>
  </si>
  <si>
    <t>712391171RZ5</t>
  </si>
  <si>
    <t>Položení podkladní textilie na střechách do 10° 1 vrstva - včetně dodávky textilie geoNETEX</t>
  </si>
  <si>
    <t>Odkaz na mn. položky pořadí 23 : 240,00000</t>
  </si>
  <si>
    <t>Odkaz na mn. položky pořadí 22 : 14,18000</t>
  </si>
  <si>
    <t>998712201R00</t>
  </si>
  <si>
    <t>Přesun hmot pro povlakové krytiny, výšky do 6 m</t>
  </si>
  <si>
    <t>713121111R00</t>
  </si>
  <si>
    <t>Montáž tepelné nebo kročejové izolace podlah na sucho, jednovrstvé</t>
  </si>
  <si>
    <t>240*2</t>
  </si>
  <si>
    <t>713131130R00</t>
  </si>
  <si>
    <t>Montáž tepelné izolace stěn vložením do nosné rámové konstrukce</t>
  </si>
  <si>
    <t>atika shora : 0,3*(13,02+18,45*2)</t>
  </si>
  <si>
    <t>713131131R00</t>
  </si>
  <si>
    <t>Montáž tepelné izolace stěn lepením</t>
  </si>
  <si>
    <t>atika - vnitřní strana , XPS tl. 50mm : 0,15*(11,85+17,9*2)</t>
  </si>
  <si>
    <t>28375460R</t>
  </si>
  <si>
    <t>Deska izolační XPS univerzální</t>
  </si>
  <si>
    <t>m3</t>
  </si>
  <si>
    <t>POL3_</t>
  </si>
  <si>
    <t>atika shora : 0,3*0,05*(13,02+18,45*2)*1,05</t>
  </si>
  <si>
    <t>atika - vnitřní strana , XPS tl. 50mm : 0,15*0,05*(11,85+17,9*2)</t>
  </si>
  <si>
    <t>28375705R</t>
  </si>
  <si>
    <t>Deska izolační EPS 150, Isover stabilizovaná</t>
  </si>
  <si>
    <t>0,2*240/1,05</t>
  </si>
  <si>
    <t>28375972R</t>
  </si>
  <si>
    <t>Deska spádová EPS 150 BACHL</t>
  </si>
  <si>
    <t>(0,03+0,12)/2*240*1,15</t>
  </si>
  <si>
    <t>998713201R00</t>
  </si>
  <si>
    <t>Přesun hmot pro izolace tepelné, výšky do 6 m</t>
  </si>
  <si>
    <t>721210822R00</t>
  </si>
  <si>
    <t>Demontáž střešní vpusti, DN 100 mm</t>
  </si>
  <si>
    <t>2</t>
  </si>
  <si>
    <t>721231212RT5</t>
  </si>
  <si>
    <t>Vtok střešní sanační v povlakové krytině, střecha zateplená průměr 110 mm</t>
  </si>
  <si>
    <t>998721201R00</t>
  </si>
  <si>
    <t>Přesun hmot pro vnitřní kanalizaci, výšky do 6 m</t>
  </si>
  <si>
    <t>728112814R00</t>
  </si>
  <si>
    <t>Demontáž potrubí plechového kruhového do d 400 mm</t>
  </si>
  <si>
    <t>1</t>
  </si>
  <si>
    <t>728415111R00</t>
  </si>
  <si>
    <t>Montáž mřížky větrací nebo ventilační do 0,04 m2</t>
  </si>
  <si>
    <t>8</t>
  </si>
  <si>
    <t>odvětrání střechy : 22</t>
  </si>
  <si>
    <t>728415811R00</t>
  </si>
  <si>
    <t>Demontáž mřížky větrací nebo ventilační do 0,04 m2</t>
  </si>
  <si>
    <t>1+2+2+3</t>
  </si>
  <si>
    <t>728614822R00</t>
  </si>
  <si>
    <t>Demontáž ventilátoru axiálního nízkotlakového potrubního do d 400 mm</t>
  </si>
  <si>
    <t>42972740R</t>
  </si>
  <si>
    <t>Mřížka kruhová KMM průměr 100 mm TP.20, na konec potrubí</t>
  </si>
  <si>
    <t>42972814R</t>
  </si>
  <si>
    <t>Mřížka čtyřhranná KMM 315 x 315 mm TP.20</t>
  </si>
  <si>
    <t>998728201R00</t>
  </si>
  <si>
    <t>Přesun hmot pro vzduchotechniku, výšky do 6 m</t>
  </si>
  <si>
    <t>762441112RT2</t>
  </si>
  <si>
    <t>Montáž obložení atiky z desek na bázi dřeva, 1 vrstva, šroubováním včetně dodávky desky OSB ECO 3 N tl. 18 mm</t>
  </si>
  <si>
    <t>0,5*(18,45*2+12,6)</t>
  </si>
  <si>
    <t>998762202R00</t>
  </si>
  <si>
    <t>Přesun hmot pro tesařské konstrukce, výšky do 12 m</t>
  </si>
  <si>
    <t>764817168R00</t>
  </si>
  <si>
    <t>Oplechování zdí (atik) z lak.Pz plechu, rš 680 mm</t>
  </si>
  <si>
    <t>HLAVY KOMÍNŮ : 0,5*4+1,2*2+0,6</t>
  </si>
  <si>
    <t>764817175RT2</t>
  </si>
  <si>
    <t>Oplechování zdí (atik) z lak.Pz plechu, rš 750 mm nalepení Enkolitem</t>
  </si>
  <si>
    <t>13,02+18,45*2</t>
  </si>
  <si>
    <t>764331831R00</t>
  </si>
  <si>
    <t>Demontáž lemování zdí, rš 250 a 330 mm, do 45°</t>
  </si>
  <si>
    <t>13</t>
  </si>
  <si>
    <t>764339830R00</t>
  </si>
  <si>
    <t>Demontáž lemování komínů v ploše, hl. kryt, do 30°</t>
  </si>
  <si>
    <t>0,3*((0,5*4)*3+(1,19*2+0,5*2)*2+0,64*4)</t>
  </si>
  <si>
    <t>764430840R00</t>
  </si>
  <si>
    <t>Demontáž oplechování zdí,rš od 330 do 500 mm</t>
  </si>
  <si>
    <t>18,45*2+12,6*2</t>
  </si>
  <si>
    <t>764430850R00</t>
  </si>
  <si>
    <t>Demontáž oplechování zdí,rš 600 mm</t>
  </si>
  <si>
    <t>komíny : 0,5*4+1,19*2+0,64</t>
  </si>
  <si>
    <t>998764201R00</t>
  </si>
  <si>
    <t>Přesun hmot pro klempířské konstr., výšky do 6 m</t>
  </si>
  <si>
    <t>783222921RT1</t>
  </si>
  <si>
    <t>Údržba, nátěr syntetický kov.konstr.Hammerite 2x přímo na rez hladký</t>
  </si>
  <si>
    <t>VZT jednotka : 3</t>
  </si>
  <si>
    <t>650111611RT6</t>
  </si>
  <si>
    <t>Montáž svodového vodiče D do 10 mm včetně podpěr včetně dodávky drátu AlMgSi T/4 8 mm, bez dodávky podpěry</t>
  </si>
  <si>
    <t>19*2+13,1+5+1,5*2</t>
  </si>
  <si>
    <t>650111711RT5</t>
  </si>
  <si>
    <t xml:space="preserve">Montáž hromosvodové svorky do 2 šroubů včetně dodávky svorky SR 3a </t>
  </si>
  <si>
    <t>10</t>
  </si>
  <si>
    <t>650811116R00</t>
  </si>
  <si>
    <t>Demontáž vodiče svodového nad D 10 mm</t>
  </si>
  <si>
    <t>650811135R00</t>
  </si>
  <si>
    <t>Demontáž podpěry vedení na ploché střeše</t>
  </si>
  <si>
    <t>35441544R</t>
  </si>
  <si>
    <t>Podpěra vedení na ploché střechy PV 21d</t>
  </si>
  <si>
    <t>70</t>
  </si>
  <si>
    <t>979012212R00</t>
  </si>
  <si>
    <t>Svislá doprava suti a vybour. hmot na H do 4 m</t>
  </si>
  <si>
    <t>POL8_</t>
  </si>
  <si>
    <t>979081111R00</t>
  </si>
  <si>
    <t>Odvoz suti a vybour. hmot na skládku do 1 km</t>
  </si>
  <si>
    <t>979081121R00</t>
  </si>
  <si>
    <t>Příplatek k odvozu za každý další 1 km</t>
  </si>
  <si>
    <t>979990121R00</t>
  </si>
  <si>
    <t>Poplatek za uložení suti - asfaltové pásy, skupina odpadu 170302</t>
  </si>
  <si>
    <t>005121 R</t>
  </si>
  <si>
    <t>Zařízení staveniště</t>
  </si>
  <si>
    <t>Soubor</t>
  </si>
  <si>
    <t>POL99_2</t>
  </si>
  <si>
    <t>SUM</t>
  </si>
  <si>
    <t>Zadavatel upozorňuje zájemce o veřejnou zakázku, že popis stavebních prací, dodávek nebo služeb, které jsou předmětem veřejné zakázky, popisem PŘEDPOKLÁDANÝM a zadavatel nezaručuje jeho úplnost, a proto je zájemce povinen vzít v úvahu všechny související podklady a informace a předvídat případné překážky a vyzvat zadavatele k doplnění případně chybějících položek potřebných pro celé, úplné a funkční dílo, které mají být zahrnuty v ceně.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</si>
</sst>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5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49" fontId="8" fillId="0" borderId="6" xfId="0" applyNumberFormat="1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indent="1"/>
    </xf>
    <xf numFmtId="0" fontId="0" fillId="2" borderId="0" xfId="0" applyFill="1" applyAlignment="1">
      <alignment wrapText="1"/>
    </xf>
    <xf numFmtId="49" fontId="6" fillId="2" borderId="0" xfId="0" applyNumberFormat="1" applyFont="1" applyFill="1" applyAlignment="1">
      <alignment horizontal="left" vertical="center" wrapText="1"/>
    </xf>
    <xf numFmtId="0" fontId="0" fillId="2" borderId="1" xfId="0" applyFill="1" applyBorder="1" applyAlignment="1">
      <alignment horizontal="left" vertical="center" indent="1"/>
    </xf>
    <xf numFmtId="49" fontId="8" fillId="2" borderId="0" xfId="0" applyNumberFormat="1" applyFont="1" applyFill="1" applyAlignment="1">
      <alignment horizontal="left" vertical="center" wrapText="1"/>
    </xf>
    <xf numFmtId="0" fontId="0" fillId="2" borderId="9" xfId="0" applyFill="1" applyBorder="1" applyAlignment="1">
      <alignment horizontal="left" vertical="center" indent="1"/>
    </xf>
    <xf numFmtId="0" fontId="0" fillId="2" borderId="6" xfId="0" applyFill="1" applyBorder="1" applyAlignment="1">
      <alignment wrapText="1"/>
    </xf>
    <xf numFmtId="49" fontId="8" fillId="2" borderId="6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4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4" borderId="28" xfId="0" applyNumberFormat="1" applyFont="1" applyFill="1" applyBorder="1" applyAlignment="1">
      <alignment vertical="center"/>
    </xf>
    <xf numFmtId="4" fontId="7" fillId="4" borderId="29" xfId="0" applyNumberFormat="1" applyFont="1" applyFill="1" applyBorder="1" applyAlignment="1">
      <alignment vertical="center" wrapText="1"/>
    </xf>
    <xf numFmtId="4" fontId="10" fillId="4" borderId="30" xfId="0" applyNumberFormat="1" applyFont="1" applyFill="1" applyBorder="1" applyAlignment="1">
      <alignment horizontal="center" vertical="center" wrapText="1" shrinkToFit="1"/>
    </xf>
    <xf numFmtId="4" fontId="7" fillId="4" borderId="30" xfId="0" applyNumberFormat="1" applyFont="1" applyFill="1" applyBorder="1" applyAlignment="1">
      <alignment horizontal="center" vertical="center" wrapText="1" shrinkToFit="1"/>
    </xf>
    <xf numFmtId="3" fontId="7" fillId="4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3" xfId="0" applyNumberFormat="1" applyFont="1" applyBorder="1" applyAlignment="1">
      <alignment vertical="center" wrapText="1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2" borderId="37" xfId="0" applyNumberFormat="1" applyFill="1" applyBorder="1" applyAlignment="1">
      <alignment vertical="center" wrapText="1" shrinkToFit="1"/>
    </xf>
    <xf numFmtId="4" fontId="0" fillId="2" borderId="37" xfId="0" applyNumberFormat="1" applyFill="1" applyBorder="1" applyAlignment="1">
      <alignment vertical="center" shrinkToFit="1"/>
    </xf>
    <xf numFmtId="3" fontId="0" fillId="2" borderId="37" xfId="0" applyNumberFormat="1" applyFill="1" applyBorder="1" applyAlignment="1">
      <alignment vertical="center"/>
    </xf>
    <xf numFmtId="0" fontId="4" fillId="2" borderId="11" xfId="0" applyFont="1" applyFill="1" applyBorder="1" applyAlignment="1">
      <alignment horizontal="left" vertical="center" indent="1"/>
    </xf>
    <xf numFmtId="0" fontId="5" fillId="2" borderId="7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4" fontId="4" fillId="2" borderId="7" xfId="0" applyNumberFormat="1" applyFont="1" applyFill="1" applyBorder="1" applyAlignment="1">
      <alignment horizontal="left" vertical="center"/>
    </xf>
    <xf numFmtId="49" fontId="0" fillId="2" borderId="13" xfId="0" applyNumberFormat="1" applyFill="1" applyBorder="1" applyAlignment="1">
      <alignment horizontal="left" vertical="center"/>
    </xf>
    <xf numFmtId="0" fontId="0" fillId="2" borderId="7" xfId="0" applyFill="1" applyBorder="1" applyAlignment="1">
      <alignment wrapText="1"/>
    </xf>
    <xf numFmtId="0" fontId="0" fillId="2" borderId="7" xfId="0" applyFill="1" applyBorder="1"/>
    <xf numFmtId="49" fontId="8" fillId="2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4" borderId="28" xfId="0" applyFont="1" applyFill="1" applyBorder="1" applyAlignment="1">
      <alignment horizontal="center" vertical="center" wrapText="1"/>
    </xf>
    <xf numFmtId="0" fontId="15" fillId="4" borderId="29" xfId="0" applyFont="1" applyFill="1" applyBorder="1" applyAlignment="1">
      <alignment horizontal="center" vertical="center" wrapText="1"/>
    </xf>
    <xf numFmtId="0" fontId="15" fillId="4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0" fontId="7" fillId="2" borderId="34" xfId="0" applyFont="1" applyFill="1" applyBorder="1" applyAlignment="1">
      <alignment vertical="center"/>
    </xf>
    <xf numFmtId="0" fontId="7" fillId="2" borderId="34" xfId="0" applyFont="1" applyFill="1" applyBorder="1" applyAlignment="1">
      <alignment vertical="center" wrapText="1"/>
    </xf>
    <xf numFmtId="0" fontId="7" fillId="2" borderId="35" xfId="0" applyFont="1" applyFill="1" applyBorder="1" applyAlignment="1">
      <alignment vertical="center" wrapText="1"/>
    </xf>
    <xf numFmtId="164" fontId="7" fillId="0" borderId="33" xfId="0" applyNumberFormat="1" applyFont="1" applyBorder="1" applyAlignment="1">
      <alignment vertical="center"/>
    </xf>
    <xf numFmtId="164" fontId="7" fillId="2" borderId="37" xfId="0" applyNumberFormat="1" applyFont="1" applyFill="1" applyBorder="1" applyAlignment="1">
      <alignment vertical="center"/>
    </xf>
    <xf numFmtId="164" fontId="0" fillId="0" borderId="0" xfId="0" applyNumberFormat="1"/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2" borderId="37" xfId="0" applyNumberFormat="1" applyFont="1" applyFill="1" applyBorder="1" applyAlignment="1">
      <alignment horizontal="center" vertical="center"/>
    </xf>
    <xf numFmtId="4" fontId="7" fillId="2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2" borderId="21" xfId="0" applyFill="1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0" fontId="0" fillId="4" borderId="15" xfId="0" applyFill="1" applyBorder="1"/>
    <xf numFmtId="0" fontId="0" fillId="4" borderId="21" xfId="0" applyFill="1" applyBorder="1"/>
    <xf numFmtId="0" fontId="0" fillId="4" borderId="21" xfId="0" applyFill="1" applyBorder="1" applyAlignment="1">
      <alignment horizontal="center"/>
    </xf>
    <xf numFmtId="49" fontId="0" fillId="4" borderId="21" xfId="0" applyNumberFormat="1" applyFill="1" applyBorder="1"/>
    <xf numFmtId="0" fontId="16" fillId="0" borderId="0" xfId="0" applyFont="1"/>
    <xf numFmtId="165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2" borderId="15" xfId="0" applyFont="1" applyFill="1" applyBorder="1" applyAlignment="1">
      <alignment vertical="top"/>
    </xf>
    <xf numFmtId="49" fontId="8" fillId="2" borderId="12" xfId="0" applyNumberFormat="1" applyFont="1" applyFill="1" applyBorder="1" applyAlignment="1">
      <alignment vertical="top"/>
    </xf>
    <xf numFmtId="0" fontId="8" fillId="2" borderId="12" xfId="0" applyFont="1" applyFill="1" applyBorder="1" applyAlignment="1">
      <alignment horizontal="center" vertical="top"/>
    </xf>
    <xf numFmtId="0" fontId="8" fillId="2" borderId="12" xfId="0" applyFont="1" applyFill="1" applyBorder="1" applyAlignment="1">
      <alignment vertical="top"/>
    </xf>
    <xf numFmtId="0" fontId="16" fillId="0" borderId="0" xfId="0" applyFont="1" applyAlignment="1">
      <alignment vertical="top"/>
    </xf>
    <xf numFmtId="49" fontId="16" fillId="0" borderId="0" xfId="0" applyNumberFormat="1" applyFont="1" applyAlignment="1">
      <alignment vertical="top"/>
    </xf>
    <xf numFmtId="0" fontId="16" fillId="0" borderId="0" xfId="0" applyFont="1" applyAlignment="1">
      <alignment horizontal="center" vertical="top" shrinkToFit="1"/>
    </xf>
    <xf numFmtId="165" fontId="17" fillId="0" borderId="0" xfId="0" applyNumberFormat="1" applyFont="1" applyAlignment="1">
      <alignment horizontal="center" vertical="top" wrapText="1" shrinkToFit="1"/>
    </xf>
    <xf numFmtId="165" fontId="17" fillId="0" borderId="0" xfId="0" applyNumberFormat="1" applyFont="1" applyAlignment="1">
      <alignment vertical="top" wrapText="1" shrinkToFit="1"/>
    </xf>
    <xf numFmtId="0" fontId="8" fillId="2" borderId="27" xfId="0" applyFont="1" applyFill="1" applyBorder="1" applyAlignment="1">
      <alignment vertical="top"/>
    </xf>
    <xf numFmtId="49" fontId="8" fillId="2" borderId="18" xfId="0" applyNumberFormat="1" applyFont="1" applyFill="1" applyBorder="1" applyAlignment="1">
      <alignment vertical="top"/>
    </xf>
    <xf numFmtId="0" fontId="8" fillId="2" borderId="18" xfId="0" applyFont="1" applyFill="1" applyBorder="1" applyAlignment="1">
      <alignment horizontal="center" vertical="top" shrinkToFit="1"/>
    </xf>
    <xf numFmtId="165" fontId="8" fillId="2" borderId="18" xfId="0" applyNumberFormat="1" applyFont="1" applyFill="1" applyBorder="1" applyAlignment="1">
      <alignment vertical="top" shrinkToFit="1"/>
    </xf>
    <xf numFmtId="4" fontId="8" fillId="2" borderId="22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5" fontId="16" fillId="0" borderId="40" xfId="0" applyNumberFormat="1" applyFont="1" applyBorder="1" applyAlignment="1">
      <alignment vertical="top" shrinkToFi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5" fontId="16" fillId="0" borderId="43" xfId="0" applyNumberFormat="1" applyFont="1" applyBorder="1" applyAlignment="1">
      <alignment vertical="top" shrinkToFit="1"/>
    </xf>
    <xf numFmtId="165" fontId="16" fillId="3" borderId="0" xfId="0" applyNumberFormat="1" applyFont="1" applyFill="1" applyAlignment="1" applyProtection="1">
      <alignment vertical="top" shrinkToFit="1"/>
      <protection locked="0"/>
    </xf>
    <xf numFmtId="49" fontId="8" fillId="2" borderId="18" xfId="0" applyNumberFormat="1" applyFont="1" applyFill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165" fontId="17" fillId="0" borderId="0" xfId="0" quotePrefix="1" applyNumberFormat="1" applyFont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49" fontId="16" fillId="0" borderId="0" xfId="0" applyNumberFormat="1" applyFont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2" borderId="12" xfId="0" applyNumberFormat="1" applyFont="1" applyFill="1" applyBorder="1" applyAlignment="1">
      <alignment horizontal="left" vertical="top" wrapText="1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4" fontId="0" fillId="0" borderId="32" xfId="0" applyNumberFormat="1" applyBorder="1" applyAlignment="1">
      <alignment vertical="center" wrapText="1"/>
    </xf>
    <xf numFmtId="4" fontId="8" fillId="0" borderId="32" xfId="0" applyNumberFormat="1" applyFont="1" applyBorder="1" applyAlignment="1">
      <alignment vertical="center" wrapText="1"/>
    </xf>
    <xf numFmtId="4" fontId="0" fillId="2" borderId="34" xfId="0" applyNumberFormat="1" applyFill="1" applyBorder="1" applyAlignment="1">
      <alignment vertical="center"/>
    </xf>
    <xf numFmtId="4" fontId="0" fillId="2" borderId="35" xfId="0" applyNumberFormat="1" applyFill="1" applyBorder="1" applyAlignment="1">
      <alignment vertical="center"/>
    </xf>
    <xf numFmtId="4" fontId="0" fillId="2" borderId="36" xfId="0" applyNumberFormat="1" applyFill="1" applyBorder="1" applyAlignment="1">
      <alignment vertical="center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2" borderId="7" xfId="0" applyNumberFormat="1" applyFont="1" applyFill="1" applyBorder="1" applyAlignment="1">
      <alignment horizontal="right" vertical="center"/>
    </xf>
    <xf numFmtId="2" fontId="12" fillId="2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49" fontId="8" fillId="0" borderId="18" xfId="0" applyNumberFormat="1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49" fontId="8" fillId="0" borderId="0" xfId="0" applyNumberFormat="1" applyFont="1" applyAlignment="1">
      <alignment horizontal="left" vertical="center" wrapText="1"/>
    </xf>
    <xf numFmtId="0" fontId="0" fillId="0" borderId="0" xfId="0" applyAlignment="1">
      <alignment vertical="center" wrapText="1"/>
    </xf>
    <xf numFmtId="49" fontId="8" fillId="0" borderId="6" xfId="0" applyNumberFormat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2" borderId="18" xfId="0" applyNumberFormat="1" applyFont="1" applyFill="1" applyBorder="1" applyAlignment="1">
      <alignment horizontal="left" vertical="center" wrapText="1"/>
    </xf>
    <xf numFmtId="0" fontId="0" fillId="2" borderId="18" xfId="0" applyFill="1" applyBorder="1" applyAlignment="1">
      <alignment wrapText="1"/>
    </xf>
    <xf numFmtId="0" fontId="0" fillId="2" borderId="19" xfId="0" applyFill="1" applyBorder="1" applyAlignment="1">
      <alignment wrapText="1"/>
    </xf>
    <xf numFmtId="49" fontId="8" fillId="2" borderId="0" xfId="0" applyNumberFormat="1" applyFont="1" applyFill="1" applyAlignment="1">
      <alignment horizontal="left" vertical="center" wrapText="1"/>
    </xf>
    <xf numFmtId="0" fontId="0" fillId="2" borderId="0" xfId="0" applyFill="1" applyAlignment="1">
      <alignment wrapText="1"/>
    </xf>
    <xf numFmtId="0" fontId="0" fillId="2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4" fontId="16" fillId="0" borderId="40" xfId="0" applyNumberFormat="1" applyFont="1" applyFill="1" applyBorder="1" applyAlignment="1" applyProtection="1">
      <alignment vertical="top" shrinkToFit="1"/>
      <protection locked="0"/>
    </xf>
    <xf numFmtId="4" fontId="16" fillId="0" borderId="0" xfId="0" applyNumberFormat="1" applyFont="1" applyFill="1" applyAlignment="1">
      <alignment vertical="top" shrinkToFit="1"/>
    </xf>
    <xf numFmtId="4" fontId="8" fillId="0" borderId="18" xfId="0" applyNumberFormat="1" applyFont="1" applyFill="1" applyBorder="1" applyAlignment="1">
      <alignment vertical="top" shrinkToFit="1"/>
    </xf>
    <xf numFmtId="4" fontId="16" fillId="0" borderId="43" xfId="0" applyNumberFormat="1" applyFont="1" applyFill="1" applyBorder="1" applyAlignment="1" applyProtection="1">
      <alignment vertical="top" shrinkToFit="1"/>
      <protection locked="0"/>
    </xf>
    <xf numFmtId="4" fontId="16" fillId="0" borderId="0" xfId="0" applyNumberFormat="1" applyFont="1" applyFill="1" applyAlignment="1" applyProtection="1">
      <alignment vertical="top" shrinkToFit="1"/>
      <protection locked="0"/>
    </xf>
    <xf numFmtId="4" fontId="8" fillId="0" borderId="38" xfId="0" applyNumberFormat="1" applyFont="1" applyFill="1" applyBorder="1" applyAlignment="1">
      <alignment vertical="top" shrinkToFit="1"/>
    </xf>
    <xf numFmtId="4" fontId="16" fillId="0" borderId="41" xfId="0" applyNumberFormat="1" applyFont="1" applyFill="1" applyBorder="1" applyAlignment="1">
      <alignment vertical="top" shrinkToFit="1"/>
    </xf>
    <xf numFmtId="4" fontId="16" fillId="0" borderId="44" xfId="0" applyNumberFormat="1" applyFont="1" applyFill="1" applyBorder="1" applyAlignment="1">
      <alignment vertical="top" shrinkToFit="1"/>
    </xf>
    <xf numFmtId="0" fontId="8" fillId="0" borderId="18" xfId="0" applyFont="1" applyFill="1" applyBorder="1" applyAlignment="1" applyProtection="1">
      <alignment horizontal="left" vertical="center"/>
      <protection locked="0"/>
    </xf>
    <xf numFmtId="0" fontId="0" fillId="0" borderId="0" xfId="0" applyFill="1" applyAlignment="1">
      <alignment horizontal="right" vertical="center"/>
    </xf>
    <xf numFmtId="0" fontId="8" fillId="0" borderId="0" xfId="0" applyFont="1" applyFill="1" applyAlignment="1" applyProtection="1">
      <alignment horizontal="left" vertical="center"/>
      <protection locked="0"/>
    </xf>
    <xf numFmtId="0" fontId="8" fillId="0" borderId="0" xfId="0" applyFont="1" applyFill="1" applyAlignment="1" applyProtection="1">
      <alignment horizontal="left" vertical="center"/>
      <protection locked="0"/>
    </xf>
    <xf numFmtId="0" fontId="8" fillId="0" borderId="6" xfId="0" applyFont="1" applyFill="1" applyBorder="1" applyAlignment="1" applyProtection="1">
      <alignment horizontal="left" vertical="center" wrapText="1"/>
      <protection locked="0"/>
    </xf>
    <xf numFmtId="0" fontId="8" fillId="0" borderId="6" xfId="0" applyFont="1" applyFill="1" applyBorder="1" applyAlignment="1" applyProtection="1">
      <alignment horizontal="left" vertical="center"/>
      <protection locked="0"/>
    </xf>
    <xf numFmtId="0" fontId="0" fillId="0" borderId="6" xfId="0" applyFill="1" applyBorder="1" applyAlignment="1" applyProtection="1">
      <alignment horizontal="left" vertical="center"/>
      <protection locked="0"/>
    </xf>
    <xf numFmtId="0" fontId="0" fillId="0" borderId="6" xfId="0" applyFill="1" applyBorder="1" applyAlignment="1">
      <alignment horizontal="right" vertical="center"/>
    </xf>
    <xf numFmtId="0" fontId="8" fillId="0" borderId="6" xfId="0" applyFont="1" applyFill="1" applyBorder="1" applyAlignment="1">
      <alignment vertical="center"/>
    </xf>
    <xf numFmtId="0" fontId="0" fillId="0" borderId="0" xfId="0" applyAlignment="1">
      <alignment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72"/>
  <sheetViews>
    <sheetView showGridLines="0" tabSelected="1" topLeftCell="B1" zoomScaleNormal="100" zoomScaleSheetLayoutView="75" workbookViewId="0">
      <selection activeCell="M33" sqref="M33"/>
    </sheetView>
  </sheetViews>
  <sheetFormatPr defaultColWidth="9" defaultRowHeight="13.2" x14ac:dyDescent="0.25"/>
  <cols>
    <col min="1" max="1" width="8.44140625" hidden="1" customWidth="1"/>
    <col min="2" max="2" width="13.44140625" customWidth="1"/>
    <col min="3" max="3" width="7.44140625" style="51" customWidth="1"/>
    <col min="4" max="4" width="13" style="51" customWidth="1"/>
    <col min="5" max="5" width="9.6640625" style="51" customWidth="1"/>
    <col min="6" max="6" width="11.6640625" customWidth="1"/>
    <col min="7" max="9" width="13" customWidth="1"/>
    <col min="10" max="10" width="5.5546875" customWidth="1"/>
    <col min="11" max="11" width="4.33203125" customWidth="1"/>
    <col min="12" max="15" width="10.6640625" customWidth="1"/>
  </cols>
  <sheetData>
    <row r="1" spans="1:15" ht="33.75" customHeight="1" x14ac:dyDescent="0.25">
      <c r="A1" s="46" t="s">
        <v>35</v>
      </c>
      <c r="B1" s="210" t="s">
        <v>4</v>
      </c>
      <c r="C1" s="211"/>
      <c r="D1" s="211"/>
      <c r="E1" s="211"/>
      <c r="F1" s="211"/>
      <c r="G1" s="211"/>
      <c r="H1" s="211"/>
      <c r="I1" s="211"/>
      <c r="J1" s="212"/>
    </row>
    <row r="2" spans="1:15" ht="36" customHeight="1" x14ac:dyDescent="0.25">
      <c r="A2" s="2"/>
      <c r="B2" s="77" t="s">
        <v>24</v>
      </c>
      <c r="C2" s="78"/>
      <c r="D2" s="79"/>
      <c r="E2" s="216"/>
      <c r="F2" s="217"/>
      <c r="G2" s="217"/>
      <c r="H2" s="217"/>
      <c r="I2" s="217"/>
      <c r="J2" s="218"/>
      <c r="O2" s="1"/>
    </row>
    <row r="3" spans="1:15" ht="27" customHeight="1" x14ac:dyDescent="0.25">
      <c r="A3" s="2"/>
      <c r="B3" s="80" t="s">
        <v>40</v>
      </c>
      <c r="C3" s="78"/>
      <c r="D3" s="81"/>
      <c r="E3" s="219"/>
      <c r="F3" s="220"/>
      <c r="G3" s="220"/>
      <c r="H3" s="220"/>
      <c r="I3" s="220"/>
      <c r="J3" s="221"/>
    </row>
    <row r="4" spans="1:15" ht="23.25" customHeight="1" x14ac:dyDescent="0.25">
      <c r="A4" s="75">
        <v>2231</v>
      </c>
      <c r="B4" s="82" t="s">
        <v>41</v>
      </c>
      <c r="C4" s="83"/>
      <c r="D4" s="84"/>
      <c r="E4" s="201"/>
      <c r="F4" s="202"/>
      <c r="G4" s="202"/>
      <c r="H4" s="202"/>
      <c r="I4" s="202"/>
      <c r="J4" s="203"/>
    </row>
    <row r="5" spans="1:15" ht="24" customHeight="1" x14ac:dyDescent="0.25">
      <c r="A5" s="2"/>
      <c r="B5" s="30" t="s">
        <v>23</v>
      </c>
      <c r="D5" s="204"/>
      <c r="E5" s="205"/>
      <c r="F5" s="205"/>
      <c r="G5" s="205"/>
      <c r="H5" s="18"/>
      <c r="I5" s="85"/>
      <c r="J5" s="8"/>
    </row>
    <row r="6" spans="1:15" ht="15.75" customHeight="1" x14ac:dyDescent="0.25">
      <c r="A6" s="2"/>
      <c r="B6" s="27"/>
      <c r="C6" s="54"/>
      <c r="D6" s="206"/>
      <c r="E6" s="207"/>
      <c r="F6" s="207"/>
      <c r="G6" s="207"/>
      <c r="H6" s="18"/>
      <c r="I6" s="85"/>
      <c r="J6" s="8"/>
    </row>
    <row r="7" spans="1:15" ht="15.75" customHeight="1" x14ac:dyDescent="0.25">
      <c r="A7" s="2"/>
      <c r="B7" s="28"/>
      <c r="C7" s="55"/>
      <c r="D7" s="76"/>
      <c r="E7" s="208"/>
      <c r="F7" s="209"/>
      <c r="G7" s="209"/>
      <c r="H7" s="23"/>
      <c r="I7" s="22"/>
      <c r="J7" s="33"/>
    </row>
    <row r="8" spans="1:15" ht="24" hidden="1" customHeight="1" x14ac:dyDescent="0.25">
      <c r="A8" s="2"/>
      <c r="B8" s="30" t="s">
        <v>21</v>
      </c>
      <c r="D8" s="50"/>
      <c r="H8" s="18"/>
      <c r="I8" s="21"/>
      <c r="J8" s="8"/>
    </row>
    <row r="9" spans="1:15" ht="15.75" hidden="1" customHeight="1" x14ac:dyDescent="0.25">
      <c r="A9" s="2"/>
      <c r="B9" s="2"/>
      <c r="D9" s="50"/>
      <c r="H9" s="18"/>
      <c r="I9" s="21"/>
      <c r="J9" s="8"/>
    </row>
    <row r="10" spans="1:15" ht="15.75" hidden="1" customHeight="1" x14ac:dyDescent="0.25">
      <c r="A10" s="2"/>
      <c r="B10" s="34"/>
      <c r="C10" s="55"/>
      <c r="D10" s="52"/>
      <c r="E10" s="56"/>
      <c r="F10" s="23"/>
      <c r="G10" s="14"/>
      <c r="H10" s="14"/>
      <c r="I10" s="35"/>
      <c r="J10" s="33"/>
    </row>
    <row r="11" spans="1:15" ht="24" customHeight="1" x14ac:dyDescent="0.25">
      <c r="A11" s="2"/>
      <c r="B11" s="30" t="s">
        <v>20</v>
      </c>
      <c r="D11" s="245"/>
      <c r="E11" s="245"/>
      <c r="F11" s="245"/>
      <c r="G11" s="245"/>
      <c r="H11" s="246"/>
      <c r="I11" s="247"/>
      <c r="J11" s="8"/>
    </row>
    <row r="12" spans="1:15" ht="15.75" customHeight="1" x14ac:dyDescent="0.25">
      <c r="A12" s="2"/>
      <c r="B12" s="27"/>
      <c r="C12" s="54"/>
      <c r="D12" s="248"/>
      <c r="E12" s="248"/>
      <c r="F12" s="248"/>
      <c r="G12" s="248"/>
      <c r="H12" s="246"/>
      <c r="I12" s="247"/>
      <c r="J12" s="8"/>
    </row>
    <row r="13" spans="1:15" ht="15.75" customHeight="1" x14ac:dyDescent="0.25">
      <c r="A13" s="2"/>
      <c r="B13" s="28"/>
      <c r="C13" s="55"/>
      <c r="D13" s="249"/>
      <c r="E13" s="250"/>
      <c r="F13" s="251"/>
      <c r="G13" s="251"/>
      <c r="H13" s="252"/>
      <c r="I13" s="253"/>
      <c r="J13" s="33"/>
    </row>
    <row r="14" spans="1:15" ht="24" customHeight="1" x14ac:dyDescent="0.25">
      <c r="A14" s="2"/>
      <c r="B14" s="42" t="s">
        <v>22</v>
      </c>
      <c r="C14" s="57"/>
      <c r="D14" s="58"/>
      <c r="E14" s="59"/>
      <c r="F14" s="43"/>
      <c r="G14" s="43"/>
      <c r="H14" s="44"/>
      <c r="I14" s="43"/>
      <c r="J14" s="45"/>
    </row>
    <row r="15" spans="1:15" ht="32.25" customHeight="1" x14ac:dyDescent="0.25">
      <c r="A15" s="2"/>
      <c r="B15" s="34" t="s">
        <v>32</v>
      </c>
      <c r="C15" s="60"/>
      <c r="D15" s="53"/>
      <c r="E15" s="222"/>
      <c r="F15" s="222"/>
      <c r="G15" s="223"/>
      <c r="H15" s="223"/>
      <c r="I15" s="223" t="s">
        <v>31</v>
      </c>
      <c r="J15" s="224"/>
    </row>
    <row r="16" spans="1:15" ht="23.25" customHeight="1" x14ac:dyDescent="0.25">
      <c r="A16" s="138" t="s">
        <v>26</v>
      </c>
      <c r="B16" s="37" t="s">
        <v>26</v>
      </c>
      <c r="C16" s="61"/>
      <c r="D16" s="62"/>
      <c r="E16" s="190"/>
      <c r="F16" s="191"/>
      <c r="G16" s="190"/>
      <c r="H16" s="191"/>
      <c r="I16" s="190">
        <f>SUMIF(F49:F68,A16,I49:I68)+SUMIF(F49:F68,"PSU",I49:I68)</f>
        <v>0</v>
      </c>
      <c r="J16" s="192"/>
    </row>
    <row r="17" spans="1:10" ht="23.25" customHeight="1" x14ac:dyDescent="0.25">
      <c r="A17" s="138" t="s">
        <v>27</v>
      </c>
      <c r="B17" s="37" t="s">
        <v>27</v>
      </c>
      <c r="C17" s="61"/>
      <c r="D17" s="62"/>
      <c r="E17" s="190"/>
      <c r="F17" s="191"/>
      <c r="G17" s="190"/>
      <c r="H17" s="191"/>
      <c r="I17" s="190">
        <f>SUMIF(F49:F68,A17,I49:I68)</f>
        <v>0</v>
      </c>
      <c r="J17" s="192"/>
    </row>
    <row r="18" spans="1:10" ht="23.25" customHeight="1" x14ac:dyDescent="0.25">
      <c r="A18" s="138" t="s">
        <v>28</v>
      </c>
      <c r="B18" s="37" t="s">
        <v>28</v>
      </c>
      <c r="C18" s="61"/>
      <c r="D18" s="62"/>
      <c r="E18" s="190"/>
      <c r="F18" s="191"/>
      <c r="G18" s="190"/>
      <c r="H18" s="191"/>
      <c r="I18" s="190">
        <f>SUMIF(F49:F68,A18,I49:I68)</f>
        <v>0</v>
      </c>
      <c r="J18" s="192"/>
    </row>
    <row r="19" spans="1:10" ht="23.25" customHeight="1" x14ac:dyDescent="0.25">
      <c r="A19" s="138" t="s">
        <v>87</v>
      </c>
      <c r="B19" s="37" t="s">
        <v>29</v>
      </c>
      <c r="C19" s="61"/>
      <c r="D19" s="62"/>
      <c r="E19" s="190"/>
      <c r="F19" s="191"/>
      <c r="G19" s="190"/>
      <c r="H19" s="191"/>
      <c r="I19" s="190">
        <f>SUMIF(F49:F68,A19,I49:I68)</f>
        <v>0</v>
      </c>
      <c r="J19" s="192"/>
    </row>
    <row r="20" spans="1:10" ht="23.25" customHeight="1" x14ac:dyDescent="0.25">
      <c r="A20" s="138" t="s">
        <v>86</v>
      </c>
      <c r="B20" s="37" t="s">
        <v>30</v>
      </c>
      <c r="C20" s="61"/>
      <c r="D20" s="62"/>
      <c r="E20" s="190"/>
      <c r="F20" s="191"/>
      <c r="G20" s="190"/>
      <c r="H20" s="191"/>
      <c r="I20" s="190">
        <f>SUMIF(F49:F68,A20,I49:I68)</f>
        <v>0</v>
      </c>
      <c r="J20" s="192"/>
    </row>
    <row r="21" spans="1:10" ht="23.25" customHeight="1" x14ac:dyDescent="0.25">
      <c r="A21" s="2"/>
      <c r="B21" s="47" t="s">
        <v>31</v>
      </c>
      <c r="C21" s="63"/>
      <c r="D21" s="64"/>
      <c r="E21" s="193"/>
      <c r="F21" s="225"/>
      <c r="G21" s="193"/>
      <c r="H21" s="225"/>
      <c r="I21" s="193">
        <f>SUM(I16:J20)</f>
        <v>0</v>
      </c>
      <c r="J21" s="194"/>
    </row>
    <row r="22" spans="1:10" ht="33" customHeight="1" x14ac:dyDescent="0.25">
      <c r="A22" s="2"/>
      <c r="B22" s="41" t="s">
        <v>33</v>
      </c>
      <c r="C22" s="61"/>
      <c r="D22" s="62"/>
      <c r="E22" s="65"/>
      <c r="F22" s="38"/>
      <c r="G22" s="32"/>
      <c r="H22" s="32"/>
      <c r="I22" s="32"/>
      <c r="J22" s="39"/>
    </row>
    <row r="23" spans="1:10" ht="23.25" customHeight="1" x14ac:dyDescent="0.25">
      <c r="A23" s="2">
        <f>ZakladDPHSni*SazbaDPH1/100</f>
        <v>0</v>
      </c>
      <c r="B23" s="37" t="s">
        <v>13</v>
      </c>
      <c r="C23" s="61"/>
      <c r="D23" s="62"/>
      <c r="E23" s="66">
        <v>12</v>
      </c>
      <c r="F23" s="38" t="s">
        <v>0</v>
      </c>
      <c r="G23" s="188">
        <v>0</v>
      </c>
      <c r="H23" s="189"/>
      <c r="I23" s="189"/>
      <c r="J23" s="39" t="str">
        <f t="shared" ref="J23:J28" si="0">Mena</f>
        <v>CZK</v>
      </c>
    </row>
    <row r="24" spans="1:10" ht="23.25" customHeight="1" x14ac:dyDescent="0.25">
      <c r="A24" s="2">
        <f>(A23-INT(A23))*100</f>
        <v>0</v>
      </c>
      <c r="B24" s="37" t="s">
        <v>14</v>
      </c>
      <c r="C24" s="61"/>
      <c r="D24" s="62"/>
      <c r="E24" s="66">
        <f>SazbaDPH1</f>
        <v>12</v>
      </c>
      <c r="F24" s="38" t="s">
        <v>0</v>
      </c>
      <c r="G24" s="186">
        <f>A23</f>
        <v>0</v>
      </c>
      <c r="H24" s="187"/>
      <c r="I24" s="187"/>
      <c r="J24" s="39" t="str">
        <f t="shared" si="0"/>
        <v>CZK</v>
      </c>
    </row>
    <row r="25" spans="1:10" ht="23.25" customHeight="1" x14ac:dyDescent="0.25">
      <c r="A25" s="2">
        <f>ZakladDPHZakl*SazbaDPH2/100</f>
        <v>0</v>
      </c>
      <c r="B25" s="37" t="s">
        <v>15</v>
      </c>
      <c r="C25" s="61"/>
      <c r="D25" s="62"/>
      <c r="E25" s="66">
        <v>21</v>
      </c>
      <c r="F25" s="38" t="s">
        <v>0</v>
      </c>
      <c r="G25" s="188">
        <v>0</v>
      </c>
      <c r="H25" s="189"/>
      <c r="I25" s="189"/>
      <c r="J25" s="39" t="str">
        <f t="shared" si="0"/>
        <v>CZK</v>
      </c>
    </row>
    <row r="26" spans="1:10" ht="23.25" customHeight="1" x14ac:dyDescent="0.25">
      <c r="A26" s="2">
        <f>(A25-INT(A25))*100</f>
        <v>0</v>
      </c>
      <c r="B26" s="31" t="s">
        <v>16</v>
      </c>
      <c r="C26" s="67"/>
      <c r="D26" s="53"/>
      <c r="E26" s="68">
        <f>SazbaDPH2</f>
        <v>21</v>
      </c>
      <c r="F26" s="29" t="s">
        <v>0</v>
      </c>
      <c r="G26" s="213">
        <f>A25</f>
        <v>0</v>
      </c>
      <c r="H26" s="214"/>
      <c r="I26" s="214"/>
      <c r="J26" s="36" t="str">
        <f t="shared" si="0"/>
        <v>CZK</v>
      </c>
    </row>
    <row r="27" spans="1:10" ht="23.25" customHeight="1" thickBot="1" x14ac:dyDescent="0.3">
      <c r="A27" s="2">
        <f>ZakladDPHSni+DPHSni+ZakladDPHZakl+DPHZakl</f>
        <v>0</v>
      </c>
      <c r="B27" s="30" t="s">
        <v>5</v>
      </c>
      <c r="C27" s="69"/>
      <c r="D27" s="70"/>
      <c r="E27" s="69"/>
      <c r="F27" s="16"/>
      <c r="G27" s="215">
        <f>CenaCelkem-(ZakladDPHSni+DPHSni+ZakladDPHZakl+DPHZakl)</f>
        <v>0</v>
      </c>
      <c r="H27" s="215"/>
      <c r="I27" s="215"/>
      <c r="J27" s="40" t="str">
        <f t="shared" si="0"/>
        <v>CZK</v>
      </c>
    </row>
    <row r="28" spans="1:10" ht="27.75" hidden="1" customHeight="1" thickBot="1" x14ac:dyDescent="0.3">
      <c r="A28" s="2"/>
      <c r="B28" s="111" t="s">
        <v>25</v>
      </c>
      <c r="C28" s="112"/>
      <c r="D28" s="112"/>
      <c r="E28" s="113"/>
      <c r="F28" s="114"/>
      <c r="G28" s="196" t="e">
        <f>ZakladDPHSniVypocet+ZakladDPHZaklVypocet</f>
        <v>#REF!</v>
      </c>
      <c r="H28" s="196"/>
      <c r="I28" s="196"/>
      <c r="J28" s="115" t="str">
        <f t="shared" si="0"/>
        <v>CZK</v>
      </c>
    </row>
    <row r="29" spans="1:10" ht="27.75" customHeight="1" thickBot="1" x14ac:dyDescent="0.3">
      <c r="A29" s="2">
        <f>(A27-INT(A27))*100</f>
        <v>0</v>
      </c>
      <c r="B29" s="111" t="s">
        <v>34</v>
      </c>
      <c r="C29" s="116"/>
      <c r="D29" s="116"/>
      <c r="E29" s="116"/>
      <c r="F29" s="117"/>
      <c r="G29" s="195">
        <f>IF(A29&gt;50, ROUNDUP(A27, 0), ROUNDDOWN(A27, 0))</f>
        <v>0</v>
      </c>
      <c r="H29" s="195"/>
      <c r="I29" s="195"/>
      <c r="J29" s="118" t="s">
        <v>44</v>
      </c>
    </row>
    <row r="30" spans="1:10" ht="12.75" customHeight="1" x14ac:dyDescent="0.25">
      <c r="A30" s="2"/>
      <c r="B30" s="2"/>
      <c r="J30" s="9"/>
    </row>
    <row r="31" spans="1:10" ht="30" customHeight="1" x14ac:dyDescent="0.25">
      <c r="A31" s="2"/>
      <c r="B31" s="2"/>
      <c r="J31" s="9"/>
    </row>
    <row r="32" spans="1:10" ht="18.75" customHeight="1" x14ac:dyDescent="0.25">
      <c r="A32" s="2"/>
      <c r="B32" s="17"/>
      <c r="C32" s="71" t="s">
        <v>12</v>
      </c>
      <c r="D32" s="72"/>
      <c r="E32" s="72"/>
      <c r="F32" s="15" t="s">
        <v>11</v>
      </c>
      <c r="G32" s="25"/>
      <c r="H32" s="26"/>
      <c r="I32" s="25"/>
      <c r="J32" s="9"/>
    </row>
    <row r="33" spans="1:10" ht="47.25" customHeight="1" x14ac:dyDescent="0.25">
      <c r="A33" s="2"/>
      <c r="B33" s="2"/>
      <c r="J33" s="9"/>
    </row>
    <row r="34" spans="1:10" s="20" customFormat="1" ht="18.75" customHeight="1" x14ac:dyDescent="0.25">
      <c r="A34" s="19"/>
      <c r="B34" s="19"/>
      <c r="C34" s="73"/>
      <c r="D34" s="197"/>
      <c r="E34" s="198"/>
      <c r="G34" s="199"/>
      <c r="H34" s="200"/>
      <c r="I34" s="200"/>
      <c r="J34" s="24"/>
    </row>
    <row r="35" spans="1:10" ht="12.75" customHeight="1" x14ac:dyDescent="0.25">
      <c r="A35" s="2"/>
      <c r="B35" s="2"/>
      <c r="D35" s="185" t="s">
        <v>2</v>
      </c>
      <c r="E35" s="185"/>
      <c r="H35" s="10" t="s">
        <v>3</v>
      </c>
      <c r="J35" s="9"/>
    </row>
    <row r="36" spans="1:10" ht="13.5" customHeight="1" thickBot="1" x14ac:dyDescent="0.3">
      <c r="A36" s="11"/>
      <c r="B36" s="11"/>
      <c r="C36" s="74"/>
      <c r="D36" s="74"/>
      <c r="E36" s="74"/>
      <c r="F36" s="12"/>
      <c r="G36" s="12"/>
      <c r="H36" s="12"/>
      <c r="I36" s="12"/>
      <c r="J36" s="13"/>
    </row>
    <row r="37" spans="1:10" ht="27" hidden="1" customHeight="1" x14ac:dyDescent="0.25">
      <c r="B37" s="88" t="s">
        <v>17</v>
      </c>
      <c r="C37" s="89"/>
      <c r="D37" s="89"/>
      <c r="E37" s="89"/>
      <c r="F37" s="90"/>
      <c r="G37" s="90"/>
      <c r="H37" s="90"/>
      <c r="I37" s="90"/>
      <c r="J37" s="91"/>
    </row>
    <row r="38" spans="1:10" ht="25.5" hidden="1" customHeight="1" x14ac:dyDescent="0.25">
      <c r="A38" s="87" t="s">
        <v>36</v>
      </c>
      <c r="B38" s="92" t="s">
        <v>18</v>
      </c>
      <c r="C38" s="93" t="s">
        <v>6</v>
      </c>
      <c r="D38" s="93"/>
      <c r="E38" s="93"/>
      <c r="F38" s="94" t="str">
        <f>B23</f>
        <v>Základ pro sníženou DPH</v>
      </c>
      <c r="G38" s="94" t="str">
        <f>B25</f>
        <v>Základ pro základní DPH</v>
      </c>
      <c r="H38" s="95" t="s">
        <v>19</v>
      </c>
      <c r="I38" s="95" t="s">
        <v>1</v>
      </c>
      <c r="J38" s="96" t="s">
        <v>0</v>
      </c>
    </row>
    <row r="39" spans="1:10" ht="25.5" hidden="1" customHeight="1" x14ac:dyDescent="0.25">
      <c r="A39" s="87">
        <v>1</v>
      </c>
      <c r="B39" s="97" t="s">
        <v>42</v>
      </c>
      <c r="C39" s="180"/>
      <c r="D39" s="180"/>
      <c r="E39" s="180"/>
      <c r="F39" s="98" t="e">
        <f>'01 2421_21 Pol'!M162</f>
        <v>#REF!</v>
      </c>
      <c r="G39" s="99" t="e">
        <f>'01 2421_21 Pol'!N162</f>
        <v>#REF!</v>
      </c>
      <c r="H39" s="100" t="e">
        <f>(F39*SazbaDPH1/100)+(G39*SazbaDPH2/100)</f>
        <v>#REF!</v>
      </c>
      <c r="I39" s="100" t="e">
        <f>F39+G39+H39</f>
        <v>#REF!</v>
      </c>
      <c r="J39" s="101" t="e">
        <f>IF(CenaCelkemVypocet=0,"",I39/CenaCelkemVypocet*100)</f>
        <v>#REF!</v>
      </c>
    </row>
    <row r="40" spans="1:10" ht="25.5" hidden="1" customHeight="1" x14ac:dyDescent="0.25">
      <c r="A40" s="87">
        <v>2</v>
      </c>
      <c r="B40" s="102" t="s">
        <v>39</v>
      </c>
      <c r="C40" s="181" t="s">
        <v>38</v>
      </c>
      <c r="D40" s="181"/>
      <c r="E40" s="181"/>
      <c r="F40" s="103" t="e">
        <f>'01 2421_21 Pol'!M162</f>
        <v>#REF!</v>
      </c>
      <c r="G40" s="104" t="e">
        <f>'01 2421_21 Pol'!N162</f>
        <v>#REF!</v>
      </c>
      <c r="H40" s="104" t="e">
        <f>(F40*SazbaDPH1/100)+(G40*SazbaDPH2/100)</f>
        <v>#REF!</v>
      </c>
      <c r="I40" s="104" t="e">
        <f>F40+G40+H40</f>
        <v>#REF!</v>
      </c>
      <c r="J40" s="105" t="e">
        <f>IF(CenaCelkemVypocet=0,"",I40/CenaCelkemVypocet*100)</f>
        <v>#REF!</v>
      </c>
    </row>
    <row r="41" spans="1:10" ht="25.5" hidden="1" customHeight="1" x14ac:dyDescent="0.25">
      <c r="A41" s="87">
        <v>3</v>
      </c>
      <c r="B41" s="106" t="s">
        <v>37</v>
      </c>
      <c r="C41" s="180" t="s">
        <v>38</v>
      </c>
      <c r="D41" s="180"/>
      <c r="E41" s="180"/>
      <c r="F41" s="107" t="e">
        <f>'01 2421_21 Pol'!M162</f>
        <v>#REF!</v>
      </c>
      <c r="G41" s="100" t="e">
        <f>'01 2421_21 Pol'!N162</f>
        <v>#REF!</v>
      </c>
      <c r="H41" s="100" t="e">
        <f>(F41*SazbaDPH1/100)+(G41*SazbaDPH2/100)</f>
        <v>#REF!</v>
      </c>
      <c r="I41" s="100" t="e">
        <f>F41+G41+H41</f>
        <v>#REF!</v>
      </c>
      <c r="J41" s="101" t="e">
        <f>IF(CenaCelkemVypocet=0,"",I41/CenaCelkemVypocet*100)</f>
        <v>#REF!</v>
      </c>
    </row>
    <row r="42" spans="1:10" ht="25.5" hidden="1" customHeight="1" x14ac:dyDescent="0.25">
      <c r="A42" s="87"/>
      <c r="B42" s="182" t="s">
        <v>43</v>
      </c>
      <c r="C42" s="183"/>
      <c r="D42" s="183"/>
      <c r="E42" s="184"/>
      <c r="F42" s="108" t="e">
        <f>SUMIF(A39:A41,"=1",F39:F41)</f>
        <v>#REF!</v>
      </c>
      <c r="G42" s="109" t="e">
        <f>SUMIF(A39:A41,"=1",G39:G41)</f>
        <v>#REF!</v>
      </c>
      <c r="H42" s="109" t="e">
        <f>SUMIF(A39:A41,"=1",H39:H41)</f>
        <v>#REF!</v>
      </c>
      <c r="I42" s="109" t="e">
        <f>SUMIF(A39:A41,"=1",I39:I41)</f>
        <v>#REF!</v>
      </c>
      <c r="J42" s="110" t="e">
        <f>SUMIF(A39:A41,"=1",J39:J41)</f>
        <v>#REF!</v>
      </c>
    </row>
    <row r="44" spans="1:10" ht="54" customHeight="1" x14ac:dyDescent="0.25">
      <c r="B44" s="254" t="s">
        <v>308</v>
      </c>
      <c r="C44" s="254"/>
      <c r="D44" s="254"/>
      <c r="E44" s="254"/>
      <c r="F44" s="254"/>
      <c r="G44" s="254"/>
      <c r="H44" s="254"/>
      <c r="I44" s="254"/>
      <c r="J44" s="254"/>
    </row>
    <row r="46" spans="1:10" ht="15.6" x14ac:dyDescent="0.3">
      <c r="B46" s="119" t="s">
        <v>45</v>
      </c>
    </row>
    <row r="48" spans="1:10" ht="25.5" customHeight="1" x14ac:dyDescent="0.25">
      <c r="A48" s="121"/>
      <c r="B48" s="124" t="s">
        <v>18</v>
      </c>
      <c r="C48" s="124" t="s">
        <v>6</v>
      </c>
      <c r="D48" s="125"/>
      <c r="E48" s="125"/>
      <c r="F48" s="126" t="s">
        <v>46</v>
      </c>
      <c r="G48" s="126"/>
      <c r="H48" s="126"/>
      <c r="I48" s="126" t="s">
        <v>31</v>
      </c>
      <c r="J48" s="126" t="s">
        <v>0</v>
      </c>
    </row>
    <row r="49" spans="1:10" ht="36.75" customHeight="1" x14ac:dyDescent="0.25">
      <c r="A49" s="122"/>
      <c r="B49" s="127" t="s">
        <v>47</v>
      </c>
      <c r="C49" s="178" t="s">
        <v>48</v>
      </c>
      <c r="D49" s="179"/>
      <c r="E49" s="179"/>
      <c r="F49" s="134" t="s">
        <v>26</v>
      </c>
      <c r="G49" s="135"/>
      <c r="H49" s="135"/>
      <c r="I49" s="135">
        <f>'01 2421_21 Pol'!G8</f>
        <v>0</v>
      </c>
      <c r="J49" s="131" t="str">
        <f>IF(I69=0,"",I49/I69*100)</f>
        <v/>
      </c>
    </row>
    <row r="50" spans="1:10" ht="36.75" customHeight="1" x14ac:dyDescent="0.25">
      <c r="A50" s="122"/>
      <c r="B50" s="127" t="s">
        <v>49</v>
      </c>
      <c r="C50" s="178" t="s">
        <v>50</v>
      </c>
      <c r="D50" s="179"/>
      <c r="E50" s="179"/>
      <c r="F50" s="134" t="s">
        <v>26</v>
      </c>
      <c r="G50" s="135"/>
      <c r="H50" s="135"/>
      <c r="I50" s="135">
        <f>'01 2421_21 Pol'!G13</f>
        <v>0</v>
      </c>
      <c r="J50" s="131" t="str">
        <f>IF(I69=0,"",I50/I69*100)</f>
        <v/>
      </c>
    </row>
    <row r="51" spans="1:10" ht="36.75" customHeight="1" x14ac:dyDescent="0.25">
      <c r="A51" s="122"/>
      <c r="B51" s="127" t="s">
        <v>51</v>
      </c>
      <c r="C51" s="178" t="s">
        <v>52</v>
      </c>
      <c r="D51" s="179"/>
      <c r="E51" s="179"/>
      <c r="F51" s="134" t="s">
        <v>26</v>
      </c>
      <c r="G51" s="135"/>
      <c r="H51" s="135"/>
      <c r="I51" s="135">
        <f>'01 2421_21 Pol'!G16</f>
        <v>0</v>
      </c>
      <c r="J51" s="131" t="str">
        <f>IF(I69=0,"",I51/I69*100)</f>
        <v/>
      </c>
    </row>
    <row r="52" spans="1:10" ht="36.75" customHeight="1" x14ac:dyDescent="0.25">
      <c r="A52" s="122"/>
      <c r="B52" s="127" t="s">
        <v>53</v>
      </c>
      <c r="C52" s="178" t="s">
        <v>54</v>
      </c>
      <c r="D52" s="179"/>
      <c r="E52" s="179"/>
      <c r="F52" s="134" t="s">
        <v>26</v>
      </c>
      <c r="G52" s="135"/>
      <c r="H52" s="135"/>
      <c r="I52" s="135">
        <f>'01 2421_21 Pol'!G19</f>
        <v>0</v>
      </c>
      <c r="J52" s="131" t="str">
        <f>IF(I69=0,"",I52/I69*100)</f>
        <v/>
      </c>
    </row>
    <row r="53" spans="1:10" ht="36.75" customHeight="1" x14ac:dyDescent="0.25">
      <c r="A53" s="122"/>
      <c r="B53" s="127" t="s">
        <v>55</v>
      </c>
      <c r="C53" s="178" t="s">
        <v>56</v>
      </c>
      <c r="D53" s="179"/>
      <c r="E53" s="179"/>
      <c r="F53" s="134" t="s">
        <v>26</v>
      </c>
      <c r="G53" s="135"/>
      <c r="H53" s="135"/>
      <c r="I53" s="135">
        <f>'01 2421_21 Pol'!G22</f>
        <v>0</v>
      </c>
      <c r="J53" s="131" t="str">
        <f>IF(I69=0,"",I53/I69*100)</f>
        <v/>
      </c>
    </row>
    <row r="54" spans="1:10" ht="36.75" customHeight="1" x14ac:dyDescent="0.25">
      <c r="A54" s="122"/>
      <c r="B54" s="127" t="s">
        <v>57</v>
      </c>
      <c r="C54" s="178" t="s">
        <v>58</v>
      </c>
      <c r="D54" s="179"/>
      <c r="E54" s="179"/>
      <c r="F54" s="134" t="s">
        <v>26</v>
      </c>
      <c r="G54" s="135"/>
      <c r="H54" s="135"/>
      <c r="I54" s="135">
        <f>'01 2421_21 Pol'!G32</f>
        <v>0</v>
      </c>
      <c r="J54" s="131" t="str">
        <f>IF(I69=0,"",I54/I69*100)</f>
        <v/>
      </c>
    </row>
    <row r="55" spans="1:10" ht="36.75" customHeight="1" x14ac:dyDescent="0.25">
      <c r="A55" s="122"/>
      <c r="B55" s="127" t="s">
        <v>59</v>
      </c>
      <c r="C55" s="178" t="s">
        <v>60</v>
      </c>
      <c r="D55" s="179"/>
      <c r="E55" s="179"/>
      <c r="F55" s="134" t="s">
        <v>26</v>
      </c>
      <c r="G55" s="135"/>
      <c r="H55" s="135"/>
      <c r="I55" s="135">
        <f>'01 2421_21 Pol'!G35</f>
        <v>0</v>
      </c>
      <c r="J55" s="131" t="str">
        <f>IF(I69=0,"",I55/I69*100)</f>
        <v/>
      </c>
    </row>
    <row r="56" spans="1:10" ht="36.75" customHeight="1" x14ac:dyDescent="0.25">
      <c r="A56" s="122"/>
      <c r="B56" s="127" t="s">
        <v>61</v>
      </c>
      <c r="C56" s="178" t="s">
        <v>62</v>
      </c>
      <c r="D56" s="179"/>
      <c r="E56" s="179"/>
      <c r="F56" s="134" t="s">
        <v>26</v>
      </c>
      <c r="G56" s="135"/>
      <c r="H56" s="135"/>
      <c r="I56" s="135">
        <f>'01 2421_21 Pol'!G42</f>
        <v>0</v>
      </c>
      <c r="J56" s="131" t="str">
        <f>IF(I69=0,"",I56/I69*100)</f>
        <v/>
      </c>
    </row>
    <row r="57" spans="1:10" ht="36.75" customHeight="1" x14ac:dyDescent="0.25">
      <c r="A57" s="122"/>
      <c r="B57" s="127" t="s">
        <v>63</v>
      </c>
      <c r="C57" s="178" t="s">
        <v>64</v>
      </c>
      <c r="D57" s="179"/>
      <c r="E57" s="179"/>
      <c r="F57" s="134" t="s">
        <v>26</v>
      </c>
      <c r="G57" s="135"/>
      <c r="H57" s="135"/>
      <c r="I57" s="135">
        <f>'01 2421_21 Pol'!G50</f>
        <v>0</v>
      </c>
      <c r="J57" s="131" t="str">
        <f>IF(I69=0,"",I57/I69*100)</f>
        <v/>
      </c>
    </row>
    <row r="58" spans="1:10" ht="36.75" customHeight="1" x14ac:dyDescent="0.25">
      <c r="A58" s="122"/>
      <c r="B58" s="127" t="s">
        <v>65</v>
      </c>
      <c r="C58" s="178" t="s">
        <v>66</v>
      </c>
      <c r="D58" s="179"/>
      <c r="E58" s="179"/>
      <c r="F58" s="134" t="s">
        <v>26</v>
      </c>
      <c r="G58" s="135"/>
      <c r="H58" s="135"/>
      <c r="I58" s="135">
        <f>'01 2421_21 Pol'!G55</f>
        <v>0</v>
      </c>
      <c r="J58" s="131" t="str">
        <f>IF(I69=0,"",I58/I69*100)</f>
        <v/>
      </c>
    </row>
    <row r="59" spans="1:10" ht="36.75" customHeight="1" x14ac:dyDescent="0.25">
      <c r="A59" s="122"/>
      <c r="B59" s="127" t="s">
        <v>67</v>
      </c>
      <c r="C59" s="178" t="s">
        <v>68</v>
      </c>
      <c r="D59" s="179"/>
      <c r="E59" s="179"/>
      <c r="F59" s="134" t="s">
        <v>27</v>
      </c>
      <c r="G59" s="135"/>
      <c r="H59" s="135"/>
      <c r="I59" s="135">
        <f>'01 2421_21 Pol'!G57</f>
        <v>0</v>
      </c>
      <c r="J59" s="131" t="str">
        <f>IF(I69=0,"",I59/I69*100)</f>
        <v/>
      </c>
    </row>
    <row r="60" spans="1:10" ht="36.75" customHeight="1" x14ac:dyDescent="0.25">
      <c r="A60" s="122"/>
      <c r="B60" s="127" t="s">
        <v>69</v>
      </c>
      <c r="C60" s="178" t="s">
        <v>70</v>
      </c>
      <c r="D60" s="179"/>
      <c r="E60" s="179"/>
      <c r="F60" s="134" t="s">
        <v>27</v>
      </c>
      <c r="G60" s="135"/>
      <c r="H60" s="135"/>
      <c r="I60" s="135">
        <f>'01 2421_21 Pol'!G90</f>
        <v>0</v>
      </c>
      <c r="J60" s="131" t="str">
        <f>IF(I69=0,"",I60/I69*100)</f>
        <v/>
      </c>
    </row>
    <row r="61" spans="1:10" ht="36.75" customHeight="1" x14ac:dyDescent="0.25">
      <c r="A61" s="122"/>
      <c r="B61" s="127" t="s">
        <v>71</v>
      </c>
      <c r="C61" s="178" t="s">
        <v>72</v>
      </c>
      <c r="D61" s="179"/>
      <c r="E61" s="179"/>
      <c r="F61" s="134" t="s">
        <v>27</v>
      </c>
      <c r="G61" s="135"/>
      <c r="H61" s="135"/>
      <c r="I61" s="135">
        <f>'01 2421_21 Pol'!G105</f>
        <v>0</v>
      </c>
      <c r="J61" s="131" t="str">
        <f>IF(I69=0,"",I61/I69*100)</f>
        <v/>
      </c>
    </row>
    <row r="62" spans="1:10" ht="36.75" customHeight="1" x14ac:dyDescent="0.25">
      <c r="A62" s="122"/>
      <c r="B62" s="127" t="s">
        <v>73</v>
      </c>
      <c r="C62" s="178" t="s">
        <v>74</v>
      </c>
      <c r="D62" s="179"/>
      <c r="E62" s="179"/>
      <c r="F62" s="134" t="s">
        <v>27</v>
      </c>
      <c r="G62" s="135"/>
      <c r="H62" s="135"/>
      <c r="I62" s="135">
        <f>'01 2421_21 Pol'!G110</f>
        <v>0</v>
      </c>
      <c r="J62" s="131" t="str">
        <f>IF(I69=0,"",I62/I69*100)</f>
        <v/>
      </c>
    </row>
    <row r="63" spans="1:10" ht="36.75" customHeight="1" x14ac:dyDescent="0.25">
      <c r="A63" s="122"/>
      <c r="B63" s="127" t="s">
        <v>75</v>
      </c>
      <c r="C63" s="178" t="s">
        <v>76</v>
      </c>
      <c r="D63" s="179"/>
      <c r="E63" s="179"/>
      <c r="F63" s="134" t="s">
        <v>27</v>
      </c>
      <c r="G63" s="135"/>
      <c r="H63" s="135"/>
      <c r="I63" s="135">
        <f>'01 2421_21 Pol'!G123</f>
        <v>0</v>
      </c>
      <c r="J63" s="131" t="str">
        <f>IF(I69=0,"",I63/I69*100)</f>
        <v/>
      </c>
    </row>
    <row r="64" spans="1:10" ht="36.75" customHeight="1" x14ac:dyDescent="0.25">
      <c r="A64" s="122"/>
      <c r="B64" s="127" t="s">
        <v>77</v>
      </c>
      <c r="C64" s="178" t="s">
        <v>78</v>
      </c>
      <c r="D64" s="179"/>
      <c r="E64" s="179"/>
      <c r="F64" s="134" t="s">
        <v>27</v>
      </c>
      <c r="G64" s="135"/>
      <c r="H64" s="135"/>
      <c r="I64" s="135">
        <f>'01 2421_21 Pol'!G127</f>
        <v>0</v>
      </c>
      <c r="J64" s="131" t="str">
        <f>IF(I69=0,"",I64/I69*100)</f>
        <v/>
      </c>
    </row>
    <row r="65" spans="1:10" ht="36.75" customHeight="1" x14ac:dyDescent="0.25">
      <c r="A65" s="122"/>
      <c r="B65" s="127" t="s">
        <v>79</v>
      </c>
      <c r="C65" s="178" t="s">
        <v>80</v>
      </c>
      <c r="D65" s="179"/>
      <c r="E65" s="179"/>
      <c r="F65" s="134" t="s">
        <v>27</v>
      </c>
      <c r="G65" s="135"/>
      <c r="H65" s="135"/>
      <c r="I65" s="135">
        <f>'01 2421_21 Pol'!G141</f>
        <v>0</v>
      </c>
      <c r="J65" s="131" t="str">
        <f>IF(I69=0,"",I65/I69*100)</f>
        <v/>
      </c>
    </row>
    <row r="66" spans="1:10" ht="36.75" customHeight="1" x14ac:dyDescent="0.25">
      <c r="A66" s="122"/>
      <c r="B66" s="127" t="s">
        <v>81</v>
      </c>
      <c r="C66" s="178" t="s">
        <v>82</v>
      </c>
      <c r="D66" s="179"/>
      <c r="E66" s="179"/>
      <c r="F66" s="134" t="s">
        <v>28</v>
      </c>
      <c r="G66" s="135"/>
      <c r="H66" s="135"/>
      <c r="I66" s="135">
        <f>'01 2421_21 Pol'!G144</f>
        <v>0</v>
      </c>
      <c r="J66" s="131" t="str">
        <f>IF(I69=0,"",I66/I69*100)</f>
        <v/>
      </c>
    </row>
    <row r="67" spans="1:10" ht="36.75" customHeight="1" x14ac:dyDescent="0.25">
      <c r="A67" s="122"/>
      <c r="B67" s="127" t="s">
        <v>83</v>
      </c>
      <c r="C67" s="178" t="s">
        <v>84</v>
      </c>
      <c r="D67" s="179"/>
      <c r="E67" s="179"/>
      <c r="F67" s="134" t="s">
        <v>85</v>
      </c>
      <c r="G67" s="135"/>
      <c r="H67" s="135"/>
      <c r="I67" s="135">
        <f>'01 2421_21 Pol'!G154</f>
        <v>0</v>
      </c>
      <c r="J67" s="131" t="str">
        <f>IF(I69=0,"",I67/I69*100)</f>
        <v/>
      </c>
    </row>
    <row r="68" spans="1:10" ht="36.75" customHeight="1" x14ac:dyDescent="0.25">
      <c r="A68" s="122"/>
      <c r="B68" s="127" t="s">
        <v>86</v>
      </c>
      <c r="C68" s="178" t="s">
        <v>30</v>
      </c>
      <c r="D68" s="179"/>
      <c r="E68" s="179"/>
      <c r="F68" s="134" t="s">
        <v>86</v>
      </c>
      <c r="G68" s="135"/>
      <c r="H68" s="135"/>
      <c r="I68" s="135">
        <f>'01 2421_21 Pol'!G159</f>
        <v>0</v>
      </c>
      <c r="J68" s="131" t="str">
        <f>IF(I69=0,"",I68/I69*100)</f>
        <v/>
      </c>
    </row>
    <row r="69" spans="1:10" ht="25.5" customHeight="1" x14ac:dyDescent="0.25">
      <c r="A69" s="123"/>
      <c r="B69" s="128" t="s">
        <v>1</v>
      </c>
      <c r="C69" s="129"/>
      <c r="D69" s="130"/>
      <c r="E69" s="130"/>
      <c r="F69" s="136"/>
      <c r="G69" s="137"/>
      <c r="H69" s="137"/>
      <c r="I69" s="137">
        <f>SUM(I49:I68)</f>
        <v>0</v>
      </c>
      <c r="J69" s="132">
        <f>SUM(J49:J68)</f>
        <v>0</v>
      </c>
    </row>
    <row r="70" spans="1:10" x14ac:dyDescent="0.25">
      <c r="F70" s="86"/>
      <c r="G70" s="86"/>
      <c r="H70" s="86"/>
      <c r="I70" s="86"/>
      <c r="J70" s="133"/>
    </row>
    <row r="71" spans="1:10" x14ac:dyDescent="0.25">
      <c r="F71" s="86"/>
      <c r="G71" s="86"/>
      <c r="H71" s="86"/>
      <c r="I71" s="86"/>
      <c r="J71" s="133"/>
    </row>
    <row r="72" spans="1:10" x14ac:dyDescent="0.25">
      <c r="F72" s="86"/>
      <c r="G72" s="86"/>
      <c r="H72" s="86"/>
      <c r="I72" s="86"/>
      <c r="J72" s="133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6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B42:E42"/>
    <mergeCell ref="C49:E49"/>
    <mergeCell ref="B44:J44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65:E65"/>
    <mergeCell ref="C66:E66"/>
    <mergeCell ref="C67:E67"/>
    <mergeCell ref="C68:E68"/>
    <mergeCell ref="C60:E60"/>
    <mergeCell ref="C61:E61"/>
    <mergeCell ref="C62:E62"/>
    <mergeCell ref="C63:E63"/>
    <mergeCell ref="C64:E6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43" max="16383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09375" defaultRowHeight="13.2" x14ac:dyDescent="0.25"/>
  <cols>
    <col min="1" max="1" width="4.33203125" style="3" customWidth="1"/>
    <col min="2" max="2" width="14.44140625" style="3" customWidth="1"/>
    <col min="3" max="3" width="38.33203125" style="7" customWidth="1"/>
    <col min="4" max="4" width="4.5546875" style="3" customWidth="1"/>
    <col min="5" max="5" width="10.5546875" style="3" customWidth="1"/>
    <col min="6" max="6" width="9.88671875" style="3" customWidth="1"/>
    <col min="7" max="7" width="12.6640625" style="3" customWidth="1"/>
    <col min="8" max="16384" width="9.109375" style="3"/>
  </cols>
  <sheetData>
    <row r="1" spans="1:7" ht="15.6" x14ac:dyDescent="0.25">
      <c r="A1" s="226" t="s">
        <v>7</v>
      </c>
      <c r="B1" s="226"/>
      <c r="C1" s="227"/>
      <c r="D1" s="226"/>
      <c r="E1" s="226"/>
      <c r="F1" s="226"/>
      <c r="G1" s="226"/>
    </row>
    <row r="2" spans="1:7" ht="24.9" customHeight="1" x14ac:dyDescent="0.25">
      <c r="A2" s="49" t="s">
        <v>8</v>
      </c>
      <c r="B2" s="48"/>
      <c r="C2" s="228"/>
      <c r="D2" s="228"/>
      <c r="E2" s="228"/>
      <c r="F2" s="228"/>
      <c r="G2" s="229"/>
    </row>
    <row r="3" spans="1:7" ht="24.9" customHeight="1" x14ac:dyDescent="0.25">
      <c r="A3" s="49" t="s">
        <v>9</v>
      </c>
      <c r="B3" s="48"/>
      <c r="C3" s="228"/>
      <c r="D3" s="228"/>
      <c r="E3" s="228"/>
      <c r="F3" s="228"/>
      <c r="G3" s="229"/>
    </row>
    <row r="4" spans="1:7" ht="24.9" customHeight="1" x14ac:dyDescent="0.25">
      <c r="A4" s="49" t="s">
        <v>10</v>
      </c>
      <c r="B4" s="48"/>
      <c r="C4" s="228"/>
      <c r="D4" s="228"/>
      <c r="E4" s="228"/>
      <c r="F4" s="228"/>
      <c r="G4" s="229"/>
    </row>
    <row r="5" spans="1:7" x14ac:dyDescent="0.25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B7E84-AF5B-4175-8A0A-7EAE79EFA39C}">
  <sheetPr>
    <outlinePr summaryBelow="0"/>
  </sheetPr>
  <dimension ref="A1:AP4991"/>
  <sheetViews>
    <sheetView workbookViewId="0">
      <pane ySplit="7" topLeftCell="A8" activePane="bottomLeft" state="frozen"/>
      <selection pane="bottomLeft" activeCell="X167" sqref="X167"/>
    </sheetView>
  </sheetViews>
  <sheetFormatPr defaultRowHeight="13.2" outlineLevelRow="3" x14ac:dyDescent="0.25"/>
  <cols>
    <col min="1" max="1" width="3.44140625" customWidth="1"/>
    <col min="2" max="2" width="12.5546875" style="120" customWidth="1"/>
    <col min="3" max="3" width="38.33203125" style="120" customWidth="1"/>
    <col min="4" max="4" width="4.88671875" customWidth="1"/>
    <col min="5" max="5" width="10.5546875" customWidth="1"/>
    <col min="6" max="6" width="9.88671875" customWidth="1"/>
    <col min="7" max="7" width="12.6640625" customWidth="1"/>
    <col min="11" max="11" width="0" hidden="1" customWidth="1"/>
    <col min="13" max="23" width="0" hidden="1" customWidth="1"/>
  </cols>
  <sheetData>
    <row r="1" spans="1:42" ht="15.75" customHeight="1" x14ac:dyDescent="0.3">
      <c r="A1" s="230" t="s">
        <v>7</v>
      </c>
      <c r="B1" s="230"/>
      <c r="C1" s="230"/>
      <c r="D1" s="230"/>
      <c r="E1" s="230"/>
      <c r="F1" s="230"/>
      <c r="G1" s="230"/>
      <c r="O1" t="s">
        <v>88</v>
      </c>
    </row>
    <row r="2" spans="1:42" ht="24.9" customHeight="1" x14ac:dyDescent="0.25">
      <c r="A2" s="49" t="s">
        <v>8</v>
      </c>
      <c r="B2" s="48"/>
      <c r="C2" s="231"/>
      <c r="D2" s="232"/>
      <c r="E2" s="232"/>
      <c r="F2" s="232"/>
      <c r="G2" s="233"/>
      <c r="O2" t="s">
        <v>89</v>
      </c>
    </row>
    <row r="3" spans="1:42" ht="24.9" customHeight="1" x14ac:dyDescent="0.25">
      <c r="A3" s="49" t="s">
        <v>9</v>
      </c>
      <c r="B3" s="48"/>
      <c r="C3" s="231"/>
      <c r="D3" s="232"/>
      <c r="E3" s="232"/>
      <c r="F3" s="232"/>
      <c r="G3" s="233"/>
      <c r="K3" s="120" t="s">
        <v>89</v>
      </c>
      <c r="O3" t="s">
        <v>90</v>
      </c>
    </row>
    <row r="4" spans="1:42" ht="24.9" customHeight="1" x14ac:dyDescent="0.25">
      <c r="A4" s="139" t="s">
        <v>10</v>
      </c>
      <c r="B4" s="140"/>
      <c r="C4" s="234"/>
      <c r="D4" s="235"/>
      <c r="E4" s="235"/>
      <c r="F4" s="235"/>
      <c r="G4" s="236"/>
      <c r="O4" t="s">
        <v>91</v>
      </c>
    </row>
    <row r="5" spans="1:42" x14ac:dyDescent="0.25">
      <c r="D5" s="10"/>
    </row>
    <row r="6" spans="1:42" x14ac:dyDescent="0.25">
      <c r="A6" s="142" t="s">
        <v>92</v>
      </c>
      <c r="B6" s="144" t="s">
        <v>93</v>
      </c>
      <c r="C6" s="144" t="s">
        <v>94</v>
      </c>
      <c r="D6" s="143" t="s">
        <v>95</v>
      </c>
      <c r="E6" s="142" t="s">
        <v>96</v>
      </c>
      <c r="F6" s="141" t="s">
        <v>97</v>
      </c>
      <c r="G6" s="142" t="s">
        <v>31</v>
      </c>
    </row>
    <row r="7" spans="1:42" hidden="1" x14ac:dyDescent="0.25">
      <c r="A7" s="3"/>
      <c r="B7" s="4"/>
      <c r="C7" s="4"/>
      <c r="D7" s="6"/>
      <c r="E7" s="146"/>
      <c r="F7" s="147"/>
      <c r="G7" s="147"/>
    </row>
    <row r="8" spans="1:42" x14ac:dyDescent="0.25">
      <c r="A8" s="157" t="s">
        <v>99</v>
      </c>
      <c r="B8" s="158" t="s">
        <v>47</v>
      </c>
      <c r="C8" s="171" t="s">
        <v>48</v>
      </c>
      <c r="D8" s="159"/>
      <c r="E8" s="160"/>
      <c r="F8" s="239"/>
      <c r="G8" s="242"/>
      <c r="O8" t="s">
        <v>100</v>
      </c>
    </row>
    <row r="9" spans="1:42" outlineLevel="1" x14ac:dyDescent="0.25">
      <c r="A9" s="162">
        <v>1</v>
      </c>
      <c r="B9" s="163" t="s">
        <v>101</v>
      </c>
      <c r="C9" s="172" t="s">
        <v>102</v>
      </c>
      <c r="D9" s="164" t="s">
        <v>103</v>
      </c>
      <c r="E9" s="165">
        <v>8</v>
      </c>
      <c r="F9" s="237"/>
      <c r="G9" s="243"/>
      <c r="H9" s="145"/>
      <c r="I9" s="145"/>
      <c r="J9" s="145"/>
      <c r="K9" s="145"/>
      <c r="L9" s="145"/>
      <c r="M9" s="145"/>
      <c r="N9" s="145"/>
      <c r="O9" s="145" t="s">
        <v>104</v>
      </c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</row>
    <row r="10" spans="1:42" outlineLevel="2" x14ac:dyDescent="0.25">
      <c r="A10" s="152"/>
      <c r="B10" s="153"/>
      <c r="C10" s="173" t="s">
        <v>105</v>
      </c>
      <c r="D10" s="155"/>
      <c r="E10" s="156">
        <v>8</v>
      </c>
      <c r="F10" s="238"/>
      <c r="G10" s="238"/>
      <c r="H10" s="145"/>
      <c r="I10" s="145"/>
      <c r="J10" s="145"/>
      <c r="K10" s="145"/>
      <c r="L10" s="145"/>
      <c r="M10" s="145"/>
      <c r="N10" s="145"/>
      <c r="O10" s="145" t="s">
        <v>106</v>
      </c>
      <c r="P10" s="145">
        <v>0</v>
      </c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</row>
    <row r="11" spans="1:42" outlineLevel="1" x14ac:dyDescent="0.25">
      <c r="A11" s="162">
        <v>2</v>
      </c>
      <c r="B11" s="163" t="s">
        <v>107</v>
      </c>
      <c r="C11" s="172" t="s">
        <v>108</v>
      </c>
      <c r="D11" s="164" t="s">
        <v>109</v>
      </c>
      <c r="E11" s="165">
        <v>12.375</v>
      </c>
      <c r="F11" s="237"/>
      <c r="G11" s="243"/>
      <c r="H11" s="145"/>
      <c r="I11" s="145"/>
      <c r="J11" s="145"/>
      <c r="K11" s="145"/>
      <c r="L11" s="145"/>
      <c r="M11" s="145"/>
      <c r="N11" s="145"/>
      <c r="O11" s="145" t="s">
        <v>104</v>
      </c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</row>
    <row r="12" spans="1:42" outlineLevel="2" x14ac:dyDescent="0.25">
      <c r="A12" s="152"/>
      <c r="B12" s="153"/>
      <c r="C12" s="173" t="s">
        <v>110</v>
      </c>
      <c r="D12" s="155"/>
      <c r="E12" s="156">
        <v>12.375</v>
      </c>
      <c r="F12" s="238"/>
      <c r="G12" s="238"/>
      <c r="H12" s="145"/>
      <c r="I12" s="145"/>
      <c r="J12" s="145"/>
      <c r="K12" s="145"/>
      <c r="L12" s="145"/>
      <c r="M12" s="145"/>
      <c r="N12" s="145"/>
      <c r="O12" s="145" t="s">
        <v>106</v>
      </c>
      <c r="P12" s="145">
        <v>0</v>
      </c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</row>
    <row r="13" spans="1:42" x14ac:dyDescent="0.25">
      <c r="A13" s="157" t="s">
        <v>99</v>
      </c>
      <c r="B13" s="158" t="s">
        <v>49</v>
      </c>
      <c r="C13" s="171" t="s">
        <v>50</v>
      </c>
      <c r="D13" s="159"/>
      <c r="E13" s="160"/>
      <c r="F13" s="239"/>
      <c r="G13" s="242"/>
      <c r="O13" t="s">
        <v>100</v>
      </c>
    </row>
    <row r="14" spans="1:42" outlineLevel="1" x14ac:dyDescent="0.25">
      <c r="A14" s="162">
        <v>3</v>
      </c>
      <c r="B14" s="163" t="s">
        <v>111</v>
      </c>
      <c r="C14" s="172" t="s">
        <v>112</v>
      </c>
      <c r="D14" s="164" t="s">
        <v>103</v>
      </c>
      <c r="E14" s="165">
        <v>1</v>
      </c>
      <c r="F14" s="237"/>
      <c r="G14" s="243"/>
      <c r="H14" s="145"/>
      <c r="I14" s="145"/>
      <c r="J14" s="145"/>
      <c r="K14" s="145"/>
      <c r="L14" s="145"/>
      <c r="M14" s="145"/>
      <c r="N14" s="145"/>
      <c r="O14" s="145" t="s">
        <v>104</v>
      </c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</row>
    <row r="15" spans="1:42" outlineLevel="2" x14ac:dyDescent="0.25">
      <c r="A15" s="152"/>
      <c r="B15" s="153"/>
      <c r="C15" s="173" t="s">
        <v>113</v>
      </c>
      <c r="D15" s="155"/>
      <c r="E15" s="156">
        <v>1</v>
      </c>
      <c r="F15" s="238"/>
      <c r="G15" s="238"/>
      <c r="H15" s="145"/>
      <c r="I15" s="145"/>
      <c r="J15" s="145"/>
      <c r="K15" s="145"/>
      <c r="L15" s="145"/>
      <c r="M15" s="145"/>
      <c r="N15" s="145"/>
      <c r="O15" s="145" t="s">
        <v>106</v>
      </c>
      <c r="P15" s="145">
        <v>0</v>
      </c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</row>
    <row r="16" spans="1:42" x14ac:dyDescent="0.25">
      <c r="A16" s="157" t="s">
        <v>99</v>
      </c>
      <c r="B16" s="158" t="s">
        <v>51</v>
      </c>
      <c r="C16" s="171" t="s">
        <v>52</v>
      </c>
      <c r="D16" s="159"/>
      <c r="E16" s="160"/>
      <c r="F16" s="239"/>
      <c r="G16" s="242"/>
      <c r="O16" t="s">
        <v>100</v>
      </c>
    </row>
    <row r="17" spans="1:42" outlineLevel="1" x14ac:dyDescent="0.25">
      <c r="A17" s="162">
        <v>4</v>
      </c>
      <c r="B17" s="163" t="s">
        <v>114</v>
      </c>
      <c r="C17" s="172" t="s">
        <v>115</v>
      </c>
      <c r="D17" s="164" t="s">
        <v>109</v>
      </c>
      <c r="E17" s="165">
        <v>20.832000000000001</v>
      </c>
      <c r="F17" s="237"/>
      <c r="G17" s="243"/>
      <c r="H17" s="145"/>
      <c r="I17" s="145"/>
      <c r="J17" s="145"/>
      <c r="K17" s="145"/>
      <c r="L17" s="145"/>
      <c r="M17" s="145"/>
      <c r="N17" s="145"/>
      <c r="O17" s="145" t="s">
        <v>104</v>
      </c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</row>
    <row r="18" spans="1:42" outlineLevel="2" x14ac:dyDescent="0.25">
      <c r="A18" s="152"/>
      <c r="B18" s="153"/>
      <c r="C18" s="173" t="s">
        <v>116</v>
      </c>
      <c r="D18" s="155"/>
      <c r="E18" s="156">
        <v>20.832000000000001</v>
      </c>
      <c r="F18" s="238"/>
      <c r="G18" s="238"/>
      <c r="H18" s="145"/>
      <c r="I18" s="145"/>
      <c r="J18" s="145"/>
      <c r="K18" s="145"/>
      <c r="L18" s="145"/>
      <c r="M18" s="145"/>
      <c r="N18" s="145"/>
      <c r="O18" s="145" t="s">
        <v>106</v>
      </c>
      <c r="P18" s="145">
        <v>0</v>
      </c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</row>
    <row r="19" spans="1:42" x14ac:dyDescent="0.25">
      <c r="A19" s="157" t="s">
        <v>99</v>
      </c>
      <c r="B19" s="158" t="s">
        <v>53</v>
      </c>
      <c r="C19" s="171" t="s">
        <v>54</v>
      </c>
      <c r="D19" s="159"/>
      <c r="E19" s="160"/>
      <c r="F19" s="239"/>
      <c r="G19" s="242"/>
      <c r="O19" t="s">
        <v>100</v>
      </c>
    </row>
    <row r="20" spans="1:42" ht="20.399999999999999" outlineLevel="1" x14ac:dyDescent="0.25">
      <c r="A20" s="162">
        <v>5</v>
      </c>
      <c r="B20" s="163" t="s">
        <v>117</v>
      </c>
      <c r="C20" s="172" t="s">
        <v>118</v>
      </c>
      <c r="D20" s="164" t="s">
        <v>119</v>
      </c>
      <c r="E20" s="165">
        <v>9.6</v>
      </c>
      <c r="F20" s="237"/>
      <c r="G20" s="243"/>
      <c r="H20" s="145"/>
      <c r="I20" s="145"/>
      <c r="J20" s="145"/>
      <c r="K20" s="145"/>
      <c r="L20" s="145"/>
      <c r="M20" s="145"/>
      <c r="N20" s="145"/>
      <c r="O20" s="145" t="s">
        <v>104</v>
      </c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</row>
    <row r="21" spans="1:42" outlineLevel="2" x14ac:dyDescent="0.25">
      <c r="A21" s="152"/>
      <c r="B21" s="153"/>
      <c r="C21" s="173" t="s">
        <v>120</v>
      </c>
      <c r="D21" s="155"/>
      <c r="E21" s="156">
        <v>9.6</v>
      </c>
      <c r="F21" s="238"/>
      <c r="G21" s="238"/>
      <c r="H21" s="145"/>
      <c r="I21" s="145"/>
      <c r="J21" s="145"/>
      <c r="K21" s="145"/>
      <c r="L21" s="145"/>
      <c r="M21" s="145"/>
      <c r="N21" s="145"/>
      <c r="O21" s="145" t="s">
        <v>106</v>
      </c>
      <c r="P21" s="145">
        <v>0</v>
      </c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</row>
    <row r="22" spans="1:42" x14ac:dyDescent="0.25">
      <c r="A22" s="157" t="s">
        <v>99</v>
      </c>
      <c r="B22" s="158" t="s">
        <v>55</v>
      </c>
      <c r="C22" s="171" t="s">
        <v>56</v>
      </c>
      <c r="D22" s="159"/>
      <c r="E22" s="160"/>
      <c r="F22" s="239"/>
      <c r="G22" s="242"/>
      <c r="O22" t="s">
        <v>100</v>
      </c>
    </row>
    <row r="23" spans="1:42" ht="20.399999999999999" outlineLevel="1" x14ac:dyDescent="0.25">
      <c r="A23" s="162">
        <v>6</v>
      </c>
      <c r="B23" s="163" t="s">
        <v>121</v>
      </c>
      <c r="C23" s="172" t="s">
        <v>122</v>
      </c>
      <c r="D23" s="164" t="s">
        <v>109</v>
      </c>
      <c r="E23" s="165">
        <v>50</v>
      </c>
      <c r="F23" s="237"/>
      <c r="G23" s="243"/>
      <c r="H23" s="145"/>
      <c r="I23" s="145"/>
      <c r="J23" s="145"/>
      <c r="K23" s="145"/>
      <c r="L23" s="145"/>
      <c r="M23" s="145"/>
      <c r="N23" s="145"/>
      <c r="O23" s="145" t="s">
        <v>104</v>
      </c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</row>
    <row r="24" spans="1:42" outlineLevel="2" x14ac:dyDescent="0.25">
      <c r="A24" s="152"/>
      <c r="B24" s="153"/>
      <c r="C24" s="173" t="s">
        <v>123</v>
      </c>
      <c r="D24" s="155"/>
      <c r="E24" s="156">
        <v>50</v>
      </c>
      <c r="F24" s="238"/>
      <c r="G24" s="238"/>
      <c r="H24" s="145"/>
      <c r="I24" s="145"/>
      <c r="J24" s="145"/>
      <c r="K24" s="145"/>
      <c r="L24" s="145"/>
      <c r="M24" s="145"/>
      <c r="N24" s="145"/>
      <c r="O24" s="145" t="s">
        <v>106</v>
      </c>
      <c r="P24" s="145">
        <v>0</v>
      </c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</row>
    <row r="25" spans="1:42" outlineLevel="1" x14ac:dyDescent="0.25">
      <c r="A25" s="162">
        <v>7</v>
      </c>
      <c r="B25" s="163" t="s">
        <v>124</v>
      </c>
      <c r="C25" s="172" t="s">
        <v>125</v>
      </c>
      <c r="D25" s="164" t="s">
        <v>109</v>
      </c>
      <c r="E25" s="165">
        <v>20.832000000000001</v>
      </c>
      <c r="F25" s="237"/>
      <c r="G25" s="243"/>
      <c r="H25" s="145"/>
      <c r="I25" s="145"/>
      <c r="J25" s="145"/>
      <c r="K25" s="145"/>
      <c r="L25" s="145"/>
      <c r="M25" s="145"/>
      <c r="N25" s="145"/>
      <c r="O25" s="145" t="s">
        <v>104</v>
      </c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</row>
    <row r="26" spans="1:42" outlineLevel="2" x14ac:dyDescent="0.25">
      <c r="A26" s="152"/>
      <c r="B26" s="153"/>
      <c r="C26" s="173" t="s">
        <v>116</v>
      </c>
      <c r="D26" s="155"/>
      <c r="E26" s="156">
        <v>20.832000000000001</v>
      </c>
      <c r="F26" s="238"/>
      <c r="G26" s="238"/>
      <c r="H26" s="145"/>
      <c r="I26" s="145"/>
      <c r="J26" s="145"/>
      <c r="K26" s="145"/>
      <c r="L26" s="145"/>
      <c r="M26" s="145"/>
      <c r="N26" s="145"/>
      <c r="O26" s="145" t="s">
        <v>106</v>
      </c>
      <c r="P26" s="145">
        <v>0</v>
      </c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</row>
    <row r="27" spans="1:42" outlineLevel="1" x14ac:dyDescent="0.25">
      <c r="A27" s="162">
        <v>8</v>
      </c>
      <c r="B27" s="163" t="s">
        <v>126</v>
      </c>
      <c r="C27" s="172" t="s">
        <v>127</v>
      </c>
      <c r="D27" s="164" t="s">
        <v>109</v>
      </c>
      <c r="E27" s="165">
        <v>70.831999999999994</v>
      </c>
      <c r="F27" s="237"/>
      <c r="G27" s="243"/>
      <c r="H27" s="145"/>
      <c r="I27" s="145"/>
      <c r="J27" s="145"/>
      <c r="K27" s="145"/>
      <c r="L27" s="145"/>
      <c r="M27" s="145"/>
      <c r="N27" s="145"/>
      <c r="O27" s="145" t="s">
        <v>104</v>
      </c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</row>
    <row r="28" spans="1:42" outlineLevel="2" x14ac:dyDescent="0.25">
      <c r="A28" s="152"/>
      <c r="B28" s="153"/>
      <c r="C28" s="173" t="s">
        <v>128</v>
      </c>
      <c r="D28" s="155"/>
      <c r="E28" s="156">
        <v>20.832000000000001</v>
      </c>
      <c r="F28" s="238"/>
      <c r="G28" s="238"/>
      <c r="H28" s="145"/>
      <c r="I28" s="145"/>
      <c r="J28" s="145"/>
      <c r="K28" s="145"/>
      <c r="L28" s="145"/>
      <c r="M28" s="145"/>
      <c r="N28" s="145"/>
      <c r="O28" s="145" t="s">
        <v>106</v>
      </c>
      <c r="P28" s="145">
        <v>0</v>
      </c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</row>
    <row r="29" spans="1:42" outlineLevel="3" x14ac:dyDescent="0.25">
      <c r="A29" s="152"/>
      <c r="B29" s="153"/>
      <c r="C29" s="173" t="s">
        <v>123</v>
      </c>
      <c r="D29" s="155"/>
      <c r="E29" s="156">
        <v>50</v>
      </c>
      <c r="F29" s="238"/>
      <c r="G29" s="238"/>
      <c r="H29" s="145"/>
      <c r="I29" s="145"/>
      <c r="J29" s="145"/>
      <c r="K29" s="145"/>
      <c r="L29" s="145"/>
      <c r="M29" s="145"/>
      <c r="N29" s="145"/>
      <c r="O29" s="145" t="s">
        <v>106</v>
      </c>
      <c r="P29" s="145">
        <v>0</v>
      </c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</row>
    <row r="30" spans="1:42" ht="20.399999999999999" outlineLevel="1" x14ac:dyDescent="0.25">
      <c r="A30" s="162">
        <v>9</v>
      </c>
      <c r="B30" s="163" t="s">
        <v>129</v>
      </c>
      <c r="C30" s="172" t="s">
        <v>130</v>
      </c>
      <c r="D30" s="164" t="s">
        <v>109</v>
      </c>
      <c r="E30" s="165">
        <v>17.36</v>
      </c>
      <c r="F30" s="237"/>
      <c r="G30" s="243"/>
      <c r="H30" s="145"/>
      <c r="I30" s="145"/>
      <c r="J30" s="145"/>
      <c r="K30" s="145"/>
      <c r="L30" s="145"/>
      <c r="M30" s="145"/>
      <c r="N30" s="145"/>
      <c r="O30" s="145" t="s">
        <v>104</v>
      </c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</row>
    <row r="31" spans="1:42" outlineLevel="2" x14ac:dyDescent="0.25">
      <c r="A31" s="152"/>
      <c r="B31" s="153"/>
      <c r="C31" s="173" t="s">
        <v>131</v>
      </c>
      <c r="D31" s="155"/>
      <c r="E31" s="156">
        <v>17.36</v>
      </c>
      <c r="F31" s="238"/>
      <c r="G31" s="238"/>
      <c r="H31" s="145"/>
      <c r="I31" s="145"/>
      <c r="J31" s="145"/>
      <c r="K31" s="145"/>
      <c r="L31" s="145"/>
      <c r="M31" s="145"/>
      <c r="N31" s="145"/>
      <c r="O31" s="145" t="s">
        <v>106</v>
      </c>
      <c r="P31" s="145">
        <v>0</v>
      </c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</row>
    <row r="32" spans="1:42" x14ac:dyDescent="0.25">
      <c r="A32" s="157" t="s">
        <v>99</v>
      </c>
      <c r="B32" s="158" t="s">
        <v>57</v>
      </c>
      <c r="C32" s="171" t="s">
        <v>58</v>
      </c>
      <c r="D32" s="159"/>
      <c r="E32" s="160"/>
      <c r="F32" s="239"/>
      <c r="G32" s="242"/>
      <c r="O32" t="s">
        <v>100</v>
      </c>
    </row>
    <row r="33" spans="1:42" outlineLevel="1" x14ac:dyDescent="0.25">
      <c r="A33" s="162">
        <v>10</v>
      </c>
      <c r="B33" s="163" t="s">
        <v>132</v>
      </c>
      <c r="C33" s="172" t="s">
        <v>133</v>
      </c>
      <c r="D33" s="164" t="s">
        <v>109</v>
      </c>
      <c r="E33" s="165">
        <v>22.274999999999999</v>
      </c>
      <c r="F33" s="237"/>
      <c r="G33" s="243"/>
      <c r="H33" s="145"/>
      <c r="I33" s="145"/>
      <c r="J33" s="145"/>
      <c r="K33" s="145"/>
      <c r="L33" s="145"/>
      <c r="M33" s="145"/>
      <c r="N33" s="145"/>
      <c r="O33" s="145" t="s">
        <v>104</v>
      </c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</row>
    <row r="34" spans="1:42" outlineLevel="2" x14ac:dyDescent="0.25">
      <c r="A34" s="152"/>
      <c r="B34" s="153"/>
      <c r="C34" s="173" t="s">
        <v>134</v>
      </c>
      <c r="D34" s="155"/>
      <c r="E34" s="156">
        <v>22.274999999999999</v>
      </c>
      <c r="F34" s="238"/>
      <c r="G34" s="238"/>
      <c r="H34" s="145"/>
      <c r="I34" s="145"/>
      <c r="J34" s="145"/>
      <c r="K34" s="145"/>
      <c r="L34" s="145"/>
      <c r="M34" s="145"/>
      <c r="N34" s="145"/>
      <c r="O34" s="145" t="s">
        <v>106</v>
      </c>
      <c r="P34" s="145">
        <v>0</v>
      </c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</row>
    <row r="35" spans="1:42" x14ac:dyDescent="0.25">
      <c r="A35" s="157" t="s">
        <v>99</v>
      </c>
      <c r="B35" s="158" t="s">
        <v>59</v>
      </c>
      <c r="C35" s="171" t="s">
        <v>60</v>
      </c>
      <c r="D35" s="159"/>
      <c r="E35" s="160"/>
      <c r="F35" s="239"/>
      <c r="G35" s="242"/>
      <c r="O35" t="s">
        <v>100</v>
      </c>
    </row>
    <row r="36" spans="1:42" outlineLevel="1" x14ac:dyDescent="0.25">
      <c r="A36" s="162">
        <v>11</v>
      </c>
      <c r="B36" s="163" t="s">
        <v>135</v>
      </c>
      <c r="C36" s="172" t="s">
        <v>136</v>
      </c>
      <c r="D36" s="164" t="s">
        <v>109</v>
      </c>
      <c r="E36" s="165">
        <v>208</v>
      </c>
      <c r="F36" s="237"/>
      <c r="G36" s="243"/>
      <c r="H36" s="145"/>
      <c r="I36" s="145"/>
      <c r="J36" s="145"/>
      <c r="K36" s="145"/>
      <c r="L36" s="145"/>
      <c r="M36" s="145"/>
      <c r="N36" s="145"/>
      <c r="O36" s="145" t="s">
        <v>104</v>
      </c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</row>
    <row r="37" spans="1:42" outlineLevel="2" x14ac:dyDescent="0.25">
      <c r="A37" s="152"/>
      <c r="B37" s="153"/>
      <c r="C37" s="173" t="s">
        <v>137</v>
      </c>
      <c r="D37" s="155"/>
      <c r="E37" s="156">
        <v>208</v>
      </c>
      <c r="F37" s="238"/>
      <c r="G37" s="238"/>
      <c r="H37" s="145"/>
      <c r="I37" s="145"/>
      <c r="J37" s="145"/>
      <c r="K37" s="145"/>
      <c r="L37" s="145"/>
      <c r="M37" s="145"/>
      <c r="N37" s="145"/>
      <c r="O37" s="145" t="s">
        <v>106</v>
      </c>
      <c r="P37" s="145">
        <v>0</v>
      </c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</row>
    <row r="38" spans="1:42" outlineLevel="1" x14ac:dyDescent="0.25">
      <c r="A38" s="162">
        <v>12</v>
      </c>
      <c r="B38" s="163" t="s">
        <v>138</v>
      </c>
      <c r="C38" s="172" t="s">
        <v>139</v>
      </c>
      <c r="D38" s="164" t="s">
        <v>109</v>
      </c>
      <c r="E38" s="165">
        <v>208</v>
      </c>
      <c r="F38" s="237"/>
      <c r="G38" s="243"/>
      <c r="H38" s="145"/>
      <c r="I38" s="145"/>
      <c r="J38" s="145"/>
      <c r="K38" s="145"/>
      <c r="L38" s="145"/>
      <c r="M38" s="145"/>
      <c r="N38" s="145"/>
      <c r="O38" s="145" t="s">
        <v>104</v>
      </c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</row>
    <row r="39" spans="1:42" outlineLevel="2" x14ac:dyDescent="0.25">
      <c r="A39" s="152"/>
      <c r="B39" s="153"/>
      <c r="C39" s="173" t="s">
        <v>140</v>
      </c>
      <c r="D39" s="155"/>
      <c r="E39" s="156">
        <v>208</v>
      </c>
      <c r="F39" s="238"/>
      <c r="G39" s="238"/>
      <c r="H39" s="145"/>
      <c r="I39" s="145"/>
      <c r="J39" s="145"/>
      <c r="K39" s="145"/>
      <c r="L39" s="145"/>
      <c r="M39" s="145"/>
      <c r="N39" s="145"/>
      <c r="O39" s="145" t="s">
        <v>106</v>
      </c>
      <c r="P39" s="145">
        <v>5</v>
      </c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</row>
    <row r="40" spans="1:42" outlineLevel="1" x14ac:dyDescent="0.25">
      <c r="A40" s="162">
        <v>13</v>
      </c>
      <c r="B40" s="163" t="s">
        <v>141</v>
      </c>
      <c r="C40" s="172" t="s">
        <v>142</v>
      </c>
      <c r="D40" s="164" t="s">
        <v>109</v>
      </c>
      <c r="E40" s="165">
        <v>208</v>
      </c>
      <c r="F40" s="237"/>
      <c r="G40" s="243"/>
      <c r="H40" s="145"/>
      <c r="I40" s="145"/>
      <c r="J40" s="145"/>
      <c r="K40" s="145"/>
      <c r="L40" s="145"/>
      <c r="M40" s="145"/>
      <c r="N40" s="145"/>
      <c r="O40" s="145" t="s">
        <v>104</v>
      </c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</row>
    <row r="41" spans="1:42" outlineLevel="2" x14ac:dyDescent="0.25">
      <c r="A41" s="152"/>
      <c r="B41" s="153"/>
      <c r="C41" s="173" t="s">
        <v>143</v>
      </c>
      <c r="D41" s="155"/>
      <c r="E41" s="156">
        <v>208</v>
      </c>
      <c r="F41" s="238"/>
      <c r="G41" s="238"/>
      <c r="H41" s="145"/>
      <c r="I41" s="145"/>
      <c r="J41" s="145"/>
      <c r="K41" s="145"/>
      <c r="L41" s="145"/>
      <c r="M41" s="145"/>
      <c r="N41" s="145"/>
      <c r="O41" s="145" t="s">
        <v>106</v>
      </c>
      <c r="P41" s="145">
        <v>5</v>
      </c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</row>
    <row r="42" spans="1:42" ht="26.4" x14ac:dyDescent="0.25">
      <c r="A42" s="157" t="s">
        <v>99</v>
      </c>
      <c r="B42" s="158" t="s">
        <v>61</v>
      </c>
      <c r="C42" s="171" t="s">
        <v>62</v>
      </c>
      <c r="D42" s="159"/>
      <c r="E42" s="160"/>
      <c r="F42" s="239"/>
      <c r="G42" s="242"/>
      <c r="O42" t="s">
        <v>100</v>
      </c>
    </row>
    <row r="43" spans="1:42" ht="20.399999999999999" outlineLevel="1" x14ac:dyDescent="0.25">
      <c r="A43" s="162">
        <v>14</v>
      </c>
      <c r="B43" s="163" t="s">
        <v>144</v>
      </c>
      <c r="C43" s="172" t="s">
        <v>145</v>
      </c>
      <c r="D43" s="164" t="s">
        <v>109</v>
      </c>
      <c r="E43" s="165">
        <v>240</v>
      </c>
      <c r="F43" s="237"/>
      <c r="G43" s="243"/>
      <c r="H43" s="145"/>
      <c r="I43" s="145"/>
      <c r="J43" s="145"/>
      <c r="K43" s="145"/>
      <c r="L43" s="145"/>
      <c r="M43" s="145"/>
      <c r="N43" s="145"/>
      <c r="O43" s="145" t="s">
        <v>104</v>
      </c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</row>
    <row r="44" spans="1:42" outlineLevel="2" x14ac:dyDescent="0.25">
      <c r="A44" s="152"/>
      <c r="B44" s="153"/>
      <c r="C44" s="173" t="s">
        <v>146</v>
      </c>
      <c r="D44" s="155"/>
      <c r="E44" s="156">
        <v>240</v>
      </c>
      <c r="F44" s="238"/>
      <c r="G44" s="238"/>
      <c r="H44" s="145"/>
      <c r="I44" s="145"/>
      <c r="J44" s="145"/>
      <c r="K44" s="145"/>
      <c r="L44" s="145"/>
      <c r="M44" s="145"/>
      <c r="N44" s="145"/>
      <c r="O44" s="145" t="s">
        <v>106</v>
      </c>
      <c r="P44" s="145">
        <v>0</v>
      </c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145"/>
      <c r="AM44" s="145"/>
      <c r="AN44" s="145"/>
      <c r="AO44" s="145"/>
      <c r="AP44" s="145"/>
    </row>
    <row r="45" spans="1:42" outlineLevel="1" x14ac:dyDescent="0.25">
      <c r="A45" s="162">
        <v>15</v>
      </c>
      <c r="B45" s="163" t="s">
        <v>147</v>
      </c>
      <c r="C45" s="172" t="s">
        <v>148</v>
      </c>
      <c r="D45" s="164" t="s">
        <v>119</v>
      </c>
      <c r="E45" s="165">
        <v>99</v>
      </c>
      <c r="F45" s="237"/>
      <c r="G45" s="243"/>
      <c r="H45" s="145"/>
      <c r="I45" s="145"/>
      <c r="J45" s="145"/>
      <c r="K45" s="145"/>
      <c r="L45" s="145"/>
      <c r="M45" s="145"/>
      <c r="N45" s="145"/>
      <c r="O45" s="145" t="s">
        <v>104</v>
      </c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145"/>
    </row>
    <row r="46" spans="1:42" outlineLevel="2" x14ac:dyDescent="0.25">
      <c r="A46" s="152"/>
      <c r="B46" s="153"/>
      <c r="C46" s="173" t="s">
        <v>149</v>
      </c>
      <c r="D46" s="155"/>
      <c r="E46" s="156">
        <v>99</v>
      </c>
      <c r="F46" s="238"/>
      <c r="G46" s="238"/>
      <c r="H46" s="145"/>
      <c r="I46" s="145"/>
      <c r="J46" s="145"/>
      <c r="K46" s="145"/>
      <c r="L46" s="145"/>
      <c r="M46" s="145"/>
      <c r="N46" s="145"/>
      <c r="O46" s="145" t="s">
        <v>106</v>
      </c>
      <c r="P46" s="145">
        <v>0</v>
      </c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5"/>
      <c r="AK46" s="145"/>
      <c r="AL46" s="145"/>
      <c r="AM46" s="145"/>
      <c r="AN46" s="145"/>
      <c r="AO46" s="145"/>
      <c r="AP46" s="145"/>
    </row>
    <row r="47" spans="1:42" outlineLevel="1" x14ac:dyDescent="0.25">
      <c r="A47" s="162">
        <v>16</v>
      </c>
      <c r="B47" s="163" t="s">
        <v>150</v>
      </c>
      <c r="C47" s="172" t="s">
        <v>151</v>
      </c>
      <c r="D47" s="164" t="s">
        <v>152</v>
      </c>
      <c r="E47" s="165">
        <v>45</v>
      </c>
      <c r="F47" s="237"/>
      <c r="G47" s="243"/>
      <c r="H47" s="145"/>
      <c r="I47" s="145"/>
      <c r="J47" s="145"/>
      <c r="K47" s="145"/>
      <c r="L47" s="145"/>
      <c r="M47" s="145"/>
      <c r="N47" s="145"/>
      <c r="O47" s="145" t="s">
        <v>153</v>
      </c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  <c r="AJ47" s="145"/>
      <c r="AK47" s="145"/>
      <c r="AL47" s="145"/>
      <c r="AM47" s="145"/>
      <c r="AN47" s="145"/>
      <c r="AO47" s="145"/>
      <c r="AP47" s="145"/>
    </row>
    <row r="48" spans="1:42" outlineLevel="2" x14ac:dyDescent="0.25">
      <c r="A48" s="152"/>
      <c r="B48" s="153"/>
      <c r="C48" s="173" t="s">
        <v>154</v>
      </c>
      <c r="D48" s="155"/>
      <c r="E48" s="156">
        <v>15</v>
      </c>
      <c r="F48" s="238"/>
      <c r="G48" s="238"/>
      <c r="H48" s="145"/>
      <c r="I48" s="145"/>
      <c r="J48" s="145"/>
      <c r="K48" s="145"/>
      <c r="L48" s="145"/>
      <c r="M48" s="145"/>
      <c r="N48" s="145"/>
      <c r="O48" s="145" t="s">
        <v>106</v>
      </c>
      <c r="P48" s="145">
        <v>0</v>
      </c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  <c r="AJ48" s="145"/>
      <c r="AK48" s="145"/>
      <c r="AL48" s="145"/>
      <c r="AM48" s="145"/>
      <c r="AN48" s="145"/>
      <c r="AO48" s="145"/>
      <c r="AP48" s="145"/>
    </row>
    <row r="49" spans="1:42" outlineLevel="3" x14ac:dyDescent="0.25">
      <c r="A49" s="152"/>
      <c r="B49" s="153"/>
      <c r="C49" s="173" t="s">
        <v>155</v>
      </c>
      <c r="D49" s="155"/>
      <c r="E49" s="156">
        <v>30</v>
      </c>
      <c r="F49" s="238"/>
      <c r="G49" s="238"/>
      <c r="H49" s="145"/>
      <c r="I49" s="145"/>
      <c r="J49" s="145"/>
      <c r="K49" s="145"/>
      <c r="L49" s="145"/>
      <c r="M49" s="145"/>
      <c r="N49" s="145"/>
      <c r="O49" s="145" t="s">
        <v>106</v>
      </c>
      <c r="P49" s="145">
        <v>0</v>
      </c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5"/>
      <c r="AK49" s="145"/>
      <c r="AL49" s="145"/>
      <c r="AM49" s="145"/>
      <c r="AN49" s="145"/>
      <c r="AO49" s="145"/>
      <c r="AP49" s="145"/>
    </row>
    <row r="50" spans="1:42" x14ac:dyDescent="0.25">
      <c r="A50" s="157" t="s">
        <v>99</v>
      </c>
      <c r="B50" s="158" t="s">
        <v>63</v>
      </c>
      <c r="C50" s="171" t="s">
        <v>64</v>
      </c>
      <c r="D50" s="159"/>
      <c r="E50" s="160"/>
      <c r="F50" s="239"/>
      <c r="G50" s="242"/>
      <c r="O50" t="s">
        <v>100</v>
      </c>
    </row>
    <row r="51" spans="1:42" outlineLevel="1" x14ac:dyDescent="0.25">
      <c r="A51" s="162">
        <v>17</v>
      </c>
      <c r="B51" s="163" t="s">
        <v>156</v>
      </c>
      <c r="C51" s="172" t="s">
        <v>157</v>
      </c>
      <c r="D51" s="164" t="s">
        <v>103</v>
      </c>
      <c r="E51" s="165">
        <v>8</v>
      </c>
      <c r="F51" s="237"/>
      <c r="G51" s="243"/>
      <c r="H51" s="145"/>
      <c r="I51" s="145"/>
      <c r="J51" s="145"/>
      <c r="K51" s="145"/>
      <c r="L51" s="145"/>
      <c r="M51" s="145"/>
      <c r="N51" s="145"/>
      <c r="O51" s="145" t="s">
        <v>104</v>
      </c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  <c r="AJ51" s="145"/>
      <c r="AK51" s="145"/>
      <c r="AL51" s="145"/>
      <c r="AM51" s="145"/>
      <c r="AN51" s="145"/>
      <c r="AO51" s="145"/>
      <c r="AP51" s="145"/>
    </row>
    <row r="52" spans="1:42" outlineLevel="2" x14ac:dyDescent="0.25">
      <c r="A52" s="152"/>
      <c r="B52" s="153"/>
      <c r="C52" s="173" t="s">
        <v>105</v>
      </c>
      <c r="D52" s="155"/>
      <c r="E52" s="156">
        <v>8</v>
      </c>
      <c r="F52" s="238"/>
      <c r="G52" s="238"/>
      <c r="H52" s="145"/>
      <c r="I52" s="145"/>
      <c r="J52" s="145"/>
      <c r="K52" s="145"/>
      <c r="L52" s="145"/>
      <c r="M52" s="145"/>
      <c r="N52" s="145"/>
      <c r="O52" s="145" t="s">
        <v>106</v>
      </c>
      <c r="P52" s="145">
        <v>0</v>
      </c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5"/>
      <c r="AK52" s="145"/>
      <c r="AL52" s="145"/>
      <c r="AM52" s="145"/>
      <c r="AN52" s="145"/>
      <c r="AO52" s="145"/>
      <c r="AP52" s="145"/>
    </row>
    <row r="53" spans="1:42" outlineLevel="1" x14ac:dyDescent="0.25">
      <c r="A53" s="162">
        <v>18</v>
      </c>
      <c r="B53" s="163" t="s">
        <v>158</v>
      </c>
      <c r="C53" s="172" t="s">
        <v>159</v>
      </c>
      <c r="D53" s="164" t="s">
        <v>109</v>
      </c>
      <c r="E53" s="165">
        <v>20.832000000000001</v>
      </c>
      <c r="F53" s="237"/>
      <c r="G53" s="243"/>
      <c r="H53" s="145"/>
      <c r="I53" s="145"/>
      <c r="J53" s="145"/>
      <c r="K53" s="145"/>
      <c r="L53" s="145"/>
      <c r="M53" s="145"/>
      <c r="N53" s="145"/>
      <c r="O53" s="145" t="s">
        <v>104</v>
      </c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45"/>
      <c r="AK53" s="145"/>
      <c r="AL53" s="145"/>
      <c r="AM53" s="145"/>
      <c r="AN53" s="145"/>
      <c r="AO53" s="145"/>
      <c r="AP53" s="145"/>
    </row>
    <row r="54" spans="1:42" outlineLevel="2" x14ac:dyDescent="0.25">
      <c r="A54" s="152"/>
      <c r="B54" s="153"/>
      <c r="C54" s="173" t="s">
        <v>116</v>
      </c>
      <c r="D54" s="155"/>
      <c r="E54" s="156">
        <v>20.832000000000001</v>
      </c>
      <c r="F54" s="238"/>
      <c r="G54" s="238"/>
      <c r="H54" s="145"/>
      <c r="I54" s="145"/>
      <c r="J54" s="145"/>
      <c r="K54" s="145"/>
      <c r="L54" s="145"/>
      <c r="M54" s="145"/>
      <c r="N54" s="145"/>
      <c r="O54" s="145" t="s">
        <v>106</v>
      </c>
      <c r="P54" s="145">
        <v>0</v>
      </c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145"/>
      <c r="AK54" s="145"/>
      <c r="AL54" s="145"/>
      <c r="AM54" s="145"/>
      <c r="AN54" s="145"/>
      <c r="AO54" s="145"/>
      <c r="AP54" s="145"/>
    </row>
    <row r="55" spans="1:42" x14ac:dyDescent="0.25">
      <c r="A55" s="157" t="s">
        <v>99</v>
      </c>
      <c r="B55" s="158" t="s">
        <v>65</v>
      </c>
      <c r="C55" s="171" t="s">
        <v>66</v>
      </c>
      <c r="D55" s="159"/>
      <c r="E55" s="160"/>
      <c r="F55" s="239"/>
      <c r="G55" s="242"/>
      <c r="O55" t="s">
        <v>100</v>
      </c>
    </row>
    <row r="56" spans="1:42" outlineLevel="1" x14ac:dyDescent="0.25">
      <c r="A56" s="166">
        <v>19</v>
      </c>
      <c r="B56" s="167" t="s">
        <v>160</v>
      </c>
      <c r="C56" s="174" t="s">
        <v>161</v>
      </c>
      <c r="D56" s="168" t="s">
        <v>162</v>
      </c>
      <c r="E56" s="169">
        <v>11.064249999999999</v>
      </c>
      <c r="F56" s="240"/>
      <c r="G56" s="244"/>
      <c r="H56" s="145"/>
      <c r="I56" s="145"/>
      <c r="J56" s="145"/>
      <c r="K56" s="145"/>
      <c r="L56" s="145"/>
      <c r="M56" s="145"/>
      <c r="N56" s="145"/>
      <c r="O56" s="145" t="s">
        <v>163</v>
      </c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K56" s="145"/>
      <c r="AL56" s="145"/>
      <c r="AM56" s="145"/>
      <c r="AN56" s="145"/>
      <c r="AO56" s="145"/>
      <c r="AP56" s="145"/>
    </row>
    <row r="57" spans="1:42" x14ac:dyDescent="0.25">
      <c r="A57" s="157" t="s">
        <v>99</v>
      </c>
      <c r="B57" s="158" t="s">
        <v>67</v>
      </c>
      <c r="C57" s="171" t="s">
        <v>68</v>
      </c>
      <c r="D57" s="159"/>
      <c r="E57" s="160"/>
      <c r="F57" s="239"/>
      <c r="G57" s="242"/>
      <c r="O57" t="s">
        <v>100</v>
      </c>
    </row>
    <row r="58" spans="1:42" ht="20.399999999999999" outlineLevel="1" x14ac:dyDescent="0.25">
      <c r="A58" s="162">
        <v>20</v>
      </c>
      <c r="B58" s="163" t="s">
        <v>164</v>
      </c>
      <c r="C58" s="172" t="s">
        <v>165</v>
      </c>
      <c r="D58" s="164" t="s">
        <v>109</v>
      </c>
      <c r="E58" s="165">
        <v>31.05</v>
      </c>
      <c r="F58" s="237"/>
      <c r="G58" s="243"/>
      <c r="H58" s="145"/>
      <c r="I58" s="145"/>
      <c r="J58" s="145"/>
      <c r="K58" s="145"/>
      <c r="L58" s="145"/>
      <c r="M58" s="145"/>
      <c r="N58" s="145"/>
      <c r="O58" s="145" t="s">
        <v>104</v>
      </c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  <c r="AF58" s="145"/>
      <c r="AG58" s="145"/>
      <c r="AH58" s="145"/>
      <c r="AI58" s="145"/>
      <c r="AJ58" s="145"/>
      <c r="AK58" s="145"/>
      <c r="AL58" s="145"/>
      <c r="AM58" s="145"/>
      <c r="AN58" s="145"/>
      <c r="AO58" s="145"/>
      <c r="AP58" s="145"/>
    </row>
    <row r="59" spans="1:42" outlineLevel="2" x14ac:dyDescent="0.25">
      <c r="A59" s="152"/>
      <c r="B59" s="153"/>
      <c r="C59" s="173" t="s">
        <v>166</v>
      </c>
      <c r="D59" s="155"/>
      <c r="E59" s="156"/>
      <c r="F59" s="238"/>
      <c r="G59" s="238"/>
      <c r="H59" s="145"/>
      <c r="I59" s="145"/>
      <c r="J59" s="145"/>
      <c r="K59" s="145"/>
      <c r="L59" s="145"/>
      <c r="M59" s="145"/>
      <c r="N59" s="145"/>
      <c r="O59" s="145" t="s">
        <v>106</v>
      </c>
      <c r="P59" s="145">
        <v>0</v>
      </c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  <c r="AF59" s="145"/>
      <c r="AG59" s="145"/>
      <c r="AH59" s="145"/>
      <c r="AI59" s="145"/>
      <c r="AJ59" s="145"/>
      <c r="AK59" s="145"/>
      <c r="AL59" s="145"/>
      <c r="AM59" s="145"/>
      <c r="AN59" s="145"/>
      <c r="AO59" s="145"/>
      <c r="AP59" s="145"/>
    </row>
    <row r="60" spans="1:42" outlineLevel="3" x14ac:dyDescent="0.25">
      <c r="A60" s="152"/>
      <c r="B60" s="153"/>
      <c r="C60" s="173" t="s">
        <v>167</v>
      </c>
      <c r="D60" s="155"/>
      <c r="E60" s="156">
        <v>31.05</v>
      </c>
      <c r="F60" s="238"/>
      <c r="G60" s="238"/>
      <c r="H60" s="145"/>
      <c r="I60" s="145"/>
      <c r="J60" s="145"/>
      <c r="K60" s="145"/>
      <c r="L60" s="145"/>
      <c r="M60" s="145"/>
      <c r="N60" s="145"/>
      <c r="O60" s="145" t="s">
        <v>106</v>
      </c>
      <c r="P60" s="145">
        <v>0</v>
      </c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145"/>
      <c r="AH60" s="145"/>
      <c r="AI60" s="145"/>
      <c r="AJ60" s="145"/>
      <c r="AK60" s="145"/>
      <c r="AL60" s="145"/>
      <c r="AM60" s="145"/>
      <c r="AN60" s="145"/>
      <c r="AO60" s="145"/>
      <c r="AP60" s="145"/>
    </row>
    <row r="61" spans="1:42" ht="30.6" outlineLevel="1" x14ac:dyDescent="0.25">
      <c r="A61" s="162">
        <v>21</v>
      </c>
      <c r="B61" s="163" t="s">
        <v>168</v>
      </c>
      <c r="C61" s="172" t="s">
        <v>169</v>
      </c>
      <c r="D61" s="164" t="s">
        <v>109</v>
      </c>
      <c r="E61" s="165">
        <v>74.25</v>
      </c>
      <c r="F61" s="237"/>
      <c r="G61" s="243"/>
      <c r="H61" s="145"/>
      <c r="I61" s="145"/>
      <c r="J61" s="145"/>
      <c r="K61" s="145"/>
      <c r="L61" s="145"/>
      <c r="M61" s="145"/>
      <c r="N61" s="145"/>
      <c r="O61" s="145" t="s">
        <v>104</v>
      </c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  <c r="AF61" s="145"/>
      <c r="AG61" s="145"/>
      <c r="AH61" s="145"/>
      <c r="AI61" s="145"/>
      <c r="AJ61" s="145"/>
      <c r="AK61" s="145"/>
      <c r="AL61" s="145"/>
      <c r="AM61" s="145"/>
      <c r="AN61" s="145"/>
      <c r="AO61" s="145"/>
      <c r="AP61" s="145"/>
    </row>
    <row r="62" spans="1:42" outlineLevel="2" x14ac:dyDescent="0.25">
      <c r="A62" s="152"/>
      <c r="B62" s="153"/>
      <c r="C62" s="173" t="s">
        <v>170</v>
      </c>
      <c r="D62" s="155"/>
      <c r="E62" s="156">
        <v>74.25</v>
      </c>
      <c r="F62" s="238"/>
      <c r="G62" s="238"/>
      <c r="H62" s="145"/>
      <c r="I62" s="145"/>
      <c r="J62" s="145"/>
      <c r="K62" s="145"/>
      <c r="L62" s="145"/>
      <c r="M62" s="145"/>
      <c r="N62" s="145"/>
      <c r="O62" s="145" t="s">
        <v>106</v>
      </c>
      <c r="P62" s="145">
        <v>0</v>
      </c>
      <c r="Q62" s="145"/>
      <c r="R62" s="145"/>
      <c r="S62" s="145"/>
      <c r="T62" s="145"/>
      <c r="U62" s="145"/>
      <c r="V62" s="145"/>
      <c r="W62" s="145"/>
      <c r="X62" s="145"/>
      <c r="Y62" s="145"/>
      <c r="Z62" s="145"/>
      <c r="AA62" s="145"/>
      <c r="AB62" s="145"/>
      <c r="AC62" s="145"/>
      <c r="AD62" s="145"/>
      <c r="AE62" s="145"/>
      <c r="AF62" s="145"/>
      <c r="AG62" s="145"/>
      <c r="AH62" s="145"/>
      <c r="AI62" s="145"/>
      <c r="AJ62" s="145"/>
      <c r="AK62" s="145"/>
      <c r="AL62" s="145"/>
      <c r="AM62" s="145"/>
      <c r="AN62" s="145"/>
      <c r="AO62" s="145"/>
      <c r="AP62" s="145"/>
    </row>
    <row r="63" spans="1:42" ht="30.6" outlineLevel="1" x14ac:dyDescent="0.25">
      <c r="A63" s="162">
        <v>22</v>
      </c>
      <c r="B63" s="163" t="s">
        <v>171</v>
      </c>
      <c r="C63" s="172" t="s">
        <v>172</v>
      </c>
      <c r="D63" s="164" t="s">
        <v>109</v>
      </c>
      <c r="E63" s="165">
        <v>14.18</v>
      </c>
      <c r="F63" s="237"/>
      <c r="G63" s="243"/>
      <c r="H63" s="145"/>
      <c r="I63" s="145"/>
      <c r="J63" s="145"/>
      <c r="K63" s="145"/>
      <c r="L63" s="145"/>
      <c r="M63" s="145"/>
      <c r="N63" s="145"/>
      <c r="O63" s="145" t="s">
        <v>104</v>
      </c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5"/>
      <c r="AA63" s="145"/>
      <c r="AB63" s="145"/>
      <c r="AC63" s="145"/>
      <c r="AD63" s="145"/>
      <c r="AE63" s="145"/>
      <c r="AF63" s="145"/>
      <c r="AG63" s="145"/>
      <c r="AH63" s="145"/>
      <c r="AI63" s="145"/>
      <c r="AJ63" s="145"/>
      <c r="AK63" s="145"/>
      <c r="AL63" s="145"/>
      <c r="AM63" s="145"/>
      <c r="AN63" s="145"/>
      <c r="AO63" s="145"/>
      <c r="AP63" s="145"/>
    </row>
    <row r="64" spans="1:42" outlineLevel="2" x14ac:dyDescent="0.25">
      <c r="A64" s="152"/>
      <c r="B64" s="153"/>
      <c r="C64" s="173" t="s">
        <v>173</v>
      </c>
      <c r="D64" s="155"/>
      <c r="E64" s="156">
        <v>6.5</v>
      </c>
      <c r="F64" s="238"/>
      <c r="G64" s="238"/>
      <c r="H64" s="145"/>
      <c r="I64" s="145"/>
      <c r="J64" s="145"/>
      <c r="K64" s="145"/>
      <c r="L64" s="145"/>
      <c r="M64" s="145"/>
      <c r="N64" s="145"/>
      <c r="O64" s="145" t="s">
        <v>106</v>
      </c>
      <c r="P64" s="145">
        <v>0</v>
      </c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5"/>
      <c r="AC64" s="145"/>
      <c r="AD64" s="145"/>
      <c r="AE64" s="145"/>
      <c r="AF64" s="145"/>
      <c r="AG64" s="145"/>
      <c r="AH64" s="145"/>
      <c r="AI64" s="145"/>
      <c r="AJ64" s="145"/>
      <c r="AK64" s="145"/>
      <c r="AL64" s="145"/>
      <c r="AM64" s="145"/>
      <c r="AN64" s="145"/>
      <c r="AO64" s="145"/>
      <c r="AP64" s="145"/>
    </row>
    <row r="65" spans="1:42" ht="20.399999999999999" outlineLevel="3" x14ac:dyDescent="0.25">
      <c r="A65" s="152"/>
      <c r="B65" s="153"/>
      <c r="C65" s="173" t="s">
        <v>174</v>
      </c>
      <c r="D65" s="155"/>
      <c r="E65" s="156">
        <v>7.68</v>
      </c>
      <c r="F65" s="238"/>
      <c r="G65" s="238"/>
      <c r="H65" s="145"/>
      <c r="I65" s="145"/>
      <c r="J65" s="145"/>
      <c r="K65" s="145"/>
      <c r="L65" s="145"/>
      <c r="M65" s="145"/>
      <c r="N65" s="145"/>
      <c r="O65" s="145" t="s">
        <v>106</v>
      </c>
      <c r="P65" s="145">
        <v>0</v>
      </c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145"/>
      <c r="AF65" s="145"/>
      <c r="AG65" s="145"/>
      <c r="AH65" s="145"/>
      <c r="AI65" s="145"/>
      <c r="AJ65" s="145"/>
      <c r="AK65" s="145"/>
      <c r="AL65" s="145"/>
      <c r="AM65" s="145"/>
      <c r="AN65" s="145"/>
      <c r="AO65" s="145"/>
      <c r="AP65" s="145"/>
    </row>
    <row r="66" spans="1:42" ht="30.6" outlineLevel="1" x14ac:dyDescent="0.25">
      <c r="A66" s="162">
        <v>23</v>
      </c>
      <c r="B66" s="163" t="s">
        <v>175</v>
      </c>
      <c r="C66" s="172" t="s">
        <v>176</v>
      </c>
      <c r="D66" s="164" t="s">
        <v>109</v>
      </c>
      <c r="E66" s="165">
        <v>240</v>
      </c>
      <c r="F66" s="237"/>
      <c r="G66" s="243"/>
      <c r="H66" s="145"/>
      <c r="I66" s="145"/>
      <c r="J66" s="145"/>
      <c r="K66" s="145"/>
      <c r="L66" s="145"/>
      <c r="M66" s="145"/>
      <c r="N66" s="145"/>
      <c r="O66" s="145" t="s">
        <v>104</v>
      </c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  <c r="AF66" s="145"/>
      <c r="AG66" s="145"/>
      <c r="AH66" s="145"/>
      <c r="AI66" s="145"/>
      <c r="AJ66" s="145"/>
      <c r="AK66" s="145"/>
      <c r="AL66" s="145"/>
      <c r="AM66" s="145"/>
      <c r="AN66" s="145"/>
      <c r="AO66" s="145"/>
      <c r="AP66" s="145"/>
    </row>
    <row r="67" spans="1:42" outlineLevel="2" x14ac:dyDescent="0.25">
      <c r="A67" s="152"/>
      <c r="B67" s="153"/>
      <c r="C67" s="173" t="s">
        <v>177</v>
      </c>
      <c r="D67" s="155"/>
      <c r="E67" s="156">
        <v>240</v>
      </c>
      <c r="F67" s="238"/>
      <c r="G67" s="238"/>
      <c r="H67" s="145"/>
      <c r="I67" s="145"/>
      <c r="J67" s="145"/>
      <c r="K67" s="145"/>
      <c r="L67" s="145"/>
      <c r="M67" s="145"/>
      <c r="N67" s="145"/>
      <c r="O67" s="145" t="s">
        <v>106</v>
      </c>
      <c r="P67" s="145">
        <v>0</v>
      </c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5"/>
      <c r="AC67" s="145"/>
      <c r="AD67" s="145"/>
      <c r="AE67" s="145"/>
      <c r="AF67" s="145"/>
      <c r="AG67" s="145"/>
      <c r="AH67" s="145"/>
      <c r="AI67" s="145"/>
      <c r="AJ67" s="145"/>
      <c r="AK67" s="145"/>
      <c r="AL67" s="145"/>
      <c r="AM67" s="145"/>
      <c r="AN67" s="145"/>
      <c r="AO67" s="145"/>
      <c r="AP67" s="145"/>
    </row>
    <row r="68" spans="1:42" outlineLevel="1" x14ac:dyDescent="0.25">
      <c r="A68" s="162">
        <v>24</v>
      </c>
      <c r="B68" s="163" t="s">
        <v>178</v>
      </c>
      <c r="C68" s="172" t="s">
        <v>179</v>
      </c>
      <c r="D68" s="164" t="s">
        <v>119</v>
      </c>
      <c r="E68" s="165">
        <v>50</v>
      </c>
      <c r="F68" s="237"/>
      <c r="G68" s="243"/>
      <c r="H68" s="145"/>
      <c r="I68" s="145"/>
      <c r="J68" s="145"/>
      <c r="K68" s="145"/>
      <c r="L68" s="145"/>
      <c r="M68" s="145"/>
      <c r="N68" s="145"/>
      <c r="O68" s="145" t="s">
        <v>104</v>
      </c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AD68" s="145"/>
      <c r="AE68" s="145"/>
      <c r="AF68" s="145"/>
      <c r="AG68" s="145"/>
      <c r="AH68" s="145"/>
      <c r="AI68" s="145"/>
      <c r="AJ68" s="145"/>
      <c r="AK68" s="145"/>
      <c r="AL68" s="145"/>
      <c r="AM68" s="145"/>
      <c r="AN68" s="145"/>
      <c r="AO68" s="145"/>
      <c r="AP68" s="145"/>
    </row>
    <row r="69" spans="1:42" outlineLevel="2" x14ac:dyDescent="0.25">
      <c r="A69" s="152"/>
      <c r="B69" s="153"/>
      <c r="C69" s="173" t="s">
        <v>180</v>
      </c>
      <c r="D69" s="155"/>
      <c r="E69" s="156">
        <v>50</v>
      </c>
      <c r="F69" s="238"/>
      <c r="G69" s="238"/>
      <c r="H69" s="145"/>
      <c r="I69" s="145"/>
      <c r="J69" s="145"/>
      <c r="K69" s="145"/>
      <c r="L69" s="145"/>
      <c r="M69" s="145"/>
      <c r="N69" s="145"/>
      <c r="O69" s="145" t="s">
        <v>106</v>
      </c>
      <c r="P69" s="145">
        <v>0</v>
      </c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  <c r="AB69" s="145"/>
      <c r="AC69" s="145"/>
      <c r="AD69" s="145"/>
      <c r="AE69" s="145"/>
      <c r="AF69" s="145"/>
      <c r="AG69" s="145"/>
      <c r="AH69" s="145"/>
      <c r="AI69" s="145"/>
      <c r="AJ69" s="145"/>
      <c r="AK69" s="145"/>
      <c r="AL69" s="145"/>
      <c r="AM69" s="145"/>
      <c r="AN69" s="145"/>
      <c r="AO69" s="145"/>
      <c r="AP69" s="145"/>
    </row>
    <row r="70" spans="1:42" outlineLevel="1" x14ac:dyDescent="0.25">
      <c r="A70" s="162">
        <v>25</v>
      </c>
      <c r="B70" s="163" t="s">
        <v>181</v>
      </c>
      <c r="C70" s="172" t="s">
        <v>182</v>
      </c>
      <c r="D70" s="164" t="s">
        <v>119</v>
      </c>
      <c r="E70" s="165">
        <v>95.62</v>
      </c>
      <c r="F70" s="237"/>
      <c r="G70" s="243"/>
      <c r="H70" s="145"/>
      <c r="I70" s="145"/>
      <c r="J70" s="145"/>
      <c r="K70" s="145"/>
      <c r="L70" s="145"/>
      <c r="M70" s="145"/>
      <c r="N70" s="145"/>
      <c r="O70" s="145" t="s">
        <v>104</v>
      </c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5"/>
      <c r="AB70" s="145"/>
      <c r="AC70" s="145"/>
      <c r="AD70" s="145"/>
      <c r="AE70" s="145"/>
      <c r="AF70" s="145"/>
      <c r="AG70" s="145"/>
      <c r="AH70" s="145"/>
      <c r="AI70" s="145"/>
      <c r="AJ70" s="145"/>
      <c r="AK70" s="145"/>
      <c r="AL70" s="145"/>
      <c r="AM70" s="145"/>
      <c r="AN70" s="145"/>
      <c r="AO70" s="145"/>
      <c r="AP70" s="145"/>
    </row>
    <row r="71" spans="1:42" outlineLevel="2" x14ac:dyDescent="0.25">
      <c r="A71" s="152"/>
      <c r="B71" s="153"/>
      <c r="C71" s="173" t="s">
        <v>183</v>
      </c>
      <c r="D71" s="155"/>
      <c r="E71" s="156">
        <v>59.42</v>
      </c>
      <c r="F71" s="238"/>
      <c r="G71" s="238"/>
      <c r="H71" s="145"/>
      <c r="I71" s="145"/>
      <c r="J71" s="145"/>
      <c r="K71" s="145"/>
      <c r="L71" s="145"/>
      <c r="M71" s="145"/>
      <c r="N71" s="145"/>
      <c r="O71" s="145" t="s">
        <v>106</v>
      </c>
      <c r="P71" s="145">
        <v>0</v>
      </c>
      <c r="Q71" s="145"/>
      <c r="R71" s="145"/>
      <c r="S71" s="145"/>
      <c r="T71" s="145"/>
      <c r="U71" s="145"/>
      <c r="V71" s="145"/>
      <c r="W71" s="145"/>
      <c r="X71" s="145"/>
      <c r="Y71" s="145"/>
      <c r="Z71" s="145"/>
      <c r="AA71" s="145"/>
      <c r="AB71" s="145"/>
      <c r="AC71" s="145"/>
      <c r="AD71" s="145"/>
      <c r="AE71" s="145"/>
      <c r="AF71" s="145"/>
      <c r="AG71" s="145"/>
      <c r="AH71" s="145"/>
      <c r="AI71" s="145"/>
      <c r="AJ71" s="145"/>
      <c r="AK71" s="145"/>
      <c r="AL71" s="145"/>
      <c r="AM71" s="145"/>
      <c r="AN71" s="145"/>
      <c r="AO71" s="145"/>
      <c r="AP71" s="145"/>
    </row>
    <row r="72" spans="1:42" outlineLevel="3" x14ac:dyDescent="0.25">
      <c r="A72" s="152"/>
      <c r="B72" s="153"/>
      <c r="C72" s="173" t="s">
        <v>184</v>
      </c>
      <c r="D72" s="155"/>
      <c r="E72" s="156">
        <v>36.200000000000003</v>
      </c>
      <c r="F72" s="238"/>
      <c r="G72" s="238"/>
      <c r="H72" s="145"/>
      <c r="I72" s="145"/>
      <c r="J72" s="145"/>
      <c r="K72" s="145"/>
      <c r="L72" s="145"/>
      <c r="M72" s="145"/>
      <c r="N72" s="145"/>
      <c r="O72" s="145" t="s">
        <v>106</v>
      </c>
      <c r="P72" s="145">
        <v>0</v>
      </c>
      <c r="Q72" s="145"/>
      <c r="R72" s="145"/>
      <c r="S72" s="145"/>
      <c r="T72" s="145"/>
      <c r="U72" s="145"/>
      <c r="V72" s="145"/>
      <c r="W72" s="145"/>
      <c r="X72" s="145"/>
      <c r="Y72" s="145"/>
      <c r="Z72" s="145"/>
      <c r="AA72" s="145"/>
      <c r="AB72" s="145"/>
      <c r="AC72" s="145"/>
      <c r="AD72" s="145"/>
      <c r="AE72" s="145"/>
      <c r="AF72" s="145"/>
      <c r="AG72" s="145"/>
      <c r="AH72" s="145"/>
      <c r="AI72" s="145"/>
      <c r="AJ72" s="145"/>
      <c r="AK72" s="145"/>
      <c r="AL72" s="145"/>
      <c r="AM72" s="145"/>
      <c r="AN72" s="145"/>
      <c r="AO72" s="145"/>
      <c r="AP72" s="145"/>
    </row>
    <row r="73" spans="1:42" outlineLevel="1" x14ac:dyDescent="0.25">
      <c r="A73" s="162">
        <v>26</v>
      </c>
      <c r="B73" s="163" t="s">
        <v>185</v>
      </c>
      <c r="C73" s="172" t="s">
        <v>186</v>
      </c>
      <c r="D73" s="164" t="s">
        <v>119</v>
      </c>
      <c r="E73" s="165">
        <v>114.58</v>
      </c>
      <c r="F73" s="237"/>
      <c r="G73" s="243"/>
      <c r="H73" s="145"/>
      <c r="I73" s="145"/>
      <c r="J73" s="145"/>
      <c r="K73" s="145"/>
      <c r="L73" s="145"/>
      <c r="M73" s="145"/>
      <c r="N73" s="145"/>
      <c r="O73" s="145" t="s">
        <v>104</v>
      </c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  <c r="AA73" s="145"/>
      <c r="AB73" s="145"/>
      <c r="AC73" s="145"/>
      <c r="AD73" s="145"/>
      <c r="AE73" s="145"/>
      <c r="AF73" s="145"/>
      <c r="AG73" s="145"/>
      <c r="AH73" s="145"/>
      <c r="AI73" s="145"/>
      <c r="AJ73" s="145"/>
      <c r="AK73" s="145"/>
      <c r="AL73" s="145"/>
      <c r="AM73" s="145"/>
      <c r="AN73" s="145"/>
      <c r="AO73" s="145"/>
      <c r="AP73" s="145"/>
    </row>
    <row r="74" spans="1:42" outlineLevel="2" x14ac:dyDescent="0.25">
      <c r="A74" s="152"/>
      <c r="B74" s="153"/>
      <c r="C74" s="173" t="s">
        <v>183</v>
      </c>
      <c r="D74" s="155"/>
      <c r="E74" s="156">
        <v>59.42</v>
      </c>
      <c r="F74" s="238"/>
      <c r="G74" s="238"/>
      <c r="H74" s="145"/>
      <c r="I74" s="145"/>
      <c r="J74" s="145"/>
      <c r="K74" s="145"/>
      <c r="L74" s="145"/>
      <c r="M74" s="145"/>
      <c r="N74" s="145"/>
      <c r="O74" s="145" t="s">
        <v>106</v>
      </c>
      <c r="P74" s="145">
        <v>0</v>
      </c>
      <c r="Q74" s="145"/>
      <c r="R74" s="145"/>
      <c r="S74" s="145"/>
      <c r="T74" s="145"/>
      <c r="U74" s="145"/>
      <c r="V74" s="145"/>
      <c r="W74" s="145"/>
      <c r="X74" s="145"/>
      <c r="Y74" s="145"/>
      <c r="Z74" s="145"/>
      <c r="AA74" s="145"/>
      <c r="AB74" s="145"/>
      <c r="AC74" s="145"/>
      <c r="AD74" s="145"/>
      <c r="AE74" s="145"/>
      <c r="AF74" s="145"/>
      <c r="AG74" s="145"/>
      <c r="AH74" s="145"/>
      <c r="AI74" s="145"/>
      <c r="AJ74" s="145"/>
      <c r="AK74" s="145"/>
      <c r="AL74" s="145"/>
      <c r="AM74" s="145"/>
      <c r="AN74" s="145"/>
      <c r="AO74" s="145"/>
      <c r="AP74" s="145"/>
    </row>
    <row r="75" spans="1:42" outlineLevel="3" x14ac:dyDescent="0.25">
      <c r="A75" s="152"/>
      <c r="B75" s="153"/>
      <c r="C75" s="173" t="s">
        <v>187</v>
      </c>
      <c r="D75" s="155"/>
      <c r="E75" s="156">
        <v>17.36</v>
      </c>
      <c r="F75" s="238"/>
      <c r="G75" s="238"/>
      <c r="H75" s="145"/>
      <c r="I75" s="145"/>
      <c r="J75" s="145"/>
      <c r="K75" s="145"/>
      <c r="L75" s="145"/>
      <c r="M75" s="145"/>
      <c r="N75" s="145"/>
      <c r="O75" s="145" t="s">
        <v>106</v>
      </c>
      <c r="P75" s="145">
        <v>0</v>
      </c>
      <c r="Q75" s="145"/>
      <c r="R75" s="145"/>
      <c r="S75" s="145"/>
      <c r="T75" s="145"/>
      <c r="U75" s="145"/>
      <c r="V75" s="145"/>
      <c r="W75" s="145"/>
      <c r="X75" s="145"/>
      <c r="Y75" s="145"/>
      <c r="Z75" s="145"/>
      <c r="AA75" s="145"/>
      <c r="AB75" s="145"/>
      <c r="AC75" s="145"/>
      <c r="AD75" s="145"/>
      <c r="AE75" s="145"/>
      <c r="AF75" s="145"/>
      <c r="AG75" s="145"/>
      <c r="AH75" s="145"/>
      <c r="AI75" s="145"/>
      <c r="AJ75" s="145"/>
      <c r="AK75" s="145"/>
      <c r="AL75" s="145"/>
      <c r="AM75" s="145"/>
      <c r="AN75" s="145"/>
      <c r="AO75" s="145"/>
      <c r="AP75" s="145"/>
    </row>
    <row r="76" spans="1:42" outlineLevel="3" x14ac:dyDescent="0.25">
      <c r="A76" s="152"/>
      <c r="B76" s="153"/>
      <c r="C76" s="173" t="s">
        <v>188</v>
      </c>
      <c r="D76" s="155"/>
      <c r="E76" s="156">
        <v>1.6</v>
      </c>
      <c r="F76" s="238"/>
      <c r="G76" s="238"/>
      <c r="H76" s="145"/>
      <c r="I76" s="145"/>
      <c r="J76" s="145"/>
      <c r="K76" s="145"/>
      <c r="L76" s="145"/>
      <c r="M76" s="145"/>
      <c r="N76" s="145"/>
      <c r="O76" s="145" t="s">
        <v>106</v>
      </c>
      <c r="P76" s="145">
        <v>0</v>
      </c>
      <c r="Q76" s="145"/>
      <c r="R76" s="145"/>
      <c r="S76" s="145"/>
      <c r="T76" s="145"/>
      <c r="U76" s="145"/>
      <c r="V76" s="145"/>
      <c r="W76" s="145"/>
      <c r="X76" s="145"/>
      <c r="Y76" s="145"/>
      <c r="Z76" s="145"/>
      <c r="AA76" s="145"/>
      <c r="AB76" s="145"/>
      <c r="AC76" s="145"/>
      <c r="AD76" s="145"/>
      <c r="AE76" s="145"/>
      <c r="AF76" s="145"/>
      <c r="AG76" s="145"/>
      <c r="AH76" s="145"/>
      <c r="AI76" s="145"/>
      <c r="AJ76" s="145"/>
      <c r="AK76" s="145"/>
      <c r="AL76" s="145"/>
      <c r="AM76" s="145"/>
      <c r="AN76" s="145"/>
      <c r="AO76" s="145"/>
      <c r="AP76" s="145"/>
    </row>
    <row r="77" spans="1:42" outlineLevel="3" x14ac:dyDescent="0.25">
      <c r="A77" s="152"/>
      <c r="B77" s="153"/>
      <c r="C77" s="173" t="s">
        <v>189</v>
      </c>
      <c r="D77" s="155"/>
      <c r="E77" s="156">
        <v>36.200000000000003</v>
      </c>
      <c r="F77" s="238"/>
      <c r="G77" s="238"/>
      <c r="H77" s="145"/>
      <c r="I77" s="145"/>
      <c r="J77" s="145"/>
      <c r="K77" s="145"/>
      <c r="L77" s="145"/>
      <c r="M77" s="145"/>
      <c r="N77" s="145"/>
      <c r="O77" s="145" t="s">
        <v>106</v>
      </c>
      <c r="P77" s="145">
        <v>0</v>
      </c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45"/>
      <c r="AC77" s="145"/>
      <c r="AD77" s="145"/>
      <c r="AE77" s="145"/>
      <c r="AF77" s="145"/>
      <c r="AG77" s="145"/>
      <c r="AH77" s="145"/>
      <c r="AI77" s="145"/>
      <c r="AJ77" s="145"/>
      <c r="AK77" s="145"/>
      <c r="AL77" s="145"/>
      <c r="AM77" s="145"/>
      <c r="AN77" s="145"/>
      <c r="AO77" s="145"/>
      <c r="AP77" s="145"/>
    </row>
    <row r="78" spans="1:42" ht="20.399999999999999" outlineLevel="1" x14ac:dyDescent="0.25">
      <c r="A78" s="162">
        <v>27</v>
      </c>
      <c r="B78" s="163" t="s">
        <v>190</v>
      </c>
      <c r="C78" s="172" t="s">
        <v>191</v>
      </c>
      <c r="D78" s="164" t="s">
        <v>119</v>
      </c>
      <c r="E78" s="165">
        <v>31.98</v>
      </c>
      <c r="F78" s="237"/>
      <c r="G78" s="243"/>
      <c r="H78" s="145"/>
      <c r="I78" s="145"/>
      <c r="J78" s="145"/>
      <c r="K78" s="145"/>
      <c r="L78" s="145"/>
      <c r="M78" s="145"/>
      <c r="N78" s="145"/>
      <c r="O78" s="145" t="s">
        <v>104</v>
      </c>
      <c r="P78" s="145"/>
      <c r="Q78" s="145"/>
      <c r="R78" s="145"/>
      <c r="S78" s="145"/>
      <c r="T78" s="145"/>
      <c r="U78" s="145"/>
      <c r="V78" s="145"/>
      <c r="W78" s="145"/>
      <c r="X78" s="145"/>
      <c r="Y78" s="145"/>
      <c r="Z78" s="145"/>
      <c r="AA78" s="145"/>
      <c r="AB78" s="145"/>
      <c r="AC78" s="145"/>
      <c r="AD78" s="145"/>
      <c r="AE78" s="145"/>
      <c r="AF78" s="145"/>
      <c r="AG78" s="145"/>
      <c r="AH78" s="145"/>
      <c r="AI78" s="145"/>
      <c r="AJ78" s="145"/>
      <c r="AK78" s="145"/>
      <c r="AL78" s="145"/>
      <c r="AM78" s="145"/>
      <c r="AN78" s="145"/>
      <c r="AO78" s="145"/>
      <c r="AP78" s="145"/>
    </row>
    <row r="79" spans="1:42" outlineLevel="2" x14ac:dyDescent="0.25">
      <c r="A79" s="152"/>
      <c r="B79" s="153"/>
      <c r="C79" s="173" t="s">
        <v>192</v>
      </c>
      <c r="D79" s="155"/>
      <c r="E79" s="156">
        <v>13.02</v>
      </c>
      <c r="F79" s="238"/>
      <c r="G79" s="238"/>
      <c r="H79" s="145"/>
      <c r="I79" s="145"/>
      <c r="J79" s="145"/>
      <c r="K79" s="145"/>
      <c r="L79" s="145"/>
      <c r="M79" s="145"/>
      <c r="N79" s="145"/>
      <c r="O79" s="145" t="s">
        <v>106</v>
      </c>
      <c r="P79" s="145">
        <v>0</v>
      </c>
      <c r="Q79" s="145"/>
      <c r="R79" s="145"/>
      <c r="S79" s="145"/>
      <c r="T79" s="145"/>
      <c r="U79" s="145"/>
      <c r="V79" s="145"/>
      <c r="W79" s="145"/>
      <c r="X79" s="145"/>
      <c r="Y79" s="145"/>
      <c r="Z79" s="145"/>
      <c r="AA79" s="145"/>
      <c r="AB79" s="145"/>
      <c r="AC79" s="145"/>
      <c r="AD79" s="145"/>
      <c r="AE79" s="145"/>
      <c r="AF79" s="145"/>
      <c r="AG79" s="145"/>
      <c r="AH79" s="145"/>
      <c r="AI79" s="145"/>
      <c r="AJ79" s="145"/>
      <c r="AK79" s="145"/>
      <c r="AL79" s="145"/>
      <c r="AM79" s="145"/>
      <c r="AN79" s="145"/>
      <c r="AO79" s="145"/>
      <c r="AP79" s="145"/>
    </row>
    <row r="80" spans="1:42" outlineLevel="3" x14ac:dyDescent="0.25">
      <c r="A80" s="152"/>
      <c r="B80" s="153"/>
      <c r="C80" s="173" t="s">
        <v>187</v>
      </c>
      <c r="D80" s="155"/>
      <c r="E80" s="156">
        <v>17.36</v>
      </c>
      <c r="F80" s="238"/>
      <c r="G80" s="238"/>
      <c r="H80" s="145"/>
      <c r="I80" s="145"/>
      <c r="J80" s="145"/>
      <c r="K80" s="145"/>
      <c r="L80" s="145"/>
      <c r="M80" s="145"/>
      <c r="N80" s="145"/>
      <c r="O80" s="145" t="s">
        <v>106</v>
      </c>
      <c r="P80" s="145">
        <v>0</v>
      </c>
      <c r="Q80" s="145"/>
      <c r="R80" s="145"/>
      <c r="S80" s="145"/>
      <c r="T80" s="145"/>
      <c r="U80" s="145"/>
      <c r="V80" s="145"/>
      <c r="W80" s="145"/>
      <c r="X80" s="145"/>
      <c r="Y80" s="145"/>
      <c r="Z80" s="145"/>
      <c r="AA80" s="145"/>
      <c r="AB80" s="145"/>
      <c r="AC80" s="145"/>
      <c r="AD80" s="145"/>
      <c r="AE80" s="145"/>
      <c r="AF80" s="145"/>
      <c r="AG80" s="145"/>
      <c r="AH80" s="145"/>
      <c r="AI80" s="145"/>
      <c r="AJ80" s="145"/>
      <c r="AK80" s="145"/>
      <c r="AL80" s="145"/>
      <c r="AM80" s="145"/>
      <c r="AN80" s="145"/>
      <c r="AO80" s="145"/>
      <c r="AP80" s="145"/>
    </row>
    <row r="81" spans="1:42" outlineLevel="3" x14ac:dyDescent="0.25">
      <c r="A81" s="152"/>
      <c r="B81" s="153"/>
      <c r="C81" s="173" t="s">
        <v>188</v>
      </c>
      <c r="D81" s="155"/>
      <c r="E81" s="156">
        <v>1.6</v>
      </c>
      <c r="F81" s="238"/>
      <c r="G81" s="238"/>
      <c r="H81" s="145"/>
      <c r="I81" s="145"/>
      <c r="J81" s="145"/>
      <c r="K81" s="145"/>
      <c r="L81" s="145"/>
      <c r="M81" s="145"/>
      <c r="N81" s="145"/>
      <c r="O81" s="145" t="s">
        <v>106</v>
      </c>
      <c r="P81" s="145">
        <v>0</v>
      </c>
      <c r="Q81" s="145"/>
      <c r="R81" s="145"/>
      <c r="S81" s="145"/>
      <c r="T81" s="145"/>
      <c r="U81" s="145"/>
      <c r="V81" s="145"/>
      <c r="W81" s="145"/>
      <c r="X81" s="145"/>
      <c r="Y81" s="145"/>
      <c r="Z81" s="145"/>
      <c r="AA81" s="145"/>
      <c r="AB81" s="145"/>
      <c r="AC81" s="145"/>
      <c r="AD81" s="145"/>
      <c r="AE81" s="145"/>
      <c r="AF81" s="145"/>
      <c r="AG81" s="145"/>
      <c r="AH81" s="145"/>
      <c r="AI81" s="145"/>
      <c r="AJ81" s="145"/>
      <c r="AK81" s="145"/>
      <c r="AL81" s="145"/>
      <c r="AM81" s="145"/>
      <c r="AN81" s="145"/>
      <c r="AO81" s="145"/>
      <c r="AP81" s="145"/>
    </row>
    <row r="82" spans="1:42" outlineLevel="1" x14ac:dyDescent="0.25">
      <c r="A82" s="162">
        <v>28</v>
      </c>
      <c r="B82" s="163" t="s">
        <v>193</v>
      </c>
      <c r="C82" s="172" t="s">
        <v>194</v>
      </c>
      <c r="D82" s="164" t="s">
        <v>103</v>
      </c>
      <c r="E82" s="165">
        <v>12</v>
      </c>
      <c r="F82" s="237"/>
      <c r="G82" s="243"/>
      <c r="H82" s="145"/>
      <c r="I82" s="145"/>
      <c r="J82" s="145"/>
      <c r="K82" s="145"/>
      <c r="L82" s="145"/>
      <c r="M82" s="145"/>
      <c r="N82" s="145"/>
      <c r="O82" s="145" t="s">
        <v>104</v>
      </c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45"/>
      <c r="AE82" s="145"/>
      <c r="AF82" s="145"/>
      <c r="AG82" s="145"/>
      <c r="AH82" s="145"/>
      <c r="AI82" s="145"/>
      <c r="AJ82" s="145"/>
      <c r="AK82" s="145"/>
      <c r="AL82" s="145"/>
      <c r="AM82" s="145"/>
      <c r="AN82" s="145"/>
      <c r="AO82" s="145"/>
      <c r="AP82" s="145"/>
    </row>
    <row r="83" spans="1:42" outlineLevel="2" x14ac:dyDescent="0.25">
      <c r="A83" s="152"/>
      <c r="B83" s="153"/>
      <c r="C83" s="173" t="s">
        <v>195</v>
      </c>
      <c r="D83" s="155"/>
      <c r="E83" s="156">
        <v>12</v>
      </c>
      <c r="F83" s="238"/>
      <c r="G83" s="238"/>
      <c r="H83" s="145"/>
      <c r="I83" s="145"/>
      <c r="J83" s="145"/>
      <c r="K83" s="145"/>
      <c r="L83" s="145"/>
      <c r="M83" s="145"/>
      <c r="N83" s="145"/>
      <c r="O83" s="145" t="s">
        <v>106</v>
      </c>
      <c r="P83" s="145">
        <v>0</v>
      </c>
      <c r="Q83" s="145"/>
      <c r="R83" s="145"/>
      <c r="S83" s="145"/>
      <c r="T83" s="145"/>
      <c r="U83" s="145"/>
      <c r="V83" s="145"/>
      <c r="W83" s="145"/>
      <c r="X83" s="145"/>
      <c r="Y83" s="145"/>
      <c r="Z83" s="145"/>
      <c r="AA83" s="145"/>
      <c r="AB83" s="145"/>
      <c r="AC83" s="145"/>
      <c r="AD83" s="145"/>
      <c r="AE83" s="145"/>
      <c r="AF83" s="145"/>
      <c r="AG83" s="145"/>
      <c r="AH83" s="145"/>
      <c r="AI83" s="145"/>
      <c r="AJ83" s="145"/>
      <c r="AK83" s="145"/>
      <c r="AL83" s="145"/>
      <c r="AM83" s="145"/>
      <c r="AN83" s="145"/>
      <c r="AO83" s="145"/>
      <c r="AP83" s="145"/>
    </row>
    <row r="84" spans="1:42" outlineLevel="1" x14ac:dyDescent="0.25">
      <c r="A84" s="162">
        <v>29</v>
      </c>
      <c r="B84" s="163" t="s">
        <v>196</v>
      </c>
      <c r="C84" s="172" t="s">
        <v>197</v>
      </c>
      <c r="D84" s="164" t="s">
        <v>103</v>
      </c>
      <c r="E84" s="165">
        <v>32</v>
      </c>
      <c r="F84" s="237"/>
      <c r="G84" s="243"/>
      <c r="H84" s="145"/>
      <c r="I84" s="145"/>
      <c r="J84" s="145"/>
      <c r="K84" s="145"/>
      <c r="L84" s="145"/>
      <c r="M84" s="145"/>
      <c r="N84" s="145"/>
      <c r="O84" s="145" t="s">
        <v>104</v>
      </c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  <c r="AJ84" s="145"/>
      <c r="AK84" s="145"/>
      <c r="AL84" s="145"/>
      <c r="AM84" s="145"/>
      <c r="AN84" s="145"/>
      <c r="AO84" s="145"/>
      <c r="AP84" s="145"/>
    </row>
    <row r="85" spans="1:42" outlineLevel="2" x14ac:dyDescent="0.25">
      <c r="A85" s="152"/>
      <c r="B85" s="153"/>
      <c r="C85" s="173" t="s">
        <v>198</v>
      </c>
      <c r="D85" s="155"/>
      <c r="E85" s="156">
        <v>32</v>
      </c>
      <c r="F85" s="238"/>
      <c r="G85" s="238"/>
      <c r="H85" s="145"/>
      <c r="I85" s="145"/>
      <c r="J85" s="145"/>
      <c r="K85" s="145"/>
      <c r="L85" s="145"/>
      <c r="M85" s="145"/>
      <c r="N85" s="145"/>
      <c r="O85" s="145" t="s">
        <v>106</v>
      </c>
      <c r="P85" s="145">
        <v>0</v>
      </c>
      <c r="Q85" s="145"/>
      <c r="R85" s="145"/>
      <c r="S85" s="145"/>
      <c r="T85" s="145"/>
      <c r="U85" s="145"/>
      <c r="V85" s="145"/>
      <c r="W85" s="145"/>
      <c r="X85" s="145"/>
      <c r="Y85" s="145"/>
      <c r="Z85" s="145"/>
      <c r="AA85" s="145"/>
      <c r="AB85" s="145"/>
      <c r="AC85" s="145"/>
      <c r="AD85" s="145"/>
      <c r="AE85" s="145"/>
      <c r="AF85" s="145"/>
      <c r="AG85" s="145"/>
      <c r="AH85" s="145"/>
      <c r="AI85" s="145"/>
      <c r="AJ85" s="145"/>
      <c r="AK85" s="145"/>
      <c r="AL85" s="145"/>
      <c r="AM85" s="145"/>
      <c r="AN85" s="145"/>
      <c r="AO85" s="145"/>
      <c r="AP85" s="145"/>
    </row>
    <row r="86" spans="1:42" ht="20.399999999999999" outlineLevel="1" x14ac:dyDescent="0.25">
      <c r="A86" s="162">
        <v>30</v>
      </c>
      <c r="B86" s="163" t="s">
        <v>199</v>
      </c>
      <c r="C86" s="172" t="s">
        <v>200</v>
      </c>
      <c r="D86" s="164" t="s">
        <v>109</v>
      </c>
      <c r="E86" s="165">
        <v>254.18</v>
      </c>
      <c r="F86" s="237"/>
      <c r="G86" s="243"/>
      <c r="H86" s="145"/>
      <c r="I86" s="145"/>
      <c r="J86" s="145"/>
      <c r="K86" s="145"/>
      <c r="L86" s="145"/>
      <c r="M86" s="145"/>
      <c r="N86" s="145"/>
      <c r="O86" s="145" t="s">
        <v>104</v>
      </c>
      <c r="P86" s="145"/>
      <c r="Q86" s="145"/>
      <c r="R86" s="145"/>
      <c r="S86" s="145"/>
      <c r="T86" s="145"/>
      <c r="U86" s="145"/>
      <c r="V86" s="145"/>
      <c r="W86" s="145"/>
      <c r="X86" s="145"/>
      <c r="Y86" s="145"/>
      <c r="Z86" s="145"/>
      <c r="AA86" s="145"/>
      <c r="AB86" s="145"/>
      <c r="AC86" s="145"/>
      <c r="AD86" s="145"/>
      <c r="AE86" s="145"/>
      <c r="AF86" s="145"/>
      <c r="AG86" s="145"/>
      <c r="AH86" s="145"/>
      <c r="AI86" s="145"/>
      <c r="AJ86" s="145"/>
      <c r="AK86" s="145"/>
      <c r="AL86" s="145"/>
      <c r="AM86" s="145"/>
      <c r="AN86" s="145"/>
      <c r="AO86" s="145"/>
      <c r="AP86" s="145"/>
    </row>
    <row r="87" spans="1:42" outlineLevel="2" x14ac:dyDescent="0.25">
      <c r="A87" s="152"/>
      <c r="B87" s="153"/>
      <c r="C87" s="173" t="s">
        <v>201</v>
      </c>
      <c r="D87" s="155"/>
      <c r="E87" s="156">
        <v>240</v>
      </c>
      <c r="F87" s="238"/>
      <c r="G87" s="238"/>
      <c r="H87" s="145"/>
      <c r="I87" s="145"/>
      <c r="J87" s="145"/>
      <c r="K87" s="145"/>
      <c r="L87" s="145"/>
      <c r="M87" s="145"/>
      <c r="N87" s="145"/>
      <c r="O87" s="145" t="s">
        <v>106</v>
      </c>
      <c r="P87" s="145">
        <v>5</v>
      </c>
      <c r="Q87" s="145"/>
      <c r="R87" s="145"/>
      <c r="S87" s="145"/>
      <c r="T87" s="145"/>
      <c r="U87" s="145"/>
      <c r="V87" s="145"/>
      <c r="W87" s="145"/>
      <c r="X87" s="145"/>
      <c r="Y87" s="145"/>
      <c r="Z87" s="145"/>
      <c r="AA87" s="145"/>
      <c r="AB87" s="145"/>
      <c r="AC87" s="145"/>
      <c r="AD87" s="145"/>
      <c r="AE87" s="145"/>
      <c r="AF87" s="145"/>
      <c r="AG87" s="145"/>
      <c r="AH87" s="145"/>
      <c r="AI87" s="145"/>
      <c r="AJ87" s="145"/>
      <c r="AK87" s="145"/>
      <c r="AL87" s="145"/>
      <c r="AM87" s="145"/>
      <c r="AN87" s="145"/>
      <c r="AO87" s="145"/>
      <c r="AP87" s="145"/>
    </row>
    <row r="88" spans="1:42" outlineLevel="3" x14ac:dyDescent="0.25">
      <c r="A88" s="152"/>
      <c r="B88" s="153"/>
      <c r="C88" s="173" t="s">
        <v>202</v>
      </c>
      <c r="D88" s="155"/>
      <c r="E88" s="156">
        <v>14.18</v>
      </c>
      <c r="F88" s="238"/>
      <c r="G88" s="238"/>
      <c r="H88" s="145"/>
      <c r="I88" s="145"/>
      <c r="J88" s="145"/>
      <c r="K88" s="145"/>
      <c r="L88" s="145"/>
      <c r="M88" s="145"/>
      <c r="N88" s="145"/>
      <c r="O88" s="145" t="s">
        <v>106</v>
      </c>
      <c r="P88" s="145">
        <v>5</v>
      </c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5"/>
      <c r="AD88" s="145"/>
      <c r="AE88" s="145"/>
      <c r="AF88" s="145"/>
      <c r="AG88" s="145"/>
      <c r="AH88" s="145"/>
      <c r="AI88" s="145"/>
      <c r="AJ88" s="145"/>
      <c r="AK88" s="145"/>
      <c r="AL88" s="145"/>
      <c r="AM88" s="145"/>
      <c r="AN88" s="145"/>
      <c r="AO88" s="145"/>
      <c r="AP88" s="145"/>
    </row>
    <row r="89" spans="1:42" outlineLevel="1" x14ac:dyDescent="0.25">
      <c r="A89" s="152">
        <v>31</v>
      </c>
      <c r="B89" s="153" t="s">
        <v>203</v>
      </c>
      <c r="C89" s="175" t="s">
        <v>204</v>
      </c>
      <c r="D89" s="154" t="s">
        <v>0</v>
      </c>
      <c r="E89" s="170"/>
      <c r="F89" s="241"/>
      <c r="G89" s="238"/>
      <c r="H89" s="145"/>
      <c r="I89" s="145"/>
      <c r="J89" s="145"/>
      <c r="K89" s="145"/>
      <c r="L89" s="145"/>
      <c r="M89" s="145"/>
      <c r="N89" s="145"/>
      <c r="O89" s="145" t="s">
        <v>163</v>
      </c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  <c r="AA89" s="145"/>
      <c r="AB89" s="145"/>
      <c r="AC89" s="145"/>
      <c r="AD89" s="145"/>
      <c r="AE89" s="145"/>
      <c r="AF89" s="145"/>
      <c r="AG89" s="145"/>
      <c r="AH89" s="145"/>
      <c r="AI89" s="145"/>
      <c r="AJ89" s="145"/>
      <c r="AK89" s="145"/>
      <c r="AL89" s="145"/>
      <c r="AM89" s="145"/>
      <c r="AN89" s="145"/>
      <c r="AO89" s="145"/>
      <c r="AP89" s="145"/>
    </row>
    <row r="90" spans="1:42" x14ac:dyDescent="0.25">
      <c r="A90" s="157" t="s">
        <v>99</v>
      </c>
      <c r="B90" s="158" t="s">
        <v>69</v>
      </c>
      <c r="C90" s="171" t="s">
        <v>70</v>
      </c>
      <c r="D90" s="159"/>
      <c r="E90" s="160"/>
      <c r="F90" s="239"/>
      <c r="G90" s="242"/>
      <c r="O90" t="s">
        <v>100</v>
      </c>
    </row>
    <row r="91" spans="1:42" ht="20.399999999999999" outlineLevel="1" x14ac:dyDescent="0.25">
      <c r="A91" s="162">
        <v>32</v>
      </c>
      <c r="B91" s="163" t="s">
        <v>205</v>
      </c>
      <c r="C91" s="172" t="s">
        <v>206</v>
      </c>
      <c r="D91" s="164" t="s">
        <v>109</v>
      </c>
      <c r="E91" s="165">
        <v>480</v>
      </c>
      <c r="F91" s="237"/>
      <c r="G91" s="243"/>
      <c r="H91" s="145"/>
      <c r="I91" s="145"/>
      <c r="J91" s="145"/>
      <c r="K91" s="145"/>
      <c r="L91" s="145"/>
      <c r="M91" s="145"/>
      <c r="N91" s="145"/>
      <c r="O91" s="145" t="s">
        <v>104</v>
      </c>
      <c r="P91" s="145"/>
      <c r="Q91" s="145"/>
      <c r="R91" s="145"/>
      <c r="S91" s="145"/>
      <c r="T91" s="145"/>
      <c r="U91" s="145"/>
      <c r="V91" s="145"/>
      <c r="W91" s="145"/>
      <c r="X91" s="145"/>
      <c r="Y91" s="145"/>
      <c r="Z91" s="145"/>
      <c r="AA91" s="145"/>
      <c r="AB91" s="145"/>
      <c r="AC91" s="145"/>
      <c r="AD91" s="145"/>
      <c r="AE91" s="145"/>
      <c r="AF91" s="145"/>
      <c r="AG91" s="145"/>
      <c r="AH91" s="145"/>
      <c r="AI91" s="145"/>
      <c r="AJ91" s="145"/>
      <c r="AK91" s="145"/>
      <c r="AL91" s="145"/>
      <c r="AM91" s="145"/>
      <c r="AN91" s="145"/>
      <c r="AO91" s="145"/>
      <c r="AP91" s="145"/>
    </row>
    <row r="92" spans="1:42" outlineLevel="2" x14ac:dyDescent="0.25">
      <c r="A92" s="152"/>
      <c r="B92" s="153"/>
      <c r="C92" s="173" t="s">
        <v>207</v>
      </c>
      <c r="D92" s="155"/>
      <c r="E92" s="156">
        <v>480</v>
      </c>
      <c r="F92" s="238"/>
      <c r="G92" s="238"/>
      <c r="H92" s="145"/>
      <c r="I92" s="145"/>
      <c r="J92" s="145"/>
      <c r="K92" s="145"/>
      <c r="L92" s="145"/>
      <c r="M92" s="145"/>
      <c r="N92" s="145"/>
      <c r="O92" s="145" t="s">
        <v>106</v>
      </c>
      <c r="P92" s="145">
        <v>0</v>
      </c>
      <c r="Q92" s="145"/>
      <c r="R92" s="145"/>
      <c r="S92" s="145"/>
      <c r="T92" s="145"/>
      <c r="U92" s="145"/>
      <c r="V92" s="145"/>
      <c r="W92" s="145"/>
      <c r="X92" s="145"/>
      <c r="Y92" s="145"/>
      <c r="Z92" s="145"/>
      <c r="AA92" s="145"/>
      <c r="AB92" s="145"/>
      <c r="AC92" s="145"/>
      <c r="AD92" s="145"/>
      <c r="AE92" s="145"/>
      <c r="AF92" s="145"/>
      <c r="AG92" s="145"/>
      <c r="AH92" s="145"/>
      <c r="AI92" s="145"/>
      <c r="AJ92" s="145"/>
      <c r="AK92" s="145"/>
      <c r="AL92" s="145"/>
      <c r="AM92" s="145"/>
      <c r="AN92" s="145"/>
      <c r="AO92" s="145"/>
      <c r="AP92" s="145"/>
    </row>
    <row r="93" spans="1:42" ht="20.399999999999999" outlineLevel="1" x14ac:dyDescent="0.25">
      <c r="A93" s="162">
        <v>33</v>
      </c>
      <c r="B93" s="163" t="s">
        <v>208</v>
      </c>
      <c r="C93" s="172" t="s">
        <v>209</v>
      </c>
      <c r="D93" s="164" t="s">
        <v>109</v>
      </c>
      <c r="E93" s="165">
        <v>14.976000000000001</v>
      </c>
      <c r="F93" s="237"/>
      <c r="G93" s="243"/>
      <c r="H93" s="145"/>
      <c r="I93" s="145"/>
      <c r="J93" s="145"/>
      <c r="K93" s="145"/>
      <c r="L93" s="145"/>
      <c r="M93" s="145"/>
      <c r="N93" s="145"/>
      <c r="O93" s="145" t="s">
        <v>104</v>
      </c>
      <c r="P93" s="145"/>
      <c r="Q93" s="145"/>
      <c r="R93" s="145"/>
      <c r="S93" s="145"/>
      <c r="T93" s="145"/>
      <c r="U93" s="145"/>
      <c r="V93" s="145"/>
      <c r="W93" s="145"/>
      <c r="X93" s="145"/>
      <c r="Y93" s="145"/>
      <c r="Z93" s="145"/>
      <c r="AA93" s="145"/>
      <c r="AB93" s="145"/>
      <c r="AC93" s="145"/>
      <c r="AD93" s="145"/>
      <c r="AE93" s="145"/>
      <c r="AF93" s="145"/>
      <c r="AG93" s="145"/>
      <c r="AH93" s="145"/>
      <c r="AI93" s="145"/>
      <c r="AJ93" s="145"/>
      <c r="AK93" s="145"/>
      <c r="AL93" s="145"/>
      <c r="AM93" s="145"/>
      <c r="AN93" s="145"/>
      <c r="AO93" s="145"/>
      <c r="AP93" s="145"/>
    </row>
    <row r="94" spans="1:42" outlineLevel="2" x14ac:dyDescent="0.25">
      <c r="A94" s="152"/>
      <c r="B94" s="153"/>
      <c r="C94" s="173" t="s">
        <v>210</v>
      </c>
      <c r="D94" s="155"/>
      <c r="E94" s="156">
        <v>14.976000000000001</v>
      </c>
      <c r="F94" s="238"/>
      <c r="G94" s="238"/>
      <c r="H94" s="145"/>
      <c r="I94" s="145"/>
      <c r="J94" s="145"/>
      <c r="K94" s="145"/>
      <c r="L94" s="145"/>
      <c r="M94" s="145"/>
      <c r="N94" s="145"/>
      <c r="O94" s="145" t="s">
        <v>106</v>
      </c>
      <c r="P94" s="145">
        <v>0</v>
      </c>
      <c r="Q94" s="145"/>
      <c r="R94" s="145"/>
      <c r="S94" s="145"/>
      <c r="T94" s="145"/>
      <c r="U94" s="145"/>
      <c r="V94" s="145"/>
      <c r="W94" s="145"/>
      <c r="X94" s="145"/>
      <c r="Y94" s="145"/>
      <c r="Z94" s="145"/>
      <c r="AA94" s="145"/>
      <c r="AB94" s="145"/>
      <c r="AC94" s="145"/>
      <c r="AD94" s="145"/>
      <c r="AE94" s="145"/>
      <c r="AF94" s="145"/>
      <c r="AG94" s="145"/>
      <c r="AH94" s="145"/>
      <c r="AI94" s="145"/>
      <c r="AJ94" s="145"/>
      <c r="AK94" s="145"/>
      <c r="AL94" s="145"/>
      <c r="AM94" s="145"/>
      <c r="AN94" s="145"/>
      <c r="AO94" s="145"/>
      <c r="AP94" s="145"/>
    </row>
    <row r="95" spans="1:42" outlineLevel="1" x14ac:dyDescent="0.25">
      <c r="A95" s="162">
        <v>34</v>
      </c>
      <c r="B95" s="163" t="s">
        <v>211</v>
      </c>
      <c r="C95" s="172" t="s">
        <v>212</v>
      </c>
      <c r="D95" s="164" t="s">
        <v>109</v>
      </c>
      <c r="E95" s="165">
        <v>7.1475</v>
      </c>
      <c r="F95" s="237"/>
      <c r="G95" s="243"/>
      <c r="H95" s="145"/>
      <c r="I95" s="145"/>
      <c r="J95" s="145"/>
      <c r="K95" s="145"/>
      <c r="L95" s="145"/>
      <c r="M95" s="145"/>
      <c r="N95" s="145"/>
      <c r="O95" s="145" t="s">
        <v>104</v>
      </c>
      <c r="P95" s="145"/>
      <c r="Q95" s="145"/>
      <c r="R95" s="145"/>
      <c r="S95" s="145"/>
      <c r="T95" s="145"/>
      <c r="U95" s="145"/>
      <c r="V95" s="145"/>
      <c r="W95" s="145"/>
      <c r="X95" s="145"/>
      <c r="Y95" s="145"/>
      <c r="Z95" s="145"/>
      <c r="AA95" s="145"/>
      <c r="AB95" s="145"/>
      <c r="AC95" s="145"/>
      <c r="AD95" s="145"/>
      <c r="AE95" s="145"/>
      <c r="AF95" s="145"/>
      <c r="AG95" s="145"/>
      <c r="AH95" s="145"/>
      <c r="AI95" s="145"/>
      <c r="AJ95" s="145"/>
      <c r="AK95" s="145"/>
      <c r="AL95" s="145"/>
      <c r="AM95" s="145"/>
      <c r="AN95" s="145"/>
      <c r="AO95" s="145"/>
      <c r="AP95" s="145"/>
    </row>
    <row r="96" spans="1:42" ht="20.399999999999999" outlineLevel="2" x14ac:dyDescent="0.25">
      <c r="A96" s="152"/>
      <c r="B96" s="153"/>
      <c r="C96" s="173" t="s">
        <v>213</v>
      </c>
      <c r="D96" s="155"/>
      <c r="E96" s="156">
        <v>7.1475</v>
      </c>
      <c r="F96" s="238"/>
      <c r="G96" s="238"/>
      <c r="H96" s="145"/>
      <c r="I96" s="145"/>
      <c r="J96" s="145"/>
      <c r="K96" s="145"/>
      <c r="L96" s="145"/>
      <c r="M96" s="145"/>
      <c r="N96" s="145"/>
      <c r="O96" s="145" t="s">
        <v>106</v>
      </c>
      <c r="P96" s="145">
        <v>0</v>
      </c>
      <c r="Q96" s="145"/>
      <c r="R96" s="145"/>
      <c r="S96" s="145"/>
      <c r="T96" s="145"/>
      <c r="U96" s="145"/>
      <c r="V96" s="145"/>
      <c r="W96" s="145"/>
      <c r="X96" s="145"/>
      <c r="Y96" s="145"/>
      <c r="Z96" s="145"/>
      <c r="AA96" s="145"/>
      <c r="AB96" s="145"/>
      <c r="AC96" s="145"/>
      <c r="AD96" s="145"/>
      <c r="AE96" s="145"/>
      <c r="AF96" s="145"/>
      <c r="AG96" s="145"/>
      <c r="AH96" s="145"/>
      <c r="AI96" s="145"/>
      <c r="AJ96" s="145"/>
      <c r="AK96" s="145"/>
      <c r="AL96" s="145"/>
      <c r="AM96" s="145"/>
      <c r="AN96" s="145"/>
      <c r="AO96" s="145"/>
      <c r="AP96" s="145"/>
    </row>
    <row r="97" spans="1:42" outlineLevel="1" x14ac:dyDescent="0.25">
      <c r="A97" s="162">
        <v>35</v>
      </c>
      <c r="B97" s="163" t="s">
        <v>214</v>
      </c>
      <c r="C97" s="172" t="s">
        <v>215</v>
      </c>
      <c r="D97" s="164" t="s">
        <v>216</v>
      </c>
      <c r="E97" s="165">
        <v>1.1436200000000001</v>
      </c>
      <c r="F97" s="237"/>
      <c r="G97" s="243"/>
      <c r="H97" s="145"/>
      <c r="I97" s="145"/>
      <c r="J97" s="145"/>
      <c r="K97" s="145"/>
      <c r="L97" s="145"/>
      <c r="M97" s="145"/>
      <c r="N97" s="145"/>
      <c r="O97" s="145" t="s">
        <v>217</v>
      </c>
      <c r="P97" s="145"/>
      <c r="Q97" s="145"/>
      <c r="R97" s="145"/>
      <c r="S97" s="145"/>
      <c r="T97" s="145"/>
      <c r="U97" s="145"/>
      <c r="V97" s="145"/>
      <c r="W97" s="145"/>
      <c r="X97" s="145"/>
      <c r="Y97" s="145"/>
      <c r="Z97" s="145"/>
      <c r="AA97" s="145"/>
      <c r="AB97" s="145"/>
      <c r="AC97" s="145"/>
      <c r="AD97" s="145"/>
      <c r="AE97" s="145"/>
      <c r="AF97" s="145"/>
      <c r="AG97" s="145"/>
      <c r="AH97" s="145"/>
      <c r="AI97" s="145"/>
      <c r="AJ97" s="145"/>
      <c r="AK97" s="145"/>
      <c r="AL97" s="145"/>
      <c r="AM97" s="145"/>
      <c r="AN97" s="145"/>
      <c r="AO97" s="145"/>
      <c r="AP97" s="145"/>
    </row>
    <row r="98" spans="1:42" outlineLevel="2" x14ac:dyDescent="0.25">
      <c r="A98" s="152"/>
      <c r="B98" s="153"/>
      <c r="C98" s="173" t="s">
        <v>218</v>
      </c>
      <c r="D98" s="155"/>
      <c r="E98" s="156">
        <v>0.78624000000000005</v>
      </c>
      <c r="F98" s="238"/>
      <c r="G98" s="238"/>
      <c r="H98" s="145"/>
      <c r="I98" s="145"/>
      <c r="J98" s="145"/>
      <c r="K98" s="145"/>
      <c r="L98" s="145"/>
      <c r="M98" s="145"/>
      <c r="N98" s="145"/>
      <c r="O98" s="145" t="s">
        <v>106</v>
      </c>
      <c r="P98" s="145">
        <v>0</v>
      </c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45"/>
      <c r="AE98" s="145"/>
      <c r="AF98" s="145"/>
      <c r="AG98" s="145"/>
      <c r="AH98" s="145"/>
      <c r="AI98" s="145"/>
      <c r="AJ98" s="145"/>
      <c r="AK98" s="145"/>
      <c r="AL98" s="145"/>
      <c r="AM98" s="145"/>
      <c r="AN98" s="145"/>
      <c r="AO98" s="145"/>
      <c r="AP98" s="145"/>
    </row>
    <row r="99" spans="1:42" ht="20.399999999999999" outlineLevel="3" x14ac:dyDescent="0.25">
      <c r="A99" s="152"/>
      <c r="B99" s="153"/>
      <c r="C99" s="173" t="s">
        <v>219</v>
      </c>
      <c r="D99" s="155"/>
      <c r="E99" s="156">
        <v>0.35737999999999998</v>
      </c>
      <c r="F99" s="238"/>
      <c r="G99" s="238"/>
      <c r="H99" s="145"/>
      <c r="I99" s="145"/>
      <c r="J99" s="145"/>
      <c r="K99" s="145"/>
      <c r="L99" s="145"/>
      <c r="M99" s="145"/>
      <c r="N99" s="145"/>
      <c r="O99" s="145" t="s">
        <v>106</v>
      </c>
      <c r="P99" s="145">
        <v>0</v>
      </c>
      <c r="Q99" s="145"/>
      <c r="R99" s="145"/>
      <c r="S99" s="145"/>
      <c r="T99" s="145"/>
      <c r="U99" s="145"/>
      <c r="V99" s="145"/>
      <c r="W99" s="145"/>
      <c r="X99" s="145"/>
      <c r="Y99" s="145"/>
      <c r="Z99" s="145"/>
      <c r="AA99" s="145"/>
      <c r="AB99" s="145"/>
      <c r="AC99" s="145"/>
      <c r="AD99" s="145"/>
      <c r="AE99" s="145"/>
      <c r="AF99" s="145"/>
      <c r="AG99" s="145"/>
      <c r="AH99" s="145"/>
      <c r="AI99" s="145"/>
      <c r="AJ99" s="145"/>
      <c r="AK99" s="145"/>
      <c r="AL99" s="145"/>
      <c r="AM99" s="145"/>
      <c r="AN99" s="145"/>
      <c r="AO99" s="145"/>
      <c r="AP99" s="145"/>
    </row>
    <row r="100" spans="1:42" outlineLevel="1" x14ac:dyDescent="0.25">
      <c r="A100" s="162">
        <v>36</v>
      </c>
      <c r="B100" s="163" t="s">
        <v>220</v>
      </c>
      <c r="C100" s="172" t="s">
        <v>221</v>
      </c>
      <c r="D100" s="164" t="s">
        <v>216</v>
      </c>
      <c r="E100" s="165">
        <v>45.714289999999998</v>
      </c>
      <c r="F100" s="237"/>
      <c r="G100" s="243"/>
      <c r="H100" s="145"/>
      <c r="I100" s="145"/>
      <c r="J100" s="145"/>
      <c r="K100" s="145"/>
      <c r="L100" s="145"/>
      <c r="M100" s="145"/>
      <c r="N100" s="145"/>
      <c r="O100" s="145" t="s">
        <v>217</v>
      </c>
      <c r="P100" s="145"/>
      <c r="Q100" s="145"/>
      <c r="R100" s="145"/>
      <c r="S100" s="145"/>
      <c r="T100" s="145"/>
      <c r="U100" s="145"/>
      <c r="V100" s="145"/>
      <c r="W100" s="145"/>
      <c r="X100" s="145"/>
      <c r="Y100" s="145"/>
      <c r="Z100" s="145"/>
      <c r="AA100" s="145"/>
      <c r="AB100" s="145"/>
      <c r="AC100" s="145"/>
      <c r="AD100" s="145"/>
      <c r="AE100" s="145"/>
      <c r="AF100" s="145"/>
      <c r="AG100" s="145"/>
      <c r="AH100" s="145"/>
      <c r="AI100" s="145"/>
      <c r="AJ100" s="145"/>
      <c r="AK100" s="145"/>
      <c r="AL100" s="145"/>
      <c r="AM100" s="145"/>
      <c r="AN100" s="145"/>
      <c r="AO100" s="145"/>
      <c r="AP100" s="145"/>
    </row>
    <row r="101" spans="1:42" outlineLevel="2" x14ac:dyDescent="0.25">
      <c r="A101" s="152"/>
      <c r="B101" s="153"/>
      <c r="C101" s="173" t="s">
        <v>222</v>
      </c>
      <c r="D101" s="155"/>
      <c r="E101" s="156">
        <v>45.714289999999998</v>
      </c>
      <c r="F101" s="238"/>
      <c r="G101" s="238"/>
      <c r="H101" s="145"/>
      <c r="I101" s="145"/>
      <c r="J101" s="145"/>
      <c r="K101" s="145"/>
      <c r="L101" s="145"/>
      <c r="M101" s="145"/>
      <c r="N101" s="145"/>
      <c r="O101" s="145" t="s">
        <v>106</v>
      </c>
      <c r="P101" s="145">
        <v>0</v>
      </c>
      <c r="Q101" s="145"/>
      <c r="R101" s="145"/>
      <c r="S101" s="145"/>
      <c r="T101" s="145"/>
      <c r="U101" s="145"/>
      <c r="V101" s="145"/>
      <c r="W101" s="145"/>
      <c r="X101" s="145"/>
      <c r="Y101" s="145"/>
      <c r="Z101" s="145"/>
      <c r="AA101" s="145"/>
      <c r="AB101" s="145"/>
      <c r="AC101" s="145"/>
      <c r="AD101" s="145"/>
      <c r="AE101" s="145"/>
      <c r="AF101" s="145"/>
      <c r="AG101" s="145"/>
      <c r="AH101" s="145"/>
      <c r="AI101" s="145"/>
      <c r="AJ101" s="145"/>
      <c r="AK101" s="145"/>
      <c r="AL101" s="145"/>
      <c r="AM101" s="145"/>
      <c r="AN101" s="145"/>
      <c r="AO101" s="145"/>
      <c r="AP101" s="145"/>
    </row>
    <row r="102" spans="1:42" outlineLevel="1" x14ac:dyDescent="0.25">
      <c r="A102" s="162">
        <v>37</v>
      </c>
      <c r="B102" s="163" t="s">
        <v>223</v>
      </c>
      <c r="C102" s="172" t="s">
        <v>224</v>
      </c>
      <c r="D102" s="164" t="s">
        <v>216</v>
      </c>
      <c r="E102" s="165">
        <v>20.7</v>
      </c>
      <c r="F102" s="237"/>
      <c r="G102" s="243"/>
      <c r="H102" s="145"/>
      <c r="I102" s="145"/>
      <c r="J102" s="145"/>
      <c r="K102" s="145"/>
      <c r="L102" s="145"/>
      <c r="M102" s="145"/>
      <c r="N102" s="145"/>
      <c r="O102" s="145" t="s">
        <v>217</v>
      </c>
      <c r="P102" s="145"/>
      <c r="Q102" s="145"/>
      <c r="R102" s="145"/>
      <c r="S102" s="145"/>
      <c r="T102" s="145"/>
      <c r="U102" s="145"/>
      <c r="V102" s="145"/>
      <c r="W102" s="145"/>
      <c r="X102" s="145"/>
      <c r="Y102" s="145"/>
      <c r="Z102" s="145"/>
      <c r="AA102" s="145"/>
      <c r="AB102" s="145"/>
      <c r="AC102" s="145"/>
      <c r="AD102" s="145"/>
      <c r="AE102" s="145"/>
      <c r="AF102" s="145"/>
      <c r="AG102" s="145"/>
      <c r="AH102" s="145"/>
      <c r="AI102" s="145"/>
      <c r="AJ102" s="145"/>
      <c r="AK102" s="145"/>
      <c r="AL102" s="145"/>
      <c r="AM102" s="145"/>
      <c r="AN102" s="145"/>
      <c r="AO102" s="145"/>
      <c r="AP102" s="145"/>
    </row>
    <row r="103" spans="1:42" outlineLevel="2" x14ac:dyDescent="0.25">
      <c r="A103" s="152"/>
      <c r="B103" s="153"/>
      <c r="C103" s="173" t="s">
        <v>225</v>
      </c>
      <c r="D103" s="155"/>
      <c r="E103" s="156">
        <v>20.7</v>
      </c>
      <c r="F103" s="238"/>
      <c r="G103" s="238"/>
      <c r="H103" s="145"/>
      <c r="I103" s="145"/>
      <c r="J103" s="145"/>
      <c r="K103" s="145"/>
      <c r="L103" s="145"/>
      <c r="M103" s="145"/>
      <c r="N103" s="145"/>
      <c r="O103" s="145" t="s">
        <v>106</v>
      </c>
      <c r="P103" s="145">
        <v>0</v>
      </c>
      <c r="Q103" s="145"/>
      <c r="R103" s="145"/>
      <c r="S103" s="145"/>
      <c r="T103" s="145"/>
      <c r="U103" s="145"/>
      <c r="V103" s="145"/>
      <c r="W103" s="145"/>
      <c r="X103" s="145"/>
      <c r="Y103" s="145"/>
      <c r="Z103" s="145"/>
      <c r="AA103" s="145"/>
      <c r="AB103" s="145"/>
      <c r="AC103" s="145"/>
      <c r="AD103" s="145"/>
      <c r="AE103" s="145"/>
      <c r="AF103" s="145"/>
      <c r="AG103" s="145"/>
      <c r="AH103" s="145"/>
      <c r="AI103" s="145"/>
      <c r="AJ103" s="145"/>
      <c r="AK103" s="145"/>
      <c r="AL103" s="145"/>
      <c r="AM103" s="145"/>
      <c r="AN103" s="145"/>
      <c r="AO103" s="145"/>
      <c r="AP103" s="145"/>
    </row>
    <row r="104" spans="1:42" outlineLevel="1" x14ac:dyDescent="0.25">
      <c r="A104" s="152">
        <v>38</v>
      </c>
      <c r="B104" s="153" t="s">
        <v>226</v>
      </c>
      <c r="C104" s="175" t="s">
        <v>227</v>
      </c>
      <c r="D104" s="154" t="s">
        <v>0</v>
      </c>
      <c r="E104" s="170"/>
      <c r="F104" s="241"/>
      <c r="G104" s="238"/>
      <c r="H104" s="145"/>
      <c r="I104" s="145"/>
      <c r="J104" s="145"/>
      <c r="K104" s="145"/>
      <c r="L104" s="145"/>
      <c r="M104" s="145"/>
      <c r="N104" s="145"/>
      <c r="O104" s="145" t="s">
        <v>163</v>
      </c>
      <c r="P104" s="145"/>
      <c r="Q104" s="145"/>
      <c r="R104" s="145"/>
      <c r="S104" s="145"/>
      <c r="T104" s="145"/>
      <c r="U104" s="145"/>
      <c r="V104" s="145"/>
      <c r="W104" s="145"/>
      <c r="X104" s="145"/>
      <c r="Y104" s="145"/>
      <c r="Z104" s="145"/>
      <c r="AA104" s="145"/>
      <c r="AB104" s="145"/>
      <c r="AC104" s="145"/>
      <c r="AD104" s="145"/>
      <c r="AE104" s="145"/>
      <c r="AF104" s="145"/>
      <c r="AG104" s="145"/>
      <c r="AH104" s="145"/>
      <c r="AI104" s="145"/>
      <c r="AJ104" s="145"/>
      <c r="AK104" s="145"/>
      <c r="AL104" s="145"/>
      <c r="AM104" s="145"/>
      <c r="AN104" s="145"/>
      <c r="AO104" s="145"/>
      <c r="AP104" s="145"/>
    </row>
    <row r="105" spans="1:42" x14ac:dyDescent="0.25">
      <c r="A105" s="157" t="s">
        <v>99</v>
      </c>
      <c r="B105" s="158" t="s">
        <v>71</v>
      </c>
      <c r="C105" s="171" t="s">
        <v>72</v>
      </c>
      <c r="D105" s="159"/>
      <c r="E105" s="160"/>
      <c r="F105" s="239"/>
      <c r="G105" s="242"/>
      <c r="O105" t="s">
        <v>100</v>
      </c>
    </row>
    <row r="106" spans="1:42" outlineLevel="1" x14ac:dyDescent="0.25">
      <c r="A106" s="162">
        <v>39</v>
      </c>
      <c r="B106" s="163" t="s">
        <v>228</v>
      </c>
      <c r="C106" s="172" t="s">
        <v>229</v>
      </c>
      <c r="D106" s="164" t="s">
        <v>103</v>
      </c>
      <c r="E106" s="165">
        <v>2</v>
      </c>
      <c r="F106" s="237"/>
      <c r="G106" s="243"/>
      <c r="H106" s="145"/>
      <c r="I106" s="145"/>
      <c r="J106" s="145"/>
      <c r="K106" s="145"/>
      <c r="L106" s="145"/>
      <c r="M106" s="145"/>
      <c r="N106" s="145"/>
      <c r="O106" s="145" t="s">
        <v>104</v>
      </c>
      <c r="P106" s="145"/>
      <c r="Q106" s="145"/>
      <c r="R106" s="145"/>
      <c r="S106" s="145"/>
      <c r="T106" s="145"/>
      <c r="U106" s="145"/>
      <c r="V106" s="145"/>
      <c r="W106" s="145"/>
      <c r="X106" s="145"/>
      <c r="Y106" s="145"/>
      <c r="Z106" s="145"/>
      <c r="AA106" s="145"/>
      <c r="AB106" s="145"/>
      <c r="AC106" s="145"/>
      <c r="AD106" s="145"/>
      <c r="AE106" s="145"/>
      <c r="AF106" s="145"/>
      <c r="AG106" s="145"/>
      <c r="AH106" s="145"/>
      <c r="AI106" s="145"/>
      <c r="AJ106" s="145"/>
      <c r="AK106" s="145"/>
      <c r="AL106" s="145"/>
      <c r="AM106" s="145"/>
      <c r="AN106" s="145"/>
      <c r="AO106" s="145"/>
      <c r="AP106" s="145"/>
    </row>
    <row r="107" spans="1:42" outlineLevel="2" x14ac:dyDescent="0.25">
      <c r="A107" s="152"/>
      <c r="B107" s="153"/>
      <c r="C107" s="173" t="s">
        <v>230</v>
      </c>
      <c r="D107" s="155"/>
      <c r="E107" s="156">
        <v>2</v>
      </c>
      <c r="F107" s="238"/>
      <c r="G107" s="238"/>
      <c r="H107" s="145"/>
      <c r="I107" s="145"/>
      <c r="J107" s="145"/>
      <c r="K107" s="145"/>
      <c r="L107" s="145"/>
      <c r="M107" s="145"/>
      <c r="N107" s="145"/>
      <c r="O107" s="145" t="s">
        <v>106</v>
      </c>
      <c r="P107" s="145">
        <v>0</v>
      </c>
      <c r="Q107" s="145"/>
      <c r="R107" s="145"/>
      <c r="S107" s="145"/>
      <c r="T107" s="145"/>
      <c r="U107" s="145"/>
      <c r="V107" s="145"/>
      <c r="W107" s="145"/>
      <c r="X107" s="145"/>
      <c r="Y107" s="145"/>
      <c r="Z107" s="145"/>
      <c r="AA107" s="145"/>
      <c r="AB107" s="145"/>
      <c r="AC107" s="145"/>
      <c r="AD107" s="145"/>
      <c r="AE107" s="145"/>
      <c r="AF107" s="145"/>
      <c r="AG107" s="145"/>
      <c r="AH107" s="145"/>
      <c r="AI107" s="145"/>
      <c r="AJ107" s="145"/>
      <c r="AK107" s="145"/>
      <c r="AL107" s="145"/>
      <c r="AM107" s="145"/>
      <c r="AN107" s="145"/>
      <c r="AO107" s="145"/>
      <c r="AP107" s="145"/>
    </row>
    <row r="108" spans="1:42" ht="20.399999999999999" outlineLevel="1" x14ac:dyDescent="0.25">
      <c r="A108" s="162">
        <v>40</v>
      </c>
      <c r="B108" s="163" t="s">
        <v>231</v>
      </c>
      <c r="C108" s="172" t="s">
        <v>232</v>
      </c>
      <c r="D108" s="164" t="s">
        <v>103</v>
      </c>
      <c r="E108" s="165">
        <v>2</v>
      </c>
      <c r="F108" s="237"/>
      <c r="G108" s="243"/>
      <c r="H108" s="145"/>
      <c r="I108" s="145"/>
      <c r="J108" s="145"/>
      <c r="K108" s="145"/>
      <c r="L108" s="145"/>
      <c r="M108" s="145"/>
      <c r="N108" s="145"/>
      <c r="O108" s="145" t="s">
        <v>104</v>
      </c>
      <c r="P108" s="145"/>
      <c r="Q108" s="145"/>
      <c r="R108" s="145"/>
      <c r="S108" s="145"/>
      <c r="T108" s="145"/>
      <c r="U108" s="145"/>
      <c r="V108" s="145"/>
      <c r="W108" s="145"/>
      <c r="X108" s="145"/>
      <c r="Y108" s="145"/>
      <c r="Z108" s="145"/>
      <c r="AA108" s="145"/>
      <c r="AB108" s="145"/>
      <c r="AC108" s="145"/>
      <c r="AD108" s="145"/>
      <c r="AE108" s="145"/>
      <c r="AF108" s="145"/>
      <c r="AG108" s="145"/>
      <c r="AH108" s="145"/>
      <c r="AI108" s="145"/>
      <c r="AJ108" s="145"/>
      <c r="AK108" s="145"/>
      <c r="AL108" s="145"/>
      <c r="AM108" s="145"/>
      <c r="AN108" s="145"/>
      <c r="AO108" s="145"/>
      <c r="AP108" s="145"/>
    </row>
    <row r="109" spans="1:42" outlineLevel="1" x14ac:dyDescent="0.25">
      <c r="A109" s="152">
        <v>41</v>
      </c>
      <c r="B109" s="153" t="s">
        <v>233</v>
      </c>
      <c r="C109" s="175" t="s">
        <v>234</v>
      </c>
      <c r="D109" s="154" t="s">
        <v>0</v>
      </c>
      <c r="E109" s="170"/>
      <c r="F109" s="241"/>
      <c r="G109" s="238"/>
      <c r="H109" s="145"/>
      <c r="I109" s="145"/>
      <c r="J109" s="145"/>
      <c r="K109" s="145"/>
      <c r="L109" s="145"/>
      <c r="M109" s="145"/>
      <c r="N109" s="145"/>
      <c r="O109" s="145" t="s">
        <v>163</v>
      </c>
      <c r="P109" s="145"/>
      <c r="Q109" s="145"/>
      <c r="R109" s="145"/>
      <c r="S109" s="145"/>
      <c r="T109" s="145"/>
      <c r="U109" s="145"/>
      <c r="V109" s="145"/>
      <c r="W109" s="145"/>
      <c r="X109" s="145"/>
      <c r="Y109" s="145"/>
      <c r="Z109" s="145"/>
      <c r="AA109" s="145"/>
      <c r="AB109" s="145"/>
      <c r="AC109" s="145"/>
      <c r="AD109" s="145"/>
      <c r="AE109" s="145"/>
      <c r="AF109" s="145"/>
      <c r="AG109" s="145"/>
      <c r="AH109" s="145"/>
      <c r="AI109" s="145"/>
      <c r="AJ109" s="145"/>
      <c r="AK109" s="145"/>
      <c r="AL109" s="145"/>
      <c r="AM109" s="145"/>
      <c r="AN109" s="145"/>
      <c r="AO109" s="145"/>
      <c r="AP109" s="145"/>
    </row>
    <row r="110" spans="1:42" x14ac:dyDescent="0.25">
      <c r="A110" s="157" t="s">
        <v>99</v>
      </c>
      <c r="B110" s="158" t="s">
        <v>73</v>
      </c>
      <c r="C110" s="171" t="s">
        <v>74</v>
      </c>
      <c r="D110" s="159"/>
      <c r="E110" s="160"/>
      <c r="F110" s="239"/>
      <c r="G110" s="242"/>
      <c r="O110" t="s">
        <v>100</v>
      </c>
    </row>
    <row r="111" spans="1:42" outlineLevel="1" x14ac:dyDescent="0.25">
      <c r="A111" s="162">
        <v>42</v>
      </c>
      <c r="B111" s="163" t="s">
        <v>235</v>
      </c>
      <c r="C111" s="172" t="s">
        <v>236</v>
      </c>
      <c r="D111" s="164" t="s">
        <v>119</v>
      </c>
      <c r="E111" s="165">
        <v>1</v>
      </c>
      <c r="F111" s="237"/>
      <c r="G111" s="243"/>
      <c r="H111" s="145"/>
      <c r="I111" s="145"/>
      <c r="J111" s="145"/>
      <c r="K111" s="145"/>
      <c r="L111" s="145"/>
      <c r="M111" s="145"/>
      <c r="N111" s="145"/>
      <c r="O111" s="145" t="s">
        <v>104</v>
      </c>
      <c r="P111" s="145"/>
      <c r="Q111" s="145"/>
      <c r="R111" s="145"/>
      <c r="S111" s="145"/>
      <c r="T111" s="145"/>
      <c r="U111" s="145"/>
      <c r="V111" s="145"/>
      <c r="W111" s="145"/>
      <c r="X111" s="145"/>
      <c r="Y111" s="145"/>
      <c r="Z111" s="145"/>
      <c r="AA111" s="145"/>
      <c r="AB111" s="145"/>
      <c r="AC111" s="145"/>
      <c r="AD111" s="145"/>
      <c r="AE111" s="145"/>
      <c r="AF111" s="145"/>
      <c r="AG111" s="145"/>
      <c r="AH111" s="145"/>
      <c r="AI111" s="145"/>
      <c r="AJ111" s="145"/>
      <c r="AK111" s="145"/>
      <c r="AL111" s="145"/>
      <c r="AM111" s="145"/>
      <c r="AN111" s="145"/>
      <c r="AO111" s="145"/>
      <c r="AP111" s="145"/>
    </row>
    <row r="112" spans="1:42" outlineLevel="2" x14ac:dyDescent="0.25">
      <c r="A112" s="152"/>
      <c r="B112" s="153"/>
      <c r="C112" s="173" t="s">
        <v>237</v>
      </c>
      <c r="D112" s="155"/>
      <c r="E112" s="156">
        <v>1</v>
      </c>
      <c r="F112" s="238"/>
      <c r="G112" s="238"/>
      <c r="H112" s="145"/>
      <c r="I112" s="145"/>
      <c r="J112" s="145"/>
      <c r="K112" s="145"/>
      <c r="L112" s="145"/>
      <c r="M112" s="145"/>
      <c r="N112" s="145"/>
      <c r="O112" s="145" t="s">
        <v>106</v>
      </c>
      <c r="P112" s="145">
        <v>0</v>
      </c>
      <c r="Q112" s="145"/>
      <c r="R112" s="145"/>
      <c r="S112" s="145"/>
      <c r="T112" s="145"/>
      <c r="U112" s="145"/>
      <c r="V112" s="145"/>
      <c r="W112" s="145"/>
      <c r="X112" s="145"/>
      <c r="Y112" s="145"/>
      <c r="Z112" s="145"/>
      <c r="AA112" s="145"/>
      <c r="AB112" s="145"/>
      <c r="AC112" s="145"/>
      <c r="AD112" s="145"/>
      <c r="AE112" s="145"/>
      <c r="AF112" s="145"/>
      <c r="AG112" s="145"/>
      <c r="AH112" s="145"/>
      <c r="AI112" s="145"/>
      <c r="AJ112" s="145"/>
      <c r="AK112" s="145"/>
      <c r="AL112" s="145"/>
      <c r="AM112" s="145"/>
      <c r="AN112" s="145"/>
      <c r="AO112" s="145"/>
      <c r="AP112" s="145"/>
    </row>
    <row r="113" spans="1:42" outlineLevel="1" x14ac:dyDescent="0.25">
      <c r="A113" s="162">
        <v>43</v>
      </c>
      <c r="B113" s="163" t="s">
        <v>238</v>
      </c>
      <c r="C113" s="172" t="s">
        <v>239</v>
      </c>
      <c r="D113" s="164" t="s">
        <v>103</v>
      </c>
      <c r="E113" s="165">
        <v>30</v>
      </c>
      <c r="F113" s="237"/>
      <c r="G113" s="243"/>
      <c r="H113" s="145"/>
      <c r="I113" s="145"/>
      <c r="J113" s="145"/>
      <c r="K113" s="145"/>
      <c r="L113" s="145"/>
      <c r="M113" s="145"/>
      <c r="N113" s="145"/>
      <c r="O113" s="145" t="s">
        <v>104</v>
      </c>
      <c r="P113" s="145"/>
      <c r="Q113" s="145"/>
      <c r="R113" s="145"/>
      <c r="S113" s="145"/>
      <c r="T113" s="145"/>
      <c r="U113" s="145"/>
      <c r="V113" s="145"/>
      <c r="W113" s="145"/>
      <c r="X113" s="145"/>
      <c r="Y113" s="145"/>
      <c r="Z113" s="145"/>
      <c r="AA113" s="145"/>
      <c r="AB113" s="145"/>
      <c r="AC113" s="145"/>
      <c r="AD113" s="145"/>
      <c r="AE113" s="145"/>
      <c r="AF113" s="145"/>
      <c r="AG113" s="145"/>
      <c r="AH113" s="145"/>
      <c r="AI113" s="145"/>
      <c r="AJ113" s="145"/>
      <c r="AK113" s="145"/>
      <c r="AL113" s="145"/>
      <c r="AM113" s="145"/>
      <c r="AN113" s="145"/>
      <c r="AO113" s="145"/>
      <c r="AP113" s="145"/>
    </row>
    <row r="114" spans="1:42" outlineLevel="2" x14ac:dyDescent="0.25">
      <c r="A114" s="152"/>
      <c r="B114" s="153"/>
      <c r="C114" s="173" t="s">
        <v>240</v>
      </c>
      <c r="D114" s="155"/>
      <c r="E114" s="156">
        <v>8</v>
      </c>
      <c r="F114" s="238"/>
      <c r="G114" s="238"/>
      <c r="H114" s="145"/>
      <c r="I114" s="145"/>
      <c r="J114" s="145"/>
      <c r="K114" s="145"/>
      <c r="L114" s="145"/>
      <c r="M114" s="145"/>
      <c r="N114" s="145"/>
      <c r="O114" s="145" t="s">
        <v>106</v>
      </c>
      <c r="P114" s="145">
        <v>0</v>
      </c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45"/>
      <c r="AD114" s="145"/>
      <c r="AE114" s="145"/>
      <c r="AF114" s="145"/>
      <c r="AG114" s="145"/>
      <c r="AH114" s="145"/>
      <c r="AI114" s="145"/>
      <c r="AJ114" s="145"/>
      <c r="AK114" s="145"/>
      <c r="AL114" s="145"/>
      <c r="AM114" s="145"/>
      <c r="AN114" s="145"/>
      <c r="AO114" s="145"/>
      <c r="AP114" s="145"/>
    </row>
    <row r="115" spans="1:42" outlineLevel="3" x14ac:dyDescent="0.25">
      <c r="A115" s="152"/>
      <c r="B115" s="153"/>
      <c r="C115" s="173" t="s">
        <v>241</v>
      </c>
      <c r="D115" s="155"/>
      <c r="E115" s="156">
        <v>22</v>
      </c>
      <c r="F115" s="238"/>
      <c r="G115" s="238"/>
      <c r="H115" s="145"/>
      <c r="I115" s="145"/>
      <c r="J115" s="145"/>
      <c r="K115" s="145"/>
      <c r="L115" s="145"/>
      <c r="M115" s="145"/>
      <c r="N115" s="145"/>
      <c r="O115" s="145" t="s">
        <v>106</v>
      </c>
      <c r="P115" s="145">
        <v>0</v>
      </c>
      <c r="Q115" s="145"/>
      <c r="R115" s="145"/>
      <c r="S115" s="145"/>
      <c r="T115" s="145"/>
      <c r="U115" s="145"/>
      <c r="V115" s="145"/>
      <c r="W115" s="145"/>
      <c r="X115" s="145"/>
      <c r="Y115" s="145"/>
      <c r="Z115" s="145"/>
      <c r="AA115" s="145"/>
      <c r="AB115" s="145"/>
      <c r="AC115" s="145"/>
      <c r="AD115" s="145"/>
      <c r="AE115" s="145"/>
      <c r="AF115" s="145"/>
      <c r="AG115" s="145"/>
      <c r="AH115" s="145"/>
      <c r="AI115" s="145"/>
      <c r="AJ115" s="145"/>
      <c r="AK115" s="145"/>
      <c r="AL115" s="145"/>
      <c r="AM115" s="145"/>
      <c r="AN115" s="145"/>
      <c r="AO115" s="145"/>
      <c r="AP115" s="145"/>
    </row>
    <row r="116" spans="1:42" outlineLevel="1" x14ac:dyDescent="0.25">
      <c r="A116" s="162">
        <v>44</v>
      </c>
      <c r="B116" s="163" t="s">
        <v>242</v>
      </c>
      <c r="C116" s="172" t="s">
        <v>243</v>
      </c>
      <c r="D116" s="164" t="s">
        <v>103</v>
      </c>
      <c r="E116" s="165">
        <v>8</v>
      </c>
      <c r="F116" s="237"/>
      <c r="G116" s="243"/>
      <c r="H116" s="145"/>
      <c r="I116" s="145"/>
      <c r="J116" s="145"/>
      <c r="K116" s="145"/>
      <c r="L116" s="145"/>
      <c r="M116" s="145"/>
      <c r="N116" s="145"/>
      <c r="O116" s="145" t="s">
        <v>104</v>
      </c>
      <c r="P116" s="145"/>
      <c r="Q116" s="145"/>
      <c r="R116" s="145"/>
      <c r="S116" s="145"/>
      <c r="T116" s="145"/>
      <c r="U116" s="145"/>
      <c r="V116" s="145"/>
      <c r="W116" s="145"/>
      <c r="X116" s="145"/>
      <c r="Y116" s="145"/>
      <c r="Z116" s="145"/>
      <c r="AA116" s="145"/>
      <c r="AB116" s="145"/>
      <c r="AC116" s="145"/>
      <c r="AD116" s="145"/>
      <c r="AE116" s="145"/>
      <c r="AF116" s="145"/>
      <c r="AG116" s="145"/>
      <c r="AH116" s="145"/>
      <c r="AI116" s="145"/>
      <c r="AJ116" s="145"/>
      <c r="AK116" s="145"/>
      <c r="AL116" s="145"/>
      <c r="AM116" s="145"/>
      <c r="AN116" s="145"/>
      <c r="AO116" s="145"/>
      <c r="AP116" s="145"/>
    </row>
    <row r="117" spans="1:42" outlineLevel="2" x14ac:dyDescent="0.25">
      <c r="A117" s="152"/>
      <c r="B117" s="153"/>
      <c r="C117" s="173" t="s">
        <v>244</v>
      </c>
      <c r="D117" s="155"/>
      <c r="E117" s="156">
        <v>8</v>
      </c>
      <c r="F117" s="238"/>
      <c r="G117" s="238"/>
      <c r="H117" s="145"/>
      <c r="I117" s="145"/>
      <c r="J117" s="145"/>
      <c r="K117" s="145"/>
      <c r="L117" s="145"/>
      <c r="M117" s="145"/>
      <c r="N117" s="145"/>
      <c r="O117" s="145" t="s">
        <v>106</v>
      </c>
      <c r="P117" s="145">
        <v>0</v>
      </c>
      <c r="Q117" s="145"/>
      <c r="R117" s="145"/>
      <c r="S117" s="145"/>
      <c r="T117" s="145"/>
      <c r="U117" s="145"/>
      <c r="V117" s="145"/>
      <c r="W117" s="145"/>
      <c r="X117" s="145"/>
      <c r="Y117" s="145"/>
      <c r="Z117" s="145"/>
      <c r="AA117" s="145"/>
      <c r="AB117" s="145"/>
      <c r="AC117" s="145"/>
      <c r="AD117" s="145"/>
      <c r="AE117" s="145"/>
      <c r="AF117" s="145"/>
      <c r="AG117" s="145"/>
      <c r="AH117" s="145"/>
      <c r="AI117" s="145"/>
      <c r="AJ117" s="145"/>
      <c r="AK117" s="145"/>
      <c r="AL117" s="145"/>
      <c r="AM117" s="145"/>
      <c r="AN117" s="145"/>
      <c r="AO117" s="145"/>
      <c r="AP117" s="145"/>
    </row>
    <row r="118" spans="1:42" ht="20.399999999999999" outlineLevel="1" x14ac:dyDescent="0.25">
      <c r="A118" s="166">
        <v>45</v>
      </c>
      <c r="B118" s="167" t="s">
        <v>245</v>
      </c>
      <c r="C118" s="174" t="s">
        <v>246</v>
      </c>
      <c r="D118" s="168" t="s">
        <v>103</v>
      </c>
      <c r="E118" s="169">
        <v>1</v>
      </c>
      <c r="F118" s="240"/>
      <c r="G118" s="244"/>
      <c r="H118" s="145"/>
      <c r="I118" s="145"/>
      <c r="J118" s="145"/>
      <c r="K118" s="145"/>
      <c r="L118" s="145"/>
      <c r="M118" s="145"/>
      <c r="N118" s="145"/>
      <c r="O118" s="145" t="s">
        <v>104</v>
      </c>
      <c r="P118" s="145"/>
      <c r="Q118" s="145"/>
      <c r="R118" s="145"/>
      <c r="S118" s="145"/>
      <c r="T118" s="145"/>
      <c r="U118" s="145"/>
      <c r="V118" s="145"/>
      <c r="W118" s="145"/>
      <c r="X118" s="145"/>
      <c r="Y118" s="145"/>
      <c r="Z118" s="145"/>
      <c r="AA118" s="145"/>
      <c r="AB118" s="145"/>
      <c r="AC118" s="145"/>
      <c r="AD118" s="145"/>
      <c r="AE118" s="145"/>
      <c r="AF118" s="145"/>
      <c r="AG118" s="145"/>
      <c r="AH118" s="145"/>
      <c r="AI118" s="145"/>
      <c r="AJ118" s="145"/>
      <c r="AK118" s="145"/>
      <c r="AL118" s="145"/>
      <c r="AM118" s="145"/>
      <c r="AN118" s="145"/>
      <c r="AO118" s="145"/>
      <c r="AP118" s="145"/>
    </row>
    <row r="119" spans="1:42" ht="20.399999999999999" outlineLevel="1" x14ac:dyDescent="0.25">
      <c r="A119" s="162">
        <v>46</v>
      </c>
      <c r="B119" s="163" t="s">
        <v>247</v>
      </c>
      <c r="C119" s="172" t="s">
        <v>248</v>
      </c>
      <c r="D119" s="164" t="s">
        <v>103</v>
      </c>
      <c r="E119" s="165">
        <v>22</v>
      </c>
      <c r="F119" s="237"/>
      <c r="G119" s="243"/>
      <c r="H119" s="145"/>
      <c r="I119" s="145"/>
      <c r="J119" s="145"/>
      <c r="K119" s="145"/>
      <c r="L119" s="145"/>
      <c r="M119" s="145"/>
      <c r="N119" s="145"/>
      <c r="O119" s="145" t="s">
        <v>217</v>
      </c>
      <c r="P119" s="145"/>
      <c r="Q119" s="145"/>
      <c r="R119" s="145"/>
      <c r="S119" s="145"/>
      <c r="T119" s="145"/>
      <c r="U119" s="145"/>
      <c r="V119" s="145"/>
      <c r="W119" s="145"/>
      <c r="X119" s="145"/>
      <c r="Y119" s="145"/>
      <c r="Z119" s="145"/>
      <c r="AA119" s="145"/>
      <c r="AB119" s="145"/>
      <c r="AC119" s="145"/>
      <c r="AD119" s="145"/>
      <c r="AE119" s="145"/>
      <c r="AF119" s="145"/>
      <c r="AG119" s="145"/>
      <c r="AH119" s="145"/>
      <c r="AI119" s="145"/>
      <c r="AJ119" s="145"/>
      <c r="AK119" s="145"/>
      <c r="AL119" s="145"/>
      <c r="AM119" s="145"/>
      <c r="AN119" s="145"/>
      <c r="AO119" s="145"/>
      <c r="AP119" s="145"/>
    </row>
    <row r="120" spans="1:42" outlineLevel="2" x14ac:dyDescent="0.25">
      <c r="A120" s="152"/>
      <c r="B120" s="153"/>
      <c r="C120" s="173" t="s">
        <v>241</v>
      </c>
      <c r="D120" s="155"/>
      <c r="E120" s="156">
        <v>22</v>
      </c>
      <c r="F120" s="238"/>
      <c r="G120" s="238"/>
      <c r="H120" s="145"/>
      <c r="I120" s="145"/>
      <c r="J120" s="145"/>
      <c r="K120" s="145"/>
      <c r="L120" s="145"/>
      <c r="M120" s="145"/>
      <c r="N120" s="145"/>
      <c r="O120" s="145" t="s">
        <v>106</v>
      </c>
      <c r="P120" s="145">
        <v>0</v>
      </c>
      <c r="Q120" s="145"/>
      <c r="R120" s="145"/>
      <c r="S120" s="145"/>
      <c r="T120" s="145"/>
      <c r="U120" s="145"/>
      <c r="V120" s="145"/>
      <c r="W120" s="145"/>
      <c r="X120" s="145"/>
      <c r="Y120" s="145"/>
      <c r="Z120" s="145"/>
      <c r="AA120" s="145"/>
      <c r="AB120" s="145"/>
      <c r="AC120" s="145"/>
      <c r="AD120" s="145"/>
      <c r="AE120" s="145"/>
      <c r="AF120" s="145"/>
      <c r="AG120" s="145"/>
      <c r="AH120" s="145"/>
      <c r="AI120" s="145"/>
      <c r="AJ120" s="145"/>
      <c r="AK120" s="145"/>
      <c r="AL120" s="145"/>
      <c r="AM120" s="145"/>
      <c r="AN120" s="145"/>
      <c r="AO120" s="145"/>
      <c r="AP120" s="145"/>
    </row>
    <row r="121" spans="1:42" outlineLevel="1" x14ac:dyDescent="0.25">
      <c r="A121" s="162">
        <v>47</v>
      </c>
      <c r="B121" s="163" t="s">
        <v>249</v>
      </c>
      <c r="C121" s="172" t="s">
        <v>250</v>
      </c>
      <c r="D121" s="164" t="s">
        <v>103</v>
      </c>
      <c r="E121" s="165">
        <v>8</v>
      </c>
      <c r="F121" s="237"/>
      <c r="G121" s="243"/>
      <c r="H121" s="145"/>
      <c r="I121" s="145"/>
      <c r="J121" s="145"/>
      <c r="K121" s="145"/>
      <c r="L121" s="145"/>
      <c r="M121" s="145"/>
      <c r="N121" s="145"/>
      <c r="O121" s="145" t="s">
        <v>217</v>
      </c>
      <c r="P121" s="145"/>
      <c r="Q121" s="145"/>
      <c r="R121" s="145"/>
      <c r="S121" s="145"/>
      <c r="T121" s="145"/>
      <c r="U121" s="145"/>
      <c r="V121" s="145"/>
      <c r="W121" s="145"/>
      <c r="X121" s="145"/>
      <c r="Y121" s="145"/>
      <c r="Z121" s="145"/>
      <c r="AA121" s="145"/>
      <c r="AB121" s="145"/>
      <c r="AC121" s="145"/>
      <c r="AD121" s="145"/>
      <c r="AE121" s="145"/>
      <c r="AF121" s="145"/>
      <c r="AG121" s="145"/>
      <c r="AH121" s="145"/>
      <c r="AI121" s="145"/>
      <c r="AJ121" s="145"/>
      <c r="AK121" s="145"/>
      <c r="AL121" s="145"/>
      <c r="AM121" s="145"/>
      <c r="AN121" s="145"/>
      <c r="AO121" s="145"/>
      <c r="AP121" s="145"/>
    </row>
    <row r="122" spans="1:42" outlineLevel="1" x14ac:dyDescent="0.25">
      <c r="A122" s="152">
        <v>48</v>
      </c>
      <c r="B122" s="153" t="s">
        <v>251</v>
      </c>
      <c r="C122" s="175" t="s">
        <v>252</v>
      </c>
      <c r="D122" s="154" t="s">
        <v>0</v>
      </c>
      <c r="E122" s="170"/>
      <c r="F122" s="241"/>
      <c r="G122" s="238"/>
      <c r="H122" s="145"/>
      <c r="I122" s="145"/>
      <c r="J122" s="145"/>
      <c r="K122" s="145"/>
      <c r="L122" s="145"/>
      <c r="M122" s="145"/>
      <c r="N122" s="145"/>
      <c r="O122" s="145" t="s">
        <v>163</v>
      </c>
      <c r="P122" s="145"/>
      <c r="Q122" s="145"/>
      <c r="R122" s="145"/>
      <c r="S122" s="145"/>
      <c r="T122" s="145"/>
      <c r="U122" s="145"/>
      <c r="V122" s="145"/>
      <c r="W122" s="145"/>
      <c r="X122" s="145"/>
      <c r="Y122" s="145"/>
      <c r="Z122" s="145"/>
      <c r="AA122" s="145"/>
      <c r="AB122" s="145"/>
      <c r="AC122" s="145"/>
      <c r="AD122" s="145"/>
      <c r="AE122" s="145"/>
      <c r="AF122" s="145"/>
      <c r="AG122" s="145"/>
      <c r="AH122" s="145"/>
      <c r="AI122" s="145"/>
      <c r="AJ122" s="145"/>
      <c r="AK122" s="145"/>
      <c r="AL122" s="145"/>
      <c r="AM122" s="145"/>
      <c r="AN122" s="145"/>
      <c r="AO122" s="145"/>
      <c r="AP122" s="145"/>
    </row>
    <row r="123" spans="1:42" x14ac:dyDescent="0.25">
      <c r="A123" s="157" t="s">
        <v>99</v>
      </c>
      <c r="B123" s="158" t="s">
        <v>75</v>
      </c>
      <c r="C123" s="171" t="s">
        <v>76</v>
      </c>
      <c r="D123" s="159"/>
      <c r="E123" s="160"/>
      <c r="F123" s="239"/>
      <c r="G123" s="242"/>
      <c r="O123" t="s">
        <v>100</v>
      </c>
    </row>
    <row r="124" spans="1:42" ht="30.6" outlineLevel="1" x14ac:dyDescent="0.25">
      <c r="A124" s="162">
        <v>49</v>
      </c>
      <c r="B124" s="163" t="s">
        <v>253</v>
      </c>
      <c r="C124" s="172" t="s">
        <v>254</v>
      </c>
      <c r="D124" s="164" t="s">
        <v>109</v>
      </c>
      <c r="E124" s="165">
        <v>24.75</v>
      </c>
      <c r="F124" s="237"/>
      <c r="G124" s="243"/>
      <c r="H124" s="145"/>
      <c r="I124" s="145"/>
      <c r="J124" s="145"/>
      <c r="K124" s="145"/>
      <c r="L124" s="145"/>
      <c r="M124" s="145"/>
      <c r="N124" s="145"/>
      <c r="O124" s="145" t="s">
        <v>104</v>
      </c>
      <c r="P124" s="145"/>
      <c r="Q124" s="145"/>
      <c r="R124" s="145"/>
      <c r="S124" s="145"/>
      <c r="T124" s="145"/>
      <c r="U124" s="145"/>
      <c r="V124" s="145"/>
      <c r="W124" s="145"/>
      <c r="X124" s="145"/>
      <c r="Y124" s="145"/>
      <c r="Z124" s="145"/>
      <c r="AA124" s="145"/>
      <c r="AB124" s="145"/>
      <c r="AC124" s="145"/>
      <c r="AD124" s="145"/>
      <c r="AE124" s="145"/>
      <c r="AF124" s="145"/>
      <c r="AG124" s="145"/>
      <c r="AH124" s="145"/>
      <c r="AI124" s="145"/>
      <c r="AJ124" s="145"/>
      <c r="AK124" s="145"/>
      <c r="AL124" s="145"/>
      <c r="AM124" s="145"/>
      <c r="AN124" s="145"/>
      <c r="AO124" s="145"/>
      <c r="AP124" s="145"/>
    </row>
    <row r="125" spans="1:42" outlineLevel="2" x14ac:dyDescent="0.25">
      <c r="A125" s="152"/>
      <c r="B125" s="153"/>
      <c r="C125" s="173" t="s">
        <v>255</v>
      </c>
      <c r="D125" s="155"/>
      <c r="E125" s="156">
        <v>24.75</v>
      </c>
      <c r="F125" s="238"/>
      <c r="G125" s="238"/>
      <c r="H125" s="145"/>
      <c r="I125" s="145"/>
      <c r="J125" s="145"/>
      <c r="K125" s="145"/>
      <c r="L125" s="145"/>
      <c r="M125" s="145"/>
      <c r="N125" s="145"/>
      <c r="O125" s="145" t="s">
        <v>106</v>
      </c>
      <c r="P125" s="145">
        <v>0</v>
      </c>
      <c r="Q125" s="145"/>
      <c r="R125" s="145"/>
      <c r="S125" s="145"/>
      <c r="T125" s="145"/>
      <c r="U125" s="145"/>
      <c r="V125" s="145"/>
      <c r="W125" s="145"/>
      <c r="X125" s="145"/>
      <c r="Y125" s="145"/>
      <c r="Z125" s="145"/>
      <c r="AA125" s="145"/>
      <c r="AB125" s="145"/>
      <c r="AC125" s="145"/>
      <c r="AD125" s="145"/>
      <c r="AE125" s="145"/>
      <c r="AF125" s="145"/>
      <c r="AG125" s="145"/>
      <c r="AH125" s="145"/>
      <c r="AI125" s="145"/>
      <c r="AJ125" s="145"/>
      <c r="AK125" s="145"/>
      <c r="AL125" s="145"/>
      <c r="AM125" s="145"/>
      <c r="AN125" s="145"/>
      <c r="AO125" s="145"/>
      <c r="AP125" s="145"/>
    </row>
    <row r="126" spans="1:42" outlineLevel="1" x14ac:dyDescent="0.25">
      <c r="A126" s="152">
        <v>50</v>
      </c>
      <c r="B126" s="153" t="s">
        <v>256</v>
      </c>
      <c r="C126" s="175" t="s">
        <v>257</v>
      </c>
      <c r="D126" s="154" t="s">
        <v>0</v>
      </c>
      <c r="E126" s="170"/>
      <c r="F126" s="241"/>
      <c r="G126" s="238"/>
      <c r="H126" s="145"/>
      <c r="I126" s="145"/>
      <c r="J126" s="145"/>
      <c r="K126" s="145"/>
      <c r="L126" s="145"/>
      <c r="M126" s="145"/>
      <c r="N126" s="145"/>
      <c r="O126" s="145" t="s">
        <v>163</v>
      </c>
      <c r="P126" s="145"/>
      <c r="Q126" s="145"/>
      <c r="R126" s="145"/>
      <c r="S126" s="145"/>
      <c r="T126" s="145"/>
      <c r="U126" s="145"/>
      <c r="V126" s="145"/>
      <c r="W126" s="145"/>
      <c r="X126" s="145"/>
      <c r="Y126" s="145"/>
      <c r="Z126" s="145"/>
      <c r="AA126" s="145"/>
      <c r="AB126" s="145"/>
      <c r="AC126" s="145"/>
      <c r="AD126" s="145"/>
      <c r="AE126" s="145"/>
      <c r="AF126" s="145"/>
      <c r="AG126" s="145"/>
      <c r="AH126" s="145"/>
      <c r="AI126" s="145"/>
      <c r="AJ126" s="145"/>
      <c r="AK126" s="145"/>
      <c r="AL126" s="145"/>
      <c r="AM126" s="145"/>
      <c r="AN126" s="145"/>
      <c r="AO126" s="145"/>
      <c r="AP126" s="145"/>
    </row>
    <row r="127" spans="1:42" x14ac:dyDescent="0.25">
      <c r="A127" s="157" t="s">
        <v>99</v>
      </c>
      <c r="B127" s="158" t="s">
        <v>77</v>
      </c>
      <c r="C127" s="171" t="s">
        <v>78</v>
      </c>
      <c r="D127" s="159"/>
      <c r="E127" s="160"/>
      <c r="F127" s="239"/>
      <c r="G127" s="242"/>
      <c r="O127" t="s">
        <v>100</v>
      </c>
    </row>
    <row r="128" spans="1:42" outlineLevel="1" x14ac:dyDescent="0.25">
      <c r="A128" s="162">
        <v>51</v>
      </c>
      <c r="B128" s="163" t="s">
        <v>258</v>
      </c>
      <c r="C128" s="172" t="s">
        <v>259</v>
      </c>
      <c r="D128" s="164" t="s">
        <v>119</v>
      </c>
      <c r="E128" s="165">
        <v>5</v>
      </c>
      <c r="F128" s="237"/>
      <c r="G128" s="243"/>
      <c r="H128" s="145"/>
      <c r="I128" s="145"/>
      <c r="J128" s="145"/>
      <c r="K128" s="145"/>
      <c r="L128" s="145"/>
      <c r="M128" s="145"/>
      <c r="N128" s="145"/>
      <c r="O128" s="145" t="s">
        <v>104</v>
      </c>
      <c r="P128" s="145"/>
      <c r="Q128" s="145"/>
      <c r="R128" s="145"/>
      <c r="S128" s="145"/>
      <c r="T128" s="145"/>
      <c r="U128" s="145"/>
      <c r="V128" s="145"/>
      <c r="W128" s="145"/>
      <c r="X128" s="145"/>
      <c r="Y128" s="145"/>
      <c r="Z128" s="145"/>
      <c r="AA128" s="145"/>
      <c r="AB128" s="145"/>
      <c r="AC128" s="145"/>
      <c r="AD128" s="145"/>
      <c r="AE128" s="145"/>
      <c r="AF128" s="145"/>
      <c r="AG128" s="145"/>
      <c r="AH128" s="145"/>
      <c r="AI128" s="145"/>
      <c r="AJ128" s="145"/>
      <c r="AK128" s="145"/>
      <c r="AL128" s="145"/>
      <c r="AM128" s="145"/>
      <c r="AN128" s="145"/>
      <c r="AO128" s="145"/>
      <c r="AP128" s="145"/>
    </row>
    <row r="129" spans="1:42" outlineLevel="2" x14ac:dyDescent="0.25">
      <c r="A129" s="152"/>
      <c r="B129" s="153"/>
      <c r="C129" s="173" t="s">
        <v>260</v>
      </c>
      <c r="D129" s="155"/>
      <c r="E129" s="156">
        <v>5</v>
      </c>
      <c r="F129" s="238"/>
      <c r="G129" s="238"/>
      <c r="H129" s="145"/>
      <c r="I129" s="145"/>
      <c r="J129" s="145"/>
      <c r="K129" s="145"/>
      <c r="L129" s="145"/>
      <c r="M129" s="145"/>
      <c r="N129" s="145"/>
      <c r="O129" s="145" t="s">
        <v>106</v>
      </c>
      <c r="P129" s="145">
        <v>0</v>
      </c>
      <c r="Q129" s="145"/>
      <c r="R129" s="145"/>
      <c r="S129" s="145"/>
      <c r="T129" s="145"/>
      <c r="U129" s="145"/>
      <c r="V129" s="145"/>
      <c r="W129" s="145"/>
      <c r="X129" s="145"/>
      <c r="Y129" s="145"/>
      <c r="Z129" s="145"/>
      <c r="AA129" s="145"/>
      <c r="AB129" s="145"/>
      <c r="AC129" s="145"/>
      <c r="AD129" s="145"/>
      <c r="AE129" s="145"/>
      <c r="AF129" s="145"/>
      <c r="AG129" s="145"/>
      <c r="AH129" s="145"/>
      <c r="AI129" s="145"/>
      <c r="AJ129" s="145"/>
      <c r="AK129" s="145"/>
      <c r="AL129" s="145"/>
      <c r="AM129" s="145"/>
      <c r="AN129" s="145"/>
      <c r="AO129" s="145"/>
      <c r="AP129" s="145"/>
    </row>
    <row r="130" spans="1:42" ht="20.399999999999999" outlineLevel="1" x14ac:dyDescent="0.25">
      <c r="A130" s="162">
        <v>52</v>
      </c>
      <c r="B130" s="163" t="s">
        <v>261</v>
      </c>
      <c r="C130" s="172" t="s">
        <v>262</v>
      </c>
      <c r="D130" s="164" t="s">
        <v>119</v>
      </c>
      <c r="E130" s="165">
        <v>49.92</v>
      </c>
      <c r="F130" s="237"/>
      <c r="G130" s="243"/>
      <c r="H130" s="145"/>
      <c r="I130" s="145"/>
      <c r="J130" s="145"/>
      <c r="K130" s="145"/>
      <c r="L130" s="145"/>
      <c r="M130" s="145"/>
      <c r="N130" s="145"/>
      <c r="O130" s="145" t="s">
        <v>104</v>
      </c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  <c r="Z130" s="145"/>
      <c r="AA130" s="145"/>
      <c r="AB130" s="145"/>
      <c r="AC130" s="145"/>
      <c r="AD130" s="145"/>
      <c r="AE130" s="145"/>
      <c r="AF130" s="145"/>
      <c r="AG130" s="145"/>
      <c r="AH130" s="145"/>
      <c r="AI130" s="145"/>
      <c r="AJ130" s="145"/>
      <c r="AK130" s="145"/>
      <c r="AL130" s="145"/>
      <c r="AM130" s="145"/>
      <c r="AN130" s="145"/>
      <c r="AO130" s="145"/>
      <c r="AP130" s="145"/>
    </row>
    <row r="131" spans="1:42" outlineLevel="2" x14ac:dyDescent="0.25">
      <c r="A131" s="152"/>
      <c r="B131" s="153"/>
      <c r="C131" s="173" t="s">
        <v>263</v>
      </c>
      <c r="D131" s="155"/>
      <c r="E131" s="156">
        <v>49.92</v>
      </c>
      <c r="F131" s="238"/>
      <c r="G131" s="238"/>
      <c r="H131" s="145"/>
      <c r="I131" s="145"/>
      <c r="J131" s="145"/>
      <c r="K131" s="145"/>
      <c r="L131" s="145"/>
      <c r="M131" s="145"/>
      <c r="N131" s="145"/>
      <c r="O131" s="145" t="s">
        <v>106</v>
      </c>
      <c r="P131" s="145">
        <v>0</v>
      </c>
      <c r="Q131" s="145"/>
      <c r="R131" s="145"/>
      <c r="S131" s="145"/>
      <c r="T131" s="145"/>
      <c r="U131" s="145"/>
      <c r="V131" s="145"/>
      <c r="W131" s="145"/>
      <c r="X131" s="145"/>
      <c r="Y131" s="145"/>
      <c r="Z131" s="145"/>
      <c r="AA131" s="145"/>
      <c r="AB131" s="145"/>
      <c r="AC131" s="145"/>
      <c r="AD131" s="145"/>
      <c r="AE131" s="145"/>
      <c r="AF131" s="145"/>
      <c r="AG131" s="145"/>
      <c r="AH131" s="145"/>
      <c r="AI131" s="145"/>
      <c r="AJ131" s="145"/>
      <c r="AK131" s="145"/>
      <c r="AL131" s="145"/>
      <c r="AM131" s="145"/>
      <c r="AN131" s="145"/>
      <c r="AO131" s="145"/>
      <c r="AP131" s="145"/>
    </row>
    <row r="132" spans="1:42" outlineLevel="1" x14ac:dyDescent="0.25">
      <c r="A132" s="162">
        <v>53</v>
      </c>
      <c r="B132" s="163" t="s">
        <v>264</v>
      </c>
      <c r="C132" s="172" t="s">
        <v>265</v>
      </c>
      <c r="D132" s="164" t="s">
        <v>119</v>
      </c>
      <c r="E132" s="165">
        <v>13</v>
      </c>
      <c r="F132" s="237"/>
      <c r="G132" s="243"/>
      <c r="H132" s="145"/>
      <c r="I132" s="145"/>
      <c r="J132" s="145"/>
      <c r="K132" s="145"/>
      <c r="L132" s="145"/>
      <c r="M132" s="145"/>
      <c r="N132" s="145"/>
      <c r="O132" s="145" t="s">
        <v>104</v>
      </c>
      <c r="P132" s="145"/>
      <c r="Q132" s="145"/>
      <c r="R132" s="145"/>
      <c r="S132" s="145"/>
      <c r="T132" s="145"/>
      <c r="U132" s="145"/>
      <c r="V132" s="145"/>
      <c r="W132" s="145"/>
      <c r="X132" s="145"/>
      <c r="Y132" s="145"/>
      <c r="Z132" s="145"/>
      <c r="AA132" s="145"/>
      <c r="AB132" s="145"/>
      <c r="AC132" s="145"/>
      <c r="AD132" s="145"/>
      <c r="AE132" s="145"/>
      <c r="AF132" s="145"/>
      <c r="AG132" s="145"/>
      <c r="AH132" s="145"/>
      <c r="AI132" s="145"/>
      <c r="AJ132" s="145"/>
      <c r="AK132" s="145"/>
      <c r="AL132" s="145"/>
      <c r="AM132" s="145"/>
      <c r="AN132" s="145"/>
      <c r="AO132" s="145"/>
      <c r="AP132" s="145"/>
    </row>
    <row r="133" spans="1:42" outlineLevel="2" x14ac:dyDescent="0.25">
      <c r="A133" s="152"/>
      <c r="B133" s="153"/>
      <c r="C133" s="173" t="s">
        <v>266</v>
      </c>
      <c r="D133" s="155"/>
      <c r="E133" s="156">
        <v>13</v>
      </c>
      <c r="F133" s="238"/>
      <c r="G133" s="238"/>
      <c r="H133" s="145"/>
      <c r="I133" s="145"/>
      <c r="J133" s="145"/>
      <c r="K133" s="145"/>
      <c r="L133" s="145"/>
      <c r="M133" s="145"/>
      <c r="N133" s="145"/>
      <c r="O133" s="145" t="s">
        <v>106</v>
      </c>
      <c r="P133" s="145">
        <v>0</v>
      </c>
      <c r="Q133" s="145"/>
      <c r="R133" s="145"/>
      <c r="S133" s="145"/>
      <c r="T133" s="145"/>
      <c r="U133" s="145"/>
      <c r="V133" s="145"/>
      <c r="W133" s="145"/>
      <c r="X133" s="145"/>
      <c r="Y133" s="145"/>
      <c r="Z133" s="145"/>
      <c r="AA133" s="145"/>
      <c r="AB133" s="145"/>
      <c r="AC133" s="145"/>
      <c r="AD133" s="145"/>
      <c r="AE133" s="145"/>
      <c r="AF133" s="145"/>
      <c r="AG133" s="145"/>
      <c r="AH133" s="145"/>
      <c r="AI133" s="145"/>
      <c r="AJ133" s="145"/>
      <c r="AK133" s="145"/>
      <c r="AL133" s="145"/>
      <c r="AM133" s="145"/>
      <c r="AN133" s="145"/>
      <c r="AO133" s="145"/>
      <c r="AP133" s="145"/>
    </row>
    <row r="134" spans="1:42" outlineLevel="1" x14ac:dyDescent="0.25">
      <c r="A134" s="162">
        <v>54</v>
      </c>
      <c r="B134" s="163" t="s">
        <v>267</v>
      </c>
      <c r="C134" s="172" t="s">
        <v>268</v>
      </c>
      <c r="D134" s="164" t="s">
        <v>109</v>
      </c>
      <c r="E134" s="165">
        <v>4.5960000000000001</v>
      </c>
      <c r="F134" s="237"/>
      <c r="G134" s="243"/>
      <c r="H134" s="145"/>
      <c r="I134" s="145"/>
      <c r="J134" s="145"/>
      <c r="K134" s="145"/>
      <c r="L134" s="145"/>
      <c r="M134" s="145"/>
      <c r="N134" s="145"/>
      <c r="O134" s="145" t="s">
        <v>104</v>
      </c>
      <c r="P134" s="145"/>
      <c r="Q134" s="145"/>
      <c r="R134" s="145"/>
      <c r="S134" s="145"/>
      <c r="T134" s="145"/>
      <c r="U134" s="145"/>
      <c r="V134" s="145"/>
      <c r="W134" s="145"/>
      <c r="X134" s="145"/>
      <c r="Y134" s="145"/>
      <c r="Z134" s="145"/>
      <c r="AA134" s="145"/>
      <c r="AB134" s="145"/>
      <c r="AC134" s="145"/>
      <c r="AD134" s="145"/>
      <c r="AE134" s="145"/>
      <c r="AF134" s="145"/>
      <c r="AG134" s="145"/>
      <c r="AH134" s="145"/>
      <c r="AI134" s="145"/>
      <c r="AJ134" s="145"/>
      <c r="AK134" s="145"/>
      <c r="AL134" s="145"/>
      <c r="AM134" s="145"/>
      <c r="AN134" s="145"/>
      <c r="AO134" s="145"/>
      <c r="AP134" s="145"/>
    </row>
    <row r="135" spans="1:42" outlineLevel="2" x14ac:dyDescent="0.25">
      <c r="A135" s="152"/>
      <c r="B135" s="153"/>
      <c r="C135" s="173" t="s">
        <v>269</v>
      </c>
      <c r="D135" s="155"/>
      <c r="E135" s="156">
        <v>4.5960000000000001</v>
      </c>
      <c r="F135" s="238"/>
      <c r="G135" s="238"/>
      <c r="H135" s="145"/>
      <c r="I135" s="145"/>
      <c r="J135" s="145"/>
      <c r="K135" s="145"/>
      <c r="L135" s="145"/>
      <c r="M135" s="145"/>
      <c r="N135" s="145"/>
      <c r="O135" s="145" t="s">
        <v>106</v>
      </c>
      <c r="P135" s="145">
        <v>0</v>
      </c>
      <c r="Q135" s="145"/>
      <c r="R135" s="145"/>
      <c r="S135" s="145"/>
      <c r="T135" s="145"/>
      <c r="U135" s="145"/>
      <c r="V135" s="145"/>
      <c r="W135" s="145"/>
      <c r="X135" s="145"/>
      <c r="Y135" s="145"/>
      <c r="Z135" s="145"/>
      <c r="AA135" s="145"/>
      <c r="AB135" s="145"/>
      <c r="AC135" s="145"/>
      <c r="AD135" s="145"/>
      <c r="AE135" s="145"/>
      <c r="AF135" s="145"/>
      <c r="AG135" s="145"/>
      <c r="AH135" s="145"/>
      <c r="AI135" s="145"/>
      <c r="AJ135" s="145"/>
      <c r="AK135" s="145"/>
      <c r="AL135" s="145"/>
      <c r="AM135" s="145"/>
      <c r="AN135" s="145"/>
      <c r="AO135" s="145"/>
      <c r="AP135" s="145"/>
    </row>
    <row r="136" spans="1:42" outlineLevel="1" x14ac:dyDescent="0.25">
      <c r="A136" s="162">
        <v>55</v>
      </c>
      <c r="B136" s="163" t="s">
        <v>270</v>
      </c>
      <c r="C136" s="172" t="s">
        <v>271</v>
      </c>
      <c r="D136" s="164" t="s">
        <v>119</v>
      </c>
      <c r="E136" s="165">
        <v>62.1</v>
      </c>
      <c r="F136" s="237"/>
      <c r="G136" s="243"/>
      <c r="H136" s="145"/>
      <c r="I136" s="145"/>
      <c r="J136" s="145"/>
      <c r="K136" s="145"/>
      <c r="L136" s="145"/>
      <c r="M136" s="145"/>
      <c r="N136" s="145"/>
      <c r="O136" s="145" t="s">
        <v>104</v>
      </c>
      <c r="P136" s="145"/>
      <c r="Q136" s="145"/>
      <c r="R136" s="145"/>
      <c r="S136" s="145"/>
      <c r="T136" s="145"/>
      <c r="U136" s="145"/>
      <c r="V136" s="145"/>
      <c r="W136" s="145"/>
      <c r="X136" s="145"/>
      <c r="Y136" s="145"/>
      <c r="Z136" s="145"/>
      <c r="AA136" s="145"/>
      <c r="AB136" s="145"/>
      <c r="AC136" s="145"/>
      <c r="AD136" s="145"/>
      <c r="AE136" s="145"/>
      <c r="AF136" s="145"/>
      <c r="AG136" s="145"/>
      <c r="AH136" s="145"/>
      <c r="AI136" s="145"/>
      <c r="AJ136" s="145"/>
      <c r="AK136" s="145"/>
      <c r="AL136" s="145"/>
      <c r="AM136" s="145"/>
      <c r="AN136" s="145"/>
      <c r="AO136" s="145"/>
      <c r="AP136" s="145"/>
    </row>
    <row r="137" spans="1:42" outlineLevel="2" x14ac:dyDescent="0.25">
      <c r="A137" s="152"/>
      <c r="B137" s="153"/>
      <c r="C137" s="173" t="s">
        <v>272</v>
      </c>
      <c r="D137" s="155"/>
      <c r="E137" s="156">
        <v>62.1</v>
      </c>
      <c r="F137" s="238"/>
      <c r="G137" s="238"/>
      <c r="H137" s="145"/>
      <c r="I137" s="145"/>
      <c r="J137" s="145"/>
      <c r="K137" s="145"/>
      <c r="L137" s="145"/>
      <c r="M137" s="145"/>
      <c r="N137" s="145"/>
      <c r="O137" s="145" t="s">
        <v>106</v>
      </c>
      <c r="P137" s="145">
        <v>0</v>
      </c>
      <c r="Q137" s="145"/>
      <c r="R137" s="145"/>
      <c r="S137" s="145"/>
      <c r="T137" s="145"/>
      <c r="U137" s="145"/>
      <c r="V137" s="145"/>
      <c r="W137" s="145"/>
      <c r="X137" s="145"/>
      <c r="Y137" s="145"/>
      <c r="Z137" s="145"/>
      <c r="AA137" s="145"/>
      <c r="AB137" s="145"/>
      <c r="AC137" s="145"/>
      <c r="AD137" s="145"/>
      <c r="AE137" s="145"/>
      <c r="AF137" s="145"/>
      <c r="AG137" s="145"/>
      <c r="AH137" s="145"/>
      <c r="AI137" s="145"/>
      <c r="AJ137" s="145"/>
      <c r="AK137" s="145"/>
      <c r="AL137" s="145"/>
      <c r="AM137" s="145"/>
      <c r="AN137" s="145"/>
      <c r="AO137" s="145"/>
      <c r="AP137" s="145"/>
    </row>
    <row r="138" spans="1:42" outlineLevel="1" x14ac:dyDescent="0.25">
      <c r="A138" s="162">
        <v>56</v>
      </c>
      <c r="B138" s="163" t="s">
        <v>273</v>
      </c>
      <c r="C138" s="172" t="s">
        <v>274</v>
      </c>
      <c r="D138" s="164" t="s">
        <v>119</v>
      </c>
      <c r="E138" s="165">
        <v>5.0199999999999996</v>
      </c>
      <c r="F138" s="237"/>
      <c r="G138" s="243"/>
      <c r="H138" s="145"/>
      <c r="I138" s="145"/>
      <c r="J138" s="145"/>
      <c r="K138" s="145"/>
      <c r="L138" s="145"/>
      <c r="M138" s="145"/>
      <c r="N138" s="145"/>
      <c r="O138" s="145" t="s">
        <v>104</v>
      </c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  <c r="Z138" s="145"/>
      <c r="AA138" s="145"/>
      <c r="AB138" s="145"/>
      <c r="AC138" s="145"/>
      <c r="AD138" s="145"/>
      <c r="AE138" s="145"/>
      <c r="AF138" s="145"/>
      <c r="AG138" s="145"/>
      <c r="AH138" s="145"/>
      <c r="AI138" s="145"/>
      <c r="AJ138" s="145"/>
      <c r="AK138" s="145"/>
      <c r="AL138" s="145"/>
      <c r="AM138" s="145"/>
      <c r="AN138" s="145"/>
      <c r="AO138" s="145"/>
      <c r="AP138" s="145"/>
    </row>
    <row r="139" spans="1:42" outlineLevel="2" x14ac:dyDescent="0.25">
      <c r="A139" s="152"/>
      <c r="B139" s="153"/>
      <c r="C139" s="173" t="s">
        <v>275</v>
      </c>
      <c r="D139" s="155"/>
      <c r="E139" s="156">
        <v>5.0199999999999996</v>
      </c>
      <c r="F139" s="238"/>
      <c r="G139" s="238"/>
      <c r="H139" s="145"/>
      <c r="I139" s="145"/>
      <c r="J139" s="145"/>
      <c r="K139" s="145"/>
      <c r="L139" s="145"/>
      <c r="M139" s="145"/>
      <c r="N139" s="145"/>
      <c r="O139" s="145" t="s">
        <v>106</v>
      </c>
      <c r="P139" s="145">
        <v>0</v>
      </c>
      <c r="Q139" s="145"/>
      <c r="R139" s="145"/>
      <c r="S139" s="145"/>
      <c r="T139" s="145"/>
      <c r="U139" s="145"/>
      <c r="V139" s="145"/>
      <c r="W139" s="145"/>
      <c r="X139" s="145"/>
      <c r="Y139" s="145"/>
      <c r="Z139" s="145"/>
      <c r="AA139" s="145"/>
      <c r="AB139" s="145"/>
      <c r="AC139" s="145"/>
      <c r="AD139" s="145"/>
      <c r="AE139" s="145"/>
      <c r="AF139" s="145"/>
      <c r="AG139" s="145"/>
      <c r="AH139" s="145"/>
      <c r="AI139" s="145"/>
      <c r="AJ139" s="145"/>
      <c r="AK139" s="145"/>
      <c r="AL139" s="145"/>
      <c r="AM139" s="145"/>
      <c r="AN139" s="145"/>
      <c r="AO139" s="145"/>
      <c r="AP139" s="145"/>
    </row>
    <row r="140" spans="1:42" outlineLevel="1" x14ac:dyDescent="0.25">
      <c r="A140" s="152">
        <v>57</v>
      </c>
      <c r="B140" s="153" t="s">
        <v>276</v>
      </c>
      <c r="C140" s="175" t="s">
        <v>277</v>
      </c>
      <c r="D140" s="154" t="s">
        <v>0</v>
      </c>
      <c r="E140" s="170"/>
      <c r="F140" s="241"/>
      <c r="G140" s="238"/>
      <c r="H140" s="145"/>
      <c r="I140" s="145"/>
      <c r="J140" s="145"/>
      <c r="K140" s="145"/>
      <c r="L140" s="145"/>
      <c r="M140" s="145"/>
      <c r="N140" s="145"/>
      <c r="O140" s="145" t="s">
        <v>163</v>
      </c>
      <c r="P140" s="145"/>
      <c r="Q140" s="145"/>
      <c r="R140" s="145"/>
      <c r="S140" s="145"/>
      <c r="T140" s="145"/>
      <c r="U140" s="145"/>
      <c r="V140" s="145"/>
      <c r="W140" s="145"/>
      <c r="X140" s="145"/>
      <c r="Y140" s="145"/>
      <c r="Z140" s="145"/>
      <c r="AA140" s="145"/>
      <c r="AB140" s="145"/>
      <c r="AC140" s="145"/>
      <c r="AD140" s="145"/>
      <c r="AE140" s="145"/>
      <c r="AF140" s="145"/>
      <c r="AG140" s="145"/>
      <c r="AH140" s="145"/>
      <c r="AI140" s="145"/>
      <c r="AJ140" s="145"/>
      <c r="AK140" s="145"/>
      <c r="AL140" s="145"/>
      <c r="AM140" s="145"/>
      <c r="AN140" s="145"/>
      <c r="AO140" s="145"/>
      <c r="AP140" s="145"/>
    </row>
    <row r="141" spans="1:42" x14ac:dyDescent="0.25">
      <c r="A141" s="157" t="s">
        <v>99</v>
      </c>
      <c r="B141" s="158" t="s">
        <v>79</v>
      </c>
      <c r="C141" s="171" t="s">
        <v>80</v>
      </c>
      <c r="D141" s="159"/>
      <c r="E141" s="160"/>
      <c r="F141" s="239"/>
      <c r="G141" s="242"/>
      <c r="O141" t="s">
        <v>100</v>
      </c>
    </row>
    <row r="142" spans="1:42" ht="20.399999999999999" outlineLevel="1" x14ac:dyDescent="0.25">
      <c r="A142" s="162">
        <v>58</v>
      </c>
      <c r="B142" s="163" t="s">
        <v>278</v>
      </c>
      <c r="C142" s="172" t="s">
        <v>279</v>
      </c>
      <c r="D142" s="164" t="s">
        <v>109</v>
      </c>
      <c r="E142" s="165">
        <v>3</v>
      </c>
      <c r="F142" s="237"/>
      <c r="G142" s="243"/>
      <c r="H142" s="145"/>
      <c r="I142" s="145"/>
      <c r="J142" s="145"/>
      <c r="K142" s="145"/>
      <c r="L142" s="145"/>
      <c r="M142" s="145"/>
      <c r="N142" s="145"/>
      <c r="O142" s="145" t="s">
        <v>104</v>
      </c>
      <c r="P142" s="145"/>
      <c r="Q142" s="145"/>
      <c r="R142" s="145"/>
      <c r="S142" s="145"/>
      <c r="T142" s="145"/>
      <c r="U142" s="145"/>
      <c r="V142" s="145"/>
      <c r="W142" s="145"/>
      <c r="X142" s="145"/>
      <c r="Y142" s="145"/>
      <c r="Z142" s="145"/>
      <c r="AA142" s="145"/>
      <c r="AB142" s="145"/>
      <c r="AC142" s="145"/>
      <c r="AD142" s="145"/>
      <c r="AE142" s="145"/>
      <c r="AF142" s="145"/>
      <c r="AG142" s="145"/>
      <c r="AH142" s="145"/>
      <c r="AI142" s="145"/>
      <c r="AJ142" s="145"/>
      <c r="AK142" s="145"/>
      <c r="AL142" s="145"/>
      <c r="AM142" s="145"/>
      <c r="AN142" s="145"/>
      <c r="AO142" s="145"/>
      <c r="AP142" s="145"/>
    </row>
    <row r="143" spans="1:42" outlineLevel="2" x14ac:dyDescent="0.25">
      <c r="A143" s="152"/>
      <c r="B143" s="153"/>
      <c r="C143" s="173" t="s">
        <v>280</v>
      </c>
      <c r="D143" s="155"/>
      <c r="E143" s="156">
        <v>3</v>
      </c>
      <c r="F143" s="238"/>
      <c r="G143" s="238"/>
      <c r="H143" s="145"/>
      <c r="I143" s="145"/>
      <c r="J143" s="145"/>
      <c r="K143" s="145"/>
      <c r="L143" s="145"/>
      <c r="M143" s="145"/>
      <c r="N143" s="145"/>
      <c r="O143" s="145" t="s">
        <v>106</v>
      </c>
      <c r="P143" s="145">
        <v>0</v>
      </c>
      <c r="Q143" s="145"/>
      <c r="R143" s="145"/>
      <c r="S143" s="145"/>
      <c r="T143" s="145"/>
      <c r="U143" s="145"/>
      <c r="V143" s="145"/>
      <c r="W143" s="145"/>
      <c r="X143" s="145"/>
      <c r="Y143" s="145"/>
      <c r="Z143" s="145"/>
      <c r="AA143" s="145"/>
      <c r="AB143" s="145"/>
      <c r="AC143" s="145"/>
      <c r="AD143" s="145"/>
      <c r="AE143" s="145"/>
      <c r="AF143" s="145"/>
      <c r="AG143" s="145"/>
      <c r="AH143" s="145"/>
      <c r="AI143" s="145"/>
      <c r="AJ143" s="145"/>
      <c r="AK143" s="145"/>
      <c r="AL143" s="145"/>
      <c r="AM143" s="145"/>
      <c r="AN143" s="145"/>
      <c r="AO143" s="145"/>
      <c r="AP143" s="145"/>
    </row>
    <row r="144" spans="1:42" x14ac:dyDescent="0.25">
      <c r="A144" s="157" t="s">
        <v>99</v>
      </c>
      <c r="B144" s="158" t="s">
        <v>81</v>
      </c>
      <c r="C144" s="171" t="s">
        <v>82</v>
      </c>
      <c r="D144" s="159"/>
      <c r="E144" s="160"/>
      <c r="F144" s="239"/>
      <c r="G144" s="242"/>
      <c r="O144" t="s">
        <v>100</v>
      </c>
    </row>
    <row r="145" spans="1:42" ht="30.6" outlineLevel="1" x14ac:dyDescent="0.25">
      <c r="A145" s="162">
        <v>59</v>
      </c>
      <c r="B145" s="163" t="s">
        <v>281</v>
      </c>
      <c r="C145" s="172" t="s">
        <v>282</v>
      </c>
      <c r="D145" s="164" t="s">
        <v>119</v>
      </c>
      <c r="E145" s="165">
        <v>59.1</v>
      </c>
      <c r="F145" s="237"/>
      <c r="G145" s="243"/>
      <c r="H145" s="145"/>
      <c r="I145" s="145"/>
      <c r="J145" s="145"/>
      <c r="K145" s="145"/>
      <c r="L145" s="145"/>
      <c r="M145" s="145"/>
      <c r="N145" s="145"/>
      <c r="O145" s="145" t="s">
        <v>104</v>
      </c>
      <c r="P145" s="145"/>
      <c r="Q145" s="145"/>
      <c r="R145" s="145"/>
      <c r="S145" s="145"/>
      <c r="T145" s="145"/>
      <c r="U145" s="145"/>
      <c r="V145" s="145"/>
      <c r="W145" s="145"/>
      <c r="X145" s="145"/>
      <c r="Y145" s="145"/>
      <c r="Z145" s="145"/>
      <c r="AA145" s="145"/>
      <c r="AB145" s="145"/>
      <c r="AC145" s="145"/>
      <c r="AD145" s="145"/>
      <c r="AE145" s="145"/>
      <c r="AF145" s="145"/>
      <c r="AG145" s="145"/>
      <c r="AH145" s="145"/>
      <c r="AI145" s="145"/>
      <c r="AJ145" s="145"/>
      <c r="AK145" s="145"/>
      <c r="AL145" s="145"/>
      <c r="AM145" s="145"/>
      <c r="AN145" s="145"/>
      <c r="AO145" s="145"/>
      <c r="AP145" s="145"/>
    </row>
    <row r="146" spans="1:42" outlineLevel="2" x14ac:dyDescent="0.25">
      <c r="A146" s="152"/>
      <c r="B146" s="153"/>
      <c r="C146" s="173" t="s">
        <v>283</v>
      </c>
      <c r="D146" s="155"/>
      <c r="E146" s="156">
        <v>59.1</v>
      </c>
      <c r="F146" s="238"/>
      <c r="G146" s="238"/>
      <c r="H146" s="145"/>
      <c r="I146" s="145"/>
      <c r="J146" s="145"/>
      <c r="K146" s="145"/>
      <c r="L146" s="145"/>
      <c r="M146" s="145"/>
      <c r="N146" s="145"/>
      <c r="O146" s="145" t="s">
        <v>106</v>
      </c>
      <c r="P146" s="145">
        <v>0</v>
      </c>
      <c r="Q146" s="145"/>
      <c r="R146" s="145"/>
      <c r="S146" s="145"/>
      <c r="T146" s="145"/>
      <c r="U146" s="145"/>
      <c r="V146" s="145"/>
      <c r="W146" s="145"/>
      <c r="X146" s="145"/>
      <c r="Y146" s="145"/>
      <c r="Z146" s="145"/>
      <c r="AA146" s="145"/>
      <c r="AB146" s="145"/>
      <c r="AC146" s="145"/>
      <c r="AD146" s="145"/>
      <c r="AE146" s="145"/>
      <c r="AF146" s="145"/>
      <c r="AG146" s="145"/>
      <c r="AH146" s="145"/>
      <c r="AI146" s="145"/>
      <c r="AJ146" s="145"/>
      <c r="AK146" s="145"/>
      <c r="AL146" s="145"/>
      <c r="AM146" s="145"/>
      <c r="AN146" s="145"/>
      <c r="AO146" s="145"/>
      <c r="AP146" s="145"/>
    </row>
    <row r="147" spans="1:42" ht="20.399999999999999" outlineLevel="1" x14ac:dyDescent="0.25">
      <c r="A147" s="162">
        <v>60</v>
      </c>
      <c r="B147" s="163" t="s">
        <v>284</v>
      </c>
      <c r="C147" s="172" t="s">
        <v>285</v>
      </c>
      <c r="D147" s="164" t="s">
        <v>103</v>
      </c>
      <c r="E147" s="165">
        <v>10</v>
      </c>
      <c r="F147" s="237"/>
      <c r="G147" s="243"/>
      <c r="H147" s="145"/>
      <c r="I147" s="145"/>
      <c r="J147" s="145"/>
      <c r="K147" s="145"/>
      <c r="L147" s="145"/>
      <c r="M147" s="145"/>
      <c r="N147" s="145"/>
      <c r="O147" s="145" t="s">
        <v>104</v>
      </c>
      <c r="P147" s="145"/>
      <c r="Q147" s="145"/>
      <c r="R147" s="145"/>
      <c r="S147" s="145"/>
      <c r="T147" s="145"/>
      <c r="U147" s="145"/>
      <c r="V147" s="145"/>
      <c r="W147" s="145"/>
      <c r="X147" s="145"/>
      <c r="Y147" s="145"/>
      <c r="Z147" s="145"/>
      <c r="AA147" s="145"/>
      <c r="AB147" s="145"/>
      <c r="AC147" s="145"/>
      <c r="AD147" s="145"/>
      <c r="AE147" s="145"/>
      <c r="AF147" s="145"/>
      <c r="AG147" s="145"/>
      <c r="AH147" s="145"/>
      <c r="AI147" s="145"/>
      <c r="AJ147" s="145"/>
      <c r="AK147" s="145"/>
      <c r="AL147" s="145"/>
      <c r="AM147" s="145"/>
      <c r="AN147" s="145"/>
      <c r="AO147" s="145"/>
      <c r="AP147" s="145"/>
    </row>
    <row r="148" spans="1:42" outlineLevel="2" x14ac:dyDescent="0.25">
      <c r="A148" s="152"/>
      <c r="B148" s="153"/>
      <c r="C148" s="173" t="s">
        <v>286</v>
      </c>
      <c r="D148" s="155"/>
      <c r="E148" s="156">
        <v>10</v>
      </c>
      <c r="F148" s="238"/>
      <c r="G148" s="238"/>
      <c r="H148" s="145"/>
      <c r="I148" s="145"/>
      <c r="J148" s="145"/>
      <c r="K148" s="145"/>
      <c r="L148" s="145"/>
      <c r="M148" s="145"/>
      <c r="N148" s="145"/>
      <c r="O148" s="145" t="s">
        <v>106</v>
      </c>
      <c r="P148" s="145">
        <v>0</v>
      </c>
      <c r="Q148" s="145"/>
      <c r="R148" s="145"/>
      <c r="S148" s="145"/>
      <c r="T148" s="145"/>
      <c r="U148" s="145"/>
      <c r="V148" s="145"/>
      <c r="W148" s="145"/>
      <c r="X148" s="145"/>
      <c r="Y148" s="145"/>
      <c r="Z148" s="145"/>
      <c r="AA148" s="145"/>
      <c r="AB148" s="145"/>
      <c r="AC148" s="145"/>
      <c r="AD148" s="145"/>
      <c r="AE148" s="145"/>
      <c r="AF148" s="145"/>
      <c r="AG148" s="145"/>
      <c r="AH148" s="145"/>
      <c r="AI148" s="145"/>
      <c r="AJ148" s="145"/>
      <c r="AK148" s="145"/>
      <c r="AL148" s="145"/>
      <c r="AM148" s="145"/>
      <c r="AN148" s="145"/>
      <c r="AO148" s="145"/>
      <c r="AP148" s="145"/>
    </row>
    <row r="149" spans="1:42" outlineLevel="1" x14ac:dyDescent="0.25">
      <c r="A149" s="162">
        <v>61</v>
      </c>
      <c r="B149" s="163" t="s">
        <v>287</v>
      </c>
      <c r="C149" s="172" t="s">
        <v>288</v>
      </c>
      <c r="D149" s="164" t="s">
        <v>119</v>
      </c>
      <c r="E149" s="165">
        <v>59.1</v>
      </c>
      <c r="F149" s="237"/>
      <c r="G149" s="243"/>
      <c r="H149" s="145"/>
      <c r="I149" s="145"/>
      <c r="J149" s="145"/>
      <c r="K149" s="145"/>
      <c r="L149" s="145"/>
      <c r="M149" s="145"/>
      <c r="N149" s="145"/>
      <c r="O149" s="145" t="s">
        <v>104</v>
      </c>
      <c r="P149" s="145"/>
      <c r="Q149" s="145"/>
      <c r="R149" s="145"/>
      <c r="S149" s="145"/>
      <c r="T149" s="145"/>
      <c r="U149" s="145"/>
      <c r="V149" s="145"/>
      <c r="W149" s="145"/>
      <c r="X149" s="145"/>
      <c r="Y149" s="145"/>
      <c r="Z149" s="145"/>
      <c r="AA149" s="145"/>
      <c r="AB149" s="145"/>
      <c r="AC149" s="145"/>
      <c r="AD149" s="145"/>
      <c r="AE149" s="145"/>
      <c r="AF149" s="145"/>
      <c r="AG149" s="145"/>
      <c r="AH149" s="145"/>
      <c r="AI149" s="145"/>
      <c r="AJ149" s="145"/>
      <c r="AK149" s="145"/>
      <c r="AL149" s="145"/>
      <c r="AM149" s="145"/>
      <c r="AN149" s="145"/>
      <c r="AO149" s="145"/>
      <c r="AP149" s="145"/>
    </row>
    <row r="150" spans="1:42" outlineLevel="2" x14ac:dyDescent="0.25">
      <c r="A150" s="152"/>
      <c r="B150" s="153"/>
      <c r="C150" s="173" t="s">
        <v>283</v>
      </c>
      <c r="D150" s="155"/>
      <c r="E150" s="156">
        <v>59.1</v>
      </c>
      <c r="F150" s="238"/>
      <c r="G150" s="238"/>
      <c r="H150" s="145"/>
      <c r="I150" s="145"/>
      <c r="J150" s="145"/>
      <c r="K150" s="145"/>
      <c r="L150" s="145"/>
      <c r="M150" s="145"/>
      <c r="N150" s="145"/>
      <c r="O150" s="145" t="s">
        <v>106</v>
      </c>
      <c r="P150" s="145">
        <v>0</v>
      </c>
      <c r="Q150" s="145"/>
      <c r="R150" s="145"/>
      <c r="S150" s="145"/>
      <c r="T150" s="145"/>
      <c r="U150" s="145"/>
      <c r="V150" s="145"/>
      <c r="W150" s="145"/>
      <c r="X150" s="145"/>
      <c r="Y150" s="145"/>
      <c r="Z150" s="145"/>
      <c r="AA150" s="145"/>
      <c r="AB150" s="145"/>
      <c r="AC150" s="145"/>
      <c r="AD150" s="145"/>
      <c r="AE150" s="145"/>
      <c r="AF150" s="145"/>
      <c r="AG150" s="145"/>
      <c r="AH150" s="145"/>
      <c r="AI150" s="145"/>
      <c r="AJ150" s="145"/>
      <c r="AK150" s="145"/>
      <c r="AL150" s="145"/>
      <c r="AM150" s="145"/>
      <c r="AN150" s="145"/>
      <c r="AO150" s="145"/>
      <c r="AP150" s="145"/>
    </row>
    <row r="151" spans="1:42" outlineLevel="1" x14ac:dyDescent="0.25">
      <c r="A151" s="166">
        <v>62</v>
      </c>
      <c r="B151" s="167" t="s">
        <v>289</v>
      </c>
      <c r="C151" s="174" t="s">
        <v>290</v>
      </c>
      <c r="D151" s="168" t="s">
        <v>103</v>
      </c>
      <c r="E151" s="169">
        <v>70</v>
      </c>
      <c r="F151" s="240"/>
      <c r="G151" s="244"/>
      <c r="H151" s="145"/>
      <c r="I151" s="145"/>
      <c r="J151" s="145"/>
      <c r="K151" s="145"/>
      <c r="L151" s="145"/>
      <c r="M151" s="145"/>
      <c r="N151" s="145"/>
      <c r="O151" s="145" t="s">
        <v>104</v>
      </c>
      <c r="P151" s="145"/>
      <c r="Q151" s="145"/>
      <c r="R151" s="145"/>
      <c r="S151" s="145"/>
      <c r="T151" s="145"/>
      <c r="U151" s="145"/>
      <c r="V151" s="145"/>
      <c r="W151" s="145"/>
      <c r="X151" s="145"/>
      <c r="Y151" s="145"/>
      <c r="Z151" s="145"/>
      <c r="AA151" s="145"/>
      <c r="AB151" s="145"/>
      <c r="AC151" s="145"/>
      <c r="AD151" s="145"/>
      <c r="AE151" s="145"/>
      <c r="AF151" s="145"/>
      <c r="AG151" s="145"/>
      <c r="AH151" s="145"/>
      <c r="AI151" s="145"/>
      <c r="AJ151" s="145"/>
      <c r="AK151" s="145"/>
      <c r="AL151" s="145"/>
      <c r="AM151" s="145"/>
      <c r="AN151" s="145"/>
      <c r="AO151" s="145"/>
      <c r="AP151" s="145"/>
    </row>
    <row r="152" spans="1:42" outlineLevel="1" x14ac:dyDescent="0.25">
      <c r="A152" s="162">
        <v>63</v>
      </c>
      <c r="B152" s="163" t="s">
        <v>291</v>
      </c>
      <c r="C152" s="172" t="s">
        <v>292</v>
      </c>
      <c r="D152" s="164" t="s">
        <v>103</v>
      </c>
      <c r="E152" s="165">
        <v>70</v>
      </c>
      <c r="F152" s="237"/>
      <c r="G152" s="243"/>
      <c r="H152" s="145"/>
      <c r="I152" s="145"/>
      <c r="J152" s="145"/>
      <c r="K152" s="145"/>
      <c r="L152" s="145"/>
      <c r="M152" s="145"/>
      <c r="N152" s="145"/>
      <c r="O152" s="145" t="s">
        <v>217</v>
      </c>
      <c r="P152" s="145"/>
      <c r="Q152" s="145"/>
      <c r="R152" s="145"/>
      <c r="S152" s="145"/>
      <c r="T152" s="145"/>
      <c r="U152" s="145"/>
      <c r="V152" s="145"/>
      <c r="W152" s="145"/>
      <c r="X152" s="145"/>
      <c r="Y152" s="145"/>
      <c r="Z152" s="145"/>
      <c r="AA152" s="145"/>
      <c r="AB152" s="145"/>
      <c r="AC152" s="145"/>
      <c r="AD152" s="145"/>
      <c r="AE152" s="145"/>
      <c r="AF152" s="145"/>
      <c r="AG152" s="145"/>
      <c r="AH152" s="145"/>
      <c r="AI152" s="145"/>
      <c r="AJ152" s="145"/>
      <c r="AK152" s="145"/>
      <c r="AL152" s="145"/>
      <c r="AM152" s="145"/>
      <c r="AN152" s="145"/>
      <c r="AO152" s="145"/>
      <c r="AP152" s="145"/>
    </row>
    <row r="153" spans="1:42" outlineLevel="2" x14ac:dyDescent="0.25">
      <c r="A153" s="152"/>
      <c r="B153" s="153"/>
      <c r="C153" s="173" t="s">
        <v>293</v>
      </c>
      <c r="D153" s="155"/>
      <c r="E153" s="156">
        <v>70</v>
      </c>
      <c r="F153" s="238"/>
      <c r="G153" s="238"/>
      <c r="H153" s="145"/>
      <c r="I153" s="145"/>
      <c r="J153" s="145"/>
      <c r="K153" s="145"/>
      <c r="L153" s="145"/>
      <c r="M153" s="145"/>
      <c r="N153" s="145"/>
      <c r="O153" s="145" t="s">
        <v>106</v>
      </c>
      <c r="P153" s="145">
        <v>0</v>
      </c>
      <c r="Q153" s="145"/>
      <c r="R153" s="145"/>
      <c r="S153" s="145"/>
      <c r="T153" s="145"/>
      <c r="U153" s="145"/>
      <c r="V153" s="145"/>
      <c r="W153" s="145"/>
      <c r="X153" s="145"/>
      <c r="Y153" s="145"/>
      <c r="Z153" s="145"/>
      <c r="AA153" s="145"/>
      <c r="AB153" s="145"/>
      <c r="AC153" s="145"/>
      <c r="AD153" s="145"/>
      <c r="AE153" s="145"/>
      <c r="AF153" s="145"/>
      <c r="AG153" s="145"/>
      <c r="AH153" s="145"/>
      <c r="AI153" s="145"/>
      <c r="AJ153" s="145"/>
      <c r="AK153" s="145"/>
      <c r="AL153" s="145"/>
      <c r="AM153" s="145"/>
      <c r="AN153" s="145"/>
      <c r="AO153" s="145"/>
      <c r="AP153" s="145"/>
    </row>
    <row r="154" spans="1:42" x14ac:dyDescent="0.25">
      <c r="A154" s="157" t="s">
        <v>99</v>
      </c>
      <c r="B154" s="158" t="s">
        <v>83</v>
      </c>
      <c r="C154" s="171" t="s">
        <v>84</v>
      </c>
      <c r="D154" s="159"/>
      <c r="E154" s="160"/>
      <c r="F154" s="239"/>
      <c r="G154" s="242"/>
      <c r="O154" t="s">
        <v>100</v>
      </c>
    </row>
    <row r="155" spans="1:42" outlineLevel="1" x14ac:dyDescent="0.25">
      <c r="A155" s="166">
        <v>64</v>
      </c>
      <c r="B155" s="167" t="s">
        <v>294</v>
      </c>
      <c r="C155" s="174" t="s">
        <v>295</v>
      </c>
      <c r="D155" s="168" t="s">
        <v>162</v>
      </c>
      <c r="E155" s="169">
        <v>0.97275</v>
      </c>
      <c r="F155" s="240"/>
      <c r="G155" s="244"/>
      <c r="H155" s="145"/>
      <c r="I155" s="145"/>
      <c r="J155" s="145"/>
      <c r="K155" s="145"/>
      <c r="L155" s="145"/>
      <c r="M155" s="145"/>
      <c r="N155" s="145"/>
      <c r="O155" s="145" t="s">
        <v>296</v>
      </c>
      <c r="P155" s="145"/>
      <c r="Q155" s="145"/>
      <c r="R155" s="145"/>
      <c r="S155" s="145"/>
      <c r="T155" s="145"/>
      <c r="U155" s="145"/>
      <c r="V155" s="145"/>
      <c r="W155" s="145"/>
      <c r="X155" s="145"/>
      <c r="Y155" s="145"/>
      <c r="Z155" s="145"/>
      <c r="AA155" s="145"/>
      <c r="AB155" s="145"/>
      <c r="AC155" s="145"/>
      <c r="AD155" s="145"/>
      <c r="AE155" s="145"/>
      <c r="AF155" s="145"/>
      <c r="AG155" s="145"/>
      <c r="AH155" s="145"/>
      <c r="AI155" s="145"/>
      <c r="AJ155" s="145"/>
      <c r="AK155" s="145"/>
      <c r="AL155" s="145"/>
      <c r="AM155" s="145"/>
      <c r="AN155" s="145"/>
      <c r="AO155" s="145"/>
      <c r="AP155" s="145"/>
    </row>
    <row r="156" spans="1:42" outlineLevel="1" x14ac:dyDescent="0.25">
      <c r="A156" s="166">
        <v>65</v>
      </c>
      <c r="B156" s="167" t="s">
        <v>297</v>
      </c>
      <c r="C156" s="174" t="s">
        <v>298</v>
      </c>
      <c r="D156" s="168" t="s">
        <v>162</v>
      </c>
      <c r="E156" s="169">
        <v>0.97275</v>
      </c>
      <c r="F156" s="240"/>
      <c r="G156" s="244"/>
      <c r="H156" s="145"/>
      <c r="I156" s="145"/>
      <c r="J156" s="145"/>
      <c r="K156" s="145"/>
      <c r="L156" s="145"/>
      <c r="M156" s="145"/>
      <c r="N156" s="145"/>
      <c r="O156" s="145" t="s">
        <v>296</v>
      </c>
      <c r="P156" s="145"/>
      <c r="Q156" s="145"/>
      <c r="R156" s="145"/>
      <c r="S156" s="145"/>
      <c r="T156" s="145"/>
      <c r="U156" s="145"/>
      <c r="V156" s="145"/>
      <c r="W156" s="145"/>
      <c r="X156" s="145"/>
      <c r="Y156" s="145"/>
      <c r="Z156" s="145"/>
      <c r="AA156" s="145"/>
      <c r="AB156" s="145"/>
      <c r="AC156" s="145"/>
      <c r="AD156" s="145"/>
      <c r="AE156" s="145"/>
      <c r="AF156" s="145"/>
      <c r="AG156" s="145"/>
      <c r="AH156" s="145"/>
      <c r="AI156" s="145"/>
      <c r="AJ156" s="145"/>
      <c r="AK156" s="145"/>
      <c r="AL156" s="145"/>
      <c r="AM156" s="145"/>
      <c r="AN156" s="145"/>
      <c r="AO156" s="145"/>
      <c r="AP156" s="145"/>
    </row>
    <row r="157" spans="1:42" outlineLevel="1" x14ac:dyDescent="0.25">
      <c r="A157" s="166">
        <v>66</v>
      </c>
      <c r="B157" s="167" t="s">
        <v>299</v>
      </c>
      <c r="C157" s="174" t="s">
        <v>300</v>
      </c>
      <c r="D157" s="168" t="s">
        <v>162</v>
      </c>
      <c r="E157" s="169">
        <v>0.97275</v>
      </c>
      <c r="F157" s="240"/>
      <c r="G157" s="244"/>
      <c r="H157" s="145"/>
      <c r="I157" s="145"/>
      <c r="J157" s="145"/>
      <c r="K157" s="145"/>
      <c r="L157" s="145"/>
      <c r="M157" s="145"/>
      <c r="N157" s="145"/>
      <c r="O157" s="145" t="s">
        <v>296</v>
      </c>
      <c r="P157" s="145"/>
      <c r="Q157" s="145"/>
      <c r="R157" s="145"/>
      <c r="S157" s="145"/>
      <c r="T157" s="145"/>
      <c r="U157" s="145"/>
      <c r="V157" s="145"/>
      <c r="W157" s="145"/>
      <c r="X157" s="145"/>
      <c r="Y157" s="145"/>
      <c r="Z157" s="145"/>
      <c r="AA157" s="145"/>
      <c r="AB157" s="145"/>
      <c r="AC157" s="145"/>
      <c r="AD157" s="145"/>
      <c r="AE157" s="145"/>
      <c r="AF157" s="145"/>
      <c r="AG157" s="145"/>
      <c r="AH157" s="145"/>
      <c r="AI157" s="145"/>
      <c r="AJ157" s="145"/>
      <c r="AK157" s="145"/>
      <c r="AL157" s="145"/>
      <c r="AM157" s="145"/>
      <c r="AN157" s="145"/>
      <c r="AO157" s="145"/>
      <c r="AP157" s="145"/>
    </row>
    <row r="158" spans="1:42" ht="20.399999999999999" outlineLevel="1" x14ac:dyDescent="0.25">
      <c r="A158" s="166">
        <v>67</v>
      </c>
      <c r="B158" s="167" t="s">
        <v>301</v>
      </c>
      <c r="C158" s="174" t="s">
        <v>302</v>
      </c>
      <c r="D158" s="168" t="s">
        <v>162</v>
      </c>
      <c r="E158" s="169">
        <v>0.97275</v>
      </c>
      <c r="F158" s="240"/>
      <c r="G158" s="244"/>
      <c r="H158" s="145"/>
      <c r="I158" s="145"/>
      <c r="J158" s="145"/>
      <c r="K158" s="145"/>
      <c r="L158" s="145"/>
      <c r="M158" s="145"/>
      <c r="N158" s="145"/>
      <c r="O158" s="145" t="s">
        <v>296</v>
      </c>
      <c r="P158" s="145"/>
      <c r="Q158" s="145"/>
      <c r="R158" s="145"/>
      <c r="S158" s="145"/>
      <c r="T158" s="145"/>
      <c r="U158" s="145"/>
      <c r="V158" s="145"/>
      <c r="W158" s="145"/>
      <c r="X158" s="145"/>
      <c r="Y158" s="145"/>
      <c r="Z158" s="145"/>
      <c r="AA158" s="145"/>
      <c r="AB158" s="145"/>
      <c r="AC158" s="145"/>
      <c r="AD158" s="145"/>
      <c r="AE158" s="145"/>
      <c r="AF158" s="145"/>
      <c r="AG158" s="145"/>
      <c r="AH158" s="145"/>
      <c r="AI158" s="145"/>
      <c r="AJ158" s="145"/>
      <c r="AK158" s="145"/>
      <c r="AL158" s="145"/>
      <c r="AM158" s="145"/>
      <c r="AN158" s="145"/>
      <c r="AO158" s="145"/>
      <c r="AP158" s="145"/>
    </row>
    <row r="159" spans="1:42" x14ac:dyDescent="0.25">
      <c r="A159" s="157" t="s">
        <v>99</v>
      </c>
      <c r="B159" s="158" t="s">
        <v>86</v>
      </c>
      <c r="C159" s="171" t="s">
        <v>30</v>
      </c>
      <c r="D159" s="159"/>
      <c r="E159" s="160"/>
      <c r="F159" s="239"/>
      <c r="G159" s="242"/>
      <c r="O159" t="s">
        <v>100</v>
      </c>
    </row>
    <row r="160" spans="1:42" outlineLevel="1" x14ac:dyDescent="0.25">
      <c r="A160" s="162">
        <v>68</v>
      </c>
      <c r="B160" s="163" t="s">
        <v>303</v>
      </c>
      <c r="C160" s="172" t="s">
        <v>304</v>
      </c>
      <c r="D160" s="164" t="s">
        <v>305</v>
      </c>
      <c r="E160" s="165">
        <v>1</v>
      </c>
      <c r="F160" s="237"/>
      <c r="G160" s="243"/>
      <c r="H160" s="145"/>
      <c r="I160" s="145"/>
      <c r="J160" s="145"/>
      <c r="K160" s="145"/>
      <c r="L160" s="145"/>
      <c r="M160" s="145"/>
      <c r="N160" s="145"/>
      <c r="O160" s="145" t="s">
        <v>306</v>
      </c>
      <c r="P160" s="145"/>
      <c r="Q160" s="145"/>
      <c r="R160" s="145"/>
      <c r="S160" s="145"/>
      <c r="T160" s="145"/>
      <c r="U160" s="145"/>
      <c r="V160" s="145"/>
      <c r="W160" s="145"/>
      <c r="X160" s="145"/>
      <c r="Y160" s="145"/>
      <c r="Z160" s="145"/>
      <c r="AA160" s="145"/>
      <c r="AB160" s="145"/>
      <c r="AC160" s="145"/>
      <c r="AD160" s="145"/>
      <c r="AE160" s="145"/>
      <c r="AF160" s="145"/>
      <c r="AG160" s="145"/>
      <c r="AH160" s="145"/>
      <c r="AI160" s="145"/>
      <c r="AJ160" s="145"/>
      <c r="AK160" s="145"/>
      <c r="AL160" s="145"/>
      <c r="AM160" s="145"/>
      <c r="AN160" s="145"/>
      <c r="AO160" s="145"/>
      <c r="AP160" s="145"/>
    </row>
    <row r="161" spans="1:15" x14ac:dyDescent="0.25">
      <c r="A161" s="3"/>
      <c r="B161" s="4"/>
      <c r="C161" s="176"/>
      <c r="D161" s="6"/>
      <c r="E161" s="3"/>
      <c r="F161" s="3"/>
      <c r="G161" s="3"/>
      <c r="M161">
        <v>12</v>
      </c>
      <c r="N161">
        <v>21</v>
      </c>
      <c r="O161" t="s">
        <v>98</v>
      </c>
    </row>
    <row r="162" spans="1:15" x14ac:dyDescent="0.25">
      <c r="A162" s="148"/>
      <c r="B162" s="149" t="s">
        <v>31</v>
      </c>
      <c r="C162" s="177"/>
      <c r="D162" s="150"/>
      <c r="E162" s="151"/>
      <c r="F162" s="151"/>
      <c r="G162" s="161"/>
      <c r="M162" t="e">
        <f>SUMIF(#REF!,M161,G7:G160)</f>
        <v>#REF!</v>
      </c>
      <c r="N162" t="e">
        <f>SUMIF(#REF!,N161,G7:G160)</f>
        <v>#REF!</v>
      </c>
      <c r="O162" t="s">
        <v>307</v>
      </c>
    </row>
    <row r="163" spans="1:15" x14ac:dyDescent="0.25">
      <c r="A163" s="3"/>
      <c r="B163" s="4"/>
      <c r="C163" s="176"/>
      <c r="D163" s="6"/>
      <c r="E163" s="3"/>
      <c r="F163" s="3"/>
      <c r="G163" s="3"/>
    </row>
    <row r="164" spans="1:15" x14ac:dyDescent="0.25">
      <c r="D164" s="10"/>
    </row>
    <row r="165" spans="1:15" x14ac:dyDescent="0.25">
      <c r="D165" s="10"/>
    </row>
    <row r="166" spans="1:15" x14ac:dyDescent="0.25">
      <c r="D166" s="10"/>
    </row>
    <row r="167" spans="1:15" x14ac:dyDescent="0.25">
      <c r="D167" s="10"/>
    </row>
    <row r="168" spans="1:15" x14ac:dyDescent="0.25">
      <c r="D168" s="10"/>
    </row>
    <row r="169" spans="1:15" x14ac:dyDescent="0.25">
      <c r="D169" s="10"/>
    </row>
    <row r="170" spans="1:15" x14ac:dyDescent="0.25">
      <c r="D170" s="10"/>
    </row>
    <row r="171" spans="1:15" x14ac:dyDescent="0.25">
      <c r="D171" s="10"/>
    </row>
    <row r="172" spans="1:15" x14ac:dyDescent="0.25">
      <c r="D172" s="10"/>
    </row>
    <row r="173" spans="1:15" x14ac:dyDescent="0.25">
      <c r="D173" s="10"/>
    </row>
    <row r="174" spans="1:15" x14ac:dyDescent="0.25">
      <c r="D174" s="10"/>
    </row>
    <row r="175" spans="1:15" x14ac:dyDescent="0.25">
      <c r="D175" s="10"/>
    </row>
    <row r="176" spans="1:15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</sheetData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48</vt:i4>
      </vt:variant>
    </vt:vector>
  </HeadingPairs>
  <TitlesOfParts>
    <vt:vector size="51" baseType="lpstr">
      <vt:lpstr>Stavba</vt:lpstr>
      <vt:lpstr>VzorPolozky</vt:lpstr>
      <vt:lpstr>01 2421_21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2421_21 Pol'!Názvy_tisku</vt:lpstr>
      <vt:lpstr>oadresa</vt:lpstr>
      <vt:lpstr>Stavba!Objednatel</vt:lpstr>
      <vt:lpstr>Stavba!Objekt</vt:lpstr>
      <vt:lpstr>'01 2421_21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Malina</dc:creator>
  <cp:lastModifiedBy>Motl</cp:lastModifiedBy>
  <cp:lastPrinted>2019-03-19T12:27:02Z</cp:lastPrinted>
  <dcterms:created xsi:type="dcterms:W3CDTF">2009-04-08T07:15:50Z</dcterms:created>
  <dcterms:modified xsi:type="dcterms:W3CDTF">2024-06-12T05:46:52Z</dcterms:modified>
</cp:coreProperties>
</file>