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VEREJNE OBSTARAVANIE\2019\Počítače VO 201904\"/>
    </mc:Choice>
  </mc:AlternateContent>
  <bookViews>
    <workbookView xWindow="0" yWindow="0" windowWidth="28800" windowHeight="11985" firstSheet="1" activeTab="1"/>
  </bookViews>
  <sheets>
    <sheet name="b) Rozpočet projektu ŽoNFP_PGP" sheetId="22" state="hidden" r:id="rId1"/>
    <sheet name="Priloha č.1" sheetId="21" r:id="rId2"/>
    <sheet name="d) Pozemky" sheetId="20" state="hidden" r:id="rId3"/>
    <sheet name="Zdroj" sheetId="9" state="hidden" r:id="rId4"/>
    <sheet name="Hárok2" sheetId="17" state="hidden" r:id="rId5"/>
    <sheet name="Hárok3" sheetId="18" state="hidden" r:id="rId6"/>
  </sheets>
  <externalReferences>
    <externalReference r:id="rId7"/>
  </externalReferences>
  <definedNames>
    <definedName name="_xlnm._FilterDatabase" localSheetId="1" hidden="1">'Priloha č.1'!$A$3:$F$11</definedName>
    <definedName name="ghghjgh">#REF!</definedName>
    <definedName name="hjkz">#REF!</definedName>
    <definedName name="_xlnm.Print_Titles" localSheetId="1">'Priloha č.1'!$3:$3</definedName>
    <definedName name="_xlnm.Print_Area" localSheetId="0">'b) Rozpočet projektu ŽoNFP_PGP'!$A$1:$Q$82</definedName>
    <definedName name="_xlnm.Print_Area" localSheetId="1">'Priloha č.1'!$A$2:$F$11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21" l="1"/>
  <c r="G6" i="21"/>
  <c r="G7" i="21"/>
  <c r="G8" i="21"/>
  <c r="G4" i="21"/>
  <c r="G9" i="21" l="1"/>
  <c r="G10" i="21" s="1"/>
  <c r="G11" i="21" s="1"/>
  <c r="Q11" i="22"/>
  <c r="H14" i="20" l="1"/>
  <c r="I17" i="22" l="1"/>
  <c r="F17" i="22"/>
  <c r="O17" i="22" s="1"/>
  <c r="F18" i="22"/>
  <c r="G18" i="22" s="1"/>
  <c r="O18" i="22" s="1"/>
  <c r="F19" i="22"/>
  <c r="G19" i="22" s="1"/>
  <c r="O19" i="22" s="1"/>
  <c r="F20" i="22"/>
  <c r="G20" i="22" s="1"/>
  <c r="O20" i="22" s="1"/>
  <c r="F21" i="22"/>
  <c r="G21" i="22"/>
  <c r="O21" i="22" s="1"/>
  <c r="F22" i="22"/>
  <c r="G22" i="22" s="1"/>
  <c r="O22" i="22" s="1"/>
  <c r="F23" i="22"/>
  <c r="G23" i="22" s="1"/>
  <c r="O23" i="22" s="1"/>
  <c r="F24" i="22"/>
  <c r="G24" i="22" s="1"/>
  <c r="O24" i="22" s="1"/>
  <c r="F25" i="22"/>
  <c r="G25" i="22" s="1"/>
  <c r="O25" i="22" s="1"/>
  <c r="F26" i="22"/>
  <c r="G26" i="22" s="1"/>
  <c r="O26" i="22" s="1"/>
  <c r="F27" i="22"/>
  <c r="G27" i="22" s="1"/>
  <c r="O27" i="22" s="1"/>
  <c r="F28" i="22"/>
  <c r="G28" i="22" s="1"/>
  <c r="O28" i="22" s="1"/>
  <c r="F31" i="22"/>
  <c r="G31" i="22" s="1"/>
  <c r="F32" i="22"/>
  <c r="G32" i="22" s="1"/>
  <c r="O32" i="22" s="1"/>
  <c r="F33" i="22"/>
  <c r="G33" i="22" s="1"/>
  <c r="O33" i="22" s="1"/>
  <c r="F34" i="22"/>
  <c r="G34" i="22"/>
  <c r="O34" i="22" s="1"/>
  <c r="F35" i="22"/>
  <c r="G35" i="22" s="1"/>
  <c r="O35" i="22" s="1"/>
  <c r="F36" i="22"/>
  <c r="G36" i="22" s="1"/>
  <c r="O36" i="22" s="1"/>
  <c r="F37" i="22"/>
  <c r="G37" i="22" s="1"/>
  <c r="O37" i="22" s="1"/>
  <c r="F38" i="22"/>
  <c r="G38" i="22" s="1"/>
  <c r="O38" i="22" s="1"/>
  <c r="F39" i="22"/>
  <c r="G39" i="22" s="1"/>
  <c r="O39" i="22" s="1"/>
  <c r="F40" i="22"/>
  <c r="G40" i="22" s="1"/>
  <c r="O40" i="22" s="1"/>
  <c r="F45" i="22"/>
  <c r="G45" i="22" s="1"/>
  <c r="F46" i="22"/>
  <c r="G46" i="22" s="1"/>
  <c r="O46" i="22" s="1"/>
  <c r="F47" i="22"/>
  <c r="G47" i="22" s="1"/>
  <c r="O47" i="22" s="1"/>
  <c r="O57" i="22"/>
  <c r="H53" i="22"/>
  <c r="I53" i="22"/>
  <c r="J53" i="22" s="1"/>
  <c r="N53" i="22" s="1"/>
  <c r="H52" i="22"/>
  <c r="I52" i="22" s="1"/>
  <c r="H54" i="22"/>
  <c r="I54" i="22" s="1"/>
  <c r="H55" i="22"/>
  <c r="I55" i="22" s="1"/>
  <c r="H56" i="22"/>
  <c r="I56" i="22" s="1"/>
  <c r="I45" i="22"/>
  <c r="N45" i="22" s="1"/>
  <c r="I46" i="22"/>
  <c r="N46" i="22" s="1"/>
  <c r="I47" i="22"/>
  <c r="N47" i="22" s="1"/>
  <c r="N17" i="22"/>
  <c r="I18" i="22"/>
  <c r="N18" i="22" s="1"/>
  <c r="I19" i="22"/>
  <c r="L19" i="22" s="1"/>
  <c r="N19" i="22"/>
  <c r="I20" i="22"/>
  <c r="N20" i="22" s="1"/>
  <c r="I21" i="22"/>
  <c r="N21" i="22" s="1"/>
  <c r="I22" i="22"/>
  <c r="N22" i="22" s="1"/>
  <c r="I23" i="22"/>
  <c r="N23" i="22" s="1"/>
  <c r="I24" i="22"/>
  <c r="N24" i="22" s="1"/>
  <c r="I25" i="22"/>
  <c r="N25" i="22"/>
  <c r="I26" i="22"/>
  <c r="N26" i="22" s="1"/>
  <c r="I27" i="22"/>
  <c r="L27" i="22" s="1"/>
  <c r="I28" i="22"/>
  <c r="N28" i="22" s="1"/>
  <c r="I31" i="22"/>
  <c r="N31" i="22" s="1"/>
  <c r="I32" i="22"/>
  <c r="L32" i="22" s="1"/>
  <c r="I33" i="22"/>
  <c r="N33" i="22" s="1"/>
  <c r="I34" i="22"/>
  <c r="N34" i="22" s="1"/>
  <c r="I35" i="22"/>
  <c r="N35" i="22" s="1"/>
  <c r="I36" i="22"/>
  <c r="L36" i="22" s="1"/>
  <c r="I37" i="22"/>
  <c r="N37" i="22" s="1"/>
  <c r="I38" i="22"/>
  <c r="N38" i="22" s="1"/>
  <c r="I39" i="22"/>
  <c r="N39" i="22" s="1"/>
  <c r="I40" i="22"/>
  <c r="L40" i="22" s="1"/>
  <c r="M46" i="22"/>
  <c r="M17" i="22"/>
  <c r="M19" i="22"/>
  <c r="M22" i="22"/>
  <c r="M23" i="22"/>
  <c r="M27" i="22"/>
  <c r="M38" i="22"/>
  <c r="L47" i="22"/>
  <c r="L17" i="22"/>
  <c r="L22" i="22"/>
  <c r="L23" i="22"/>
  <c r="L31" i="22"/>
  <c r="L35" i="22"/>
  <c r="K46" i="22"/>
  <c r="K17" i="22"/>
  <c r="K18" i="22"/>
  <c r="K19" i="22"/>
  <c r="K23" i="22"/>
  <c r="K24" i="22"/>
  <c r="K27" i="22"/>
  <c r="K34" i="22"/>
  <c r="K38" i="22"/>
  <c r="J46" i="22"/>
  <c r="J17" i="22"/>
  <c r="J19" i="22"/>
  <c r="J21" i="22"/>
  <c r="J23" i="22"/>
  <c r="J25" i="22"/>
  <c r="J27" i="22"/>
  <c r="J32" i="22"/>
  <c r="J38" i="22"/>
  <c r="J40" i="22"/>
  <c r="H48" i="22"/>
  <c r="H29" i="22"/>
  <c r="H41" i="22"/>
  <c r="G17" i="22"/>
  <c r="F41" i="22"/>
  <c r="M40" i="22" l="1"/>
  <c r="N27" i="22"/>
  <c r="M28" i="22"/>
  <c r="J24" i="22"/>
  <c r="L28" i="22"/>
  <c r="L18" i="22"/>
  <c r="J28" i="22"/>
  <c r="J20" i="22"/>
  <c r="K28" i="22"/>
  <c r="K22" i="22"/>
  <c r="L24" i="22"/>
  <c r="M36" i="22"/>
  <c r="M24" i="22"/>
  <c r="M18" i="22"/>
  <c r="M29" i="22" s="1"/>
  <c r="J36" i="22"/>
  <c r="J26" i="22"/>
  <c r="J22" i="22"/>
  <c r="J18" i="22"/>
  <c r="K36" i="22"/>
  <c r="M32" i="22"/>
  <c r="L55" i="22"/>
  <c r="M55" i="22"/>
  <c r="J55" i="22"/>
  <c r="K55" i="22"/>
  <c r="N52" i="22"/>
  <c r="M52" i="22"/>
  <c r="I29" i="22"/>
  <c r="J34" i="22"/>
  <c r="K40" i="22"/>
  <c r="K32" i="22"/>
  <c r="L39" i="22"/>
  <c r="L53" i="22"/>
  <c r="M34" i="22"/>
  <c r="L29" i="22"/>
  <c r="N29" i="22"/>
  <c r="H42" i="22"/>
  <c r="N55" i="22"/>
  <c r="K56" i="22"/>
  <c r="J56" i="22"/>
  <c r="L56" i="22"/>
  <c r="M56" i="22"/>
  <c r="G29" i="22"/>
  <c r="N48" i="22"/>
  <c r="M54" i="22"/>
  <c r="L54" i="22"/>
  <c r="K54" i="22"/>
  <c r="J54" i="22"/>
  <c r="N54" i="22"/>
  <c r="G41" i="22"/>
  <c r="O31" i="22"/>
  <c r="O41" i="22" s="1"/>
  <c r="G48" i="22"/>
  <c r="O45" i="22"/>
  <c r="O48" i="22" s="1"/>
  <c r="O58" i="22" s="1"/>
  <c r="O29" i="22"/>
  <c r="F48" i="22"/>
  <c r="I48" i="22"/>
  <c r="J37" i="22"/>
  <c r="J33" i="22"/>
  <c r="J45" i="22"/>
  <c r="K37" i="22"/>
  <c r="K33" i="22"/>
  <c r="K45" i="22"/>
  <c r="L38" i="22"/>
  <c r="L34" i="22"/>
  <c r="L46" i="22"/>
  <c r="M39" i="22"/>
  <c r="M35" i="22"/>
  <c r="M31" i="22"/>
  <c r="M47" i="22"/>
  <c r="M53" i="22"/>
  <c r="N40" i="22"/>
  <c r="N36" i="22"/>
  <c r="N32" i="22"/>
  <c r="I41" i="22"/>
  <c r="K52" i="22"/>
  <c r="L37" i="22"/>
  <c r="L33" i="22"/>
  <c r="L45" i="22"/>
  <c r="N56" i="22"/>
  <c r="I57" i="22"/>
  <c r="J52" i="22"/>
  <c r="F29" i="22"/>
  <c r="F42" i="22" s="1"/>
  <c r="H57" i="22"/>
  <c r="H58" i="22" s="1"/>
  <c r="J39" i="22"/>
  <c r="J35" i="22"/>
  <c r="J31" i="22"/>
  <c r="J47" i="22"/>
  <c r="K39" i="22"/>
  <c r="K35" i="22"/>
  <c r="K31" i="22"/>
  <c r="K47" i="22"/>
  <c r="K53" i="22"/>
  <c r="L52" i="22"/>
  <c r="L57" i="22" s="1"/>
  <c r="M37" i="22"/>
  <c r="M33" i="22"/>
  <c r="M45" i="22"/>
  <c r="M48" i="22" s="1"/>
  <c r="K29" i="22" l="1"/>
  <c r="J29" i="22"/>
  <c r="M57" i="22"/>
  <c r="I42" i="22"/>
  <c r="J57" i="22"/>
  <c r="M58" i="22"/>
  <c r="H59" i="22"/>
  <c r="N57" i="22"/>
  <c r="N58" i="22" s="1"/>
  <c r="K57" i="22"/>
  <c r="G42" i="22"/>
  <c r="L41" i="22"/>
  <c r="L42" i="22" s="1"/>
  <c r="N41" i="22"/>
  <c r="N42" i="22" s="1"/>
  <c r="O42" i="22"/>
  <c r="O59" i="22" s="1"/>
  <c r="F58" i="22"/>
  <c r="F59" i="22" s="1"/>
  <c r="K41" i="22"/>
  <c r="K42" i="22" s="1"/>
  <c r="J41" i="22"/>
  <c r="J42" i="22" s="1"/>
  <c r="L48" i="22"/>
  <c r="L58" i="22" s="1"/>
  <c r="L59" i="22" s="1"/>
  <c r="K48" i="22"/>
  <c r="K58" i="22" s="1"/>
  <c r="J48" i="22"/>
  <c r="J58" i="22" s="1"/>
  <c r="G58" i="22"/>
  <c r="G59" i="22" s="1"/>
  <c r="M41" i="22"/>
  <c r="M42" i="22" s="1"/>
  <c r="M59" i="22" s="1"/>
  <c r="I58" i="22"/>
  <c r="I59" i="22" s="1"/>
  <c r="N59" i="22" l="1"/>
  <c r="J59" i="22"/>
  <c r="K59" i="22"/>
</calcChain>
</file>

<file path=xl/comments1.xml><?xml version="1.0" encoding="utf-8"?>
<comments xmlns="http://schemas.openxmlformats.org/spreadsheetml/2006/main">
  <authors>
    <author>IROP</author>
    <author xml:space="preserve">MDVRR </author>
    <author>MDVRR SR</author>
  </authors>
  <commentList>
    <comment ref="Q1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Platca DPH - </t>
        </r>
        <r>
          <rPr>
            <sz val="9"/>
            <color indexed="81"/>
            <rFont val="Segoe UI"/>
            <family val="2"/>
            <charset val="238"/>
          </rPr>
          <t>uvádza sa suma neoprávnenej DPH ako rozdiel súčtov stĺpcov 7 a 6 (oranžové bunky).</t>
        </r>
        <r>
          <rPr>
            <b/>
            <sz val="9"/>
            <color indexed="81"/>
            <rFont val="Segoe UI"/>
            <family val="2"/>
            <charset val="238"/>
          </rPr>
          <t xml:space="preserve">
Neplatca DPH - </t>
        </r>
        <r>
          <rPr>
            <sz val="9"/>
            <color indexed="81"/>
            <rFont val="Segoe UI"/>
            <family val="2"/>
            <charset val="238"/>
          </rPr>
          <t>uvádza sa 0,00.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38"/>
          </rPr>
          <t>= celkové investíčné výdavky</t>
        </r>
        <r>
          <rPr>
            <sz val="9"/>
            <color indexed="81"/>
            <rFont val="Tahoma"/>
            <family val="2"/>
            <charset val="238"/>
          </rPr>
          <t xml:space="preserve">
Ak dodávateľ nie je platca DPH, žiadateľ uvedie v bunke "Jednotková cena bez DPH" celkovú cenu. 
To znamená, že suma v bunke "Cena celkom bez DPH" a "Cena celkom s DPH" musí byť rovnaká. 
Za týmto účelom je potrebné v bunke "Cena celkom s DPH" odstrániť časť vzorca, ktorou dochádza k prepočtu na cenu s DPH, t.j. vo vzorci je potrebné odstrániť zvýraznenú časť =ROUND(F15*1,2;2)
 a ponechať iba časť vzorca zodpovedajúca sume v bunke "Cena celkom bez DPH", t.j. =ROUND(F15;2).
Pri ponechaní pôvodného vzorca by sa suma vždy navyšovala o 20% a nezodpovedalal by celkovej cene.</t>
        </r>
      </text>
    </comment>
    <comment ref="H14" authorId="1" shapeId="0">
      <text>
        <r>
          <rPr>
            <b/>
            <sz val="9"/>
            <color indexed="81"/>
            <rFont val="Tahoma"/>
            <family val="2"/>
            <charset val="238"/>
          </rPr>
          <t>= GAP + NAD GAP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4" authorId="1" shapeId="0">
      <text>
        <r>
          <rPr>
            <b/>
            <sz val="9"/>
            <color indexed="81"/>
            <rFont val="Tahoma"/>
            <family val="2"/>
            <charset val="238"/>
          </rPr>
          <t>= GAP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4" authorId="1" shapeId="0">
      <text>
        <r>
          <rPr>
            <b/>
            <sz val="9"/>
            <color indexed="81"/>
            <rFont val="Tahoma"/>
            <family val="2"/>
            <charset val="238"/>
          </rPr>
          <t>= NAD GAP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2" shapeId="0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Príklad 1: </t>
        </r>
        <r>
          <rPr>
            <sz val="9"/>
            <color indexed="81"/>
            <rFont val="Tahoma"/>
            <family val="2"/>
            <charset val="238"/>
          </rPr>
          <t xml:space="preserve">Miera FM je 89%, NFP je 95% a DPH je neoprávnený výdavok (v ŽoNFP tento riadok odstráňte). </t>
        </r>
      </text>
    </comment>
    <comment ref="H17" authorId="2" shapeId="0">
      <text>
        <r>
          <rPr>
            <sz val="9"/>
            <color indexed="81"/>
            <rFont val="Tahoma"/>
            <family val="2"/>
            <charset val="238"/>
          </rPr>
          <t>Suma nesmie byť vyššia ako "Cena celkom s DPH"
Uviesť matematicky zaokrúhlené na dve desarinné miesta.</t>
        </r>
      </text>
    </comment>
    <comment ref="A18" authorId="2" shapeId="0">
      <text>
        <r>
          <rPr>
            <b/>
            <u/>
            <sz val="9"/>
            <color indexed="81"/>
            <rFont val="Tahoma"/>
            <family val="2"/>
            <charset val="238"/>
          </rPr>
          <t>Príklad 2:</t>
        </r>
        <r>
          <rPr>
            <sz val="9"/>
            <color indexed="81"/>
            <rFont val="Tahoma"/>
            <family val="2"/>
            <charset val="238"/>
          </rPr>
          <t xml:space="preserve">  Miera FM je 89%, NFP je 95% a DPH je oprávnený výdavok (v ŽoNFP tento riadok odstráňte). </t>
        </r>
      </text>
    </comment>
    <comment ref="H18" authorId="2" shapeId="0">
      <text>
        <r>
          <rPr>
            <sz val="9"/>
            <color indexed="81"/>
            <rFont val="Tahoma"/>
            <family val="2"/>
            <charset val="238"/>
          </rPr>
          <t xml:space="preserve">Suma nesmie byť vyššia ako "Cena celkom s DPH"
Uviesť matematicky zaokrúhlené na dve desarinné miesta.
</t>
        </r>
      </text>
    </comment>
    <comment ref="F50" authorId="0" shapeId="0">
      <text>
        <r>
          <rPr>
            <sz val="9"/>
            <color indexed="81"/>
            <rFont val="Segoe UI"/>
            <family val="2"/>
            <charset val="238"/>
          </rPr>
          <t xml:space="preserve">Uvádzajte mzdu/odmenu zamestnanca pri zohľadnení vyhlásenia uvedeného v stĺpci Spôsob stanovenia výšky výdavku, max. však do výšky limitu výdavkov IROP. V prípade, ak mesačná HM / hodinová odmena je vyššia ako je limit výdavkov stanovený RO IROP, rozdiel medzi neoprávnenou a oprávnenou výškou celkovej ceny práce uveďte do stĺpca Neoprávnené výdavky. 
</t>
        </r>
      </text>
    </comment>
    <comment ref="A52" authorId="2" shapeId="0">
      <text>
        <r>
          <rPr>
            <b/>
            <u/>
            <sz val="9"/>
            <color indexed="81"/>
            <rFont val="Tahoma"/>
            <family val="2"/>
            <charset val="238"/>
          </rPr>
          <t xml:space="preserve">Príklad 5: </t>
        </r>
        <r>
          <rPr>
            <sz val="9"/>
            <color indexed="81"/>
            <rFont val="Tahoma"/>
            <family val="2"/>
            <charset val="238"/>
          </rPr>
          <t xml:space="preserve">zamestnanec pracujúci na dohodu o mimopracovnej činnosti pracuje pre projekt 120 hodín (tzn. 120 hodín predstavuje 100% odpracovaného času), % FM je 89%, NFP je 95% (v ŽoNFP tento riadok odstráňte). 
</t>
        </r>
      </text>
    </comment>
    <comment ref="A53" authorId="2" shapeId="0">
      <text>
        <r>
          <rPr>
            <b/>
            <u/>
            <sz val="9"/>
            <color indexed="81"/>
            <rFont val="Tahoma"/>
            <family val="2"/>
            <charset val="238"/>
          </rPr>
          <t>Príklad 6: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>interný zamestnanec pracuje pre žíadateľa na plný pracovný úväzok, pričom na projekte pracuje 14 mesiacov, a to priemerne iba 30% pracovného času,  % FM je 89%, NFP je 95% (v ŽoNFP tento riadok odstráňte).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<sst xmlns="http://schemas.openxmlformats.org/spreadsheetml/2006/main" count="220" uniqueCount="176">
  <si>
    <t>Názov výdavku</t>
  </si>
  <si>
    <t>Merná jednotka</t>
  </si>
  <si>
    <t xml:space="preserve">Skupina výdavkov  </t>
  </si>
  <si>
    <t>Podporné aktivity projektu</t>
  </si>
  <si>
    <t>021 Stavby</t>
  </si>
  <si>
    <t>027 Pozemky</t>
  </si>
  <si>
    <t>518 Ostatné služby</t>
  </si>
  <si>
    <t xml:space="preserve">Spôsob stanovenia výšky výdavku </t>
  </si>
  <si>
    <t>Vecný popis výdavku</t>
  </si>
  <si>
    <t>Upozornenia:</t>
  </si>
  <si>
    <t>022 Samostatné hnuteľné veci a súbory hnuteľných vecí</t>
  </si>
  <si>
    <t>V......................................... dňa ......</t>
  </si>
  <si>
    <t>Prioritná os</t>
  </si>
  <si>
    <t>013 Softvér</t>
  </si>
  <si>
    <t>014 Oceniteľné práva</t>
  </si>
  <si>
    <t>019 Ostatný dlhodobý nehmotný majetok</t>
  </si>
  <si>
    <t>023 Dopravné prostriedky</t>
  </si>
  <si>
    <t>029 Ostatný dlhodobý hmotný majetok</t>
  </si>
  <si>
    <t>112 Zásoby</t>
  </si>
  <si>
    <t>Znalecký alebo odborný posudok</t>
  </si>
  <si>
    <t>UNIKA - Sadzobník pre navrhovanie ponukových cien projektových prác a inžinierskych činností (rel. pre projektovú dokumentáciu)</t>
  </si>
  <si>
    <t>Manažér / expert pre verejné obstarávanie</t>
  </si>
  <si>
    <t>Manažér / expert prípravy projektu</t>
  </si>
  <si>
    <t>Projektový manažér (riadenie projektu)</t>
  </si>
  <si>
    <t>Finančný manažér</t>
  </si>
  <si>
    <t>Pozicie riadenie projektu</t>
  </si>
  <si>
    <t>pečiatka + podpis štatutárneho orgánu žiadateľa</t>
  </si>
  <si>
    <r>
      <t>Iné - spôsob stanovenia výšky výdavku je uvedený v poli "</t>
    </r>
    <r>
      <rPr>
        <i/>
        <sz val="10"/>
        <color theme="1"/>
        <rFont val="Arial"/>
        <family val="2"/>
        <charset val="238"/>
      </rPr>
      <t>Vecný popis výdavku</t>
    </r>
    <r>
      <rPr>
        <sz val="10"/>
        <color theme="1"/>
        <rFont val="Arial"/>
        <family val="2"/>
        <charset val="238"/>
      </rPr>
      <t xml:space="preserve">" </t>
    </r>
  </si>
  <si>
    <t>Spolufinancovanie NFP z COV (%)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</si>
  <si>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</si>
  <si>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</si>
  <si>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</si>
  <si>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</si>
  <si>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</si>
  <si>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</si>
  <si>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</si>
  <si>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</si>
  <si>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</si>
  <si>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</si>
  <si>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</si>
  <si>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Skupina výdavkov HA</t>
  </si>
  <si>
    <t>568 Ostatné finančné výdavky</t>
  </si>
  <si>
    <t>930 Rezerva na nepredvídateľné výdavky</t>
  </si>
  <si>
    <t>521 Mzdové výdavky</t>
  </si>
  <si>
    <t>Publicita a iné podporné aktivity</t>
  </si>
  <si>
    <t>Spôsob stanovenia výšky výdavku HA, publicita a iné PA</t>
  </si>
  <si>
    <t xml:space="preserve">Zrealizované verejné obstarávanie - výška výdavku je stanovená na základe uzavretej zmluvy s úspešným uchádzačom a v súlade s údajmi, ktoré sú uvedené v tabuľke č. 12 formulára ŽoNFP - Verejné obstarávanie.   </t>
  </si>
  <si>
    <t>Prieskum trhu - výška výdavku je stanovená na základe vykonaného prieskumu trhu v zmysle predloženého záznamu z vyhodnotenia prieskumu trhu.</t>
  </si>
  <si>
    <t>Cena celkom 
s DPH (EUR)</t>
  </si>
  <si>
    <t>Cena celkom           bez DPH (EUR)</t>
  </si>
  <si>
    <t>Jednotková cena bez DPH (EUR)</t>
  </si>
  <si>
    <t>SPOLU Hlavná aktivita č. 1</t>
  </si>
  <si>
    <t>SPOLU Hlavná aktivita č. 2</t>
  </si>
  <si>
    <t>(6)</t>
  </si>
  <si>
    <t>Celková cena práce za projekt                 (EUR)</t>
  </si>
  <si>
    <t>z toho                          NFP                      (EUR)</t>
  </si>
  <si>
    <t>Zdroj EU</t>
  </si>
  <si>
    <t>Zdroj ŠR</t>
  </si>
  <si>
    <t>Vlastné zdroje prijímateľa</t>
  </si>
  <si>
    <t>Spolufinancovanie zdroja EÚ z COV (%)</t>
  </si>
  <si>
    <t>Splufinancovanie zdroja ŠR z COV (%)</t>
  </si>
  <si>
    <t>Spolufinancovanie vlastných zdrojov  z COV (%)</t>
  </si>
  <si>
    <t>Počet MJ</t>
  </si>
  <si>
    <t>(8 =  4 x 5 x (6 + 7)</t>
  </si>
  <si>
    <t xml:space="preserve">Interné riadenie projektu </t>
  </si>
  <si>
    <t>(7)</t>
  </si>
  <si>
    <t>% pracovného času na projekt</t>
  </si>
  <si>
    <t>SPOLU Publicita a iné podporné aktivity</t>
  </si>
  <si>
    <t>SPOLU Interné riadenie projektu</t>
  </si>
  <si>
    <t>Spôsob stanovenia výšky výdavku - interné riadenie P</t>
  </si>
  <si>
    <t>Skupina výdavkov _ interné riadenie P</t>
  </si>
  <si>
    <t>Skupina výdavkov PA (publicita a iné PA)</t>
  </si>
  <si>
    <t>Zákonné odvody zamestnávateľa za mernú jednotku (EUR)</t>
  </si>
  <si>
    <t>Prioritná os 2 -Ľahší prístup k efektívnym a kvalitnejším verejným službám</t>
  </si>
  <si>
    <t>Špecifický cieľ</t>
  </si>
  <si>
    <t>Špecifkcký cieľ</t>
  </si>
  <si>
    <t>2.2.1 Zvýšenie hrubej zaškolenosti detí materských škôl</t>
  </si>
  <si>
    <t>Pozemky, stavby</t>
  </si>
  <si>
    <t xml:space="preserve">P. č. </t>
  </si>
  <si>
    <t>.</t>
  </si>
  <si>
    <t>xyz</t>
  </si>
  <si>
    <t>Celkové výdavky na pozemky / stavby:</t>
  </si>
  <si>
    <t>Štátna expertíza</t>
  </si>
  <si>
    <r>
      <t xml:space="preserve">Prioritná os 1 - </t>
    </r>
    <r>
      <rPr>
        <sz val="10"/>
        <color theme="1"/>
        <rFont val="Arial"/>
        <family val="2"/>
        <charset val="238"/>
      </rPr>
      <t>Bezpečná a ekologická doprava v regiónoch</t>
    </r>
  </si>
  <si>
    <t>Prioritná os 4 - Zlepšenie života v regiónoch s dôrazom na životné prostredie</t>
  </si>
  <si>
    <t>1.1 Zlepšenie dostupnosti k TEN-T a cestám I. triedy s dôrazom na rozvoj multimodálneho dopravného systému</t>
  </si>
  <si>
    <t>1.2.1 Zvyšovanie atraktivity a konkurencieschopnosti verejnej osobnej dopravy</t>
  </si>
  <si>
    <t>1.2.2 Zlepšenie atraktivity a prepravnej kapacity nemotorovej dopravy (predovšetkým cyklistickej dopravy) na celkovom počte prepravených osôb</t>
  </si>
  <si>
    <t>2.1.1 Podporiť prechod poskytovania sociálnych služieb a zabezpečenia výkonu opatrení SPODaSK v zariadení z inštitucionálnej formy na komunitnú a podporiť rozvoj služieb starostlivosti o dieťa do troch rokov veku na komunitnej úrovni</t>
  </si>
  <si>
    <t>2.1.2 Modernizovať zdravotnícku infraštruktúru za účelom integrácie primárnej zdravotnej starostlivosti</t>
  </si>
  <si>
    <t>2.1.3 Modernizovať infraštruktúru ústavných zariadení poskytujúcich akútnu zdravotnú starostlivosť za účelom zvýšenia ich produktivity a efektívnosti</t>
  </si>
  <si>
    <t>2.2.2 Zlepšenie kľúčových kompetencií žiakov základných škôl</t>
  </si>
  <si>
    <t>2.2.3 Zvýšenie počtu žiakov stredných odborných škôl na praktickom vyučovaní</t>
  </si>
  <si>
    <t>4.2.1 Zvýšenie podielu obyvateľstva so zlepšeným zásobovaním pitnou vodou a odvádzanie a čistenie odpadových vôd verejnou kanalizáciou bez negatívnych dopadov na životné prostredie</t>
  </si>
  <si>
    <t>4.3.1 Zlepšenie environmentálnycb aspektov v mestách a MO prostredníctvom budovania prvkov zelenej infraštruktúry a adapráciou urbanizovaného prostredia na zmenu klímy ako aj zavádzaním systémových prvkov znižovania znečisťovania ovzdušia a hluku</t>
  </si>
  <si>
    <t>súbor</t>
  </si>
  <si>
    <t>ks</t>
  </si>
  <si>
    <t xml:space="preserve">- V poli "Interné riadenie projektu" vyberajte pozície v súlade s charakterom projektu a výzvy. </t>
  </si>
  <si>
    <t>osobomesiac</t>
  </si>
  <si>
    <t>P.č.</t>
  </si>
  <si>
    <t>Názov žiadateľa</t>
  </si>
  <si>
    <t>Názov projektu</t>
  </si>
  <si>
    <r>
      <t>Riadky vyplnené modrým písmom sú priklad, a sú zavzorcované pre účely príkladu, v ŽoNFP ich odstráňte</t>
    </r>
    <r>
      <rPr>
        <sz val="11"/>
        <color theme="1"/>
        <rFont val="Arial"/>
        <family val="2"/>
        <charset val="238"/>
      </rPr>
      <t xml:space="preserve"> (použitím funkcie Odstrániť riadok).</t>
    </r>
  </si>
  <si>
    <t>Interné riadenie projektu - výška výdavku je obvyklá v danom odbore, čase a mieste, je primeraná úlohám a zodpovednostiam osôb zapojených do realizácie projektu, je stanovená v súlade s predchádzajúcou mzdovou politikou žiadateľa a s podmienkami oprávnenosti osobných výdavkov uvedených v Príručke pre žiadateľa IROP a vo  Výzve na predkladanie ŽoNFP.</t>
  </si>
  <si>
    <t xml:space="preserve">Podrobný rozpočet projektu pre projekt generujúci príjem </t>
  </si>
  <si>
    <t>Miera finančnej medzery (%)</t>
  </si>
  <si>
    <t>Oprávnené výdavky pre projekt generujúci príjem (EUR)</t>
  </si>
  <si>
    <t>Celkové oprávnené výdavky (EUR)</t>
  </si>
  <si>
    <t>Výdavky neoprávnené na financovanie nad rámec finančnej medzery (EUR)</t>
  </si>
  <si>
    <t>Iné neoprávnené výdavky (EUR)</t>
  </si>
  <si>
    <t>(9 = 8 x %FM)</t>
  </si>
  <si>
    <t>(10 = 9 x %NFP)</t>
  </si>
  <si>
    <t xml:space="preserve"> EU = 9 x %EÚ)</t>
  </si>
  <si>
    <t>ŠR = 9 x %ŠR</t>
  </si>
  <si>
    <t>VZ = 9 x %VZ</t>
  </si>
  <si>
    <t>(11 = 8 - 9)</t>
  </si>
  <si>
    <t xml:space="preserve">Platca DPH 12 = 6 - 8                                    Neplatca DPH 12 = 7-8          </t>
  </si>
  <si>
    <t>(13)</t>
  </si>
  <si>
    <t>(14)</t>
  </si>
  <si>
    <t>Hlavná aktivita projektu č. 1</t>
  </si>
  <si>
    <t>vložte názov hlavnej aktivity č. 1</t>
  </si>
  <si>
    <t>stavebné práce</t>
  </si>
  <si>
    <t>Hlavná aktivita projektu č. 2</t>
  </si>
  <si>
    <r>
      <t xml:space="preserve">vložte názov hlavnej aktivity č. 2 </t>
    </r>
    <r>
      <rPr>
        <i/>
        <sz val="12"/>
        <rFont val="Arial"/>
        <family val="2"/>
        <charset val="238"/>
      </rPr>
      <t>(ak projekt má len jednu hlavnú aktivitu, všetky riadky za hlavnú aktivitu č. 2 odstráňte)</t>
    </r>
  </si>
  <si>
    <r>
      <t>SPOLU HLAVNÉ AKTIVITY PROJEKTU</t>
    </r>
    <r>
      <rPr>
        <i/>
        <sz val="13"/>
        <rFont val="Arial"/>
        <family val="2"/>
        <charset val="238"/>
      </rPr>
      <t xml:space="preserve"> (celkové priame výdavky)</t>
    </r>
  </si>
  <si>
    <t>Hrubá mzda za mernú jednotku (EUR)</t>
  </si>
  <si>
    <t xml:space="preserve"> EU = 9 x 85%)</t>
  </si>
  <si>
    <t xml:space="preserve">(12)                 </t>
  </si>
  <si>
    <t>osobohodina</t>
  </si>
  <si>
    <r>
      <t xml:space="preserve">SPOLU PODPORNÉ AKTIVITY PROJEKTU </t>
    </r>
    <r>
      <rPr>
        <i/>
        <sz val="13"/>
        <rFont val="Arial"/>
        <family val="2"/>
        <charset val="238"/>
      </rPr>
      <t>(celkové nepriame výdavky)</t>
    </r>
  </si>
  <si>
    <r>
      <t xml:space="preserve">S P O L U </t>
    </r>
    <r>
      <rPr>
        <b/>
        <i/>
        <sz val="13"/>
        <rFont val="Arial"/>
        <family val="2"/>
        <charset val="238"/>
      </rPr>
      <t>(celkové výdavky projektu)</t>
    </r>
  </si>
  <si>
    <t>Všetky vyplnené hárky k podponej dokumentácii k oprávnenosit výdavkov je žiadateľ povinný predložiť písomne aj editovateľnou elektronickou formou (nie scan) prostredníctvom ITMS2014+</t>
  </si>
  <si>
    <t xml:space="preserve">Ja, nižšie podpísaný žiadateľ (štatutárny orgán žiadateľa) čestne vyhlasujem, že údaje uvedené v tomto rozpočte projektu, ako aj ostatnej podpornej dokumentácii k oprávnenosti výdavkov, ktorá je neoddeliteľnou prílohou rozpočtu projektu, sú správne, pravdivé, úplné a matematicky presné. Nárokované sumy zodpovedajú pravidlám stanoveným v  Príručke pre žiadateľa IROP a príslušnej Výzve na predkladanie ŽoNFP. 
</t>
  </si>
  <si>
    <r>
      <t xml:space="preserve"> - V stĺpci (2) Skupina výdavkov</t>
    </r>
    <r>
      <rPr>
        <sz val="11"/>
        <color theme="1"/>
        <rFont val="Arial"/>
        <family val="2"/>
        <charset val="238"/>
      </rPr>
      <t xml:space="preserve"> vyberajte len zo skupín výdavkov, ktoré sú relevantné pre príslušnú výzvu. Na úrovni ŽoNFP sa do stĺpca "Názov výdavku" uvádzajú súhrnné (agregované) položky, ktoré žiadateľ ďalej rozpíše v hárku c) Položkový rozpočet ŽoNFP. </t>
    </r>
  </si>
  <si>
    <r>
      <t xml:space="preserve"> - V prípade doplnenia ďalších výdavkov </t>
    </r>
    <r>
      <rPr>
        <sz val="11"/>
        <color theme="1"/>
        <rFont val="Arial"/>
        <family val="2"/>
        <charset val="238"/>
      </rPr>
      <t>vložte nový riadok a zadajte názov príslušného výdavku. Riadky je potrebné vkladať tak, aby celkový súčet zahŕňal aj novovložené riadky. Obdobne analogicky postupujte aj pri dopĺňaní tabuľky o nové aktivity projektu.</t>
    </r>
  </si>
  <si>
    <r>
      <t xml:space="preserve"> - V stĺpci (9) Celkové oprávnené výdavky (EUR)</t>
    </r>
    <r>
      <rPr>
        <sz val="11"/>
        <color theme="1"/>
        <rFont val="Arial"/>
        <family val="2"/>
        <charset val="238"/>
      </rPr>
      <t xml:space="preserve"> v prípade žiadateľa, ktorý je platcom DPH, je možné vložiť maximálne sumu zo stĺpca (6) Cena celkom (bez DPH); v prípade žiadateľa, ktorý nie je platcom DPH je možné vložiť maximálne sumu zo stĺpca (7) Cena celkom (s DPH).</t>
    </r>
  </si>
  <si>
    <r>
      <t xml:space="preserve"> - V stĺpci (13) </t>
    </r>
    <r>
      <rPr>
        <b/>
        <i/>
        <sz val="11"/>
        <color theme="1"/>
        <rFont val="Arial"/>
        <family val="2"/>
        <charset val="238"/>
      </rPr>
      <t>Spôsob stanovenia výšky výdavku</t>
    </r>
    <r>
      <rPr>
        <sz val="11"/>
        <color theme="1"/>
        <rFont val="Arial"/>
        <family val="2"/>
        <charset val="238"/>
      </rPr>
      <t xml:space="preserve"> vyberte z roletového menu príslušný spôsob stanovenia výšky výdavku. V prípade, ak ste výšku výdavku v rozpočte projektu stanovili spôsobom ktorý nie je preddefinovaný v roletovom menu, vyberte možnosť - </t>
    </r>
    <r>
      <rPr>
        <i/>
        <u/>
        <sz val="11"/>
        <color theme="1"/>
        <rFont val="Arial"/>
        <family val="2"/>
        <charset val="238"/>
      </rPr>
      <t>Spôsob stanovenia výšky výdavku je uvedený v poli "Vecný popis výdavku"</t>
    </r>
    <r>
      <rPr>
        <sz val="11"/>
        <color theme="1"/>
        <rFont val="Arial"/>
        <family val="2"/>
        <charset val="238"/>
      </rPr>
      <t xml:space="preserve"> a v poli "Vecný popis výdavku" špecifikujte spôsob, ktorým ste stanovili výšku príslušného výdavku v rozpočte projektu. </t>
    </r>
  </si>
  <si>
    <r>
      <t xml:space="preserve"> - V stĺpci (14) </t>
    </r>
    <r>
      <rPr>
        <b/>
        <i/>
        <sz val="11"/>
        <color theme="1"/>
        <rFont val="Arial"/>
        <family val="2"/>
        <charset val="238"/>
      </rPr>
      <t>Vecný popis výdavku v</t>
    </r>
    <r>
      <rPr>
        <sz val="11"/>
        <color theme="1"/>
        <rFont val="Arial"/>
        <family val="2"/>
        <charset val="238"/>
      </rPr>
      <t xml:space="preserve"> rámci vecného popisu výdavkov špecifikujte jednotlivé výdavky z hľadiska ich predmetu, resp. rozsahu, prípadne nevyhnutnosti. V prípade, ak výdavok pozostáva z viacerých položiek, je potrebné tieto položky v rámci vecného popisu výdavku bližšie špecifikovať.  V prípade neoprávnených výdavkov špecifikujte ich rozsah, cenu a dôvod zaradenia medzi neoprávnené výdavky.</t>
    </r>
  </si>
  <si>
    <r>
      <t xml:space="preserve"> - v prípade, ak sa na danú skupinu výdavkov</t>
    </r>
    <r>
      <rPr>
        <sz val="11"/>
        <color theme="1"/>
        <rFont val="Arial"/>
        <family val="2"/>
        <charset val="238"/>
      </rPr>
      <t xml:space="preserve"> vzťahuje viac samostatných položiek (napr. v rámci skupiny výdavkov "021-Stavby" sa budú realizovať stavebné práce, stavebný dozor a projektová dokumentácia), uveďte každú položku v samostatnom riadku.  </t>
    </r>
  </si>
  <si>
    <r>
      <t xml:space="preserve"> - Výška oprávnených  výdavkov jednotlivých aktivít projektu nesmie prekročiť finančné a percentuálne limity</t>
    </r>
    <r>
      <rPr>
        <sz val="11"/>
        <color theme="1"/>
        <rFont val="Arial"/>
        <family val="2"/>
        <charset val="238"/>
      </rPr>
      <t xml:space="preserve"> uvedené v príslušnej Výzve na predkladanie ŽoNFP.</t>
    </r>
  </si>
  <si>
    <r>
      <t xml:space="preserve"> - V prípade mzdových výdavkov sa v stĺpci (5) uvádza odhadované % pracovného času  z príslušnej mernej jednotky, ktoré zamestnanec odpracuje na danej pozícii počas celej doby realizácie aktivít projektu. </t>
    </r>
    <r>
      <rPr>
        <sz val="11"/>
        <color theme="1"/>
        <rFont val="Arial"/>
        <family val="2"/>
        <charset val="238"/>
      </rPr>
      <t>Žiadateľ je povinný v stĺpci (13) uviesť vecný popis výdavku a spôsob stanovenia hodnoty výdavku. Skutočné hodnoty odpracovaného času pre účely projektu bude prijímateľ uvádzať v pracovných výkazoch. RO/SO uhradí prijímateľovi  NFP zodpovedajúci oprávnenej hodnote odpracovanému času, a to maximálne do výšky NFP uvedeného v rozpočte projektu pri dodržaní limitov oprávnenosti mzdových výdavkov uvedených v príslušnej Výzve na predkladanie ŽoNFP.</t>
    </r>
  </si>
  <si>
    <r>
      <t xml:space="preserve"> - Dbajte na súlad údajov uvedených v Rozpočte projektu s údajmi uvedenými vo formulári ŽoNFP, ako aj v ďalších prílohách ŽoNFP.                                                                                                                                                                                                   V prípade, ak bola výška výdavku stanovená</t>
    </r>
    <r>
      <rPr>
        <b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na základe znaleckého alebo odborného posudku</t>
    </r>
    <r>
      <rPr>
        <sz val="11"/>
        <rFont val="Arial"/>
        <family val="2"/>
        <charset val="238"/>
      </rPr>
      <t>, žiadateľ nepredkladá ako súčasť ŽoNFP znalecký alebo odborný posudok ani iné doklady súvisiace s predmetným výdavkom (napr. kúpnu zmluvu). Žiadateľ je povinný uchovávať znalecký alebo odborný posudok a súvisiace doklady u seba a v prípade požiadavky RO/SO je povinný kedykoľvek v priebehu schvaľovacieho procesu alebo implementácie projektu, najneskôr v rámci príslušnej ŽoP, predložiť všetky doklady, na základe ktorých bola stanovená výška príslušného výdavku.     V prípade nákupu nehnuteľností je potrebné vyplniť aj hárok d) Pozemky.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prípade, ak bola výška výdavku stanovená</t>
    </r>
    <r>
      <rPr>
        <u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na základe uzavretej zmluvy s úspešným uchádzačom</t>
    </r>
    <r>
      <rPr>
        <sz val="11"/>
        <rFont val="Arial"/>
        <family val="2"/>
        <charset val="238"/>
      </rPr>
      <t xml:space="preserve"> ako výsledkom vykonaného verejného obstarávania, </t>
    </r>
    <r>
      <rPr>
        <u/>
        <sz val="11"/>
        <rFont val="Arial"/>
        <family val="2"/>
        <charset val="238"/>
      </rPr>
      <t>žiadateľ predkladá ako súčasť ŽoNFP iba zmluvu s úspešným uchádzačom vrátane dodatkov k zmluve</t>
    </r>
    <r>
      <rPr>
        <sz val="11"/>
        <rFont val="Arial"/>
        <family val="2"/>
        <charset val="238"/>
      </rPr>
      <t xml:space="preserve"> (nepredkladá komplet dokumentáciu k VO). Žiadateľ je povinný uchovávať kompletnú dokumentáciu k verejnému obstarávaniu, vrátane zmluvy s úspešným uchádzačom u seba a v prípade požiadavky RO/SO je povinný kedykoľvek v priebehu schvaľovacieho procesu alebo implementácie projektu, najneskôr v rámci príslušnej žiadosti o platbu, predložiť relevantnú dokumentáciu, na základe ktorej bola stanovená výška príslušného výdavku.                                                                                                                                                                                 V prípade, ak bola výška výdavku stanovená na základe </t>
    </r>
    <r>
      <rPr>
        <b/>
        <u/>
        <sz val="11"/>
        <rFont val="Arial"/>
        <family val="2"/>
        <charset val="238"/>
      </rPr>
      <t>prieskumu trhu,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žiadateľ predkladá ako súčasť PZ / ŽoNFP iba doklad o vykonanom prieskume trhu (príloha č. 3.e.1 k Príručke pre žiadadateľa IROP (nepredkladá komplet dokumentáciu k prieskumu trhu). Žiadateľ je povinný uchovávať kompletnú dokumentáciu k prieskumu trhu u seba a v prípade požiadavky RO/SO je povinný kedykoľvek v priebehu schvaľovacieho procesu alebo implementácie projektu predložiť relevantnú dokumentáciu, na základe ktorej bola stanovená výška príslušného výdavku.Uvedené platí aj v prípade, ak bola výška výdavku stanovená na základe Záznamu z prieskumu trhu pred vyhlásením VO.
V prípade, ak sa preukáže, že žiadateľ uviedol v rozpočte projektu sumu, ktorá nie je podložená relevantnou dokumentáciou, RO/SO je v závislosti od identifikovaných nedostatkov oprávnený znížiť výšku zodpovedajúcich výdavkov, uznať výdavok v plnej výške ako neoprávnený alebo vyvodiť iné právne následky v konaní o žiadosti o NFP, resp. v súlade s podmienkami upravenými v zmluve o poskytnutí NFP; uvedené nemá vplyv na postup RO/SO pri identifikácii nedostatkov vo verejnom obstarávaní, ktorého výsledkom bola zmluva s úspešným uchádzačom a na základe ktorej bola stanovená výška príslušného výdavku v rozpočte. </t>
    </r>
  </si>
  <si>
    <t>Číslo kúpnej zmluvy, dátum platnosti a účinnosti zmluvy</t>
  </si>
  <si>
    <t>Číslo znaleckého posudku, dátum vyhotovenia a meno znalca</t>
  </si>
  <si>
    <t>Cena pozemkov/stavieb na základe kúpnej zmluvy  (v EUR)</t>
  </si>
  <si>
    <t>Cena pozemkov/stavieb na základe znaleckého posudku (v EUR)</t>
  </si>
  <si>
    <t xml:space="preserve">Číslo parcely, LV podľa znaleckého posudku /  kúpnej zmluvy </t>
  </si>
  <si>
    <t xml:space="preserve">Celková cena pozemkov/stavieb </t>
  </si>
  <si>
    <t xml:space="preserve">Názov výdavku sa v tomto hárku pre ŽoNFP pre projekt generujúci príjem uvádzajú v agregovaných logicky súvisiacich položkách (napr. stavebné práce, stavebný dozor) patriacich do príslušnej skupiny výdavkov. V ŽoNFP žiadateľ predkladá aj hárok c) Položkový rozpočet ŽoNFP, v ktorom agregované položky rozpíše na jednotlivé podpoložky. </t>
  </si>
  <si>
    <t>Rozpočet projektu pre projekty generujúce príjmy sa vypracováva, ak žiadateľ má povinnosť vypracovať CBA, alebo finančnú analýzu pred predložením ŽoNFP a z výsledkov CBA alebo FA vyplýva generovanie priímov</t>
  </si>
  <si>
    <t>Rozpočet stavby vypracovaný a overený autorizovanou osobou</t>
  </si>
  <si>
    <t xml:space="preserve">Platca DPH   (neoprávnená DPH)                                          </t>
  </si>
  <si>
    <t>1.</t>
  </si>
  <si>
    <t>2.</t>
  </si>
  <si>
    <t>Osobný počítač</t>
  </si>
  <si>
    <t>Notebook</t>
  </si>
  <si>
    <t>Laserová tlačiareň</t>
  </si>
  <si>
    <t>3.</t>
  </si>
  <si>
    <t>4.</t>
  </si>
  <si>
    <t>5.</t>
  </si>
  <si>
    <t xml:space="preserve">ČB multifunkčné zariadenie </t>
  </si>
  <si>
    <t>Farebné multifunkčné zariadenie</t>
  </si>
  <si>
    <t>Opis a požadované technické parametre</t>
  </si>
  <si>
    <t>laserová čierno-biela, multifunkčná tlačiareň, A4, rýchlosť tlače 38 strán za minútu, LAN pripojenie, automatická obojstranná tlač, automatický podávač dokumentov pre sken a kopírovanie, možnosť použitia veľkokapacitného tonera na min. 10 000 strán</t>
  </si>
  <si>
    <t>laserová farebná, multifunkčná tlačiareň, A4, rýchlosť tlače do 27 strán za minútu, LAN a WiFi pripojenie, automatická obojstranná tlač, automatický obojstranný podávač dokumentov pre sken a kopírovanie, možnosť použitia veľkokapacitných tonerov na min. 6 000 strán</t>
  </si>
  <si>
    <t>laserová čierno-biela, tlačiareň, A4, rýchlosť tlače 38 strán za minútu, LAN pripojenie, automatická obojstranná tlač, možnosť použitia veľkokapacitného tonera na min. 10 000 strán</t>
  </si>
  <si>
    <t>All In One počítač, uhlopriečka displeja 23,8", Procesor Intel Core i5-8250U, RAM min. 8GB, SSD disk minimálne o veľkosti 120GB, druhý točivý disk min. 1TB, DVD-RW mechanika, LAN, WiFi, Bluetooth, čítačka pamäťových kariet, klávesnica, myš, Windows 10</t>
  </si>
  <si>
    <t>15,6" notebook, IPS FullHD displej, Procesor Core i5-8265U, RAM min. 8GB,  SSD disk minimálne o veľkosti 120GB, druhý točivý disk min. 1TB, samostatná grafická karta s pamäťou min. 2GB, podsvietená klávesnica, čítačka odtlačku prstov, súčasťou USB-C konektor, váha do 2,3kg, Windows 10</t>
  </si>
  <si>
    <t>PHZ v EUR bez DPH / ks</t>
  </si>
  <si>
    <t>PHZ v EUR bez DPH</t>
  </si>
  <si>
    <t>Celková predpokladaná hodnota zákazky (PZH) bez DPH</t>
  </si>
  <si>
    <t>DPH 20%</t>
  </si>
  <si>
    <t>Celková predpokladaná hodnota zákazky (PZH) s  DPH</t>
  </si>
  <si>
    <t>Počet</t>
  </si>
  <si>
    <t>VO 201904</t>
  </si>
  <si>
    <t>Príloha č. 1 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</si>
</sst>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#,##0.000"/>
  </numFmts>
  <fonts count="6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b/>
      <u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12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2"/>
      <color rgb="FF0000FF"/>
      <name val="Arial"/>
      <family val="2"/>
      <charset val="238"/>
    </font>
    <font>
      <b/>
      <sz val="12"/>
      <color rgb="FF0000FF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3"/>
      <name val="Arial"/>
      <family val="2"/>
      <charset val="238"/>
    </font>
    <font>
      <b/>
      <sz val="13"/>
      <color rgb="FFFF0000"/>
      <name val="Arial"/>
      <family val="2"/>
      <charset val="238"/>
    </font>
    <font>
      <sz val="13"/>
      <name val="Arial"/>
      <family val="2"/>
      <charset val="238"/>
    </font>
    <font>
      <i/>
      <sz val="12"/>
      <name val="Arial"/>
      <family val="2"/>
      <charset val="238"/>
    </font>
    <font>
      <i/>
      <sz val="13"/>
      <name val="Arial"/>
      <family val="2"/>
      <charset val="238"/>
    </font>
    <font>
      <sz val="13"/>
      <color rgb="FFFF0000"/>
      <name val="Arial"/>
      <family val="2"/>
      <charset val="238"/>
    </font>
    <font>
      <b/>
      <i/>
      <sz val="13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/>
    <xf numFmtId="0" fontId="8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4" fillId="0" borderId="0" xfId="0" applyFont="1"/>
    <xf numFmtId="0" fontId="14" fillId="0" borderId="0" xfId="0" applyFont="1" applyProtection="1"/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/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5" borderId="0" xfId="0" applyFont="1" applyFill="1" applyBorder="1" applyAlignment="1">
      <alignment horizontal="justify" vertical="center" wrapText="1"/>
    </xf>
    <xf numFmtId="4" fontId="0" fillId="0" borderId="0" xfId="0" applyNumberFormat="1" applyProtection="1">
      <protection locked="0"/>
    </xf>
    <xf numFmtId="49" fontId="14" fillId="0" borderId="0" xfId="0" applyNumberFormat="1" applyFont="1" applyProtection="1"/>
    <xf numFmtId="49" fontId="1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0" fontId="2" fillId="0" borderId="0" xfId="0" applyNumberFormat="1" applyFont="1" applyAlignment="1">
      <alignment horizontal="center" vertical="center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8" xfId="0" applyFont="1" applyBorder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Protection="1"/>
    <xf numFmtId="0" fontId="24" fillId="0" borderId="0" xfId="0" applyFont="1" applyProtection="1">
      <protection locked="0"/>
    </xf>
    <xf numFmtId="0" fontId="25" fillId="0" borderId="0" xfId="0" applyFont="1" applyProtection="1"/>
    <xf numFmtId="0" fontId="25" fillId="0" borderId="0" xfId="0" applyFont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49" fontId="26" fillId="3" borderId="13" xfId="0" applyNumberFormat="1" applyFont="1" applyFill="1" applyBorder="1" applyAlignment="1" applyProtection="1">
      <alignment horizontal="center" vertical="center" wrapText="1"/>
    </xf>
    <xf numFmtId="49" fontId="26" fillId="3" borderId="14" xfId="0" applyNumberFormat="1" applyFont="1" applyFill="1" applyBorder="1" applyAlignment="1" applyProtection="1">
      <alignment horizontal="center" vertical="center" wrapText="1"/>
    </xf>
    <xf numFmtId="49" fontId="26" fillId="3" borderId="15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6" xfId="0" applyNumberFormat="1" applyFont="1" applyFill="1" applyBorder="1" applyAlignment="1" applyProtection="1">
      <alignment horizontal="center" vertical="center" wrapText="1"/>
    </xf>
    <xf numFmtId="49" fontId="26" fillId="3" borderId="17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Protection="1"/>
    <xf numFmtId="0" fontId="0" fillId="0" borderId="0" xfId="0" applyFont="1" applyProtection="1">
      <protection locked="0"/>
    </xf>
    <xf numFmtId="10" fontId="3" fillId="0" borderId="27" xfId="0" applyNumberFormat="1" applyFont="1" applyBorder="1" applyAlignment="1" applyProtection="1">
      <alignment horizontal="center" vertical="center"/>
      <protection locked="0"/>
    </xf>
    <xf numFmtId="49" fontId="2" fillId="5" borderId="0" xfId="0" applyNumberFormat="1" applyFont="1" applyFill="1" applyBorder="1" applyAlignment="1">
      <alignment vertical="center" wrapText="1"/>
    </xf>
    <xf numFmtId="49" fontId="2" fillId="5" borderId="0" xfId="0" applyNumberFormat="1" applyFont="1" applyFill="1" applyBorder="1" applyAlignment="1">
      <alignment horizontal="justify" vertical="center" wrapText="1"/>
    </xf>
    <xf numFmtId="0" fontId="2" fillId="0" borderId="0" xfId="0" applyFont="1" applyBorder="1" applyAlignment="1" applyProtection="1">
      <alignment vertical="center" wrapText="1"/>
    </xf>
    <xf numFmtId="49" fontId="23" fillId="3" borderId="14" xfId="0" applyNumberFormat="1" applyFont="1" applyFill="1" applyBorder="1" applyAlignment="1" applyProtection="1">
      <alignment horizontal="center" vertical="center" wrapText="1"/>
    </xf>
    <xf numFmtId="10" fontId="3" fillId="0" borderId="2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/>
    </xf>
    <xf numFmtId="0" fontId="23" fillId="0" borderId="0" xfId="0" applyFont="1" applyAlignment="1" applyProtection="1">
      <alignment horizontal="center" vertical="center"/>
    </xf>
    <xf numFmtId="0" fontId="27" fillId="0" borderId="0" xfId="0" applyFont="1" applyBorder="1" applyAlignment="1" applyProtection="1">
      <alignment wrapText="1"/>
    </xf>
    <xf numFmtId="0" fontId="27" fillId="0" borderId="0" xfId="0" applyFont="1" applyBorder="1" applyAlignment="1" applyProtection="1">
      <alignment horizontal="left" vertical="center" wrapText="1"/>
    </xf>
    <xf numFmtId="10" fontId="23" fillId="0" borderId="0" xfId="0" applyNumberFormat="1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10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10" fontId="14" fillId="0" borderId="0" xfId="0" applyNumberFormat="1" applyFont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vertical="center" wrapText="1"/>
    </xf>
    <xf numFmtId="0" fontId="28" fillId="2" borderId="0" xfId="0" applyFont="1" applyFill="1" applyAlignment="1" applyProtection="1">
      <alignment horizontal="left" vertical="center" wrapText="1"/>
    </xf>
    <xf numFmtId="0" fontId="26" fillId="6" borderId="0" xfId="0" applyFont="1" applyFill="1" applyAlignment="1" applyProtection="1">
      <alignment horizontal="left" vertical="center" wrapText="1"/>
    </xf>
    <xf numFmtId="0" fontId="21" fillId="0" borderId="0" xfId="0" applyFont="1"/>
    <xf numFmtId="0" fontId="29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2" fillId="0" borderId="1" xfId="0" applyFont="1" applyBorder="1"/>
    <xf numFmtId="165" fontId="21" fillId="0" borderId="17" xfId="0" applyNumberFormat="1" applyFont="1" applyFill="1" applyBorder="1"/>
    <xf numFmtId="0" fontId="21" fillId="0" borderId="13" xfId="0" applyFont="1" applyFill="1" applyBorder="1" applyAlignment="1">
      <alignment horizontal="center" vertical="center"/>
    </xf>
    <xf numFmtId="0" fontId="22" fillId="0" borderId="14" xfId="0" applyFont="1" applyBorder="1"/>
    <xf numFmtId="165" fontId="21" fillId="0" borderId="15" xfId="0" applyNumberFormat="1" applyFont="1" applyFill="1" applyBorder="1"/>
    <xf numFmtId="4" fontId="29" fillId="12" borderId="29" xfId="0" applyNumberFormat="1" applyFont="1" applyFill="1" applyBorder="1"/>
    <xf numFmtId="0" fontId="30" fillId="0" borderId="0" xfId="0" applyFont="1" applyAlignment="1">
      <alignment vertical="center"/>
    </xf>
    <xf numFmtId="0" fontId="16" fillId="13" borderId="0" xfId="0" applyFont="1" applyFill="1" applyBorder="1" applyAlignment="1">
      <alignment horizontal="center" vertical="center" wrapText="1"/>
    </xf>
    <xf numFmtId="0" fontId="0" fillId="0" borderId="0" xfId="0" applyFill="1"/>
    <xf numFmtId="0" fontId="34" fillId="0" borderId="38" xfId="0" applyFont="1" applyFill="1" applyBorder="1" applyAlignment="1">
      <alignment vertical="justify" wrapText="1"/>
    </xf>
    <xf numFmtId="1" fontId="0" fillId="0" borderId="0" xfId="0" applyNumberFormat="1" applyAlignment="1">
      <alignment horizontal="center"/>
    </xf>
    <xf numFmtId="0" fontId="26" fillId="0" borderId="0" xfId="0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0" fillId="0" borderId="8" xfId="0" applyBorder="1" applyAlignment="1"/>
    <xf numFmtId="0" fontId="19" fillId="3" borderId="39" xfId="0" applyFont="1" applyFill="1" applyBorder="1" applyAlignment="1" applyProtection="1">
      <alignment horizontal="left" vertical="center"/>
    </xf>
    <xf numFmtId="0" fontId="19" fillId="3" borderId="40" xfId="0" applyFont="1" applyFill="1" applyBorder="1" applyAlignment="1" applyProtection="1">
      <alignment horizontal="left" vertical="center"/>
    </xf>
    <xf numFmtId="0" fontId="19" fillId="3" borderId="41" xfId="0" applyFont="1" applyFill="1" applyBorder="1" applyAlignment="1" applyProtection="1">
      <alignment horizontal="left" vertical="center"/>
    </xf>
    <xf numFmtId="0" fontId="18" fillId="3" borderId="42" xfId="0" applyFont="1" applyFill="1" applyBorder="1" applyAlignment="1" applyProtection="1">
      <alignment horizontal="left" vertical="center"/>
    </xf>
    <xf numFmtId="0" fontId="18" fillId="3" borderId="42" xfId="0" applyFont="1" applyFill="1" applyBorder="1" applyAlignment="1" applyProtection="1">
      <alignment horizontal="left" vertical="center" wrapText="1"/>
    </xf>
    <xf numFmtId="4" fontId="0" fillId="0" borderId="0" xfId="0" applyNumberFormat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37" fillId="3" borderId="11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18" fillId="9" borderId="21" xfId="0" applyFont="1" applyFill="1" applyBorder="1" applyAlignment="1" applyProtection="1">
      <alignment horizontal="left" vertical="center"/>
    </xf>
    <xf numFmtId="0" fontId="19" fillId="9" borderId="21" xfId="0" applyFont="1" applyFill="1" applyBorder="1" applyAlignment="1" applyProtection="1">
      <alignment horizontal="left" vertical="center"/>
    </xf>
    <xf numFmtId="0" fontId="38" fillId="9" borderId="22" xfId="0" applyFont="1" applyFill="1" applyBorder="1" applyAlignment="1">
      <alignment horizontal="left" vertical="center"/>
    </xf>
    <xf numFmtId="0" fontId="39" fillId="9" borderId="22" xfId="0" applyFont="1" applyFill="1" applyBorder="1" applyAlignment="1" applyProtection="1">
      <alignment horizontal="left" vertical="center"/>
    </xf>
    <xf numFmtId="0" fontId="39" fillId="9" borderId="23" xfId="0" applyFont="1" applyFill="1" applyBorder="1" applyAlignment="1" applyProtection="1">
      <alignment horizontal="left" vertical="center"/>
    </xf>
    <xf numFmtId="0" fontId="40" fillId="0" borderId="18" xfId="0" applyFont="1" applyFill="1" applyBorder="1" applyAlignment="1" applyProtection="1">
      <alignment vertical="center" wrapText="1"/>
      <protection locked="0"/>
    </xf>
    <xf numFmtId="0" fontId="40" fillId="0" borderId="4" xfId="0" applyFont="1" applyFill="1" applyBorder="1" applyAlignment="1" applyProtection="1">
      <alignment vertical="center" wrapText="1"/>
      <protection locked="0"/>
    </xf>
    <xf numFmtId="0" fontId="40" fillId="0" borderId="4" xfId="0" applyFont="1" applyBorder="1" applyAlignment="1" applyProtection="1">
      <alignment horizontal="center" vertical="center" wrapText="1"/>
      <protection locked="0"/>
    </xf>
    <xf numFmtId="4" fontId="40" fillId="0" borderId="1" xfId="0" applyNumberFormat="1" applyFont="1" applyBorder="1" applyAlignment="1" applyProtection="1">
      <alignment horizontal="center" vertical="center" wrapText="1"/>
      <protection locked="0"/>
    </xf>
    <xf numFmtId="4" fontId="40" fillId="0" borderId="4" xfId="0" applyNumberFormat="1" applyFont="1" applyBorder="1" applyAlignment="1" applyProtection="1">
      <alignment horizontal="right" vertical="center" wrapText="1"/>
      <protection locked="0"/>
    </xf>
    <xf numFmtId="4" fontId="4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40" fillId="10" borderId="1" xfId="0" applyNumberFormat="1" applyFont="1" applyFill="1" applyBorder="1" applyAlignment="1" applyProtection="1">
      <alignment horizontal="right" vertical="center" wrapText="1"/>
      <protection locked="0"/>
    </xf>
    <xf numFmtId="4" fontId="41" fillId="6" borderId="1" xfId="0" applyNumberFormat="1" applyFont="1" applyFill="1" applyBorder="1" applyAlignment="1" applyProtection="1">
      <alignment horizontal="right" vertical="center" wrapText="1"/>
      <protection locked="0"/>
    </xf>
    <xf numFmtId="4" fontId="42" fillId="1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 applyProtection="1">
      <alignment horizontal="justify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4" fontId="40" fillId="0" borderId="1" xfId="0" applyNumberFormat="1" applyFont="1" applyBorder="1" applyAlignment="1" applyProtection="1">
      <alignment horizontal="right" vertical="center" wrapText="1"/>
      <protection locked="0"/>
    </xf>
    <xf numFmtId="0" fontId="43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" fontId="22" fillId="0" borderId="1" xfId="0" applyNumberFormat="1" applyFont="1" applyBorder="1" applyAlignment="1" applyProtection="1">
      <alignment horizontal="center" vertical="center" wrapText="1"/>
      <protection locked="0"/>
    </xf>
    <xf numFmtId="4" fontId="22" fillId="0" borderId="1" xfId="0" applyNumberFormat="1" applyFont="1" applyBorder="1" applyAlignment="1" applyProtection="1">
      <alignment horizontal="right" vertical="center" wrapText="1"/>
      <protection locked="0"/>
    </xf>
    <xf numFmtId="4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2" fillId="10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Border="1" applyProtection="1">
      <protection locked="0"/>
    </xf>
    <xf numFmtId="0" fontId="43" fillId="0" borderId="19" xfId="0" applyFont="1" applyFill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right" vertical="center" wrapText="1"/>
      <protection locked="0"/>
    </xf>
    <xf numFmtId="4" fontId="22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44" fillId="11" borderId="28" xfId="0" applyNumberFormat="1" applyFont="1" applyFill="1" applyBorder="1" applyAlignment="1" applyProtection="1">
      <alignment horizontal="right" vertical="center" wrapText="1"/>
      <protection locked="0"/>
    </xf>
    <xf numFmtId="4" fontId="45" fillId="11" borderId="28" xfId="0" applyNumberFormat="1" applyFont="1" applyFill="1" applyBorder="1" applyAlignment="1" applyProtection="1">
      <alignment horizontal="right" vertical="center" wrapText="1"/>
      <protection locked="0"/>
    </xf>
    <xf numFmtId="0" fontId="46" fillId="11" borderId="28" xfId="0" applyFont="1" applyFill="1" applyBorder="1" applyAlignment="1" applyProtection="1">
      <alignment horizontal="center" wrapText="1"/>
      <protection locked="0"/>
    </xf>
    <xf numFmtId="0" fontId="24" fillId="11" borderId="29" xfId="0" applyFont="1" applyFill="1" applyBorder="1" applyAlignment="1" applyProtection="1">
      <alignment horizontal="center" vertical="center"/>
      <protection locked="0"/>
    </xf>
    <xf numFmtId="0" fontId="37" fillId="9" borderId="22" xfId="0" applyFont="1" applyFill="1" applyBorder="1" applyAlignment="1" applyProtection="1">
      <alignment horizontal="left" vertical="center"/>
    </xf>
    <xf numFmtId="0" fontId="37" fillId="9" borderId="23" xfId="0" applyFont="1" applyFill="1" applyBorder="1" applyAlignment="1" applyProtection="1">
      <alignment horizontal="left" vertical="center"/>
    </xf>
    <xf numFmtId="0" fontId="2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4" fontId="22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2" fillId="10" borderId="5" xfId="0" applyNumberFormat="1" applyFont="1" applyFill="1" applyBorder="1" applyAlignment="1" applyProtection="1">
      <alignment horizontal="right" vertical="center" wrapText="1"/>
      <protection locked="0"/>
    </xf>
    <xf numFmtId="4" fontId="44" fillId="11" borderId="33" xfId="0" applyNumberFormat="1" applyFont="1" applyFill="1" applyBorder="1" applyAlignment="1" applyProtection="1">
      <alignment horizontal="right" vertical="center" wrapText="1"/>
      <protection locked="0"/>
    </xf>
    <xf numFmtId="4" fontId="44" fillId="11" borderId="9" xfId="0" applyNumberFormat="1" applyFont="1" applyFill="1" applyBorder="1" applyAlignment="1" applyProtection="1">
      <alignment horizontal="right" vertical="center" wrapText="1"/>
      <protection locked="0"/>
    </xf>
    <xf numFmtId="4" fontId="44" fillId="11" borderId="31" xfId="0" applyNumberFormat="1" applyFont="1" applyFill="1" applyBorder="1" applyAlignment="1" applyProtection="1">
      <alignment horizontal="right" vertical="center" wrapText="1"/>
      <protection locked="0"/>
    </xf>
    <xf numFmtId="0" fontId="46" fillId="11" borderId="28" xfId="0" applyFont="1" applyFill="1" applyBorder="1" applyAlignment="1" applyProtection="1">
      <alignment horizontal="justify" wrapText="1"/>
      <protection locked="0"/>
    </xf>
    <xf numFmtId="4" fontId="44" fillId="8" borderId="28" xfId="0" applyNumberFormat="1" applyFont="1" applyFill="1" applyBorder="1" applyAlignment="1" applyProtection="1">
      <alignment horizontal="right" vertical="center" wrapText="1"/>
      <protection locked="0"/>
    </xf>
    <xf numFmtId="4" fontId="45" fillId="8" borderId="28" xfId="0" applyNumberFormat="1" applyFont="1" applyFill="1" applyBorder="1" applyAlignment="1" applyProtection="1">
      <alignment horizontal="right" vertical="center" wrapText="1"/>
      <protection locked="0"/>
    </xf>
    <xf numFmtId="0" fontId="46" fillId="8" borderId="28" xfId="0" applyFont="1" applyFill="1" applyBorder="1" applyAlignment="1" applyProtection="1">
      <alignment horizontal="center" wrapText="1"/>
      <protection locked="0"/>
    </xf>
    <xf numFmtId="0" fontId="24" fillId="8" borderId="29" xfId="0" applyFont="1" applyFill="1" applyBorder="1" applyProtection="1">
      <protection locked="0"/>
    </xf>
    <xf numFmtId="0" fontId="7" fillId="9" borderId="32" xfId="0" applyFont="1" applyFill="1" applyBorder="1" applyAlignment="1" applyProtection="1">
      <alignment horizontal="left" vertical="center"/>
    </xf>
    <xf numFmtId="0" fontId="20" fillId="9" borderId="20" xfId="0" applyFont="1" applyFill="1" applyBorder="1" applyAlignment="1">
      <alignment horizontal="left" vertical="center"/>
    </xf>
    <xf numFmtId="0" fontId="7" fillId="9" borderId="20" xfId="0" applyFont="1" applyFill="1" applyBorder="1" applyAlignment="1" applyProtection="1">
      <alignment horizontal="left" vertical="center"/>
    </xf>
    <xf numFmtId="0" fontId="7" fillId="9" borderId="24" xfId="0" applyFont="1" applyFill="1" applyBorder="1" applyAlignment="1" applyProtection="1">
      <alignment horizontal="left" vertical="center"/>
    </xf>
    <xf numFmtId="0" fontId="19" fillId="6" borderId="21" xfId="0" applyFont="1" applyFill="1" applyBorder="1" applyAlignment="1" applyProtection="1">
      <alignment horizontal="left" vertical="center"/>
    </xf>
    <xf numFmtId="0" fontId="20" fillId="6" borderId="22" xfId="0" applyFont="1" applyFill="1" applyBorder="1" applyAlignment="1">
      <alignment horizontal="left" vertical="center"/>
    </xf>
    <xf numFmtId="0" fontId="7" fillId="6" borderId="20" xfId="0" applyFont="1" applyFill="1" applyBorder="1" applyAlignment="1" applyProtection="1">
      <alignment horizontal="left" vertical="center"/>
    </xf>
    <xf numFmtId="0" fontId="7" fillId="6" borderId="24" xfId="0" applyFont="1" applyFill="1" applyBorder="1" applyAlignment="1" applyProtection="1">
      <alignment horizontal="left" vertical="center"/>
    </xf>
    <xf numFmtId="0" fontId="42" fillId="0" borderId="16" xfId="0" applyFont="1" applyFill="1" applyBorder="1" applyAlignment="1" applyProtection="1">
      <alignment horizontal="justify" vertical="center" wrapText="1"/>
    </xf>
    <xf numFmtId="0" fontId="42" fillId="0" borderId="1" xfId="0" applyFont="1" applyFill="1" applyBorder="1" applyAlignment="1" applyProtection="1">
      <alignment horizontal="left" vertical="center" wrapText="1"/>
    </xf>
    <xf numFmtId="0" fontId="42" fillId="0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14" xfId="0" applyFont="1" applyFill="1" applyBorder="1" applyAlignment="1" applyProtection="1">
      <alignment horizontal="center" vertical="center" wrapText="1"/>
    </xf>
    <xf numFmtId="4" fontId="22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4" xfId="0" applyNumberFormat="1" applyFont="1" applyFill="1" applyBorder="1" applyAlignment="1" applyProtection="1">
      <alignment horizontal="right" vertical="center" wrapText="1"/>
      <protection locked="0"/>
    </xf>
    <xf numFmtId="0" fontId="19" fillId="6" borderId="32" xfId="0" applyFont="1" applyFill="1" applyBorder="1" applyAlignment="1" applyProtection="1">
      <alignment horizontal="left" vertical="center"/>
    </xf>
    <xf numFmtId="0" fontId="20" fillId="6" borderId="20" xfId="0" applyFont="1" applyFill="1" applyBorder="1" applyAlignment="1">
      <alignment vertical="center"/>
    </xf>
    <xf numFmtId="0" fontId="20" fillId="6" borderId="22" xfId="0" applyFont="1" applyFill="1" applyBorder="1" applyAlignment="1">
      <alignment vertical="center"/>
    </xf>
    <xf numFmtId="0" fontId="22" fillId="6" borderId="20" xfId="0" applyFont="1" applyFill="1" applyBorder="1" applyAlignment="1" applyProtection="1">
      <alignment horizontal="center" vertical="center" wrapText="1"/>
    </xf>
    <xf numFmtId="0" fontId="22" fillId="6" borderId="24" xfId="0" applyFont="1" applyFill="1" applyBorder="1" applyAlignment="1" applyProtection="1">
      <alignment horizontal="center" vertical="center" wrapText="1"/>
    </xf>
    <xf numFmtId="0" fontId="22" fillId="3" borderId="16" xfId="0" applyFont="1" applyFill="1" applyBorder="1" applyAlignment="1" applyProtection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42" fillId="3" borderId="11" xfId="0" applyFont="1" applyFill="1" applyBorder="1" applyAlignment="1" applyProtection="1">
      <alignment horizontal="center" vertical="center" wrapText="1"/>
    </xf>
    <xf numFmtId="0" fontId="22" fillId="3" borderId="17" xfId="0" applyFont="1" applyFill="1" applyBorder="1" applyAlignment="1" applyProtection="1">
      <alignment horizontal="center" vertical="center" wrapText="1"/>
    </xf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4" xfId="0" applyFont="1" applyFill="1" applyBorder="1" applyAlignment="1" applyProtection="1">
      <alignment horizontal="left" vertical="center" wrapText="1"/>
    </xf>
    <xf numFmtId="49" fontId="40" fillId="0" borderId="4" xfId="0" applyNumberFormat="1" applyFont="1" applyFill="1" applyBorder="1" applyAlignment="1" applyProtection="1">
      <alignment horizontal="center" vertical="center" wrapText="1"/>
    </xf>
    <xf numFmtId="4" fontId="40" fillId="0" borderId="4" xfId="0" applyNumberFormat="1" applyFont="1" applyFill="1" applyBorder="1" applyAlignment="1" applyProtection="1">
      <alignment horizontal="center" vertical="center" wrapText="1"/>
      <protection locked="0"/>
    </xf>
    <xf numFmtId="10" fontId="4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40" fillId="10" borderId="4" xfId="0" applyNumberFormat="1" applyFont="1" applyFill="1" applyBorder="1" applyAlignment="1" applyProtection="1">
      <alignment horizontal="right" vertical="center" wrapText="1"/>
      <protection locked="0"/>
    </xf>
    <xf numFmtId="4" fontId="41" fillId="6" borderId="4" xfId="0" applyNumberFormat="1" applyFont="1" applyFill="1" applyBorder="1" applyAlignment="1" applyProtection="1">
      <alignment vertical="center"/>
      <protection locked="0"/>
    </xf>
    <xf numFmtId="4" fontId="4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justify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22" fillId="0" borderId="16" xfId="0" applyFont="1" applyFill="1" applyBorder="1" applyAlignment="1" applyProtection="1">
      <alignment horizontal="justify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4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10" fontId="2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22" fillId="10" borderId="4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</xf>
    <xf numFmtId="0" fontId="49" fillId="8" borderId="28" xfId="0" applyFont="1" applyFill="1" applyBorder="1" applyAlignment="1" applyProtection="1">
      <alignment horizontal="center" wrapText="1"/>
      <protection locked="0"/>
    </xf>
    <xf numFmtId="4" fontId="44" fillId="7" borderId="9" xfId="0" applyNumberFormat="1" applyFont="1" applyFill="1" applyBorder="1" applyAlignment="1" applyProtection="1">
      <alignment horizontal="right" vertical="center" wrapText="1"/>
      <protection locked="0"/>
    </xf>
    <xf numFmtId="4" fontId="44" fillId="7" borderId="3" xfId="0" applyNumberFormat="1" applyFont="1" applyFill="1" applyBorder="1" applyAlignment="1" applyProtection="1">
      <alignment horizontal="right" vertical="center" wrapText="1"/>
      <protection locked="0"/>
    </xf>
    <xf numFmtId="164" fontId="46" fillId="7" borderId="31" xfId="0" applyNumberFormat="1" applyFont="1" applyFill="1" applyBorder="1" applyAlignment="1" applyProtection="1">
      <alignment horizontal="center" wrapText="1"/>
      <protection locked="0"/>
    </xf>
    <xf numFmtId="0" fontId="24" fillId="7" borderId="29" xfId="0" applyFont="1" applyFill="1" applyBorder="1" applyProtection="1">
      <protection locked="0"/>
    </xf>
    <xf numFmtId="0" fontId="2" fillId="0" borderId="0" xfId="0" applyFont="1" applyFill="1" applyBorder="1" applyAlignment="1">
      <alignment wrapText="1"/>
    </xf>
    <xf numFmtId="0" fontId="22" fillId="0" borderId="4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left"/>
    </xf>
    <xf numFmtId="10" fontId="5" fillId="0" borderId="35" xfId="0" applyNumberFormat="1" applyFont="1" applyBorder="1" applyAlignment="1" applyProtection="1">
      <alignment horizontal="center" vertical="center"/>
    </xf>
    <xf numFmtId="10" fontId="5" fillId="0" borderId="36" xfId="0" applyNumberFormat="1" applyFont="1" applyBorder="1" applyAlignment="1">
      <alignment horizontal="center" vertical="center"/>
    </xf>
    <xf numFmtId="10" fontId="3" fillId="0" borderId="34" xfId="0" applyNumberFormat="1" applyFont="1" applyBorder="1" applyAlignment="1" applyProtection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  <xf numFmtId="0" fontId="7" fillId="0" borderId="0" xfId="1" applyFont="1" applyBorder="1" applyAlignment="1">
      <alignment horizontal="left" vertical="center" wrapText="1"/>
    </xf>
    <xf numFmtId="4" fontId="0" fillId="0" borderId="43" xfId="0" applyNumberFormat="1" applyBorder="1" applyAlignme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top"/>
    </xf>
    <xf numFmtId="0" fontId="34" fillId="0" borderId="46" xfId="0" applyFont="1" applyFill="1" applyBorder="1" applyAlignment="1">
      <alignment vertical="justify" wrapText="1"/>
    </xf>
    <xf numFmtId="0" fontId="36" fillId="0" borderId="0" xfId="0" applyFont="1"/>
    <xf numFmtId="0" fontId="34" fillId="0" borderId="0" xfId="0" applyFont="1" applyFill="1" applyBorder="1" applyAlignment="1">
      <alignment vertical="justify" wrapText="1"/>
    </xf>
    <xf numFmtId="4" fontId="0" fillId="0" borderId="0" xfId="0" applyNumberFormat="1" applyAlignment="1">
      <alignment horizontal="right"/>
    </xf>
    <xf numFmtId="49" fontId="58" fillId="0" borderId="1" xfId="0" applyNumberFormat="1" applyFont="1" applyFill="1" applyBorder="1" applyAlignment="1" applyProtection="1">
      <alignment horizontal="center" vertical="center" wrapText="1"/>
    </xf>
    <xf numFmtId="3" fontId="58" fillId="0" borderId="1" xfId="0" applyNumberFormat="1" applyFont="1" applyFill="1" applyBorder="1" applyAlignment="1" applyProtection="1">
      <alignment horizontal="center" vertical="center" wrapText="1"/>
    </xf>
    <xf numFmtId="4" fontId="58" fillId="0" borderId="1" xfId="0" applyNumberFormat="1" applyFont="1" applyFill="1" applyBorder="1" applyAlignment="1" applyProtection="1">
      <alignment vertical="center" wrapText="1"/>
    </xf>
    <xf numFmtId="1" fontId="57" fillId="0" borderId="1" xfId="0" applyNumberFormat="1" applyFont="1" applyFill="1" applyBorder="1" applyAlignment="1">
      <alignment horizontal="left" vertical="center" wrapText="1"/>
    </xf>
    <xf numFmtId="0" fontId="55" fillId="0" borderId="0" xfId="0" applyNumberFormat="1" applyFont="1" applyAlignment="1">
      <alignment horizontal="center"/>
    </xf>
    <xf numFmtId="4" fontId="55" fillId="0" borderId="0" xfId="0" applyNumberFormat="1" applyFont="1" applyAlignment="1">
      <alignment horizontal="right"/>
    </xf>
    <xf numFmtId="0" fontId="55" fillId="0" borderId="0" xfId="0" applyFont="1"/>
    <xf numFmtId="0" fontId="55" fillId="0" borderId="0" xfId="0" applyFont="1" applyFill="1"/>
    <xf numFmtId="1" fontId="59" fillId="0" borderId="0" xfId="0" applyNumberFormat="1" applyFont="1" applyAlignment="1">
      <alignment horizontal="left"/>
    </xf>
    <xf numFmtId="1" fontId="60" fillId="0" borderId="0" xfId="0" applyNumberFormat="1" applyFont="1" applyAlignment="1">
      <alignment horizontal="center"/>
    </xf>
    <xf numFmtId="1" fontId="59" fillId="0" borderId="0" xfId="0" applyNumberFormat="1" applyFont="1" applyAlignment="1">
      <alignment horizontal="center" vertical="top"/>
    </xf>
    <xf numFmtId="49" fontId="55" fillId="0" borderId="1" xfId="0" applyNumberFormat="1" applyFont="1" applyBorder="1" applyAlignment="1">
      <alignment vertical="center" wrapText="1"/>
    </xf>
    <xf numFmtId="49" fontId="5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Fill="1" applyBorder="1"/>
    <xf numFmtId="0" fontId="36" fillId="0" borderId="0" xfId="0" applyFont="1" applyBorder="1"/>
    <xf numFmtId="1" fontId="57" fillId="3" borderId="10" xfId="0" applyNumberFormat="1" applyFont="1" applyFill="1" applyBorder="1" applyAlignment="1">
      <alignment horizontal="center" vertical="center"/>
    </xf>
    <xf numFmtId="1" fontId="57" fillId="3" borderId="11" xfId="0" applyNumberFormat="1" applyFont="1" applyFill="1" applyBorder="1" applyAlignment="1">
      <alignment horizontal="center" vertical="center" wrapText="1"/>
    </xf>
    <xf numFmtId="0" fontId="57" fillId="3" borderId="11" xfId="0" applyNumberFormat="1" applyFont="1" applyFill="1" applyBorder="1" applyAlignment="1">
      <alignment horizontal="center" vertical="center" wrapText="1"/>
    </xf>
    <xf numFmtId="165" fontId="57" fillId="3" borderId="11" xfId="0" applyNumberFormat="1" applyFont="1" applyFill="1" applyBorder="1" applyAlignment="1">
      <alignment horizontal="center" vertical="center" wrapText="1"/>
    </xf>
    <xf numFmtId="4" fontId="57" fillId="3" borderId="11" xfId="0" applyNumberFormat="1" applyFont="1" applyFill="1" applyBorder="1" applyAlignment="1">
      <alignment horizontal="center" vertical="center" wrapText="1"/>
    </xf>
    <xf numFmtId="4" fontId="57" fillId="3" borderId="12" xfId="0" applyNumberFormat="1" applyFont="1" applyFill="1" applyBorder="1" applyAlignment="1">
      <alignment horizontal="center" vertical="center" wrapText="1"/>
    </xf>
    <xf numFmtId="1" fontId="58" fillId="0" borderId="16" xfId="0" applyNumberFormat="1" applyFont="1" applyFill="1" applyBorder="1" applyAlignment="1">
      <alignment horizontal="center" vertical="center" wrapText="1"/>
    </xf>
    <xf numFmtId="4" fontId="58" fillId="0" borderId="17" xfId="0" applyNumberFormat="1" applyFont="1" applyFill="1" applyBorder="1" applyAlignment="1">
      <alignment horizontal="right" vertical="center" wrapText="1"/>
    </xf>
    <xf numFmtId="4" fontId="58" fillId="3" borderId="17" xfId="0" applyNumberFormat="1" applyFont="1" applyFill="1" applyBorder="1" applyAlignment="1">
      <alignment vertical="center" wrapText="1"/>
    </xf>
    <xf numFmtId="4" fontId="54" fillId="3" borderId="15" xfId="0" applyNumberFormat="1" applyFont="1" applyFill="1" applyBorder="1" applyAlignment="1">
      <alignment vertical="center" wrapText="1"/>
    </xf>
    <xf numFmtId="1" fontId="58" fillId="0" borderId="19" xfId="0" applyNumberFormat="1" applyFont="1" applyFill="1" applyBorder="1" applyAlignment="1">
      <alignment horizontal="center" vertical="center" wrapText="1"/>
    </xf>
    <xf numFmtId="1" fontId="57" fillId="0" borderId="5" xfId="0" applyNumberFormat="1" applyFont="1" applyFill="1" applyBorder="1" applyAlignment="1">
      <alignment horizontal="left" vertical="center" wrapText="1"/>
    </xf>
    <xf numFmtId="49" fontId="56" fillId="0" borderId="5" xfId="0" applyNumberFormat="1" applyFont="1" applyBorder="1" applyAlignment="1">
      <alignment vertical="center" wrapText="1"/>
    </xf>
    <xf numFmtId="49" fontId="58" fillId="0" borderId="5" xfId="0" applyNumberFormat="1" applyFont="1" applyFill="1" applyBorder="1" applyAlignment="1" applyProtection="1">
      <alignment horizontal="center" vertical="center" wrapText="1"/>
    </xf>
    <xf numFmtId="3" fontId="58" fillId="0" borderId="5" xfId="0" applyNumberFormat="1" applyFont="1" applyFill="1" applyBorder="1" applyAlignment="1" applyProtection="1">
      <alignment horizontal="center" vertical="center" wrapText="1"/>
    </xf>
    <xf numFmtId="4" fontId="58" fillId="0" borderId="5" xfId="0" applyNumberFormat="1" applyFont="1" applyFill="1" applyBorder="1" applyAlignment="1" applyProtection="1">
      <alignment vertical="center" wrapText="1"/>
    </xf>
    <xf numFmtId="4" fontId="58" fillId="0" borderId="47" xfId="0" applyNumberFormat="1" applyFont="1" applyFill="1" applyBorder="1" applyAlignment="1">
      <alignment horizontal="right" vertical="center" wrapText="1"/>
    </xf>
    <xf numFmtId="4" fontId="58" fillId="3" borderId="12" xfId="0" applyNumberFormat="1" applyFont="1" applyFill="1" applyBorder="1" applyAlignment="1">
      <alignment vertical="center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/>
    <xf numFmtId="0" fontId="0" fillId="0" borderId="7" xfId="0" applyBorder="1" applyAlignment="1"/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44" fillId="11" borderId="2" xfId="0" applyFont="1" applyFill="1" applyBorder="1" applyAlignment="1" applyProtection="1">
      <alignment horizontal="left" vertical="center" wrapText="1"/>
      <protection locked="0"/>
    </xf>
    <xf numFmtId="0" fontId="44" fillId="11" borderId="3" xfId="0" applyFont="1" applyFill="1" applyBorder="1" applyAlignment="1" applyProtection="1">
      <alignment horizontal="left" vertical="center" wrapText="1"/>
      <protection locked="0"/>
    </xf>
    <xf numFmtId="0" fontId="44" fillId="11" borderId="31" xfId="0" applyFont="1" applyFill="1" applyBorder="1" applyAlignment="1" applyProtection="1">
      <alignment horizontal="left" vertical="center" wrapText="1"/>
      <protection locked="0"/>
    </xf>
    <xf numFmtId="0" fontId="44" fillId="8" borderId="2" xfId="0" applyFont="1" applyFill="1" applyBorder="1" applyAlignment="1" applyProtection="1">
      <alignment horizontal="left" vertical="center" wrapText="1"/>
      <protection locked="0"/>
    </xf>
    <xf numFmtId="0" fontId="44" fillId="8" borderId="3" xfId="0" applyFont="1" applyFill="1" applyBorder="1" applyAlignment="1" applyProtection="1">
      <alignment horizontal="left" vertical="center" wrapText="1"/>
      <protection locked="0"/>
    </xf>
    <xf numFmtId="0" fontId="44" fillId="8" borderId="3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wrapText="1"/>
    </xf>
    <xf numFmtId="0" fontId="12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center"/>
    </xf>
    <xf numFmtId="0" fontId="21" fillId="0" borderId="22" xfId="0" applyFont="1" applyBorder="1" applyAlignment="1" applyProtection="1">
      <alignment horizontal="left" vertical="center"/>
      <protection locked="0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6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center"/>
    </xf>
    <xf numFmtId="0" fontId="0" fillId="0" borderId="26" xfId="0" applyBorder="1" applyAlignment="1">
      <alignment vertical="center"/>
    </xf>
    <xf numFmtId="0" fontId="21" fillId="0" borderId="26" xfId="0" applyFont="1" applyBorder="1" applyAlignment="1" applyProtection="1">
      <alignment horizontal="left" vertical="center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4" fillId="7" borderId="2" xfId="0" applyFont="1" applyFill="1" applyBorder="1" applyAlignment="1" applyProtection="1">
      <alignment horizontal="left" wrapText="1"/>
      <protection locked="0"/>
    </xf>
    <xf numFmtId="0" fontId="44" fillId="7" borderId="3" xfId="0" applyFont="1" applyFill="1" applyBorder="1" applyAlignment="1" applyProtection="1">
      <alignment horizontal="left" wrapText="1"/>
      <protection locked="0"/>
    </xf>
    <xf numFmtId="0" fontId="44" fillId="7" borderId="45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</xf>
    <xf numFmtId="0" fontId="19" fillId="9" borderId="21" xfId="0" applyFont="1" applyFill="1" applyBorder="1" applyAlignment="1" applyProtection="1">
      <alignment horizontal="left" vertical="center"/>
    </xf>
    <xf numFmtId="0" fontId="19" fillId="9" borderId="22" xfId="0" applyFont="1" applyFill="1" applyBorder="1" applyAlignment="1" applyProtection="1">
      <alignment horizontal="left" vertical="center"/>
    </xf>
    <xf numFmtId="0" fontId="18" fillId="3" borderId="34" xfId="0" applyFont="1" applyFill="1" applyBorder="1" applyAlignment="1" applyProtection="1">
      <alignment horizontal="left" vertical="center" wrapText="1"/>
    </xf>
    <xf numFmtId="0" fontId="0" fillId="0" borderId="35" xfId="0" applyFont="1" applyBorder="1" applyAlignment="1">
      <alignment wrapText="1"/>
    </xf>
    <xf numFmtId="1" fontId="55" fillId="0" borderId="37" xfId="0" applyNumberFormat="1" applyFont="1" applyFill="1" applyBorder="1" applyAlignment="1">
      <alignment horizontal="center"/>
    </xf>
    <xf numFmtId="1" fontId="55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/>
    <xf numFmtId="1" fontId="58" fillId="3" borderId="16" xfId="0" applyNumberFormat="1" applyFont="1" applyFill="1" applyBorder="1" applyAlignment="1">
      <alignment horizontal="left" vertical="center" wrapText="1"/>
    </xf>
    <xf numFmtId="0" fontId="58" fillId="3" borderId="1" xfId="0" applyFont="1" applyFill="1" applyBorder="1" applyAlignment="1">
      <alignment horizontal="left" wrapText="1"/>
    </xf>
    <xf numFmtId="1" fontId="54" fillId="3" borderId="13" xfId="0" applyNumberFormat="1" applyFont="1" applyFill="1" applyBorder="1" applyAlignment="1">
      <alignment horizontal="left" vertical="center" wrapText="1"/>
    </xf>
    <xf numFmtId="1" fontId="54" fillId="3" borderId="14" xfId="0" applyNumberFormat="1" applyFont="1" applyFill="1" applyBorder="1" applyAlignment="1">
      <alignment horizontal="left" vertical="center" wrapText="1"/>
    </xf>
    <xf numFmtId="1" fontId="58" fillId="3" borderId="10" xfId="0" applyNumberFormat="1" applyFont="1" applyFill="1" applyBorder="1" applyAlignment="1">
      <alignment horizontal="left" vertical="center" wrapText="1"/>
    </xf>
    <xf numFmtId="1" fontId="58" fillId="3" borderId="1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7" fillId="0" borderId="0" xfId="1" applyFont="1" applyBorder="1" applyAlignment="1">
      <alignment horizontal="left" vertical="center" wrapText="1"/>
    </xf>
    <xf numFmtId="0" fontId="29" fillId="7" borderId="2" xfId="0" applyFont="1" applyFill="1" applyBorder="1" applyAlignment="1">
      <alignment horizontal="right"/>
    </xf>
    <xf numFmtId="0" fontId="29" fillId="7" borderId="3" xfId="0" applyFont="1" applyFill="1" applyBorder="1" applyAlignment="1">
      <alignment horizontal="right"/>
    </xf>
    <xf numFmtId="0" fontId="29" fillId="7" borderId="31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 vertical="center" wrapText="1"/>
    </xf>
  </cellXfs>
  <cellStyles count="2">
    <cellStyle name="Normálna 2" xfId="1"/>
    <cellStyle name="Normáln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232834</xdr:colOff>
      <xdr:row>0</xdr:row>
      <xdr:rowOff>47625</xdr:rowOff>
    </xdr:from>
    <xdr:to>
      <xdr:col>0</xdr:col>
      <xdr:colOff>983193</xdr:colOff>
      <xdr:row>3</xdr:row>
      <xdr:rowOff>133350</xdr:rowOff>
    </xdr:to>
    <xdr:pic>
      <xdr:nvPicPr>
        <xdr:cNvPr id="3" name="Obrázok 1" descr="logo IROP 2014-2020_verzia 0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4" y="47625"/>
          <a:ext cx="75035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2010833</xdr:colOff>
      <xdr:row>0</xdr:row>
      <xdr:rowOff>79375</xdr:rowOff>
    </xdr:from>
    <xdr:to>
      <xdr:col>16</xdr:col>
      <xdr:colOff>2000250</xdr:colOff>
      <xdr:row>3</xdr:row>
      <xdr:rowOff>155575</xdr:rowOff>
    </xdr:to>
    <xdr:pic>
      <xdr:nvPicPr>
        <xdr:cNvPr id="5" name="Obrázok 2" descr="http://www.euroregion-tatry.eu/_pliki/flaga_UE+unia_europejska_EFRR_z_lewej_SK%20small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4333" y="79375"/>
          <a:ext cx="203729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ata.pecova\Documents\In&#233;%20OP\OPII\ManFEU\A831%20-%20OKMP\Aktualiz&#225;cia%20metodiky%20OPII\!Prirucky_OPII\PpZ\Prilohy_PpZ_2_4\Pr&#237;loha%201a_Podporna%20dokumentacia%20k%20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) Rozpočet projektu GP"/>
      <sheetName val="a) Rozpočet projektu NGP"/>
      <sheetName val="b)Pozemky"/>
      <sheetName val="Zdroj"/>
      <sheetName val="Hárok2"/>
      <sheetName val="Hárok3"/>
      <sheetName val="a) Rozpočet projektu PZ_ŽoNFP"/>
      <sheetName val="b) Rozpočet projektu ŽoNFP_PGP"/>
      <sheetName val="c) Položkový rozpočet ŽoNFP "/>
      <sheetName val="d) Pozem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2"/>
  <sheetViews>
    <sheetView zoomScale="80" zoomScaleNormal="80" workbookViewId="0">
      <selection activeCell="P21" sqref="P21"/>
    </sheetView>
  </sheetViews>
  <sheetFormatPr defaultColWidth="9.140625" defaultRowHeight="15" x14ac:dyDescent="0.25"/>
  <cols>
    <col min="1" max="1" width="30.5703125" style="1" customWidth="1"/>
    <col min="2" max="2" width="16.7109375" style="1" customWidth="1"/>
    <col min="3" max="3" width="11.28515625" style="2" customWidth="1"/>
    <col min="4" max="4" width="9.28515625" style="3" customWidth="1"/>
    <col min="5" max="10" width="20.28515625" style="3" customWidth="1"/>
    <col min="11" max="13" width="20.28515625" style="3" hidden="1" customWidth="1"/>
    <col min="14" max="15" width="20.28515625" style="3" customWidth="1"/>
    <col min="16" max="17" width="30.7109375" style="1" customWidth="1"/>
    <col min="18" max="18" width="10.5703125" style="8" customWidth="1"/>
    <col min="19" max="19" width="10.5703125" style="1" customWidth="1"/>
    <col min="20" max="39" width="9.140625" style="1" customWidth="1"/>
    <col min="40" max="16384" width="9.140625" style="1"/>
  </cols>
  <sheetData>
    <row r="1" spans="1:25" x14ac:dyDescent="0.25">
      <c r="A1" s="8"/>
      <c r="B1" s="8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8"/>
      <c r="Q1" s="8"/>
      <c r="R1" s="17"/>
      <c r="S1" s="18"/>
      <c r="T1" s="18"/>
      <c r="U1" s="18"/>
      <c r="V1" s="18"/>
      <c r="W1" s="18"/>
      <c r="X1" s="18"/>
      <c r="Y1" s="18"/>
    </row>
    <row r="2" spans="1:25" x14ac:dyDescent="0.25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17"/>
      <c r="S2" s="18"/>
      <c r="T2" s="18"/>
      <c r="U2" s="18"/>
      <c r="V2" s="18"/>
      <c r="W2" s="18"/>
      <c r="X2" s="18"/>
      <c r="Y2" s="18"/>
    </row>
    <row r="3" spans="1:25" x14ac:dyDescent="0.25">
      <c r="A3" s="8"/>
      <c r="B3" s="8"/>
      <c r="C3" s="9"/>
      <c r="D3" s="10"/>
      <c r="E3" s="10"/>
      <c r="F3" s="21"/>
      <c r="G3" s="10"/>
      <c r="H3" s="10"/>
      <c r="I3" s="10"/>
      <c r="J3" s="10"/>
      <c r="K3" s="10"/>
      <c r="L3" s="10"/>
      <c r="M3" s="10"/>
      <c r="N3" s="10"/>
      <c r="O3" s="10"/>
      <c r="P3" s="8"/>
      <c r="Q3" s="8"/>
      <c r="R3" s="17"/>
      <c r="S3" s="18"/>
      <c r="T3" s="18"/>
      <c r="U3" s="18"/>
      <c r="V3" s="18"/>
      <c r="W3" s="18"/>
      <c r="X3" s="18"/>
      <c r="Y3" s="18"/>
    </row>
    <row r="4" spans="1:25" x14ac:dyDescent="0.25">
      <c r="A4" s="11"/>
      <c r="B4" s="11"/>
      <c r="C4" s="23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8"/>
      <c r="R4" s="17"/>
      <c r="S4" s="17"/>
      <c r="T4" s="18"/>
      <c r="U4" s="18"/>
      <c r="V4" s="18"/>
      <c r="W4" s="18"/>
      <c r="X4" s="18"/>
      <c r="Y4" s="18"/>
    </row>
    <row r="5" spans="1:25" ht="23.25" x14ac:dyDescent="0.35">
      <c r="A5" s="276" t="s">
        <v>104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17"/>
      <c r="S5" s="18"/>
      <c r="T5" s="18"/>
      <c r="U5" s="18"/>
      <c r="V5" s="18"/>
      <c r="W5" s="18"/>
      <c r="X5" s="18"/>
      <c r="Y5" s="18"/>
    </row>
    <row r="6" spans="1:25" ht="21" thickBot="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8"/>
      <c r="R6" s="17"/>
      <c r="S6" s="18"/>
      <c r="T6" s="18"/>
      <c r="U6" s="18"/>
      <c r="V6" s="18"/>
      <c r="W6" s="18"/>
      <c r="X6" s="18"/>
      <c r="Y6" s="18"/>
    </row>
    <row r="7" spans="1:25" x14ac:dyDescent="0.25">
      <c r="A7" s="99" t="s">
        <v>100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8"/>
      <c r="R7" s="17"/>
      <c r="S7" s="18"/>
      <c r="T7" s="18"/>
      <c r="U7" s="18"/>
      <c r="V7" s="18"/>
      <c r="W7" s="18"/>
      <c r="X7" s="18"/>
      <c r="Y7" s="18"/>
    </row>
    <row r="8" spans="1:25" x14ac:dyDescent="0.25">
      <c r="A8" s="100" t="s">
        <v>101</v>
      </c>
      <c r="B8" s="279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1"/>
      <c r="R8" s="17"/>
      <c r="S8" s="18"/>
      <c r="T8" s="18"/>
      <c r="U8" s="18"/>
      <c r="V8" s="18"/>
      <c r="W8" s="18"/>
      <c r="X8" s="18"/>
      <c r="Y8" s="18"/>
    </row>
    <row r="9" spans="1:25" x14ac:dyDescent="0.25">
      <c r="A9" s="101" t="s">
        <v>12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82"/>
      <c r="R9" s="17"/>
      <c r="S9" s="18"/>
      <c r="T9" s="18"/>
      <c r="U9" s="18"/>
      <c r="V9" s="18"/>
      <c r="W9" s="18"/>
      <c r="X9" s="18"/>
      <c r="Y9" s="18"/>
    </row>
    <row r="10" spans="1:25" ht="37.5" customHeight="1" x14ac:dyDescent="0.25">
      <c r="A10" s="101" t="s">
        <v>74</v>
      </c>
      <c r="B10" s="283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5"/>
      <c r="R10" s="17"/>
      <c r="S10" s="18"/>
      <c r="T10" s="18"/>
      <c r="U10" s="18"/>
      <c r="V10" s="18"/>
      <c r="W10" s="18"/>
      <c r="X10" s="18"/>
      <c r="Y10" s="18"/>
    </row>
    <row r="11" spans="1:25" s="60" customFormat="1" ht="43.5" thickBot="1" x14ac:dyDescent="0.3">
      <c r="A11" s="102" t="s">
        <v>105</v>
      </c>
      <c r="B11" s="212"/>
      <c r="C11" s="292" t="s">
        <v>28</v>
      </c>
      <c r="D11" s="293"/>
      <c r="E11" s="213"/>
      <c r="F11" s="103" t="s">
        <v>59</v>
      </c>
      <c r="G11" s="61"/>
      <c r="H11" s="103" t="s">
        <v>60</v>
      </c>
      <c r="I11" s="214"/>
      <c r="J11" s="103" t="s">
        <v>61</v>
      </c>
      <c r="K11" s="215"/>
      <c r="L11" s="67"/>
      <c r="M11" s="67"/>
      <c r="N11" s="66"/>
      <c r="O11" s="103" t="s">
        <v>151</v>
      </c>
      <c r="P11" s="219"/>
      <c r="Q11" s="218">
        <f>IF($P$11="ÁNO",G59-F59,0)</f>
        <v>0</v>
      </c>
      <c r="R11" s="17"/>
      <c r="S11" s="18"/>
      <c r="T11" s="18"/>
      <c r="U11" s="18"/>
      <c r="V11" s="18"/>
      <c r="W11" s="18"/>
      <c r="X11" s="18"/>
      <c r="Y11" s="18"/>
    </row>
    <row r="12" spans="1:25" x14ac:dyDescent="0.25">
      <c r="B12" s="71"/>
      <c r="C12" s="72"/>
      <c r="D12" s="68"/>
      <c r="E12" s="68"/>
      <c r="F12" s="71"/>
      <c r="G12" s="68"/>
      <c r="H12" s="14"/>
      <c r="I12" s="14"/>
      <c r="J12" s="14"/>
      <c r="K12" s="14"/>
      <c r="L12" s="14"/>
      <c r="M12" s="14"/>
      <c r="N12" s="14"/>
      <c r="O12" s="14"/>
      <c r="P12" s="59"/>
      <c r="Q12" s="8"/>
      <c r="R12" s="17"/>
      <c r="S12" s="18"/>
      <c r="T12" s="18"/>
      <c r="U12" s="18"/>
      <c r="V12" s="18"/>
      <c r="W12" s="18"/>
      <c r="X12" s="18"/>
      <c r="Y12" s="18"/>
    </row>
    <row r="13" spans="1:25" ht="15.75" thickBot="1" x14ac:dyDescent="0.3">
      <c r="B13" s="73"/>
      <c r="C13" s="74"/>
      <c r="D13" s="22"/>
      <c r="E13" s="22"/>
      <c r="F13" s="75"/>
      <c r="G13" s="22"/>
      <c r="O13" s="104"/>
      <c r="P13" s="34"/>
      <c r="R13" s="17"/>
      <c r="S13" s="18"/>
      <c r="T13" s="18"/>
      <c r="U13" s="18"/>
      <c r="V13" s="18"/>
      <c r="W13" s="18"/>
      <c r="X13" s="18"/>
      <c r="Y13" s="18"/>
    </row>
    <row r="14" spans="1:25" ht="78.75" x14ac:dyDescent="0.25">
      <c r="A14" s="105" t="s">
        <v>0</v>
      </c>
      <c r="B14" s="106" t="s">
        <v>2</v>
      </c>
      <c r="C14" s="106" t="s">
        <v>1</v>
      </c>
      <c r="D14" s="106" t="s">
        <v>62</v>
      </c>
      <c r="E14" s="106" t="s">
        <v>50</v>
      </c>
      <c r="F14" s="106" t="s">
        <v>49</v>
      </c>
      <c r="G14" s="106" t="s">
        <v>48</v>
      </c>
      <c r="H14" s="106" t="s">
        <v>106</v>
      </c>
      <c r="I14" s="106" t="s">
        <v>107</v>
      </c>
      <c r="J14" s="106" t="s">
        <v>55</v>
      </c>
      <c r="K14" s="107" t="s">
        <v>56</v>
      </c>
      <c r="L14" s="107" t="s">
        <v>57</v>
      </c>
      <c r="M14" s="107" t="s">
        <v>58</v>
      </c>
      <c r="N14" s="106" t="s">
        <v>108</v>
      </c>
      <c r="O14" s="106" t="s">
        <v>109</v>
      </c>
      <c r="P14" s="106" t="s">
        <v>8</v>
      </c>
      <c r="Q14" s="108" t="s">
        <v>7</v>
      </c>
      <c r="R14" s="17"/>
      <c r="S14" s="18"/>
      <c r="T14" s="18"/>
      <c r="U14" s="18"/>
      <c r="V14" s="18"/>
      <c r="W14" s="18"/>
      <c r="X14" s="18"/>
      <c r="Y14" s="18"/>
    </row>
    <row r="15" spans="1:25" s="37" customFormat="1" ht="39" thickBot="1" x14ac:dyDescent="0.3">
      <c r="A15" s="53" t="s">
        <v>30</v>
      </c>
      <c r="B15" s="54" t="s">
        <v>31</v>
      </c>
      <c r="C15" s="54" t="s">
        <v>32</v>
      </c>
      <c r="D15" s="54" t="s">
        <v>33</v>
      </c>
      <c r="E15" s="54" t="s">
        <v>34</v>
      </c>
      <c r="F15" s="54" t="s">
        <v>36</v>
      </c>
      <c r="G15" s="54" t="s">
        <v>37</v>
      </c>
      <c r="H15" s="54" t="s">
        <v>35</v>
      </c>
      <c r="I15" s="54" t="s">
        <v>110</v>
      </c>
      <c r="J15" s="54" t="s">
        <v>111</v>
      </c>
      <c r="K15" s="65" t="s">
        <v>112</v>
      </c>
      <c r="L15" s="65" t="s">
        <v>113</v>
      </c>
      <c r="M15" s="65" t="s">
        <v>114</v>
      </c>
      <c r="N15" s="54" t="s">
        <v>115</v>
      </c>
      <c r="O15" s="54" t="s">
        <v>116</v>
      </c>
      <c r="P15" s="54" t="s">
        <v>117</v>
      </c>
      <c r="Q15" s="55" t="s">
        <v>118</v>
      </c>
      <c r="R15" s="35"/>
      <c r="S15" s="36"/>
      <c r="T15" s="36"/>
      <c r="U15" s="36"/>
      <c r="V15" s="36"/>
      <c r="W15" s="36"/>
      <c r="X15" s="36"/>
      <c r="Y15" s="36"/>
    </row>
    <row r="16" spans="1:25" ht="15.75" x14ac:dyDescent="0.25">
      <c r="A16" s="109" t="s">
        <v>119</v>
      </c>
      <c r="B16" s="110" t="s">
        <v>120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2"/>
      <c r="Q16" s="113"/>
      <c r="R16" s="17"/>
      <c r="S16" s="18"/>
      <c r="T16" s="18"/>
      <c r="U16" s="18"/>
      <c r="V16" s="18"/>
      <c r="W16" s="18"/>
      <c r="X16" s="18"/>
      <c r="Y16" s="18"/>
    </row>
    <row r="17" spans="1:25" ht="15.75" x14ac:dyDescent="0.25">
      <c r="A17" s="114" t="s">
        <v>121</v>
      </c>
      <c r="B17" s="115" t="s">
        <v>4</v>
      </c>
      <c r="C17" s="116" t="s">
        <v>95</v>
      </c>
      <c r="D17" s="117">
        <v>1</v>
      </c>
      <c r="E17" s="118">
        <v>2000000</v>
      </c>
      <c r="F17" s="119">
        <f>ROUND(D17*E17,2)</f>
        <v>2000000</v>
      </c>
      <c r="G17" s="120">
        <f>ROUND(F17*1.2,2)</f>
        <v>2400000</v>
      </c>
      <c r="H17" s="121">
        <v>2000000</v>
      </c>
      <c r="I17" s="121">
        <f>ROUND(H17*89%,2)</f>
        <v>1780000</v>
      </c>
      <c r="J17" s="122">
        <f>ROUND(I17*95%,2)</f>
        <v>1691000</v>
      </c>
      <c r="K17" s="123">
        <f>ROUND(I17*$G$11,2)</f>
        <v>0</v>
      </c>
      <c r="L17" s="123">
        <f>ROUND(I17*$I$11,2)</f>
        <v>0</v>
      </c>
      <c r="M17" s="123">
        <f>ROUND(I17*$N$11,2)</f>
        <v>0</v>
      </c>
      <c r="N17" s="121">
        <f t="shared" ref="N17:N23" si="0">ROUND(H17-I17,2)</f>
        <v>220000</v>
      </c>
      <c r="O17" s="121">
        <f>F17-H17</f>
        <v>0</v>
      </c>
      <c r="P17" s="124"/>
      <c r="Q17" s="125"/>
      <c r="R17" s="17"/>
      <c r="S17" s="18"/>
      <c r="T17" s="18"/>
      <c r="U17" s="18"/>
      <c r="V17" s="18"/>
      <c r="W17" s="18"/>
      <c r="X17" s="18"/>
      <c r="Y17" s="18"/>
    </row>
    <row r="18" spans="1:25" ht="15.75" x14ac:dyDescent="0.25">
      <c r="A18" s="114" t="s">
        <v>121</v>
      </c>
      <c r="B18" s="115" t="s">
        <v>4</v>
      </c>
      <c r="C18" s="116" t="s">
        <v>95</v>
      </c>
      <c r="D18" s="117">
        <v>1</v>
      </c>
      <c r="E18" s="126">
        <v>4000000</v>
      </c>
      <c r="F18" s="119">
        <f>ROUND(D18*E18,2)</f>
        <v>4000000</v>
      </c>
      <c r="G18" s="120">
        <f>ROUND(F18,2)</f>
        <v>4000000</v>
      </c>
      <c r="H18" s="121">
        <v>3000000</v>
      </c>
      <c r="I18" s="121">
        <f>ROUND(H18*89%,2)</f>
        <v>2670000</v>
      </c>
      <c r="J18" s="122">
        <f>ROUND(I18*95%,2)</f>
        <v>2536500</v>
      </c>
      <c r="K18" s="123">
        <f>ROUND(I18*$G$11,2)</f>
        <v>0</v>
      </c>
      <c r="L18" s="123">
        <f t="shared" ref="L18:L28" si="1">ROUND(I18*$I$11,2)</f>
        <v>0</v>
      </c>
      <c r="M18" s="123">
        <f t="shared" ref="M18:M23" si="2">ROUND(I18*$N$11,2)</f>
        <v>0</v>
      </c>
      <c r="N18" s="121">
        <f t="shared" si="0"/>
        <v>330000</v>
      </c>
      <c r="O18" s="121">
        <f>G18-H18</f>
        <v>1000000</v>
      </c>
      <c r="P18" s="124"/>
      <c r="Q18" s="125"/>
      <c r="R18" s="17"/>
      <c r="S18" s="18"/>
      <c r="T18" s="18"/>
      <c r="U18" s="18"/>
      <c r="V18" s="18"/>
      <c r="W18" s="18"/>
      <c r="X18" s="18"/>
      <c r="Y18" s="18"/>
    </row>
    <row r="19" spans="1:25" ht="15.75" x14ac:dyDescent="0.25">
      <c r="A19" s="127"/>
      <c r="B19" s="210"/>
      <c r="C19" s="128"/>
      <c r="D19" s="129">
        <v>0</v>
      </c>
      <c r="E19" s="130">
        <v>0</v>
      </c>
      <c r="F19" s="131">
        <f t="shared" ref="F19:F28" si="3">ROUND(D19*E19,2)</f>
        <v>0</v>
      </c>
      <c r="G19" s="132">
        <f t="shared" ref="G19:G28" si="4">ROUND(F19*1.2,2)</f>
        <v>0</v>
      </c>
      <c r="H19" s="133">
        <v>0</v>
      </c>
      <c r="I19" s="133">
        <f>ROUND(H19*$B$11,2)</f>
        <v>0</v>
      </c>
      <c r="J19" s="134">
        <f>ROUND(I19*$E$11,2)</f>
        <v>0</v>
      </c>
      <c r="K19" s="123">
        <f t="shared" ref="K19:K28" si="5">ROUND(I19*$G$11,2)</f>
        <v>0</v>
      </c>
      <c r="L19" s="123">
        <f t="shared" si="1"/>
        <v>0</v>
      </c>
      <c r="M19" s="123">
        <f t="shared" si="2"/>
        <v>0</v>
      </c>
      <c r="N19" s="133">
        <f t="shared" si="0"/>
        <v>0</v>
      </c>
      <c r="O19" s="133">
        <f>IF($P$11="ÁNO",F19-H19,G19-H19)</f>
        <v>0</v>
      </c>
      <c r="P19" s="124"/>
      <c r="Q19" s="125"/>
      <c r="R19" s="17"/>
      <c r="S19" s="18"/>
      <c r="T19" s="18"/>
      <c r="U19" s="18"/>
      <c r="V19" s="18"/>
      <c r="W19" s="18"/>
      <c r="X19" s="18"/>
      <c r="Y19" s="18"/>
    </row>
    <row r="20" spans="1:25" ht="15.75" x14ac:dyDescent="0.25">
      <c r="A20" s="127"/>
      <c r="B20" s="210"/>
      <c r="C20" s="128"/>
      <c r="D20" s="129">
        <v>0</v>
      </c>
      <c r="E20" s="130">
        <v>0</v>
      </c>
      <c r="F20" s="131">
        <f t="shared" si="3"/>
        <v>0</v>
      </c>
      <c r="G20" s="132">
        <f t="shared" si="4"/>
        <v>0</v>
      </c>
      <c r="H20" s="133">
        <v>0</v>
      </c>
      <c r="I20" s="133">
        <f t="shared" ref="I20:I28" si="6">ROUND(H20*$B$11,2)</f>
        <v>0</v>
      </c>
      <c r="J20" s="134">
        <f t="shared" ref="J20:J28" si="7">ROUND(I20*$E$11,2)</f>
        <v>0</v>
      </c>
      <c r="K20" s="123"/>
      <c r="L20" s="123"/>
      <c r="M20" s="123"/>
      <c r="N20" s="133">
        <f t="shared" si="0"/>
        <v>0</v>
      </c>
      <c r="O20" s="133">
        <f t="shared" ref="O20:O28" si="8">IF($P$11="ÁNO",F20-H20,G20-H20)</f>
        <v>0</v>
      </c>
      <c r="P20" s="124"/>
      <c r="Q20" s="125"/>
      <c r="R20" s="17"/>
      <c r="S20" s="18"/>
      <c r="T20" s="18"/>
      <c r="U20" s="18"/>
      <c r="V20" s="18"/>
      <c r="W20" s="18"/>
      <c r="X20" s="18"/>
      <c r="Y20" s="18"/>
    </row>
    <row r="21" spans="1:25" ht="15.75" x14ac:dyDescent="0.25">
      <c r="A21" s="127"/>
      <c r="B21" s="210"/>
      <c r="C21" s="128"/>
      <c r="D21" s="129">
        <v>0</v>
      </c>
      <c r="E21" s="130">
        <v>0</v>
      </c>
      <c r="F21" s="131">
        <f t="shared" si="3"/>
        <v>0</v>
      </c>
      <c r="G21" s="132">
        <f t="shared" si="4"/>
        <v>0</v>
      </c>
      <c r="H21" s="133">
        <v>0</v>
      </c>
      <c r="I21" s="133">
        <f t="shared" si="6"/>
        <v>0</v>
      </c>
      <c r="J21" s="134">
        <f t="shared" si="7"/>
        <v>0</v>
      </c>
      <c r="K21" s="123"/>
      <c r="L21" s="123"/>
      <c r="M21" s="123"/>
      <c r="N21" s="133">
        <f t="shared" si="0"/>
        <v>0</v>
      </c>
      <c r="O21" s="133">
        <f t="shared" si="8"/>
        <v>0</v>
      </c>
      <c r="P21" s="124"/>
      <c r="Q21" s="125"/>
      <c r="R21" s="17"/>
      <c r="S21" s="18"/>
      <c r="T21" s="18"/>
      <c r="U21" s="18"/>
      <c r="V21" s="18"/>
      <c r="W21" s="18"/>
      <c r="X21" s="18"/>
      <c r="Y21" s="18"/>
    </row>
    <row r="22" spans="1:25" ht="15.75" x14ac:dyDescent="0.25">
      <c r="A22" s="127"/>
      <c r="B22" s="210"/>
      <c r="C22" s="128"/>
      <c r="D22" s="129">
        <v>0</v>
      </c>
      <c r="E22" s="130">
        <v>0</v>
      </c>
      <c r="F22" s="131">
        <f t="shared" si="3"/>
        <v>0</v>
      </c>
      <c r="G22" s="132">
        <f t="shared" si="4"/>
        <v>0</v>
      </c>
      <c r="H22" s="133">
        <v>0</v>
      </c>
      <c r="I22" s="133">
        <f t="shared" si="6"/>
        <v>0</v>
      </c>
      <c r="J22" s="134">
        <f t="shared" si="7"/>
        <v>0</v>
      </c>
      <c r="K22" s="123">
        <f t="shared" si="5"/>
        <v>0</v>
      </c>
      <c r="L22" s="123">
        <f t="shared" si="1"/>
        <v>0</v>
      </c>
      <c r="M22" s="123">
        <f t="shared" si="2"/>
        <v>0</v>
      </c>
      <c r="N22" s="133">
        <f t="shared" si="0"/>
        <v>0</v>
      </c>
      <c r="O22" s="133">
        <f t="shared" si="8"/>
        <v>0</v>
      </c>
      <c r="P22" s="124"/>
      <c r="Q22" s="125"/>
      <c r="R22" s="17"/>
      <c r="S22" s="18"/>
      <c r="T22" s="18"/>
      <c r="U22" s="18"/>
      <c r="V22" s="18"/>
      <c r="W22" s="18"/>
      <c r="X22" s="18"/>
      <c r="Y22" s="18"/>
    </row>
    <row r="23" spans="1:25" ht="15.75" x14ac:dyDescent="0.25">
      <c r="A23" s="127"/>
      <c r="B23" s="210"/>
      <c r="C23" s="128"/>
      <c r="D23" s="129">
        <v>0</v>
      </c>
      <c r="E23" s="130">
        <v>0</v>
      </c>
      <c r="F23" s="131">
        <f t="shared" si="3"/>
        <v>0</v>
      </c>
      <c r="G23" s="132">
        <f t="shared" si="4"/>
        <v>0</v>
      </c>
      <c r="H23" s="133">
        <v>0</v>
      </c>
      <c r="I23" s="133">
        <f t="shared" si="6"/>
        <v>0</v>
      </c>
      <c r="J23" s="134">
        <f t="shared" si="7"/>
        <v>0</v>
      </c>
      <c r="K23" s="123">
        <f t="shared" si="5"/>
        <v>0</v>
      </c>
      <c r="L23" s="123">
        <f t="shared" si="1"/>
        <v>0</v>
      </c>
      <c r="M23" s="123">
        <f t="shared" si="2"/>
        <v>0</v>
      </c>
      <c r="N23" s="133">
        <f t="shared" si="0"/>
        <v>0</v>
      </c>
      <c r="O23" s="133">
        <f t="shared" si="8"/>
        <v>0</v>
      </c>
      <c r="P23" s="124"/>
      <c r="Q23" s="125"/>
      <c r="R23" s="17"/>
      <c r="S23" s="18"/>
      <c r="T23" s="18"/>
      <c r="U23" s="18"/>
      <c r="V23" s="18"/>
      <c r="W23" s="18"/>
      <c r="X23" s="18"/>
      <c r="Y23" s="18"/>
    </row>
    <row r="24" spans="1:25" ht="15.75" x14ac:dyDescent="0.25">
      <c r="A24" s="127"/>
      <c r="B24" s="210"/>
      <c r="C24" s="135"/>
      <c r="D24" s="129">
        <v>0</v>
      </c>
      <c r="E24" s="130">
        <v>0</v>
      </c>
      <c r="F24" s="131">
        <f>ROUND(D24*E24,2)</f>
        <v>0</v>
      </c>
      <c r="G24" s="132">
        <f t="shared" si="4"/>
        <v>0</v>
      </c>
      <c r="H24" s="133">
        <v>0</v>
      </c>
      <c r="I24" s="133">
        <f t="shared" si="6"/>
        <v>0</v>
      </c>
      <c r="J24" s="134">
        <f t="shared" si="7"/>
        <v>0</v>
      </c>
      <c r="K24" s="123">
        <f t="shared" si="5"/>
        <v>0</v>
      </c>
      <c r="L24" s="123">
        <f t="shared" si="1"/>
        <v>0</v>
      </c>
      <c r="M24" s="123">
        <f>ROUND(I24*$N$11,2)</f>
        <v>0</v>
      </c>
      <c r="N24" s="133">
        <f>ROUND(H24-I24,2)</f>
        <v>0</v>
      </c>
      <c r="O24" s="133">
        <f t="shared" si="8"/>
        <v>0</v>
      </c>
      <c r="P24" s="124"/>
      <c r="Q24" s="125"/>
      <c r="R24" s="17"/>
      <c r="S24" s="18"/>
      <c r="T24" s="18"/>
      <c r="U24" s="18"/>
      <c r="V24" s="18"/>
      <c r="W24" s="18"/>
      <c r="X24" s="18"/>
      <c r="Y24" s="18"/>
    </row>
    <row r="25" spans="1:25" ht="15.75" x14ac:dyDescent="0.25">
      <c r="A25" s="127"/>
      <c r="B25" s="210"/>
      <c r="C25" s="135"/>
      <c r="D25" s="129">
        <v>0</v>
      </c>
      <c r="E25" s="130">
        <v>0</v>
      </c>
      <c r="F25" s="131">
        <f>ROUND(D25*E25,2)</f>
        <v>0</v>
      </c>
      <c r="G25" s="132">
        <f t="shared" si="4"/>
        <v>0</v>
      </c>
      <c r="H25" s="133">
        <v>0</v>
      </c>
      <c r="I25" s="133">
        <f t="shared" si="6"/>
        <v>0</v>
      </c>
      <c r="J25" s="134">
        <f t="shared" si="7"/>
        <v>0</v>
      </c>
      <c r="K25" s="123"/>
      <c r="L25" s="123"/>
      <c r="M25" s="123"/>
      <c r="N25" s="133">
        <f>ROUND(H25-I25,2)</f>
        <v>0</v>
      </c>
      <c r="O25" s="133">
        <f t="shared" si="8"/>
        <v>0</v>
      </c>
      <c r="P25" s="124"/>
      <c r="Q25" s="125"/>
      <c r="R25" s="17"/>
      <c r="S25" s="18"/>
      <c r="T25" s="18"/>
      <c r="U25" s="18"/>
      <c r="V25" s="18"/>
      <c r="W25" s="18"/>
      <c r="X25" s="18"/>
      <c r="Y25" s="18"/>
    </row>
    <row r="26" spans="1:25" ht="15.75" x14ac:dyDescent="0.25">
      <c r="A26" s="127"/>
      <c r="B26" s="210"/>
      <c r="C26" s="135"/>
      <c r="D26" s="129">
        <v>0</v>
      </c>
      <c r="E26" s="130">
        <v>0</v>
      </c>
      <c r="F26" s="131">
        <f>ROUND(D26*E26,2)</f>
        <v>0</v>
      </c>
      <c r="G26" s="132">
        <f t="shared" si="4"/>
        <v>0</v>
      </c>
      <c r="H26" s="133">
        <v>0</v>
      </c>
      <c r="I26" s="133">
        <f t="shared" si="6"/>
        <v>0</v>
      </c>
      <c r="J26" s="134">
        <f t="shared" si="7"/>
        <v>0</v>
      </c>
      <c r="K26" s="123"/>
      <c r="L26" s="123"/>
      <c r="M26" s="123"/>
      <c r="N26" s="133">
        <f>ROUND(H26-I26,2)</f>
        <v>0</v>
      </c>
      <c r="O26" s="133">
        <f t="shared" si="8"/>
        <v>0</v>
      </c>
      <c r="P26" s="124"/>
      <c r="Q26" s="125"/>
      <c r="R26" s="17"/>
      <c r="S26" s="18"/>
      <c r="T26" s="18"/>
      <c r="U26" s="18"/>
      <c r="V26" s="18"/>
      <c r="W26" s="18"/>
      <c r="X26" s="18"/>
      <c r="Y26" s="18"/>
    </row>
    <row r="27" spans="1:25" ht="15.75" x14ac:dyDescent="0.25">
      <c r="A27" s="127"/>
      <c r="B27" s="210"/>
      <c r="C27" s="128"/>
      <c r="D27" s="129">
        <v>0</v>
      </c>
      <c r="E27" s="130">
        <v>0</v>
      </c>
      <c r="F27" s="131">
        <f>ROUND(D27*E27,2)</f>
        <v>0</v>
      </c>
      <c r="G27" s="132">
        <f t="shared" si="4"/>
        <v>0</v>
      </c>
      <c r="H27" s="133">
        <v>0</v>
      </c>
      <c r="I27" s="133">
        <f t="shared" si="6"/>
        <v>0</v>
      </c>
      <c r="J27" s="134">
        <f t="shared" si="7"/>
        <v>0</v>
      </c>
      <c r="K27" s="123">
        <f t="shared" si="5"/>
        <v>0</v>
      </c>
      <c r="L27" s="123">
        <f t="shared" si="1"/>
        <v>0</v>
      </c>
      <c r="M27" s="123">
        <f>ROUND(I27*$N$11,2)</f>
        <v>0</v>
      </c>
      <c r="N27" s="133">
        <f>ROUND(H27-I27,2)</f>
        <v>0</v>
      </c>
      <c r="O27" s="133">
        <f t="shared" si="8"/>
        <v>0</v>
      </c>
      <c r="P27" s="124"/>
      <c r="Q27" s="125"/>
      <c r="R27" s="17"/>
      <c r="S27" s="18"/>
      <c r="T27" s="18"/>
      <c r="U27" s="18"/>
      <c r="V27" s="18"/>
      <c r="W27" s="18"/>
      <c r="X27" s="18"/>
      <c r="Y27" s="18"/>
    </row>
    <row r="28" spans="1:25" ht="16.5" thickBot="1" x14ac:dyDescent="0.3">
      <c r="A28" s="136"/>
      <c r="B28" s="210"/>
      <c r="C28" s="137"/>
      <c r="D28" s="138">
        <v>0</v>
      </c>
      <c r="E28" s="139">
        <v>0</v>
      </c>
      <c r="F28" s="140">
        <f t="shared" si="3"/>
        <v>0</v>
      </c>
      <c r="G28" s="132">
        <f t="shared" si="4"/>
        <v>0</v>
      </c>
      <c r="H28" s="133">
        <v>0</v>
      </c>
      <c r="I28" s="133">
        <f t="shared" si="6"/>
        <v>0</v>
      </c>
      <c r="J28" s="134">
        <f t="shared" si="7"/>
        <v>0</v>
      </c>
      <c r="K28" s="123">
        <f t="shared" si="5"/>
        <v>0</v>
      </c>
      <c r="L28" s="123">
        <f t="shared" si="1"/>
        <v>0</v>
      </c>
      <c r="M28" s="123">
        <f>ROUND(I28*$N$11,2)</f>
        <v>0</v>
      </c>
      <c r="N28" s="133">
        <f>ROUND(H28-I28,2)</f>
        <v>0</v>
      </c>
      <c r="O28" s="133">
        <f t="shared" si="8"/>
        <v>0</v>
      </c>
      <c r="P28" s="124"/>
      <c r="Q28" s="125"/>
      <c r="R28" s="17"/>
      <c r="S28" s="18"/>
      <c r="T28" s="18"/>
      <c r="U28" s="18"/>
      <c r="V28" s="18"/>
      <c r="W28" s="18"/>
      <c r="X28" s="18"/>
      <c r="Y28" s="18"/>
    </row>
    <row r="29" spans="1:25" s="48" customFormat="1" ht="18" customHeight="1" thickBot="1" x14ac:dyDescent="0.35">
      <c r="A29" s="265" t="s">
        <v>51</v>
      </c>
      <c r="B29" s="266"/>
      <c r="C29" s="266"/>
      <c r="D29" s="266"/>
      <c r="E29" s="267"/>
      <c r="F29" s="141">
        <f t="shared" ref="F29:O29" si="9">SUM(F17:F28)</f>
        <v>6000000</v>
      </c>
      <c r="G29" s="141">
        <f t="shared" si="9"/>
        <v>6400000</v>
      </c>
      <c r="H29" s="141">
        <f t="shared" si="9"/>
        <v>5000000</v>
      </c>
      <c r="I29" s="141">
        <f t="shared" si="9"/>
        <v>4450000</v>
      </c>
      <c r="J29" s="141">
        <f t="shared" si="9"/>
        <v>4227500</v>
      </c>
      <c r="K29" s="142">
        <f t="shared" si="9"/>
        <v>0</v>
      </c>
      <c r="L29" s="142">
        <f t="shared" si="9"/>
        <v>0</v>
      </c>
      <c r="M29" s="142">
        <f t="shared" si="9"/>
        <v>0</v>
      </c>
      <c r="N29" s="141">
        <f t="shared" si="9"/>
        <v>550000</v>
      </c>
      <c r="O29" s="141">
        <f t="shared" si="9"/>
        <v>1000000</v>
      </c>
      <c r="P29" s="143"/>
      <c r="Q29" s="144"/>
      <c r="R29" s="49"/>
      <c r="S29" s="50"/>
      <c r="T29" s="50"/>
      <c r="U29" s="50"/>
      <c r="V29" s="50"/>
      <c r="W29" s="50"/>
      <c r="X29" s="50"/>
      <c r="Y29" s="50"/>
    </row>
    <row r="30" spans="1:25" s="4" customFormat="1" ht="15.75" x14ac:dyDescent="0.25">
      <c r="A30" s="109" t="s">
        <v>122</v>
      </c>
      <c r="B30" s="290" t="s">
        <v>123</v>
      </c>
      <c r="C30" s="291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1"/>
      <c r="O30" s="291"/>
      <c r="P30" s="145"/>
      <c r="Q30" s="146"/>
      <c r="R30" s="19"/>
      <c r="S30" s="20"/>
      <c r="T30" s="20"/>
      <c r="U30" s="20"/>
      <c r="V30" s="20"/>
      <c r="W30" s="20"/>
      <c r="X30" s="20"/>
      <c r="Y30" s="20"/>
    </row>
    <row r="31" spans="1:25" ht="15.75" x14ac:dyDescent="0.25">
      <c r="A31" s="127"/>
      <c r="B31" s="210"/>
      <c r="C31" s="147"/>
      <c r="D31" s="129">
        <v>0</v>
      </c>
      <c r="E31" s="130">
        <v>0</v>
      </c>
      <c r="F31" s="132">
        <f t="shared" ref="F31:F40" si="10">ROUND(D31*E31,2)</f>
        <v>0</v>
      </c>
      <c r="G31" s="132">
        <f t="shared" ref="G31:G40" si="11">ROUND(F31*1.2,2)</f>
        <v>0</v>
      </c>
      <c r="H31" s="133">
        <v>0</v>
      </c>
      <c r="I31" s="133">
        <f t="shared" ref="I31:I40" si="12">ROUND(H31*$B$11,2)</f>
        <v>0</v>
      </c>
      <c r="J31" s="134">
        <f t="shared" ref="J31:J40" si="13">ROUND(I31*$E$11,2)</f>
        <v>0</v>
      </c>
      <c r="K31" s="123">
        <f t="shared" ref="K31:K40" si="14">ROUND(I31*$G$11,2)</f>
        <v>0</v>
      </c>
      <c r="L31" s="123">
        <f t="shared" ref="L31:L40" si="15">ROUND(I31*$I$11,2)</f>
        <v>0</v>
      </c>
      <c r="M31" s="123">
        <f>ROUND(I31*$N$11,2)</f>
        <v>0</v>
      </c>
      <c r="N31" s="133">
        <f t="shared" ref="N31:N40" si="16">ROUND(H31-I31,2)</f>
        <v>0</v>
      </c>
      <c r="O31" s="133">
        <f t="shared" ref="O31:O40" si="17">IF($P$11="ÁNO",F31-H31,G31-H31)</f>
        <v>0</v>
      </c>
      <c r="P31" s="124"/>
      <c r="Q31" s="125"/>
      <c r="R31" s="17"/>
      <c r="S31" s="18"/>
      <c r="T31" s="18"/>
      <c r="U31" s="18"/>
      <c r="V31" s="18"/>
      <c r="W31" s="18"/>
      <c r="X31" s="18"/>
      <c r="Y31" s="18"/>
    </row>
    <row r="32" spans="1:25" ht="15.75" x14ac:dyDescent="0.25">
      <c r="A32" s="127"/>
      <c r="B32" s="210"/>
      <c r="C32" s="147"/>
      <c r="D32" s="129">
        <v>0</v>
      </c>
      <c r="E32" s="130">
        <v>0</v>
      </c>
      <c r="F32" s="132">
        <f t="shared" si="10"/>
        <v>0</v>
      </c>
      <c r="G32" s="132">
        <f t="shared" si="11"/>
        <v>0</v>
      </c>
      <c r="H32" s="133">
        <v>0</v>
      </c>
      <c r="I32" s="133">
        <f t="shared" si="12"/>
        <v>0</v>
      </c>
      <c r="J32" s="134">
        <f t="shared" si="13"/>
        <v>0</v>
      </c>
      <c r="K32" s="123">
        <f t="shared" si="14"/>
        <v>0</v>
      </c>
      <c r="L32" s="123">
        <f t="shared" si="15"/>
        <v>0</v>
      </c>
      <c r="M32" s="123">
        <f t="shared" ref="M32:M40" si="18">ROUND(I32*$N$11,2)</f>
        <v>0</v>
      </c>
      <c r="N32" s="133">
        <f t="shared" si="16"/>
        <v>0</v>
      </c>
      <c r="O32" s="133">
        <f t="shared" si="17"/>
        <v>0</v>
      </c>
      <c r="P32" s="124"/>
      <c r="Q32" s="125"/>
      <c r="R32" s="17"/>
      <c r="S32" s="18"/>
      <c r="T32" s="18"/>
      <c r="U32" s="18"/>
      <c r="V32" s="18"/>
      <c r="W32" s="18"/>
      <c r="X32" s="18"/>
      <c r="Y32" s="18"/>
    </row>
    <row r="33" spans="1:25" ht="15.75" x14ac:dyDescent="0.25">
      <c r="A33" s="127"/>
      <c r="B33" s="210"/>
      <c r="C33" s="147"/>
      <c r="D33" s="129">
        <v>0</v>
      </c>
      <c r="E33" s="130">
        <v>0</v>
      </c>
      <c r="F33" s="132">
        <f t="shared" si="10"/>
        <v>0</v>
      </c>
      <c r="G33" s="132">
        <f t="shared" si="11"/>
        <v>0</v>
      </c>
      <c r="H33" s="133">
        <v>0</v>
      </c>
      <c r="I33" s="133">
        <f t="shared" si="12"/>
        <v>0</v>
      </c>
      <c r="J33" s="134">
        <f t="shared" si="13"/>
        <v>0</v>
      </c>
      <c r="K33" s="123">
        <f t="shared" si="14"/>
        <v>0</v>
      </c>
      <c r="L33" s="123">
        <f t="shared" si="15"/>
        <v>0</v>
      </c>
      <c r="M33" s="123">
        <f t="shared" si="18"/>
        <v>0</v>
      </c>
      <c r="N33" s="133">
        <f t="shared" si="16"/>
        <v>0</v>
      </c>
      <c r="O33" s="133">
        <f t="shared" si="17"/>
        <v>0</v>
      </c>
      <c r="P33" s="124"/>
      <c r="Q33" s="125"/>
      <c r="R33" s="17"/>
      <c r="S33" s="18"/>
      <c r="T33" s="18"/>
      <c r="U33" s="18"/>
      <c r="V33" s="18"/>
      <c r="W33" s="18"/>
      <c r="X33" s="18"/>
      <c r="Y33" s="18"/>
    </row>
    <row r="34" spans="1:25" ht="15.75" x14ac:dyDescent="0.25">
      <c r="A34" s="127"/>
      <c r="B34" s="210"/>
      <c r="C34" s="148"/>
      <c r="D34" s="129">
        <v>0</v>
      </c>
      <c r="E34" s="130">
        <v>0</v>
      </c>
      <c r="F34" s="132">
        <f t="shared" si="10"/>
        <v>0</v>
      </c>
      <c r="G34" s="132">
        <f t="shared" si="11"/>
        <v>0</v>
      </c>
      <c r="H34" s="133">
        <v>0</v>
      </c>
      <c r="I34" s="133">
        <f t="shared" si="12"/>
        <v>0</v>
      </c>
      <c r="J34" s="134">
        <f t="shared" si="13"/>
        <v>0</v>
      </c>
      <c r="K34" s="123">
        <f t="shared" si="14"/>
        <v>0</v>
      </c>
      <c r="L34" s="123">
        <f t="shared" si="15"/>
        <v>0</v>
      </c>
      <c r="M34" s="123">
        <f t="shared" si="18"/>
        <v>0</v>
      </c>
      <c r="N34" s="133">
        <f t="shared" si="16"/>
        <v>0</v>
      </c>
      <c r="O34" s="133">
        <f t="shared" si="17"/>
        <v>0</v>
      </c>
      <c r="P34" s="124"/>
      <c r="Q34" s="125"/>
      <c r="R34" s="17"/>
      <c r="S34" s="18"/>
      <c r="T34" s="18"/>
      <c r="U34" s="18"/>
      <c r="V34" s="18"/>
      <c r="W34" s="18"/>
      <c r="X34" s="18"/>
      <c r="Y34" s="18"/>
    </row>
    <row r="35" spans="1:25" ht="15.75" x14ac:dyDescent="0.25">
      <c r="A35" s="127"/>
      <c r="B35" s="210"/>
      <c r="C35" s="148"/>
      <c r="D35" s="129">
        <v>0</v>
      </c>
      <c r="E35" s="130">
        <v>0</v>
      </c>
      <c r="F35" s="131">
        <f t="shared" si="10"/>
        <v>0</v>
      </c>
      <c r="G35" s="132">
        <f t="shared" si="11"/>
        <v>0</v>
      </c>
      <c r="H35" s="133">
        <v>0</v>
      </c>
      <c r="I35" s="133">
        <f t="shared" si="12"/>
        <v>0</v>
      </c>
      <c r="J35" s="134">
        <f t="shared" si="13"/>
        <v>0</v>
      </c>
      <c r="K35" s="123">
        <f t="shared" si="14"/>
        <v>0</v>
      </c>
      <c r="L35" s="123">
        <f t="shared" si="15"/>
        <v>0</v>
      </c>
      <c r="M35" s="123">
        <f t="shared" si="18"/>
        <v>0</v>
      </c>
      <c r="N35" s="133">
        <f t="shared" si="16"/>
        <v>0</v>
      </c>
      <c r="O35" s="133">
        <f t="shared" si="17"/>
        <v>0</v>
      </c>
      <c r="P35" s="124"/>
      <c r="Q35" s="125"/>
      <c r="R35" s="17"/>
      <c r="S35" s="18"/>
      <c r="T35" s="18"/>
      <c r="U35" s="18"/>
      <c r="V35" s="18"/>
      <c r="W35" s="18"/>
      <c r="X35" s="18"/>
      <c r="Y35" s="18"/>
    </row>
    <row r="36" spans="1:25" ht="15.75" x14ac:dyDescent="0.25">
      <c r="A36" s="127"/>
      <c r="B36" s="210"/>
      <c r="C36" s="149"/>
      <c r="D36" s="129">
        <v>0</v>
      </c>
      <c r="E36" s="130">
        <v>0</v>
      </c>
      <c r="F36" s="131">
        <f>ROUND(D36*E36,2)</f>
        <v>0</v>
      </c>
      <c r="G36" s="132">
        <f t="shared" si="11"/>
        <v>0</v>
      </c>
      <c r="H36" s="133">
        <v>0</v>
      </c>
      <c r="I36" s="133">
        <f t="shared" si="12"/>
        <v>0</v>
      </c>
      <c r="J36" s="134">
        <f t="shared" si="13"/>
        <v>0</v>
      </c>
      <c r="K36" s="123">
        <f t="shared" si="14"/>
        <v>0</v>
      </c>
      <c r="L36" s="123">
        <f t="shared" si="15"/>
        <v>0</v>
      </c>
      <c r="M36" s="123">
        <f t="shared" si="18"/>
        <v>0</v>
      </c>
      <c r="N36" s="133">
        <f t="shared" si="16"/>
        <v>0</v>
      </c>
      <c r="O36" s="133">
        <f t="shared" si="17"/>
        <v>0</v>
      </c>
      <c r="P36" s="124"/>
      <c r="Q36" s="125"/>
      <c r="R36" s="17"/>
      <c r="S36" s="18"/>
      <c r="T36" s="18"/>
      <c r="U36" s="18"/>
      <c r="V36" s="18"/>
      <c r="W36" s="18"/>
      <c r="X36" s="18"/>
      <c r="Y36" s="18"/>
    </row>
    <row r="37" spans="1:25" ht="15.75" x14ac:dyDescent="0.25">
      <c r="A37" s="127"/>
      <c r="B37" s="210"/>
      <c r="C37" s="149"/>
      <c r="D37" s="129">
        <v>0</v>
      </c>
      <c r="E37" s="130">
        <v>0</v>
      </c>
      <c r="F37" s="131">
        <f>ROUND(D37*E37,2)</f>
        <v>0</v>
      </c>
      <c r="G37" s="132">
        <f t="shared" si="11"/>
        <v>0</v>
      </c>
      <c r="H37" s="133">
        <v>0</v>
      </c>
      <c r="I37" s="133">
        <f t="shared" si="12"/>
        <v>0</v>
      </c>
      <c r="J37" s="134">
        <f t="shared" si="13"/>
        <v>0</v>
      </c>
      <c r="K37" s="123">
        <f t="shared" si="14"/>
        <v>0</v>
      </c>
      <c r="L37" s="123">
        <f t="shared" si="15"/>
        <v>0</v>
      </c>
      <c r="M37" s="123">
        <f t="shared" si="18"/>
        <v>0</v>
      </c>
      <c r="N37" s="133">
        <f t="shared" si="16"/>
        <v>0</v>
      </c>
      <c r="O37" s="133">
        <f t="shared" si="17"/>
        <v>0</v>
      </c>
      <c r="P37" s="124"/>
      <c r="Q37" s="125"/>
      <c r="R37" s="17"/>
      <c r="S37" s="18"/>
      <c r="T37" s="18"/>
      <c r="U37" s="18"/>
      <c r="V37" s="18"/>
      <c r="W37" s="18"/>
      <c r="X37" s="18"/>
      <c r="Y37" s="18"/>
    </row>
    <row r="38" spans="1:25" ht="15.75" x14ac:dyDescent="0.25">
      <c r="A38" s="127"/>
      <c r="B38" s="210"/>
      <c r="C38" s="149"/>
      <c r="D38" s="129">
        <v>0</v>
      </c>
      <c r="E38" s="130">
        <v>0</v>
      </c>
      <c r="F38" s="131">
        <f>ROUND(D38*E38,2)</f>
        <v>0</v>
      </c>
      <c r="G38" s="132">
        <f t="shared" si="11"/>
        <v>0</v>
      </c>
      <c r="H38" s="133">
        <v>0</v>
      </c>
      <c r="I38" s="133">
        <f t="shared" si="12"/>
        <v>0</v>
      </c>
      <c r="J38" s="134">
        <f t="shared" si="13"/>
        <v>0</v>
      </c>
      <c r="K38" s="123">
        <f t="shared" si="14"/>
        <v>0</v>
      </c>
      <c r="L38" s="123">
        <f t="shared" si="15"/>
        <v>0</v>
      </c>
      <c r="M38" s="123">
        <f t="shared" si="18"/>
        <v>0</v>
      </c>
      <c r="N38" s="133">
        <f t="shared" si="16"/>
        <v>0</v>
      </c>
      <c r="O38" s="133">
        <f t="shared" si="17"/>
        <v>0</v>
      </c>
      <c r="P38" s="124"/>
      <c r="Q38" s="125"/>
      <c r="R38" s="17"/>
      <c r="S38" s="18"/>
      <c r="T38" s="18"/>
      <c r="U38" s="18"/>
      <c r="V38" s="18"/>
      <c r="W38" s="18"/>
      <c r="X38" s="18"/>
      <c r="Y38" s="18"/>
    </row>
    <row r="39" spans="1:25" ht="15.75" x14ac:dyDescent="0.25">
      <c r="A39" s="127"/>
      <c r="B39" s="210"/>
      <c r="C39" s="149"/>
      <c r="D39" s="129">
        <v>0</v>
      </c>
      <c r="E39" s="130">
        <v>0</v>
      </c>
      <c r="F39" s="131">
        <f>ROUND(D39*E39,2)</f>
        <v>0</v>
      </c>
      <c r="G39" s="132">
        <f t="shared" si="11"/>
        <v>0</v>
      </c>
      <c r="H39" s="133">
        <v>0</v>
      </c>
      <c r="I39" s="133">
        <f t="shared" si="12"/>
        <v>0</v>
      </c>
      <c r="J39" s="134">
        <f t="shared" si="13"/>
        <v>0</v>
      </c>
      <c r="K39" s="123">
        <f t="shared" si="14"/>
        <v>0</v>
      </c>
      <c r="L39" s="123">
        <f t="shared" si="15"/>
        <v>0</v>
      </c>
      <c r="M39" s="123">
        <f t="shared" si="18"/>
        <v>0</v>
      </c>
      <c r="N39" s="133">
        <f t="shared" si="16"/>
        <v>0</v>
      </c>
      <c r="O39" s="133">
        <f t="shared" si="17"/>
        <v>0</v>
      </c>
      <c r="P39" s="124"/>
      <c r="Q39" s="125"/>
      <c r="R39" s="17"/>
      <c r="S39" s="18"/>
      <c r="T39" s="18"/>
      <c r="U39" s="18"/>
      <c r="V39" s="18"/>
      <c r="W39" s="18"/>
      <c r="X39" s="18"/>
      <c r="Y39" s="18"/>
    </row>
    <row r="40" spans="1:25" ht="16.5" thickBot="1" x14ac:dyDescent="0.3">
      <c r="A40" s="136"/>
      <c r="B40" s="210"/>
      <c r="C40" s="137"/>
      <c r="D40" s="138">
        <v>0</v>
      </c>
      <c r="E40" s="139">
        <v>0</v>
      </c>
      <c r="F40" s="150">
        <f t="shared" si="10"/>
        <v>0</v>
      </c>
      <c r="G40" s="132">
        <f t="shared" si="11"/>
        <v>0</v>
      </c>
      <c r="H40" s="151">
        <v>0</v>
      </c>
      <c r="I40" s="133">
        <f t="shared" si="12"/>
        <v>0</v>
      </c>
      <c r="J40" s="134">
        <f t="shared" si="13"/>
        <v>0</v>
      </c>
      <c r="K40" s="123">
        <f t="shared" si="14"/>
        <v>0</v>
      </c>
      <c r="L40" s="123">
        <f t="shared" si="15"/>
        <v>0</v>
      </c>
      <c r="M40" s="123">
        <f t="shared" si="18"/>
        <v>0</v>
      </c>
      <c r="N40" s="133">
        <f t="shared" si="16"/>
        <v>0</v>
      </c>
      <c r="O40" s="133">
        <f t="shared" si="17"/>
        <v>0</v>
      </c>
      <c r="P40" s="124"/>
      <c r="Q40" s="125"/>
      <c r="R40" s="17"/>
      <c r="S40" s="18"/>
      <c r="T40" s="18"/>
      <c r="U40" s="18"/>
      <c r="V40" s="18"/>
      <c r="W40" s="18"/>
      <c r="X40" s="18"/>
      <c r="Y40" s="18"/>
    </row>
    <row r="41" spans="1:25" s="48" customFormat="1" ht="18" customHeight="1" thickBot="1" x14ac:dyDescent="0.35">
      <c r="A41" s="265" t="s">
        <v>52</v>
      </c>
      <c r="B41" s="266"/>
      <c r="C41" s="266"/>
      <c r="D41" s="266"/>
      <c r="E41" s="267"/>
      <c r="F41" s="141">
        <f t="shared" ref="F41:O41" si="19">SUM(F31:F40)</f>
        <v>0</v>
      </c>
      <c r="G41" s="152">
        <f t="shared" si="19"/>
        <v>0</v>
      </c>
      <c r="H41" s="153">
        <f t="shared" si="19"/>
        <v>0</v>
      </c>
      <c r="I41" s="154">
        <f t="shared" si="19"/>
        <v>0</v>
      </c>
      <c r="J41" s="141">
        <f t="shared" si="19"/>
        <v>0</v>
      </c>
      <c r="K41" s="142">
        <f t="shared" si="19"/>
        <v>0</v>
      </c>
      <c r="L41" s="142">
        <f t="shared" si="19"/>
        <v>0</v>
      </c>
      <c r="M41" s="142">
        <f t="shared" si="19"/>
        <v>0</v>
      </c>
      <c r="N41" s="154">
        <f t="shared" si="19"/>
        <v>0</v>
      </c>
      <c r="O41" s="153">
        <f t="shared" si="19"/>
        <v>0</v>
      </c>
      <c r="P41" s="155"/>
      <c r="Q41" s="144"/>
      <c r="R41" s="49"/>
      <c r="S41" s="50"/>
      <c r="T41" s="50"/>
      <c r="U41" s="50"/>
      <c r="V41" s="50"/>
      <c r="W41" s="50"/>
      <c r="X41" s="50"/>
      <c r="Y41" s="50"/>
    </row>
    <row r="42" spans="1:25" s="48" customFormat="1" ht="18" customHeight="1" thickBot="1" x14ac:dyDescent="0.35">
      <c r="A42" s="268" t="s">
        <v>124</v>
      </c>
      <c r="B42" s="269"/>
      <c r="C42" s="269"/>
      <c r="D42" s="269"/>
      <c r="E42" s="270"/>
      <c r="F42" s="156">
        <f>F29+F41</f>
        <v>6000000</v>
      </c>
      <c r="G42" s="156">
        <f>G29+G41</f>
        <v>6400000</v>
      </c>
      <c r="H42" s="156">
        <f>SUM(H29+H41)</f>
        <v>5000000</v>
      </c>
      <c r="I42" s="156">
        <f>SUM(I29+I41)</f>
        <v>4450000</v>
      </c>
      <c r="J42" s="156">
        <f>SUM(J29+J41)</f>
        <v>4227500</v>
      </c>
      <c r="K42" s="157">
        <f>K29+K41</f>
        <v>0</v>
      </c>
      <c r="L42" s="157">
        <f>L29+L41</f>
        <v>0</v>
      </c>
      <c r="M42" s="157">
        <f>M29+M41</f>
        <v>0</v>
      </c>
      <c r="N42" s="156">
        <f>SUM(N29+N41)</f>
        <v>550000</v>
      </c>
      <c r="O42" s="156">
        <f>SUM(O29+O41)</f>
        <v>1000000</v>
      </c>
      <c r="P42" s="158"/>
      <c r="Q42" s="159"/>
      <c r="R42" s="49"/>
      <c r="S42" s="50"/>
      <c r="T42" s="50"/>
      <c r="U42" s="50"/>
      <c r="V42" s="50"/>
      <c r="W42" s="50"/>
      <c r="X42" s="50"/>
      <c r="Y42" s="50"/>
    </row>
    <row r="43" spans="1:25" s="4" customFormat="1" ht="16.5" thickBot="1" x14ac:dyDescent="0.3">
      <c r="A43" s="160" t="s">
        <v>3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  <c r="Q43" s="163"/>
      <c r="R43" s="19"/>
      <c r="S43" s="20"/>
      <c r="T43" s="20"/>
      <c r="U43" s="20"/>
      <c r="V43" s="20"/>
      <c r="W43" s="20"/>
      <c r="X43" s="20"/>
      <c r="Y43" s="20"/>
    </row>
    <row r="44" spans="1:25" s="4" customFormat="1" ht="15.75" x14ac:dyDescent="0.25">
      <c r="A44" s="164" t="s">
        <v>44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6"/>
      <c r="Q44" s="167"/>
      <c r="R44" s="19"/>
      <c r="S44" s="20"/>
      <c r="T44" s="20"/>
      <c r="U44" s="20"/>
      <c r="V44" s="20"/>
      <c r="W44" s="20"/>
      <c r="X44" s="20"/>
      <c r="Y44" s="20"/>
    </row>
    <row r="45" spans="1:25" ht="15.75" x14ac:dyDescent="0.25">
      <c r="A45" s="168"/>
      <c r="B45" s="169"/>
      <c r="C45" s="170"/>
      <c r="D45" s="129">
        <v>0</v>
      </c>
      <c r="E45" s="171">
        <v>0</v>
      </c>
      <c r="F45" s="132">
        <f>ROUND(D45*E45,2)</f>
        <v>0</v>
      </c>
      <c r="G45" s="132">
        <f>ROUND(F45*1.2,2)</f>
        <v>0</v>
      </c>
      <c r="H45" s="133">
        <v>0</v>
      </c>
      <c r="I45" s="133">
        <f>ROUND(H45*$B$11,2)</f>
        <v>0</v>
      </c>
      <c r="J45" s="134">
        <f>ROUND(I45*$E$11,2)</f>
        <v>0</v>
      </c>
      <c r="K45" s="123">
        <f>ROUND(I45*$G$11,2)</f>
        <v>0</v>
      </c>
      <c r="L45" s="123">
        <f>ROUND(I45*$I$11,2)</f>
        <v>0</v>
      </c>
      <c r="M45" s="123">
        <f>ROUND(I45*$N$11,2)</f>
        <v>0</v>
      </c>
      <c r="N45" s="133">
        <f>ROUND(H45-I45,2)</f>
        <v>0</v>
      </c>
      <c r="O45" s="133">
        <f>IF($P$11="ÁNO",F45-H45,G45-H45)</f>
        <v>0</v>
      </c>
      <c r="P45" s="124"/>
      <c r="Q45" s="125"/>
      <c r="R45" s="15"/>
    </row>
    <row r="46" spans="1:25" ht="15.75" x14ac:dyDescent="0.25">
      <c r="A46" s="168"/>
      <c r="B46" s="169"/>
      <c r="C46" s="172"/>
      <c r="D46" s="173">
        <v>0</v>
      </c>
      <c r="E46" s="171">
        <v>0</v>
      </c>
      <c r="F46" s="171">
        <f>ROUND(D46*E46,2)</f>
        <v>0</v>
      </c>
      <c r="G46" s="132">
        <f>ROUND(F46*1.2,2)</f>
        <v>0</v>
      </c>
      <c r="H46" s="133">
        <v>0</v>
      </c>
      <c r="I46" s="133">
        <f>ROUND(H46*$B$11,2)</f>
        <v>0</v>
      </c>
      <c r="J46" s="134">
        <f>ROUND(I46*$E$11,2)</f>
        <v>0</v>
      </c>
      <c r="K46" s="123">
        <f>ROUND(I46*$G$11,2)</f>
        <v>0</v>
      </c>
      <c r="L46" s="123">
        <f>ROUND(I46*$I$11,2)</f>
        <v>0</v>
      </c>
      <c r="M46" s="123">
        <f>ROUND(I46*$N$11,2)</f>
        <v>0</v>
      </c>
      <c r="N46" s="133">
        <f>ROUND(H46-I46,2)</f>
        <v>0</v>
      </c>
      <c r="O46" s="133">
        <f>IF($P$11="ÁNO",F46-H46,G46-H46)</f>
        <v>0</v>
      </c>
      <c r="P46" s="124"/>
      <c r="Q46" s="125"/>
    </row>
    <row r="47" spans="1:25" ht="16.5" thickBot="1" x14ac:dyDescent="0.3">
      <c r="A47" s="168"/>
      <c r="B47" s="169"/>
      <c r="C47" s="174"/>
      <c r="D47" s="175">
        <v>0</v>
      </c>
      <c r="E47" s="176">
        <v>0</v>
      </c>
      <c r="F47" s="176">
        <f>ROUND(D47*E47,2)</f>
        <v>0</v>
      </c>
      <c r="G47" s="132">
        <f>ROUND(F47*1.2,2)</f>
        <v>0</v>
      </c>
      <c r="H47" s="133">
        <v>0</v>
      </c>
      <c r="I47" s="133">
        <f>ROUND(H47*$B$11,2)</f>
        <v>0</v>
      </c>
      <c r="J47" s="134">
        <f>ROUND(I47*$E$11,2)</f>
        <v>0</v>
      </c>
      <c r="K47" s="123">
        <f>ROUND(I47*$G$11,2)</f>
        <v>0</v>
      </c>
      <c r="L47" s="123">
        <f>ROUND(I47*$I$11,2)</f>
        <v>0</v>
      </c>
      <c r="M47" s="123">
        <f>ROUND(I47*$N$11,2)</f>
        <v>0</v>
      </c>
      <c r="N47" s="133">
        <f>ROUND(H47-I47,2)</f>
        <v>0</v>
      </c>
      <c r="O47" s="133">
        <f>IF($P$11="ÁNO",F47-H47,G47-H47)</f>
        <v>0</v>
      </c>
      <c r="P47" s="124"/>
      <c r="Q47" s="125"/>
    </row>
    <row r="48" spans="1:25" ht="18" customHeight="1" thickBot="1" x14ac:dyDescent="0.3">
      <c r="A48" s="265" t="s">
        <v>67</v>
      </c>
      <c r="B48" s="266"/>
      <c r="C48" s="266"/>
      <c r="D48" s="266"/>
      <c r="E48" s="267"/>
      <c r="F48" s="141">
        <f>SUM(F45:F47)</f>
        <v>0</v>
      </c>
      <c r="G48" s="141">
        <f t="shared" ref="G48:O48" si="20">SUM(G45:G47)</f>
        <v>0</v>
      </c>
      <c r="H48" s="141">
        <f t="shared" si="20"/>
        <v>0</v>
      </c>
      <c r="I48" s="141">
        <f t="shared" si="20"/>
        <v>0</v>
      </c>
      <c r="J48" s="141">
        <f t="shared" si="20"/>
        <v>0</v>
      </c>
      <c r="K48" s="141">
        <f t="shared" si="20"/>
        <v>0</v>
      </c>
      <c r="L48" s="141">
        <f t="shared" si="20"/>
        <v>0</v>
      </c>
      <c r="M48" s="141">
        <f t="shared" si="20"/>
        <v>0</v>
      </c>
      <c r="N48" s="141">
        <f>SUM(N45:N47)</f>
        <v>0</v>
      </c>
      <c r="O48" s="141">
        <f t="shared" si="20"/>
        <v>0</v>
      </c>
      <c r="P48" s="143"/>
      <c r="Q48" s="144"/>
    </row>
    <row r="49" spans="1:18" ht="16.5" thickBot="1" x14ac:dyDescent="0.3">
      <c r="A49" s="177" t="s">
        <v>64</v>
      </c>
      <c r="B49" s="178"/>
      <c r="C49" s="179"/>
      <c r="D49" s="179"/>
      <c r="E49" s="179"/>
      <c r="F49" s="179"/>
      <c r="G49" s="179"/>
      <c r="H49" s="179"/>
      <c r="I49" s="178"/>
      <c r="J49" s="178"/>
      <c r="K49" s="178"/>
      <c r="L49" s="178"/>
      <c r="M49" s="178"/>
      <c r="N49" s="178"/>
      <c r="O49" s="178"/>
      <c r="P49" s="180"/>
      <c r="Q49" s="181"/>
    </row>
    <row r="50" spans="1:18" s="52" customFormat="1" ht="75" x14ac:dyDescent="0.25">
      <c r="A50" s="182" t="s">
        <v>0</v>
      </c>
      <c r="B50" s="183" t="s">
        <v>2</v>
      </c>
      <c r="C50" s="184" t="s">
        <v>1</v>
      </c>
      <c r="D50" s="184" t="s">
        <v>62</v>
      </c>
      <c r="E50" s="184" t="s">
        <v>66</v>
      </c>
      <c r="F50" s="184" t="s">
        <v>125</v>
      </c>
      <c r="G50" s="184" t="s">
        <v>72</v>
      </c>
      <c r="H50" s="184" t="s">
        <v>54</v>
      </c>
      <c r="I50" s="183" t="s">
        <v>107</v>
      </c>
      <c r="J50" s="185" t="s">
        <v>55</v>
      </c>
      <c r="K50" s="186" t="s">
        <v>56</v>
      </c>
      <c r="L50" s="186" t="s">
        <v>57</v>
      </c>
      <c r="M50" s="186" t="s">
        <v>58</v>
      </c>
      <c r="N50" s="183" t="s">
        <v>108</v>
      </c>
      <c r="O50" s="183" t="s">
        <v>109</v>
      </c>
      <c r="P50" s="183" t="s">
        <v>8</v>
      </c>
      <c r="Q50" s="187" t="s">
        <v>7</v>
      </c>
      <c r="R50" s="51"/>
    </row>
    <row r="51" spans="1:18" s="52" customFormat="1" ht="15.75" thickBot="1" x14ac:dyDescent="0.3">
      <c r="A51" s="57" t="s">
        <v>30</v>
      </c>
      <c r="B51" s="56" t="s">
        <v>31</v>
      </c>
      <c r="C51" s="56" t="s">
        <v>32</v>
      </c>
      <c r="D51" s="56" t="s">
        <v>33</v>
      </c>
      <c r="E51" s="56" t="s">
        <v>34</v>
      </c>
      <c r="F51" s="56" t="s">
        <v>53</v>
      </c>
      <c r="G51" s="56" t="s">
        <v>65</v>
      </c>
      <c r="H51" s="56" t="s">
        <v>63</v>
      </c>
      <c r="I51" s="56" t="s">
        <v>110</v>
      </c>
      <c r="J51" s="56" t="s">
        <v>111</v>
      </c>
      <c r="K51" s="65" t="s">
        <v>126</v>
      </c>
      <c r="L51" s="65" t="s">
        <v>113</v>
      </c>
      <c r="M51" s="65" t="s">
        <v>114</v>
      </c>
      <c r="N51" s="56" t="s">
        <v>115</v>
      </c>
      <c r="O51" s="56" t="s">
        <v>127</v>
      </c>
      <c r="P51" s="56" t="s">
        <v>117</v>
      </c>
      <c r="Q51" s="58" t="s">
        <v>118</v>
      </c>
      <c r="R51" s="51"/>
    </row>
    <row r="52" spans="1:18" ht="30" x14ac:dyDescent="0.25">
      <c r="A52" s="188" t="s">
        <v>21</v>
      </c>
      <c r="B52" s="189" t="s">
        <v>43</v>
      </c>
      <c r="C52" s="190" t="s">
        <v>128</v>
      </c>
      <c r="D52" s="191">
        <v>120</v>
      </c>
      <c r="E52" s="192">
        <v>1</v>
      </c>
      <c r="F52" s="119">
        <v>7.5</v>
      </c>
      <c r="G52" s="119">
        <v>3.87</v>
      </c>
      <c r="H52" s="193">
        <f>ROUND(D52*E52*(F52+G52),2)</f>
        <v>1364.4</v>
      </c>
      <c r="I52" s="121">
        <f>H52*89%</f>
        <v>1214.316</v>
      </c>
      <c r="J52" s="194">
        <f>I52*95%</f>
        <v>1153.6002000000001</v>
      </c>
      <c r="K52" s="195">
        <f>ROUND(I52*$G$11,2)</f>
        <v>0</v>
      </c>
      <c r="L52" s="195">
        <f>ROUND(I52*$I$11,2)</f>
        <v>0</v>
      </c>
      <c r="M52" s="195">
        <f>ROUND(I52*$N$11,2)</f>
        <v>0</v>
      </c>
      <c r="N52" s="121">
        <f>ROUND(H52-I52,2)</f>
        <v>150.08000000000001</v>
      </c>
      <c r="O52" s="121">
        <v>0</v>
      </c>
      <c r="P52" s="196"/>
      <c r="Q52" s="197"/>
    </row>
    <row r="53" spans="1:18" ht="30" x14ac:dyDescent="0.25">
      <c r="A53" s="188" t="s">
        <v>24</v>
      </c>
      <c r="B53" s="189" t="s">
        <v>43</v>
      </c>
      <c r="C53" s="190" t="s">
        <v>98</v>
      </c>
      <c r="D53" s="191">
        <v>14</v>
      </c>
      <c r="E53" s="192">
        <v>0.3</v>
      </c>
      <c r="F53" s="119">
        <v>1400</v>
      </c>
      <c r="G53" s="119">
        <v>633.6</v>
      </c>
      <c r="H53" s="193">
        <f>ROUND(D53*E53*(F53+G53),2)</f>
        <v>8541.1200000000008</v>
      </c>
      <c r="I53" s="121">
        <f>H53*89%</f>
        <v>7601.5968000000012</v>
      </c>
      <c r="J53" s="194">
        <f>I53*95%</f>
        <v>7221.5169600000008</v>
      </c>
      <c r="K53" s="195">
        <f>ROUND(I53*$G$11,2)</f>
        <v>0</v>
      </c>
      <c r="L53" s="195">
        <f>ROUND(I53*$I$11,2)</f>
        <v>0</v>
      </c>
      <c r="M53" s="195">
        <f>ROUND(I53*$N$11,2)</f>
        <v>0</v>
      </c>
      <c r="N53" s="121">
        <f>H53-J53</f>
        <v>1319.60304</v>
      </c>
      <c r="O53" s="121">
        <v>0</v>
      </c>
      <c r="P53" s="196"/>
      <c r="Q53" s="197"/>
    </row>
    <row r="54" spans="1:18" ht="15.75" x14ac:dyDescent="0.25">
      <c r="A54" s="198"/>
      <c r="B54" s="189"/>
      <c r="C54" s="199"/>
      <c r="D54" s="200">
        <v>0</v>
      </c>
      <c r="E54" s="201">
        <v>0</v>
      </c>
      <c r="F54" s="132">
        <v>0</v>
      </c>
      <c r="G54" s="132">
        <v>0</v>
      </c>
      <c r="H54" s="202">
        <f>ROUND(D54*E54*(F54+G54),2)</f>
        <v>0</v>
      </c>
      <c r="I54" s="133">
        <f>ROUND(H54*$B$11,2)</f>
        <v>0</v>
      </c>
      <c r="J54" s="134">
        <f>ROUND(I54*$E$11,2)</f>
        <v>0</v>
      </c>
      <c r="K54" s="195">
        <f>ROUND(I54*$G$11,2)</f>
        <v>0</v>
      </c>
      <c r="L54" s="195">
        <f>ROUND(I54*$I$11,2)</f>
        <v>0</v>
      </c>
      <c r="M54" s="195">
        <f>ROUND(I54*$N$11,2)</f>
        <v>0</v>
      </c>
      <c r="N54" s="133">
        <f>ROUND(H54-I54,2)</f>
        <v>0</v>
      </c>
      <c r="O54" s="133">
        <v>0</v>
      </c>
      <c r="P54" s="196"/>
      <c r="Q54" s="197"/>
    </row>
    <row r="55" spans="1:18" ht="15.75" x14ac:dyDescent="0.25">
      <c r="A55" s="198"/>
      <c r="B55" s="189"/>
      <c r="C55" s="199"/>
      <c r="D55" s="200">
        <v>0</v>
      </c>
      <c r="E55" s="201">
        <v>0</v>
      </c>
      <c r="F55" s="132">
        <v>0</v>
      </c>
      <c r="G55" s="132">
        <v>0</v>
      </c>
      <c r="H55" s="202">
        <f>ROUND(D55*E55*(F55+G55),2)</f>
        <v>0</v>
      </c>
      <c r="I55" s="133">
        <f>ROUND(H55*$B$11,2)</f>
        <v>0</v>
      </c>
      <c r="J55" s="134">
        <f>ROUND(I55*$E$11,2)</f>
        <v>0</v>
      </c>
      <c r="K55" s="195">
        <f>ROUND(I55*$G$11,2)</f>
        <v>0</v>
      </c>
      <c r="L55" s="195">
        <f>ROUND(I55*$I$11,2)</f>
        <v>0</v>
      </c>
      <c r="M55" s="195">
        <f>ROUND(I55*$N$11,2)</f>
        <v>0</v>
      </c>
      <c r="N55" s="133">
        <f>ROUND(H55-I55,2)</f>
        <v>0</v>
      </c>
      <c r="O55" s="133">
        <v>0</v>
      </c>
      <c r="P55" s="196"/>
      <c r="Q55" s="197"/>
    </row>
    <row r="56" spans="1:18" ht="16.5" thickBot="1" x14ac:dyDescent="0.3">
      <c r="A56" s="198"/>
      <c r="B56" s="189"/>
      <c r="C56" s="203"/>
      <c r="D56" s="200">
        <v>0</v>
      </c>
      <c r="E56" s="201">
        <v>0</v>
      </c>
      <c r="F56" s="132">
        <v>0</v>
      </c>
      <c r="G56" s="132">
        <v>0</v>
      </c>
      <c r="H56" s="202">
        <f>ROUND(D56*E56*(F56+G56),2)</f>
        <v>0</v>
      </c>
      <c r="I56" s="133">
        <f>ROUND(H56*$B$11,2)</f>
        <v>0</v>
      </c>
      <c r="J56" s="134">
        <f>ROUND(I56*$E$11,2)</f>
        <v>0</v>
      </c>
      <c r="K56" s="195">
        <f>ROUND(I56*$G$11,2)</f>
        <v>0</v>
      </c>
      <c r="L56" s="195">
        <f>ROUND(I56*$I$11,2)</f>
        <v>0</v>
      </c>
      <c r="M56" s="195">
        <f>ROUND(I56*$N$11,2)</f>
        <v>0</v>
      </c>
      <c r="N56" s="133">
        <f>ROUND(H56-I56,2)</f>
        <v>0</v>
      </c>
      <c r="O56" s="133">
        <v>0</v>
      </c>
      <c r="P56" s="196"/>
      <c r="Q56" s="197"/>
    </row>
    <row r="57" spans="1:18" ht="18" customHeight="1" thickBot="1" x14ac:dyDescent="0.3">
      <c r="A57" s="265" t="s">
        <v>68</v>
      </c>
      <c r="B57" s="266"/>
      <c r="C57" s="266"/>
      <c r="D57" s="266"/>
      <c r="E57" s="266"/>
      <c r="F57" s="266"/>
      <c r="G57" s="267"/>
      <c r="H57" s="141">
        <f t="shared" ref="H57:O57" si="21">SUM(H52:H56)</f>
        <v>9905.52</v>
      </c>
      <c r="I57" s="141">
        <f t="shared" si="21"/>
        <v>8815.9128000000019</v>
      </c>
      <c r="J57" s="141">
        <f t="shared" si="21"/>
        <v>8375.1171600000016</v>
      </c>
      <c r="K57" s="141">
        <f t="shared" si="21"/>
        <v>0</v>
      </c>
      <c r="L57" s="141">
        <f t="shared" si="21"/>
        <v>0</v>
      </c>
      <c r="M57" s="141">
        <f t="shared" si="21"/>
        <v>0</v>
      </c>
      <c r="N57" s="141">
        <f>SUM(N52:N56)</f>
        <v>1469.6830399999999</v>
      </c>
      <c r="O57" s="141">
        <f t="shared" si="21"/>
        <v>0</v>
      </c>
      <c r="P57" s="143"/>
      <c r="Q57" s="144"/>
    </row>
    <row r="58" spans="1:18" s="48" customFormat="1" ht="18" customHeight="1" thickBot="1" x14ac:dyDescent="0.35">
      <c r="A58" s="268" t="s">
        <v>129</v>
      </c>
      <c r="B58" s="269"/>
      <c r="C58" s="269"/>
      <c r="D58" s="269"/>
      <c r="E58" s="270"/>
      <c r="F58" s="156">
        <f>F48+H57</f>
        <v>9905.52</v>
      </c>
      <c r="G58" s="156">
        <f>G48+H57</f>
        <v>9905.52</v>
      </c>
      <c r="H58" s="156">
        <f t="shared" ref="H58:O58" si="22">H48+H57</f>
        <v>9905.52</v>
      </c>
      <c r="I58" s="156">
        <f t="shared" si="22"/>
        <v>8815.9128000000019</v>
      </c>
      <c r="J58" s="156">
        <f t="shared" si="22"/>
        <v>8375.1171600000016</v>
      </c>
      <c r="K58" s="156">
        <f t="shared" si="22"/>
        <v>0</v>
      </c>
      <c r="L58" s="156">
        <f t="shared" si="22"/>
        <v>0</v>
      </c>
      <c r="M58" s="156">
        <f t="shared" si="22"/>
        <v>0</v>
      </c>
      <c r="N58" s="156">
        <f t="shared" si="22"/>
        <v>1469.6830399999999</v>
      </c>
      <c r="O58" s="156">
        <f t="shared" si="22"/>
        <v>0</v>
      </c>
      <c r="P58" s="204"/>
      <c r="Q58" s="159"/>
      <c r="R58" s="47"/>
    </row>
    <row r="59" spans="1:18" s="48" customFormat="1" ht="18" customHeight="1" thickBot="1" x14ac:dyDescent="0.35">
      <c r="A59" s="286" t="s">
        <v>130</v>
      </c>
      <c r="B59" s="287"/>
      <c r="C59" s="287"/>
      <c r="D59" s="287"/>
      <c r="E59" s="288"/>
      <c r="F59" s="205">
        <f t="shared" ref="F59:O59" si="23">F42+F58</f>
        <v>6009905.5199999996</v>
      </c>
      <c r="G59" s="205">
        <f t="shared" si="23"/>
        <v>6409905.5199999996</v>
      </c>
      <c r="H59" s="206">
        <f t="shared" si="23"/>
        <v>5009905.5199999996</v>
      </c>
      <c r="I59" s="205">
        <f t="shared" si="23"/>
        <v>4458815.9128</v>
      </c>
      <c r="J59" s="206">
        <f t="shared" si="23"/>
        <v>4235875.1171599999</v>
      </c>
      <c r="K59" s="206">
        <f t="shared" si="23"/>
        <v>0</v>
      </c>
      <c r="L59" s="205">
        <f t="shared" si="23"/>
        <v>0</v>
      </c>
      <c r="M59" s="206">
        <f t="shared" si="23"/>
        <v>0</v>
      </c>
      <c r="N59" s="205">
        <f t="shared" si="23"/>
        <v>551469.68304000003</v>
      </c>
      <c r="O59" s="205">
        <f t="shared" si="23"/>
        <v>1000000</v>
      </c>
      <c r="P59" s="207"/>
      <c r="Q59" s="208"/>
      <c r="R59" s="47"/>
    </row>
    <row r="60" spans="1:18" ht="15.75" x14ac:dyDescent="0.25">
      <c r="A60" s="40"/>
      <c r="B60" s="40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0"/>
      <c r="Q60" s="39"/>
    </row>
    <row r="61" spans="1:18" ht="63.75" customHeight="1" x14ac:dyDescent="0.25">
      <c r="A61" s="263" t="s">
        <v>132</v>
      </c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</row>
    <row r="62" spans="1:18" x14ac:dyDescent="0.25">
      <c r="A62" s="97"/>
      <c r="B62" s="97"/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</row>
    <row r="63" spans="1:18" ht="18" customHeight="1" x14ac:dyDescent="0.25">
      <c r="A63" s="97"/>
      <c r="B63" s="97"/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</row>
    <row r="64" spans="1:18" x14ac:dyDescent="0.25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8" ht="15.75" x14ac:dyDescent="0.25">
      <c r="A65" s="40" t="s">
        <v>11</v>
      </c>
      <c r="B65" s="40"/>
      <c r="C65" s="41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3"/>
    </row>
    <row r="66" spans="1:18" ht="15.75" x14ac:dyDescent="0.25">
      <c r="A66" s="40"/>
      <c r="B66" s="40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1" t="s">
        <v>26</v>
      </c>
    </row>
    <row r="67" spans="1:18" x14ac:dyDescent="0.25">
      <c r="A67" s="5"/>
      <c r="B67" s="5"/>
      <c r="C67" s="6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5"/>
    </row>
    <row r="68" spans="1:18" x14ac:dyDescent="0.25">
      <c r="A68" s="273" t="s">
        <v>9</v>
      </c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8"/>
    </row>
    <row r="69" spans="1:18" x14ac:dyDescent="0.25">
      <c r="A69" s="273" t="s">
        <v>149</v>
      </c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</row>
    <row r="70" spans="1:18" x14ac:dyDescent="0.25">
      <c r="A70" s="211" t="s">
        <v>131</v>
      </c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</row>
    <row r="71" spans="1:18" x14ac:dyDescent="0.25">
      <c r="A71" s="260" t="s">
        <v>102</v>
      </c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2"/>
    </row>
    <row r="72" spans="1:18" ht="32.25" customHeight="1" x14ac:dyDescent="0.25">
      <c r="A72" s="260" t="s">
        <v>148</v>
      </c>
      <c r="B72" s="271"/>
      <c r="C72" s="271"/>
      <c r="D72" s="271"/>
      <c r="E72" s="271"/>
      <c r="F72" s="271"/>
      <c r="G72" s="271"/>
      <c r="H72" s="271"/>
      <c r="I72" s="271"/>
      <c r="J72" s="271"/>
      <c r="K72" s="271"/>
      <c r="L72" s="271"/>
      <c r="M72" s="271"/>
      <c r="N72" s="271"/>
      <c r="O72" s="271"/>
      <c r="P72" s="271"/>
      <c r="Q72" s="272"/>
    </row>
    <row r="73" spans="1:18" x14ac:dyDescent="0.25">
      <c r="A73" s="260" t="s">
        <v>133</v>
      </c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2"/>
    </row>
    <row r="74" spans="1:18" ht="16.5" customHeight="1" x14ac:dyDescent="0.25">
      <c r="A74" s="260" t="s">
        <v>134</v>
      </c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2"/>
    </row>
    <row r="75" spans="1:18" x14ac:dyDescent="0.25">
      <c r="A75" s="260" t="s">
        <v>135</v>
      </c>
      <c r="B75" s="261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2"/>
      <c r="R75" s="1"/>
    </row>
    <row r="76" spans="1:18" ht="34.5" customHeight="1" x14ac:dyDescent="0.25">
      <c r="A76" s="260" t="s">
        <v>136</v>
      </c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2"/>
      <c r="R76" s="1"/>
    </row>
    <row r="77" spans="1:18" ht="32.25" customHeight="1" x14ac:dyDescent="0.25">
      <c r="A77" s="260" t="s">
        <v>137</v>
      </c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2"/>
      <c r="R77" s="1"/>
    </row>
    <row r="78" spans="1:18" ht="15" customHeight="1" x14ac:dyDescent="0.25">
      <c r="A78" s="260" t="s">
        <v>97</v>
      </c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2"/>
      <c r="R78" s="1"/>
    </row>
    <row r="79" spans="1:18" ht="15" customHeight="1" x14ac:dyDescent="0.25">
      <c r="A79" s="260" t="s">
        <v>138</v>
      </c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2"/>
      <c r="R79" s="1"/>
    </row>
    <row r="80" spans="1:18" ht="15" customHeight="1" x14ac:dyDescent="0.25">
      <c r="A80" s="260" t="s">
        <v>139</v>
      </c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2"/>
      <c r="R80" s="1"/>
    </row>
    <row r="81" spans="1:18" ht="168.75" customHeight="1" x14ac:dyDescent="0.25">
      <c r="A81" s="260" t="s">
        <v>141</v>
      </c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2"/>
      <c r="R81" s="1"/>
    </row>
    <row r="82" spans="1:18" ht="45.75" customHeight="1" x14ac:dyDescent="0.25">
      <c r="A82" s="260" t="s">
        <v>140</v>
      </c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2"/>
      <c r="R82" s="1"/>
    </row>
    <row r="83" spans="1:18" x14ac:dyDescent="0.25">
      <c r="A83" s="8"/>
      <c r="B83" s="8"/>
      <c r="C83" s="9"/>
      <c r="D83" s="10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17"/>
      <c r="Q83" s="17"/>
      <c r="R83" s="1"/>
    </row>
    <row r="84" spans="1:18" x14ac:dyDescent="0.25">
      <c r="A84" s="8"/>
      <c r="B84" s="8"/>
      <c r="C84" s="9"/>
      <c r="D84" s="10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17"/>
      <c r="Q84" s="17"/>
      <c r="R84" s="1"/>
    </row>
    <row r="85" spans="1:18" x14ac:dyDescent="0.25">
      <c r="A85" s="8"/>
      <c r="B85" s="8"/>
      <c r="C85" s="9"/>
      <c r="D85" s="10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17"/>
      <c r="Q85" s="17"/>
      <c r="R85" s="1"/>
    </row>
    <row r="86" spans="1:18" x14ac:dyDescent="0.25">
      <c r="A86" s="8"/>
      <c r="B86" s="8"/>
      <c r="C86" s="9"/>
      <c r="D86" s="10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17"/>
      <c r="Q86" s="17"/>
      <c r="R86" s="1"/>
    </row>
    <row r="87" spans="1:18" x14ac:dyDescent="0.25">
      <c r="A87" s="8"/>
      <c r="B87" s="8"/>
      <c r="C87" s="9"/>
      <c r="D87" s="10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17"/>
      <c r="Q87" s="17"/>
      <c r="R87" s="1"/>
    </row>
    <row r="88" spans="1:18" x14ac:dyDescent="0.25">
      <c r="A88" s="8"/>
      <c r="B88" s="8"/>
      <c r="C88" s="9"/>
      <c r="D88" s="10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17"/>
      <c r="Q88" s="17"/>
      <c r="R88" s="1"/>
    </row>
    <row r="89" spans="1:18" x14ac:dyDescent="0.25">
      <c r="A89" s="8"/>
      <c r="B89" s="8"/>
      <c r="C89" s="9"/>
      <c r="D89" s="10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17"/>
      <c r="Q89" s="17"/>
      <c r="R89" s="1"/>
    </row>
    <row r="90" spans="1:18" x14ac:dyDescent="0.25">
      <c r="A90" s="8"/>
      <c r="B90" s="8"/>
      <c r="C90" s="9"/>
      <c r="D90" s="10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17"/>
      <c r="Q90" s="17"/>
      <c r="R90" s="1"/>
    </row>
    <row r="91" spans="1:18" x14ac:dyDescent="0.25">
      <c r="A91" s="8"/>
      <c r="B91" s="8"/>
      <c r="C91" s="9"/>
      <c r="D91" s="10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17"/>
      <c r="Q91" s="17"/>
      <c r="R91" s="1"/>
    </row>
    <row r="92" spans="1:18" x14ac:dyDescent="0.25">
      <c r="A92" s="8"/>
      <c r="B92" s="8"/>
      <c r="C92" s="9"/>
      <c r="D92" s="10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17"/>
      <c r="Q92" s="17"/>
      <c r="R92" s="1"/>
    </row>
    <row r="93" spans="1:18" x14ac:dyDescent="0.25">
      <c r="A93" s="8"/>
      <c r="B93" s="8"/>
      <c r="C93" s="9"/>
      <c r="D93" s="10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17"/>
      <c r="Q93" s="17"/>
      <c r="R93" s="1"/>
    </row>
    <row r="94" spans="1:18" x14ac:dyDescent="0.25">
      <c r="A94" s="8"/>
      <c r="B94" s="8"/>
      <c r="C94" s="9"/>
      <c r="D94" s="10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17"/>
      <c r="Q94" s="17"/>
      <c r="R94" s="1"/>
    </row>
    <row r="95" spans="1:18" x14ac:dyDescent="0.25">
      <c r="A95" s="8"/>
      <c r="B95" s="8"/>
      <c r="C95" s="9"/>
      <c r="D95" s="10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17"/>
      <c r="Q95" s="17"/>
      <c r="R95" s="1"/>
    </row>
    <row r="96" spans="1:18" x14ac:dyDescent="0.25">
      <c r="A96" s="8"/>
      <c r="B96" s="8"/>
      <c r="C96" s="9"/>
      <c r="D96" s="10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17"/>
      <c r="Q96" s="17"/>
      <c r="R96" s="1"/>
    </row>
    <row r="97" spans="1:18" x14ac:dyDescent="0.25">
      <c r="A97" s="8"/>
      <c r="B97" s="8"/>
      <c r="C97" s="9"/>
      <c r="D97" s="10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17"/>
      <c r="Q97" s="17"/>
      <c r="R97" s="1"/>
    </row>
    <row r="98" spans="1:18" x14ac:dyDescent="0.25">
      <c r="A98" s="8"/>
      <c r="B98" s="8"/>
      <c r="C98" s="9"/>
      <c r="D98" s="10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17"/>
      <c r="Q98" s="17"/>
      <c r="R98" s="1"/>
    </row>
    <row r="99" spans="1:18" x14ac:dyDescent="0.25">
      <c r="A99" s="8"/>
      <c r="B99" s="8"/>
      <c r="C99" s="9"/>
      <c r="D99" s="10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17"/>
      <c r="Q99" s="17"/>
      <c r="R99" s="1"/>
    </row>
    <row r="100" spans="1:18" x14ac:dyDescent="0.25">
      <c r="A100" s="8"/>
      <c r="B100" s="8"/>
      <c r="C100" s="9"/>
      <c r="D100" s="10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17"/>
      <c r="Q100" s="17"/>
      <c r="R100" s="1"/>
    </row>
    <row r="101" spans="1:18" x14ac:dyDescent="0.25">
      <c r="A101" s="8"/>
      <c r="B101" s="8"/>
      <c r="C101" s="9"/>
      <c r="D101" s="10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17"/>
      <c r="Q101" s="17"/>
      <c r="R101" s="1"/>
    </row>
    <row r="102" spans="1:18" x14ac:dyDescent="0.25">
      <c r="A102" s="8"/>
      <c r="B102" s="8"/>
      <c r="C102" s="9"/>
      <c r="D102" s="10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17"/>
      <c r="Q102" s="17"/>
      <c r="R102" s="1"/>
    </row>
    <row r="103" spans="1:18" x14ac:dyDescent="0.25">
      <c r="A103" s="8"/>
      <c r="B103" s="8"/>
      <c r="C103" s="9"/>
      <c r="D103" s="10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17"/>
      <c r="Q103" s="17"/>
      <c r="R103" s="1"/>
    </row>
    <row r="104" spans="1:18" x14ac:dyDescent="0.25">
      <c r="A104" s="8"/>
      <c r="B104" s="8"/>
      <c r="C104" s="9"/>
      <c r="D104" s="10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17"/>
      <c r="Q104" s="17"/>
      <c r="R104" s="1"/>
    </row>
    <row r="105" spans="1:18" x14ac:dyDescent="0.25">
      <c r="A105" s="8"/>
      <c r="B105" s="8"/>
      <c r="C105" s="9"/>
      <c r="D105" s="10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17"/>
      <c r="Q105" s="17"/>
      <c r="R105" s="1"/>
    </row>
    <row r="106" spans="1:18" x14ac:dyDescent="0.25">
      <c r="A106" s="8"/>
      <c r="B106" s="8"/>
      <c r="C106" s="9"/>
      <c r="D106" s="10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17"/>
      <c r="Q106" s="17"/>
      <c r="R106" s="1"/>
    </row>
    <row r="107" spans="1:18" x14ac:dyDescent="0.25">
      <c r="A107" s="8"/>
      <c r="B107" s="8"/>
      <c r="C107" s="9"/>
      <c r="D107" s="10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17"/>
      <c r="Q107" s="17"/>
      <c r="R107" s="1"/>
    </row>
    <row r="108" spans="1:18" x14ac:dyDescent="0.25">
      <c r="A108" s="8"/>
      <c r="B108" s="8"/>
      <c r="C108" s="9"/>
      <c r="D108" s="10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17"/>
      <c r="Q108" s="17"/>
      <c r="R108" s="1"/>
    </row>
    <row r="109" spans="1:18" x14ac:dyDescent="0.25">
      <c r="A109" s="8"/>
      <c r="B109" s="8"/>
      <c r="C109" s="9"/>
      <c r="D109" s="10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17"/>
      <c r="Q109" s="17"/>
      <c r="R109" s="1"/>
    </row>
    <row r="110" spans="1:18" x14ac:dyDescent="0.25">
      <c r="A110" s="8"/>
      <c r="B110" s="8"/>
      <c r="C110" s="9"/>
      <c r="D110" s="10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17"/>
      <c r="Q110" s="17"/>
      <c r="R110" s="1"/>
    </row>
    <row r="111" spans="1:18" x14ac:dyDescent="0.25">
      <c r="A111" s="8"/>
      <c r="B111" s="8"/>
      <c r="C111" s="9"/>
      <c r="D111" s="10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17"/>
      <c r="Q111" s="17"/>
      <c r="R111" s="1"/>
    </row>
    <row r="112" spans="1:18" x14ac:dyDescent="0.25">
      <c r="A112" s="8"/>
      <c r="B112" s="8"/>
      <c r="C112" s="9"/>
      <c r="D112" s="10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17"/>
      <c r="Q112" s="17"/>
      <c r="R112" s="1"/>
    </row>
    <row r="113" spans="1:18" x14ac:dyDescent="0.25">
      <c r="A113" s="8"/>
      <c r="B113" s="8"/>
      <c r="C113" s="9"/>
      <c r="D113" s="10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17"/>
      <c r="Q113" s="17"/>
      <c r="R113" s="1"/>
    </row>
    <row r="114" spans="1:18" x14ac:dyDescent="0.25">
      <c r="A114" s="8"/>
      <c r="B114" s="8"/>
      <c r="C114" s="9"/>
      <c r="D114" s="10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17"/>
      <c r="Q114" s="17"/>
      <c r="R114" s="1"/>
    </row>
    <row r="115" spans="1:18" x14ac:dyDescent="0.25">
      <c r="A115" s="8"/>
      <c r="B115" s="8"/>
      <c r="C115" s="9"/>
      <c r="D115" s="10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17"/>
      <c r="Q115" s="17"/>
      <c r="R115" s="1"/>
    </row>
    <row r="116" spans="1:18" x14ac:dyDescent="0.25">
      <c r="A116" s="8"/>
      <c r="B116" s="8"/>
      <c r="C116" s="9"/>
      <c r="D116" s="10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17"/>
      <c r="Q116" s="17"/>
      <c r="R116" s="1"/>
    </row>
    <row r="117" spans="1:18" x14ac:dyDescent="0.25">
      <c r="A117" s="8"/>
      <c r="B117" s="8"/>
      <c r="C117" s="9"/>
      <c r="D117" s="10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17"/>
      <c r="Q117" s="17"/>
      <c r="R117" s="1"/>
    </row>
    <row r="118" spans="1:18" x14ac:dyDescent="0.25">
      <c r="A118" s="8"/>
      <c r="B118" s="8"/>
      <c r="C118" s="9"/>
      <c r="D118" s="10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17"/>
      <c r="Q118" s="17"/>
      <c r="R118" s="1"/>
    </row>
    <row r="119" spans="1:18" x14ac:dyDescent="0.25"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18"/>
      <c r="Q119" s="18"/>
    </row>
    <row r="120" spans="1:18" x14ac:dyDescent="0.25">
      <c r="C120" s="1"/>
      <c r="D120" s="1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18"/>
      <c r="Q120" s="18"/>
      <c r="R120" s="1"/>
    </row>
    <row r="121" spans="1:18" x14ac:dyDescent="0.25">
      <c r="C121" s="1"/>
      <c r="D121" s="1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18"/>
      <c r="Q121" s="18"/>
      <c r="R121" s="1"/>
    </row>
    <row r="122" spans="1:18" x14ac:dyDescent="0.25">
      <c r="C122" s="1"/>
      <c r="D122" s="1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18"/>
      <c r="Q122" s="18"/>
      <c r="R122" s="1"/>
    </row>
    <row r="123" spans="1:18" x14ac:dyDescent="0.25">
      <c r="C123" s="1"/>
      <c r="D123" s="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18"/>
      <c r="Q123" s="18"/>
      <c r="R123" s="1"/>
    </row>
    <row r="124" spans="1:18" x14ac:dyDescent="0.25">
      <c r="C124" s="1"/>
      <c r="D124" s="1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18"/>
      <c r="Q124" s="18"/>
      <c r="R124" s="1"/>
    </row>
    <row r="125" spans="1:18" x14ac:dyDescent="0.25">
      <c r="C125" s="1"/>
      <c r="D125" s="1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18"/>
      <c r="Q125" s="18"/>
      <c r="R125" s="1"/>
    </row>
    <row r="126" spans="1:18" x14ac:dyDescent="0.25">
      <c r="C126" s="1"/>
      <c r="D126" s="1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18"/>
      <c r="Q126" s="18"/>
      <c r="R126" s="1"/>
    </row>
    <row r="127" spans="1:18" x14ac:dyDescent="0.25">
      <c r="C127" s="1"/>
      <c r="D127" s="1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18"/>
      <c r="Q127" s="18"/>
      <c r="R127" s="1"/>
    </row>
    <row r="128" spans="1:18" x14ac:dyDescent="0.25">
      <c r="C128" s="1"/>
      <c r="D128" s="1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18"/>
      <c r="Q128" s="18"/>
      <c r="R128" s="1"/>
    </row>
    <row r="129" spans="3:18" x14ac:dyDescent="0.25">
      <c r="C129" s="1"/>
      <c r="D129" s="1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18"/>
      <c r="Q129" s="18"/>
      <c r="R129" s="1"/>
    </row>
    <row r="130" spans="3:18" x14ac:dyDescent="0.25">
      <c r="C130" s="1"/>
      <c r="D130" s="1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18"/>
      <c r="Q130" s="18"/>
      <c r="R130" s="1"/>
    </row>
    <row r="131" spans="3:18" x14ac:dyDescent="0.25">
      <c r="C131" s="1"/>
      <c r="D131" s="1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18"/>
      <c r="Q131" s="18"/>
      <c r="R131" s="1"/>
    </row>
    <row r="132" spans="3:18" x14ac:dyDescent="0.25">
      <c r="C132" s="1"/>
      <c r="D132" s="1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18"/>
      <c r="Q132" s="18"/>
      <c r="R132" s="1"/>
    </row>
    <row r="133" spans="3:18" x14ac:dyDescent="0.25">
      <c r="C133" s="1"/>
      <c r="D133" s="1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18"/>
      <c r="Q133" s="18"/>
      <c r="R133" s="1"/>
    </row>
    <row r="134" spans="3:18" x14ac:dyDescent="0.25">
      <c r="C134" s="1"/>
      <c r="D134" s="1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18"/>
      <c r="Q134" s="18"/>
      <c r="R134" s="1"/>
    </row>
    <row r="135" spans="3:18" x14ac:dyDescent="0.25">
      <c r="C135" s="1"/>
      <c r="D135" s="1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18"/>
      <c r="Q135" s="18"/>
      <c r="R135" s="1"/>
    </row>
    <row r="136" spans="3:18" x14ac:dyDescent="0.25">
      <c r="C136" s="1"/>
      <c r="D136" s="1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18"/>
      <c r="Q136" s="18"/>
      <c r="R136" s="1"/>
    </row>
    <row r="137" spans="3:18" x14ac:dyDescent="0.25">
      <c r="C137" s="1"/>
      <c r="D137" s="1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18"/>
      <c r="Q137" s="18"/>
      <c r="R137" s="1"/>
    </row>
    <row r="138" spans="3:18" x14ac:dyDescent="0.25">
      <c r="C138" s="1"/>
      <c r="D138" s="1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18"/>
      <c r="Q138" s="18"/>
      <c r="R138" s="1"/>
    </row>
    <row r="139" spans="3:18" x14ac:dyDescent="0.25">
      <c r="C139" s="1"/>
      <c r="D139" s="1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18"/>
      <c r="Q139" s="18"/>
      <c r="R139" s="1"/>
    </row>
    <row r="140" spans="3:18" x14ac:dyDescent="0.25">
      <c r="C140" s="1"/>
      <c r="D140" s="1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18"/>
      <c r="Q140" s="18"/>
      <c r="R140" s="1"/>
    </row>
    <row r="141" spans="3:18" x14ac:dyDescent="0.25">
      <c r="C141" s="1"/>
      <c r="D141" s="1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18"/>
      <c r="Q141" s="18"/>
      <c r="R141" s="1"/>
    </row>
    <row r="142" spans="3:18" x14ac:dyDescent="0.25">
      <c r="C142" s="1"/>
      <c r="D142" s="1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18"/>
      <c r="Q142" s="18"/>
      <c r="R142" s="1"/>
    </row>
  </sheetData>
  <protectedRanges>
    <protectedRange sqref="Q49 Q52:Q56 Q17:Q28 Q31:Q40 Q45:Q47" name="Rozsah4"/>
    <protectedRange sqref="A31:A40 A19:A28" name="Rozsah3"/>
    <protectedRange sqref="D34:E35 D17:E28" name="Rozsah2"/>
    <protectedRange sqref="C27:C28 C17:C23" name="Rozsah1"/>
  </protectedRanges>
  <mergeCells count="30">
    <mergeCell ref="B10:Q10"/>
    <mergeCell ref="A73:Q73"/>
    <mergeCell ref="A74:Q74"/>
    <mergeCell ref="A75:Q75"/>
    <mergeCell ref="A76:Q76"/>
    <mergeCell ref="A58:E58"/>
    <mergeCell ref="A59:E59"/>
    <mergeCell ref="A68:P68"/>
    <mergeCell ref="A71:Q71"/>
    <mergeCell ref="A29:E29"/>
    <mergeCell ref="B30:O30"/>
    <mergeCell ref="C11:D11"/>
    <mergeCell ref="A2:Q2"/>
    <mergeCell ref="A5:Q5"/>
    <mergeCell ref="B7:Q7"/>
    <mergeCell ref="B8:Q8"/>
    <mergeCell ref="B9:Q9"/>
    <mergeCell ref="A81:Q81"/>
    <mergeCell ref="A82:Q82"/>
    <mergeCell ref="A61:Q61"/>
    <mergeCell ref="A80:Q80"/>
    <mergeCell ref="A41:E41"/>
    <mergeCell ref="A42:E42"/>
    <mergeCell ref="A48:E48"/>
    <mergeCell ref="A57:G57"/>
    <mergeCell ref="A79:Q79"/>
    <mergeCell ref="A77:Q77"/>
    <mergeCell ref="A78:Q78"/>
    <mergeCell ref="A72:Q72"/>
    <mergeCell ref="A69:Q69"/>
  </mergeCells>
  <conditionalFormatting sqref="H17:H28 H31:H40">
    <cfRule type="cellIs" dxfId="1" priority="2" stopIfTrue="1" operator="greaterThan">
      <formula>$G17</formula>
    </cfRule>
  </conditionalFormatting>
  <conditionalFormatting sqref="H45:H47">
    <cfRule type="cellIs" dxfId="0" priority="1" stopIfTrue="1" operator="greaterThan">
      <formula>$G45</formula>
    </cfRule>
  </conditionalFormatting>
  <dataValidations xWindow="36" yWindow="746" count="23">
    <dataValidation type="custom" allowBlank="1" showInputMessage="1" showErrorMessage="1" sqref="R27">
      <formula1>SUM(#REF!)</formula1>
    </dataValidation>
    <dataValidation allowBlank="1" showInputMessage="1" showErrorMessage="1" prompt="vložte príslušné % vlastných zdrojov prijímateľa podľa bodu 1.4 Výzvy" sqref="N11"/>
    <dataValidation allowBlank="1" showInputMessage="1" showErrorMessage="1" prompt="Bunka je prednastavená na 20% DPH. Ak sa uplatňuje iná sadzba DPH, zmeňte vzorec." sqref="G19:G28"/>
    <dataValidation allowBlank="1" showInputMessage="1" showErrorMessage="1" prompt="Interné riadenie projektu je možné vykonávať výlučne prostredníctvom jednej pracovnej pozície uvedenej v tabuľke 2 Príručky k OV OPII. Viac informácií  k podmienkam oprávnenosti osobných výdavkov je uvedených v kapitole  4.9.1  Príručky k OV OPII." sqref="A50"/>
    <dataValidation allowBlank="1" showInputMessage="1" showErrorMessage="1" prompt="Všetky riadky označené modrým písmom slúžia ako príklad vyplnenia rozpočtu projektu. V ŽoNFP ich odstráňte a vypĺňajte len riadky označené čiernym písmom." sqref="A17"/>
    <dataValidation allowBlank="1" showInputMessage="1" showErrorMessage="1" prompt="Bunka je prednastavená na 20% DPH. Ak sa upaltňuje iná sadzba DPH, zmeňte vzorec." sqref="G45:G47 G31:G40"/>
    <dataValidation type="list" allowBlank="1" showInputMessage="1" showErrorMessage="1" prompt="Z roletového menu vyberte príslušný spôsob stanovenia výšky výdavku. V prípade potreby špecifikujte spôsob stanovenia výšky výdavku v poli &quot;Vecný popis výdavku&quot;. Vybrané výdavky povinne špecifikujte v príslušných priložených samostatných zošitoch. " sqref="P41">
      <formula1>$F$3:$F$8</formula1>
    </dataValidation>
    <dataValidation allowBlank="1" showInputMessage="1" showErrorMessage="1" prompt="vložte príslušné % zdroja ŠR podľa bodu 1.4 Výzvy" sqref="I11"/>
    <dataValidation allowBlank="1" showInputMessage="1" showErrorMessage="1" prompt="vložte príslušné % zdroja EÚ podľa bodu 1.4 Výzvy" sqref="G11"/>
    <dataValidation allowBlank="1" showInputMessage="1" showErrorMessage="1" prompt="vložte príslušné % NFP podľa bodu 1.4 Výzvy (súčet EU+ŠR)" sqref="E11"/>
    <dataValidation allowBlank="1" showInputMessage="1" showErrorMessage="1" prompt="Uvádzajte matematicky zaokrúhlené na dve desatinné miesta." sqref="G54:G56"/>
    <dataValidation allowBlank="1" showInputMessage="1" showErrorMessage="1" prompt="Interné riadenie projektu je pre možné vykonávať výlučne prostredníctvom jednej pracovnej pozície uvedenej v tabuľke 2 Príručky k OV OPII. Viac informácií  k podmienkam oprávnenosti osobných výdavkov je uvedených v kapitole  4.9.1  Príručky k OV OPII." sqref="C52:C53"/>
    <dataValidation allowBlank="1" showInputMessage="1" showErrorMessage="1" prompt="Žiadateľ je povinný pri zostavovaní rozpočtu projektu dodržať  limity oprávnenosti výdavkov uvedené v Prílohe č. 1 k Príručke k oprávnenosti výdavkov OPII. Výdavky nad rámec stanovených limitov budú posúdené ako neoprávnené.  " sqref="A43:O43 B16:O16 B8:Q8"/>
    <dataValidation allowBlank="1" showInputMessage="1" showErrorMessage="1" prompt="Suma nesmie byť vyššia ako &quot;Cena celkom s DPH&quot;_x000a_Uviesť matematicky zaokrúhlené na dve desatinné miesta." sqref="H45:H47 H19:H28 H31:H40"/>
    <dataValidation allowBlank="1" showInputMessage="1" showErrorMessage="1" prompt="Vložte príslušné % miery finančnej medzery matematicky zaokrúhlené na dve desatinné miesta. " sqref="B11"/>
    <dataValidation allowBlank="1" showInputMessage="1" showErrorMessage="1" prompt="Musí byť v súlade s finančnými a percentuálnymi limtmi uvedenými v Príručke OPII k oprávnenosti výdavkov" sqref="P51 Q14 Q50"/>
    <dataValidation allowBlank="1" showInputMessage="1" showErrorMessage="1" prompt="Stručne špecifikujte jednotlivé výdavky z hľadiska ich predmetu, resp. rozsahu. To znamená, že v prípade, ak výdavok pozostáva z viacerých položiek, je potrebné v rámci vecného popisu výdavku  výdavok bližšie špecifikovať.  " sqref="P45:P47 P31:P40 P17:P28"/>
    <dataValidation operator="lessThanOrEqual" allowBlank="1" showInputMessage="1" showErrorMessage="1" error="Prekročili ste finančný limit pre 1 kus plagátu - max. suma za 1 kus plagátu je 30 EUR" sqref="E47"/>
    <dataValidation operator="lessThanOrEqual" allowBlank="1" showInputMessage="1" showErrorMessage="1" error="Prekročili ste finančný limit pre 1 kus stálej tabule - max. suma za 1 kus stálej tabule je 500 EUR." sqref="E46"/>
    <dataValidation operator="lessThanOrEqual" allowBlank="1" showInputMessage="1" showErrorMessage="1" errorTitle="Upozornenie" error="Prekročili ste stanovený finančný limit - max. suma pre jeden dočasný pútač je 920 €" promptTitle="Limit" sqref="E45"/>
    <dataValidation type="custom" allowBlank="1" showInputMessage="1" showErrorMessage="1" sqref="R24">
      <formula1>SUM(R23:R23)</formula1>
    </dataValidation>
    <dataValidation type="custom" allowBlank="1" showInputMessage="1" showErrorMessage="1" sqref="R26">
      <formula1>SUM(R24:R24)</formula1>
    </dataValidation>
    <dataValidation type="custom" allowBlank="1" showInputMessage="1" showErrorMessage="1" sqref="R25">
      <formula1>SUM(#REF!)</formula1>
    </dataValidation>
  </dataValidations>
  <pageMargins left="0.7" right="0.7" top="0.75" bottom="0.75" header="0.3" footer="0.3"/>
  <pageSetup paperSize="9" scale="4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6" yWindow="746" count="9">
        <x14:dataValidation type="list" allowBlank="1" showInputMessage="1" showErrorMessage="1">
          <x14:formula1>
            <xm:f>[1]Zdroj!#REF!</xm:f>
          </x14:formula1>
          <xm:sqref>B7:Q7</xm:sqref>
        </x14:dataValidation>
        <x14:dataValidation type="list" allowBlank="1" showInputMessage="1" showErrorMessage="1">
          <x14:formula1>
            <xm:f>Zdroj!$G$3:$G$4</xm:f>
          </x14:formula1>
          <xm:sqref>P11</xm:sqref>
        </x14:dataValidation>
        <x14:dataValidation type="list" allowBlank="1" showInputMessage="1" showErrorMessage="1">
          <x14:formula1>
            <xm:f>Zdroj!$B$3:$B$5</xm:f>
          </x14:formula1>
          <xm:sqref>B9:Q9</xm:sqref>
        </x14:dataValidation>
        <x14:dataValidation type="list" allowBlank="1" showInputMessage="1" showErrorMessage="1">
          <x14:formula1>
            <xm:f>Zdroj!$C$3:$C$13</xm:f>
          </x14:formula1>
          <xm:sqref>B10:Q10</xm:sqref>
        </x14:dataValidation>
        <x14:dataValidation type="list" allowBlank="1" showErrorMessage="1" prompt="_x000a_">
          <x14:formula1>
            <xm:f>Zdroj!$D$3:$D$15</xm:f>
          </x14:formula1>
          <xm:sqref>B17:B28 B31:B40</xm:sqref>
        </x14:dataValidation>
        <x14:dataValidation type="list" allowBlank="1" showInputMessage="1" showErrorMessage="1">
          <x14:formula1>
            <xm:f>Zdroj!$H$3:$H$5</xm:f>
          </x14:formula1>
          <xm:sqref>B45:B47</xm:sqref>
        </x14:dataValidation>
        <x14:dataValidation type="list" allowBlank="1" showInputMessage="1" showErrorMessage="1">
          <x14:formula1>
            <xm:f>Zdroj!$F$3:$F$6</xm:f>
          </x14:formula1>
          <xm:sqref>B52:B56</xm:sqref>
        </x14:dataValidation>
        <x14:dataValidation type="list" allowBlank="1" showInputMessage="1" showErrorMessage="1" prompt="Z roletového menu vyberte príslušný spôsob stanovenia výšky výdavku. ">
          <x14:formula1>
            <xm:f>Zdroj!$J$3</xm:f>
          </x14:formula1>
          <xm:sqref>Q52:Q56</xm:sqref>
        </x14:dataValidation>
        <x14:dataValidation type="list" allowBlank="1" showInputMessage="1" showErrorMessage="1" prompt="Z roletového menu vyberte príslušný spôsob stanovenia výšky výdavku. V prípade potreby špecifikujte spôsob stanovenia výšky výdavku v poli &quot;Vecný popis výdavku&quot;. Vybrané výdavky povinne špecifikujte v príslušných priložených samostatných zošitoch.  ">
          <x14:formula1>
            <xm:f>Zdroj!$E$3:$E$9</xm:f>
          </x14:formula1>
          <xm:sqref>Q17:Q28 Q45:Q47 Q31:Q40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11"/>
  <sheetViews>
    <sheetView tabSelected="1" zoomScale="106" zoomScaleNormal="106" workbookViewId="0">
      <selection activeCell="E1" sqref="E1"/>
    </sheetView>
  </sheetViews>
  <sheetFormatPr defaultColWidth="0" defaultRowHeight="15" x14ac:dyDescent="0.25"/>
  <cols>
    <col min="1" max="1" width="7.140625" style="94" customWidth="1"/>
    <col min="2" max="2" width="15.5703125" style="94" customWidth="1"/>
    <col min="3" max="3" width="50.42578125" style="221" customWidth="1"/>
    <col min="4" max="4" width="8.85546875" style="220" customWidth="1"/>
    <col min="5" max="5" width="7.140625" style="220" customWidth="1"/>
    <col min="6" max="6" width="10.28515625" style="225" customWidth="1"/>
    <col min="7" max="7" width="9.28515625" customWidth="1"/>
    <col min="8" max="67" width="9.140625" style="239" customWidth="1"/>
    <col min="68" max="177" width="9.140625" customWidth="1"/>
    <col min="178" max="178" width="9.5703125" customWidth="1"/>
    <col min="179" max="181" width="11.5703125" customWidth="1"/>
    <col min="182" max="182" width="12.140625" bestFit="1" customWidth="1"/>
    <col min="183" max="183" width="8.85546875" bestFit="1" customWidth="1"/>
    <col min="184" max="184" width="12.7109375" customWidth="1"/>
    <col min="185" max="186" width="17.85546875" customWidth="1"/>
    <col min="187" max="187" width="13.85546875" customWidth="1"/>
    <col min="188" max="188" width="12.7109375" customWidth="1"/>
    <col min="189" max="200" width="0" hidden="1" customWidth="1"/>
    <col min="434" max="434" width="9.5703125" customWidth="1"/>
    <col min="435" max="437" width="11.5703125" customWidth="1"/>
    <col min="438" max="438" width="12.140625" bestFit="1" customWidth="1"/>
    <col min="439" max="439" width="8.85546875" bestFit="1" customWidth="1"/>
    <col min="440" max="440" width="12.7109375" customWidth="1"/>
    <col min="441" max="442" width="17.85546875" customWidth="1"/>
    <col min="443" max="443" width="13.85546875" customWidth="1"/>
    <col min="444" max="444" width="12.7109375" customWidth="1"/>
    <col min="445" max="456" width="0" hidden="1" customWidth="1"/>
    <col min="690" max="690" width="9.5703125" customWidth="1"/>
    <col min="691" max="693" width="11.5703125" customWidth="1"/>
    <col min="694" max="694" width="12.140625" bestFit="1" customWidth="1"/>
    <col min="695" max="695" width="8.85546875" bestFit="1" customWidth="1"/>
    <col min="696" max="696" width="12.7109375" customWidth="1"/>
    <col min="697" max="698" width="17.85546875" customWidth="1"/>
    <col min="699" max="699" width="13.85546875" customWidth="1"/>
    <col min="700" max="700" width="12.7109375" customWidth="1"/>
    <col min="701" max="712" width="0" hidden="1" customWidth="1"/>
    <col min="946" max="946" width="9.5703125" customWidth="1"/>
    <col min="947" max="949" width="11.5703125" customWidth="1"/>
    <col min="950" max="950" width="12.140625" bestFit="1" customWidth="1"/>
    <col min="951" max="951" width="8.85546875" bestFit="1" customWidth="1"/>
    <col min="952" max="952" width="12.7109375" customWidth="1"/>
    <col min="953" max="954" width="17.85546875" customWidth="1"/>
    <col min="955" max="955" width="13.85546875" customWidth="1"/>
    <col min="956" max="956" width="12.7109375" customWidth="1"/>
    <col min="957" max="968" width="0" hidden="1" customWidth="1"/>
    <col min="1202" max="1202" width="9.5703125" customWidth="1"/>
    <col min="1203" max="1205" width="11.5703125" customWidth="1"/>
    <col min="1206" max="1206" width="12.140625" bestFit="1" customWidth="1"/>
    <col min="1207" max="1207" width="8.85546875" bestFit="1" customWidth="1"/>
    <col min="1208" max="1208" width="12.7109375" customWidth="1"/>
    <col min="1209" max="1210" width="17.85546875" customWidth="1"/>
    <col min="1211" max="1211" width="13.85546875" customWidth="1"/>
    <col min="1212" max="1212" width="12.7109375" customWidth="1"/>
    <col min="1213" max="1224" width="0" hidden="1" customWidth="1"/>
    <col min="1458" max="1458" width="9.5703125" customWidth="1"/>
    <col min="1459" max="1461" width="11.5703125" customWidth="1"/>
    <col min="1462" max="1462" width="12.140625" bestFit="1" customWidth="1"/>
    <col min="1463" max="1463" width="8.85546875" bestFit="1" customWidth="1"/>
    <col min="1464" max="1464" width="12.7109375" customWidth="1"/>
    <col min="1465" max="1466" width="17.85546875" customWidth="1"/>
    <col min="1467" max="1467" width="13.85546875" customWidth="1"/>
    <col min="1468" max="1468" width="12.7109375" customWidth="1"/>
    <col min="1469" max="1480" width="0" hidden="1" customWidth="1"/>
    <col min="1714" max="1714" width="9.5703125" customWidth="1"/>
    <col min="1715" max="1717" width="11.5703125" customWidth="1"/>
    <col min="1718" max="1718" width="12.140625" bestFit="1" customWidth="1"/>
    <col min="1719" max="1719" width="8.85546875" bestFit="1" customWidth="1"/>
    <col min="1720" max="1720" width="12.7109375" customWidth="1"/>
    <col min="1721" max="1722" width="17.85546875" customWidth="1"/>
    <col min="1723" max="1723" width="13.85546875" customWidth="1"/>
    <col min="1724" max="1724" width="12.7109375" customWidth="1"/>
    <col min="1725" max="1736" width="0" hidden="1" customWidth="1"/>
    <col min="1970" max="1970" width="9.5703125" customWidth="1"/>
    <col min="1971" max="1973" width="11.5703125" customWidth="1"/>
    <col min="1974" max="1974" width="12.140625" bestFit="1" customWidth="1"/>
    <col min="1975" max="1975" width="8.85546875" bestFit="1" customWidth="1"/>
    <col min="1976" max="1976" width="12.7109375" customWidth="1"/>
    <col min="1977" max="1978" width="17.85546875" customWidth="1"/>
    <col min="1979" max="1979" width="13.85546875" customWidth="1"/>
    <col min="1980" max="1980" width="12.7109375" customWidth="1"/>
    <col min="1981" max="1992" width="0" hidden="1" customWidth="1"/>
    <col min="2226" max="2226" width="9.5703125" customWidth="1"/>
    <col min="2227" max="2229" width="11.5703125" customWidth="1"/>
    <col min="2230" max="2230" width="12.140625" bestFit="1" customWidth="1"/>
    <col min="2231" max="2231" width="8.85546875" bestFit="1" customWidth="1"/>
    <col min="2232" max="2232" width="12.7109375" customWidth="1"/>
    <col min="2233" max="2234" width="17.85546875" customWidth="1"/>
    <col min="2235" max="2235" width="13.85546875" customWidth="1"/>
    <col min="2236" max="2236" width="12.7109375" customWidth="1"/>
    <col min="2237" max="2248" width="0" hidden="1" customWidth="1"/>
    <col min="2482" max="2482" width="9.5703125" customWidth="1"/>
    <col min="2483" max="2485" width="11.5703125" customWidth="1"/>
    <col min="2486" max="2486" width="12.140625" bestFit="1" customWidth="1"/>
    <col min="2487" max="2487" width="8.85546875" bestFit="1" customWidth="1"/>
    <col min="2488" max="2488" width="12.7109375" customWidth="1"/>
    <col min="2489" max="2490" width="17.85546875" customWidth="1"/>
    <col min="2491" max="2491" width="13.85546875" customWidth="1"/>
    <col min="2492" max="2492" width="12.7109375" customWidth="1"/>
    <col min="2493" max="2504" width="0" hidden="1" customWidth="1"/>
    <col min="2738" max="2738" width="9.5703125" customWidth="1"/>
    <col min="2739" max="2741" width="11.5703125" customWidth="1"/>
    <col min="2742" max="2742" width="12.140625" bestFit="1" customWidth="1"/>
    <col min="2743" max="2743" width="8.85546875" bestFit="1" customWidth="1"/>
    <col min="2744" max="2744" width="12.7109375" customWidth="1"/>
    <col min="2745" max="2746" width="17.85546875" customWidth="1"/>
    <col min="2747" max="2747" width="13.85546875" customWidth="1"/>
    <col min="2748" max="2748" width="12.7109375" customWidth="1"/>
    <col min="2749" max="2760" width="0" hidden="1" customWidth="1"/>
    <col min="2994" max="2994" width="9.5703125" customWidth="1"/>
    <col min="2995" max="2997" width="11.5703125" customWidth="1"/>
    <col min="2998" max="2998" width="12.140625" bestFit="1" customWidth="1"/>
    <col min="2999" max="2999" width="8.85546875" bestFit="1" customWidth="1"/>
    <col min="3000" max="3000" width="12.7109375" customWidth="1"/>
    <col min="3001" max="3002" width="17.85546875" customWidth="1"/>
    <col min="3003" max="3003" width="13.85546875" customWidth="1"/>
    <col min="3004" max="3004" width="12.7109375" customWidth="1"/>
    <col min="3005" max="3016" width="0" hidden="1" customWidth="1"/>
    <col min="3250" max="3250" width="9.5703125" customWidth="1"/>
    <col min="3251" max="3253" width="11.5703125" customWidth="1"/>
    <col min="3254" max="3254" width="12.140625" bestFit="1" customWidth="1"/>
    <col min="3255" max="3255" width="8.85546875" bestFit="1" customWidth="1"/>
    <col min="3256" max="3256" width="12.7109375" customWidth="1"/>
    <col min="3257" max="3258" width="17.85546875" customWidth="1"/>
    <col min="3259" max="3259" width="13.85546875" customWidth="1"/>
    <col min="3260" max="3260" width="12.7109375" customWidth="1"/>
    <col min="3261" max="3272" width="0" hidden="1" customWidth="1"/>
    <col min="3506" max="3506" width="9.5703125" customWidth="1"/>
    <col min="3507" max="3509" width="11.5703125" customWidth="1"/>
    <col min="3510" max="3510" width="12.140625" bestFit="1" customWidth="1"/>
    <col min="3511" max="3511" width="8.85546875" bestFit="1" customWidth="1"/>
    <col min="3512" max="3512" width="12.7109375" customWidth="1"/>
    <col min="3513" max="3514" width="17.85546875" customWidth="1"/>
    <col min="3515" max="3515" width="13.85546875" customWidth="1"/>
    <col min="3516" max="3516" width="12.7109375" customWidth="1"/>
    <col min="3517" max="3528" width="0" hidden="1" customWidth="1"/>
    <col min="3762" max="3762" width="9.5703125" customWidth="1"/>
    <col min="3763" max="3765" width="11.5703125" customWidth="1"/>
    <col min="3766" max="3766" width="12.140625" bestFit="1" customWidth="1"/>
    <col min="3767" max="3767" width="8.85546875" bestFit="1" customWidth="1"/>
    <col min="3768" max="3768" width="12.7109375" customWidth="1"/>
    <col min="3769" max="3770" width="17.85546875" customWidth="1"/>
    <col min="3771" max="3771" width="13.85546875" customWidth="1"/>
    <col min="3772" max="3772" width="12.7109375" customWidth="1"/>
    <col min="3773" max="3784" width="0" hidden="1" customWidth="1"/>
    <col min="4018" max="4018" width="9.5703125" customWidth="1"/>
    <col min="4019" max="4021" width="11.5703125" customWidth="1"/>
    <col min="4022" max="4022" width="12.140625" bestFit="1" customWidth="1"/>
    <col min="4023" max="4023" width="8.85546875" bestFit="1" customWidth="1"/>
    <col min="4024" max="4024" width="12.7109375" customWidth="1"/>
    <col min="4025" max="4026" width="17.85546875" customWidth="1"/>
    <col min="4027" max="4027" width="13.85546875" customWidth="1"/>
    <col min="4028" max="4028" width="12.7109375" customWidth="1"/>
    <col min="4029" max="4040" width="0" hidden="1" customWidth="1"/>
    <col min="4274" max="4274" width="9.5703125" customWidth="1"/>
    <col min="4275" max="4277" width="11.5703125" customWidth="1"/>
    <col min="4278" max="4278" width="12.140625" bestFit="1" customWidth="1"/>
    <col min="4279" max="4279" width="8.85546875" bestFit="1" customWidth="1"/>
    <col min="4280" max="4280" width="12.7109375" customWidth="1"/>
    <col min="4281" max="4282" width="17.85546875" customWidth="1"/>
    <col min="4283" max="4283" width="13.85546875" customWidth="1"/>
    <col min="4284" max="4284" width="12.7109375" customWidth="1"/>
    <col min="4285" max="4296" width="0" hidden="1" customWidth="1"/>
    <col min="4530" max="4530" width="9.5703125" customWidth="1"/>
    <col min="4531" max="4533" width="11.5703125" customWidth="1"/>
    <col min="4534" max="4534" width="12.140625" bestFit="1" customWidth="1"/>
    <col min="4535" max="4535" width="8.85546875" bestFit="1" customWidth="1"/>
    <col min="4536" max="4536" width="12.7109375" customWidth="1"/>
    <col min="4537" max="4538" width="17.85546875" customWidth="1"/>
    <col min="4539" max="4539" width="13.85546875" customWidth="1"/>
    <col min="4540" max="4540" width="12.7109375" customWidth="1"/>
    <col min="4541" max="4552" width="0" hidden="1" customWidth="1"/>
    <col min="4786" max="4786" width="9.5703125" customWidth="1"/>
    <col min="4787" max="4789" width="11.5703125" customWidth="1"/>
    <col min="4790" max="4790" width="12.140625" bestFit="1" customWidth="1"/>
    <col min="4791" max="4791" width="8.85546875" bestFit="1" customWidth="1"/>
    <col min="4792" max="4792" width="12.7109375" customWidth="1"/>
    <col min="4793" max="4794" width="17.85546875" customWidth="1"/>
    <col min="4795" max="4795" width="13.85546875" customWidth="1"/>
    <col min="4796" max="4796" width="12.7109375" customWidth="1"/>
    <col min="4797" max="4808" width="0" hidden="1" customWidth="1"/>
    <col min="5042" max="5042" width="9.5703125" customWidth="1"/>
    <col min="5043" max="5045" width="11.5703125" customWidth="1"/>
    <col min="5046" max="5046" width="12.140625" bestFit="1" customWidth="1"/>
    <col min="5047" max="5047" width="8.85546875" bestFit="1" customWidth="1"/>
    <col min="5048" max="5048" width="12.7109375" customWidth="1"/>
    <col min="5049" max="5050" width="17.85546875" customWidth="1"/>
    <col min="5051" max="5051" width="13.85546875" customWidth="1"/>
    <col min="5052" max="5052" width="12.7109375" customWidth="1"/>
    <col min="5053" max="5064" width="0" hidden="1" customWidth="1"/>
    <col min="5298" max="5298" width="9.5703125" customWidth="1"/>
    <col min="5299" max="5301" width="11.5703125" customWidth="1"/>
    <col min="5302" max="5302" width="12.140625" bestFit="1" customWidth="1"/>
    <col min="5303" max="5303" width="8.85546875" bestFit="1" customWidth="1"/>
    <col min="5304" max="5304" width="12.7109375" customWidth="1"/>
    <col min="5305" max="5306" width="17.85546875" customWidth="1"/>
    <col min="5307" max="5307" width="13.85546875" customWidth="1"/>
    <col min="5308" max="5308" width="12.7109375" customWidth="1"/>
    <col min="5309" max="5320" width="0" hidden="1" customWidth="1"/>
    <col min="5554" max="5554" width="9.5703125" customWidth="1"/>
    <col min="5555" max="5557" width="11.5703125" customWidth="1"/>
    <col min="5558" max="5558" width="12.140625" bestFit="1" customWidth="1"/>
    <col min="5559" max="5559" width="8.85546875" bestFit="1" customWidth="1"/>
    <col min="5560" max="5560" width="12.7109375" customWidth="1"/>
    <col min="5561" max="5562" width="17.85546875" customWidth="1"/>
    <col min="5563" max="5563" width="13.85546875" customWidth="1"/>
    <col min="5564" max="5564" width="12.7109375" customWidth="1"/>
    <col min="5565" max="5576" width="0" hidden="1" customWidth="1"/>
    <col min="5810" max="5810" width="9.5703125" customWidth="1"/>
    <col min="5811" max="5813" width="11.5703125" customWidth="1"/>
    <col min="5814" max="5814" width="12.140625" bestFit="1" customWidth="1"/>
    <col min="5815" max="5815" width="8.85546875" bestFit="1" customWidth="1"/>
    <col min="5816" max="5816" width="12.7109375" customWidth="1"/>
    <col min="5817" max="5818" width="17.85546875" customWidth="1"/>
    <col min="5819" max="5819" width="13.85546875" customWidth="1"/>
    <col min="5820" max="5820" width="12.7109375" customWidth="1"/>
    <col min="5821" max="5832" width="0" hidden="1" customWidth="1"/>
    <col min="6066" max="6066" width="9.5703125" customWidth="1"/>
    <col min="6067" max="6069" width="11.5703125" customWidth="1"/>
    <col min="6070" max="6070" width="12.140625" bestFit="1" customWidth="1"/>
    <col min="6071" max="6071" width="8.85546875" bestFit="1" customWidth="1"/>
    <col min="6072" max="6072" width="12.7109375" customWidth="1"/>
    <col min="6073" max="6074" width="17.85546875" customWidth="1"/>
    <col min="6075" max="6075" width="13.85546875" customWidth="1"/>
    <col min="6076" max="6076" width="12.7109375" customWidth="1"/>
    <col min="6077" max="6088" width="0" hidden="1" customWidth="1"/>
    <col min="6322" max="6322" width="9.5703125" customWidth="1"/>
    <col min="6323" max="6325" width="11.5703125" customWidth="1"/>
    <col min="6326" max="6326" width="12.140625" bestFit="1" customWidth="1"/>
    <col min="6327" max="6327" width="8.85546875" bestFit="1" customWidth="1"/>
    <col min="6328" max="6328" width="12.7109375" customWidth="1"/>
    <col min="6329" max="6330" width="17.85546875" customWidth="1"/>
    <col min="6331" max="6331" width="13.85546875" customWidth="1"/>
    <col min="6332" max="6332" width="12.7109375" customWidth="1"/>
    <col min="6333" max="6344" width="0" hidden="1" customWidth="1"/>
    <col min="6578" max="6578" width="9.5703125" customWidth="1"/>
    <col min="6579" max="6581" width="11.5703125" customWidth="1"/>
    <col min="6582" max="6582" width="12.140625" bestFit="1" customWidth="1"/>
    <col min="6583" max="6583" width="8.85546875" bestFit="1" customWidth="1"/>
    <col min="6584" max="6584" width="12.7109375" customWidth="1"/>
    <col min="6585" max="6586" width="17.85546875" customWidth="1"/>
    <col min="6587" max="6587" width="13.85546875" customWidth="1"/>
    <col min="6588" max="6588" width="12.7109375" customWidth="1"/>
    <col min="6589" max="6600" width="0" hidden="1" customWidth="1"/>
    <col min="6834" max="6834" width="9.5703125" customWidth="1"/>
    <col min="6835" max="6837" width="11.5703125" customWidth="1"/>
    <col min="6838" max="6838" width="12.140625" bestFit="1" customWidth="1"/>
    <col min="6839" max="6839" width="8.85546875" bestFit="1" customWidth="1"/>
    <col min="6840" max="6840" width="12.7109375" customWidth="1"/>
    <col min="6841" max="6842" width="17.85546875" customWidth="1"/>
    <col min="6843" max="6843" width="13.85546875" customWidth="1"/>
    <col min="6844" max="6844" width="12.7109375" customWidth="1"/>
    <col min="6845" max="6856" width="0" hidden="1" customWidth="1"/>
    <col min="7090" max="7090" width="9.5703125" customWidth="1"/>
    <col min="7091" max="7093" width="11.5703125" customWidth="1"/>
    <col min="7094" max="7094" width="12.140625" bestFit="1" customWidth="1"/>
    <col min="7095" max="7095" width="8.85546875" bestFit="1" customWidth="1"/>
    <col min="7096" max="7096" width="12.7109375" customWidth="1"/>
    <col min="7097" max="7098" width="17.85546875" customWidth="1"/>
    <col min="7099" max="7099" width="13.85546875" customWidth="1"/>
    <col min="7100" max="7100" width="12.7109375" customWidth="1"/>
    <col min="7101" max="7112" width="0" hidden="1" customWidth="1"/>
    <col min="7346" max="7346" width="9.5703125" customWidth="1"/>
    <col min="7347" max="7349" width="11.5703125" customWidth="1"/>
    <col min="7350" max="7350" width="12.140625" bestFit="1" customWidth="1"/>
    <col min="7351" max="7351" width="8.85546875" bestFit="1" customWidth="1"/>
    <col min="7352" max="7352" width="12.7109375" customWidth="1"/>
    <col min="7353" max="7354" width="17.85546875" customWidth="1"/>
    <col min="7355" max="7355" width="13.85546875" customWidth="1"/>
    <col min="7356" max="7356" width="12.7109375" customWidth="1"/>
    <col min="7357" max="7368" width="0" hidden="1" customWidth="1"/>
    <col min="7602" max="7602" width="9.5703125" customWidth="1"/>
    <col min="7603" max="7605" width="11.5703125" customWidth="1"/>
    <col min="7606" max="7606" width="12.140625" bestFit="1" customWidth="1"/>
    <col min="7607" max="7607" width="8.85546875" bestFit="1" customWidth="1"/>
    <col min="7608" max="7608" width="12.7109375" customWidth="1"/>
    <col min="7609" max="7610" width="17.85546875" customWidth="1"/>
    <col min="7611" max="7611" width="13.85546875" customWidth="1"/>
    <col min="7612" max="7612" width="12.7109375" customWidth="1"/>
    <col min="7613" max="7624" width="0" hidden="1" customWidth="1"/>
    <col min="7858" max="7858" width="9.5703125" customWidth="1"/>
    <col min="7859" max="7861" width="11.5703125" customWidth="1"/>
    <col min="7862" max="7862" width="12.140625" bestFit="1" customWidth="1"/>
    <col min="7863" max="7863" width="8.85546875" bestFit="1" customWidth="1"/>
    <col min="7864" max="7864" width="12.7109375" customWidth="1"/>
    <col min="7865" max="7866" width="17.85546875" customWidth="1"/>
    <col min="7867" max="7867" width="13.85546875" customWidth="1"/>
    <col min="7868" max="7868" width="12.7109375" customWidth="1"/>
    <col min="7869" max="7880" width="0" hidden="1" customWidth="1"/>
    <col min="8114" max="8114" width="9.5703125" customWidth="1"/>
    <col min="8115" max="8117" width="11.5703125" customWidth="1"/>
    <col min="8118" max="8118" width="12.140625" bestFit="1" customWidth="1"/>
    <col min="8119" max="8119" width="8.85546875" bestFit="1" customWidth="1"/>
    <col min="8120" max="8120" width="12.7109375" customWidth="1"/>
    <col min="8121" max="8122" width="17.85546875" customWidth="1"/>
    <col min="8123" max="8123" width="13.85546875" customWidth="1"/>
    <col min="8124" max="8124" width="12.7109375" customWidth="1"/>
    <col min="8125" max="8136" width="0" hidden="1" customWidth="1"/>
    <col min="8370" max="8370" width="9.5703125" customWidth="1"/>
    <col min="8371" max="8373" width="11.5703125" customWidth="1"/>
    <col min="8374" max="8374" width="12.140625" bestFit="1" customWidth="1"/>
    <col min="8375" max="8375" width="8.85546875" bestFit="1" customWidth="1"/>
    <col min="8376" max="8376" width="12.7109375" customWidth="1"/>
    <col min="8377" max="8378" width="17.85546875" customWidth="1"/>
    <col min="8379" max="8379" width="13.85546875" customWidth="1"/>
    <col min="8380" max="8380" width="12.7109375" customWidth="1"/>
    <col min="8381" max="8392" width="0" hidden="1" customWidth="1"/>
    <col min="8626" max="8626" width="9.5703125" customWidth="1"/>
    <col min="8627" max="8629" width="11.5703125" customWidth="1"/>
    <col min="8630" max="8630" width="12.140625" bestFit="1" customWidth="1"/>
    <col min="8631" max="8631" width="8.85546875" bestFit="1" customWidth="1"/>
    <col min="8632" max="8632" width="12.7109375" customWidth="1"/>
    <col min="8633" max="8634" width="17.85546875" customWidth="1"/>
    <col min="8635" max="8635" width="13.85546875" customWidth="1"/>
    <col min="8636" max="8636" width="12.7109375" customWidth="1"/>
    <col min="8637" max="8648" width="0" hidden="1" customWidth="1"/>
    <col min="8882" max="8882" width="9.5703125" customWidth="1"/>
    <col min="8883" max="8885" width="11.5703125" customWidth="1"/>
    <col min="8886" max="8886" width="12.140625" bestFit="1" customWidth="1"/>
    <col min="8887" max="8887" width="8.85546875" bestFit="1" customWidth="1"/>
    <col min="8888" max="8888" width="12.7109375" customWidth="1"/>
    <col min="8889" max="8890" width="17.85546875" customWidth="1"/>
    <col min="8891" max="8891" width="13.85546875" customWidth="1"/>
    <col min="8892" max="8892" width="12.7109375" customWidth="1"/>
    <col min="8893" max="8904" width="0" hidden="1" customWidth="1"/>
    <col min="9138" max="9138" width="9.5703125" customWidth="1"/>
    <col min="9139" max="9141" width="11.5703125" customWidth="1"/>
    <col min="9142" max="9142" width="12.140625" bestFit="1" customWidth="1"/>
    <col min="9143" max="9143" width="8.85546875" bestFit="1" customWidth="1"/>
    <col min="9144" max="9144" width="12.7109375" customWidth="1"/>
    <col min="9145" max="9146" width="17.85546875" customWidth="1"/>
    <col min="9147" max="9147" width="13.85546875" customWidth="1"/>
    <col min="9148" max="9148" width="12.7109375" customWidth="1"/>
    <col min="9149" max="9160" width="0" hidden="1" customWidth="1"/>
    <col min="9394" max="9394" width="9.5703125" customWidth="1"/>
    <col min="9395" max="9397" width="11.5703125" customWidth="1"/>
    <col min="9398" max="9398" width="12.140625" bestFit="1" customWidth="1"/>
    <col min="9399" max="9399" width="8.85546875" bestFit="1" customWidth="1"/>
    <col min="9400" max="9400" width="12.7109375" customWidth="1"/>
    <col min="9401" max="9402" width="17.85546875" customWidth="1"/>
    <col min="9403" max="9403" width="13.85546875" customWidth="1"/>
    <col min="9404" max="9404" width="12.7109375" customWidth="1"/>
    <col min="9405" max="9416" width="0" hidden="1" customWidth="1"/>
    <col min="9650" max="9650" width="9.5703125" customWidth="1"/>
    <col min="9651" max="9653" width="11.5703125" customWidth="1"/>
    <col min="9654" max="9654" width="12.140625" bestFit="1" customWidth="1"/>
    <col min="9655" max="9655" width="8.85546875" bestFit="1" customWidth="1"/>
    <col min="9656" max="9656" width="12.7109375" customWidth="1"/>
    <col min="9657" max="9658" width="17.85546875" customWidth="1"/>
    <col min="9659" max="9659" width="13.85546875" customWidth="1"/>
    <col min="9660" max="9660" width="12.7109375" customWidth="1"/>
    <col min="9661" max="9672" width="0" hidden="1" customWidth="1"/>
    <col min="9906" max="9906" width="9.5703125" customWidth="1"/>
    <col min="9907" max="9909" width="11.5703125" customWidth="1"/>
    <col min="9910" max="9910" width="12.140625" bestFit="1" customWidth="1"/>
    <col min="9911" max="9911" width="8.85546875" bestFit="1" customWidth="1"/>
    <col min="9912" max="9912" width="12.7109375" customWidth="1"/>
    <col min="9913" max="9914" width="17.85546875" customWidth="1"/>
    <col min="9915" max="9915" width="13.85546875" customWidth="1"/>
    <col min="9916" max="9916" width="12.7109375" customWidth="1"/>
    <col min="9917" max="9928" width="0" hidden="1" customWidth="1"/>
    <col min="10162" max="10162" width="9.5703125" customWidth="1"/>
    <col min="10163" max="10165" width="11.5703125" customWidth="1"/>
    <col min="10166" max="10166" width="12.140625" bestFit="1" customWidth="1"/>
    <col min="10167" max="10167" width="8.85546875" bestFit="1" customWidth="1"/>
    <col min="10168" max="10168" width="12.7109375" customWidth="1"/>
    <col min="10169" max="10170" width="17.85546875" customWidth="1"/>
    <col min="10171" max="10171" width="13.85546875" customWidth="1"/>
    <col min="10172" max="10172" width="12.7109375" customWidth="1"/>
    <col min="10173" max="10184" width="0" hidden="1" customWidth="1"/>
    <col min="10418" max="10418" width="9.5703125" customWidth="1"/>
    <col min="10419" max="10421" width="11.5703125" customWidth="1"/>
    <col min="10422" max="10422" width="12.140625" bestFit="1" customWidth="1"/>
    <col min="10423" max="10423" width="8.85546875" bestFit="1" customWidth="1"/>
    <col min="10424" max="10424" width="12.7109375" customWidth="1"/>
    <col min="10425" max="10426" width="17.85546875" customWidth="1"/>
    <col min="10427" max="10427" width="13.85546875" customWidth="1"/>
    <col min="10428" max="10428" width="12.7109375" customWidth="1"/>
    <col min="10429" max="10440" width="0" hidden="1" customWidth="1"/>
    <col min="10674" max="10674" width="9.5703125" customWidth="1"/>
    <col min="10675" max="10677" width="11.5703125" customWidth="1"/>
    <col min="10678" max="10678" width="12.140625" bestFit="1" customWidth="1"/>
    <col min="10679" max="10679" width="8.85546875" bestFit="1" customWidth="1"/>
    <col min="10680" max="10680" width="12.7109375" customWidth="1"/>
    <col min="10681" max="10682" width="17.85546875" customWidth="1"/>
    <col min="10683" max="10683" width="13.85546875" customWidth="1"/>
    <col min="10684" max="10684" width="12.7109375" customWidth="1"/>
    <col min="10685" max="10696" width="0" hidden="1" customWidth="1"/>
    <col min="10930" max="10930" width="9.5703125" customWidth="1"/>
    <col min="10931" max="10933" width="11.5703125" customWidth="1"/>
    <col min="10934" max="10934" width="12.140625" bestFit="1" customWidth="1"/>
    <col min="10935" max="10935" width="8.85546875" bestFit="1" customWidth="1"/>
    <col min="10936" max="10936" width="12.7109375" customWidth="1"/>
    <col min="10937" max="10938" width="17.85546875" customWidth="1"/>
    <col min="10939" max="10939" width="13.85546875" customWidth="1"/>
    <col min="10940" max="10940" width="12.7109375" customWidth="1"/>
    <col min="10941" max="10952" width="0" hidden="1" customWidth="1"/>
    <col min="11186" max="11186" width="9.5703125" customWidth="1"/>
    <col min="11187" max="11189" width="11.5703125" customWidth="1"/>
    <col min="11190" max="11190" width="12.140625" bestFit="1" customWidth="1"/>
    <col min="11191" max="11191" width="8.85546875" bestFit="1" customWidth="1"/>
    <col min="11192" max="11192" width="12.7109375" customWidth="1"/>
    <col min="11193" max="11194" width="17.85546875" customWidth="1"/>
    <col min="11195" max="11195" width="13.85546875" customWidth="1"/>
    <col min="11196" max="11196" width="12.7109375" customWidth="1"/>
    <col min="11197" max="11208" width="0" hidden="1" customWidth="1"/>
    <col min="11442" max="11442" width="9.5703125" customWidth="1"/>
    <col min="11443" max="11445" width="11.5703125" customWidth="1"/>
    <col min="11446" max="11446" width="12.140625" bestFit="1" customWidth="1"/>
    <col min="11447" max="11447" width="8.85546875" bestFit="1" customWidth="1"/>
    <col min="11448" max="11448" width="12.7109375" customWidth="1"/>
    <col min="11449" max="11450" width="17.85546875" customWidth="1"/>
    <col min="11451" max="11451" width="13.85546875" customWidth="1"/>
    <col min="11452" max="11452" width="12.7109375" customWidth="1"/>
    <col min="11453" max="11464" width="0" hidden="1" customWidth="1"/>
    <col min="11698" max="11698" width="9.5703125" customWidth="1"/>
    <col min="11699" max="11701" width="11.5703125" customWidth="1"/>
    <col min="11702" max="11702" width="12.140625" bestFit="1" customWidth="1"/>
    <col min="11703" max="11703" width="8.85546875" bestFit="1" customWidth="1"/>
    <col min="11704" max="11704" width="12.7109375" customWidth="1"/>
    <col min="11705" max="11706" width="17.85546875" customWidth="1"/>
    <col min="11707" max="11707" width="13.85546875" customWidth="1"/>
    <col min="11708" max="11708" width="12.7109375" customWidth="1"/>
    <col min="11709" max="11720" width="0" hidden="1" customWidth="1"/>
    <col min="11954" max="11954" width="9.5703125" customWidth="1"/>
    <col min="11955" max="11957" width="11.5703125" customWidth="1"/>
    <col min="11958" max="11958" width="12.140625" bestFit="1" customWidth="1"/>
    <col min="11959" max="11959" width="8.85546875" bestFit="1" customWidth="1"/>
    <col min="11960" max="11960" width="12.7109375" customWidth="1"/>
    <col min="11961" max="11962" width="17.85546875" customWidth="1"/>
    <col min="11963" max="11963" width="13.85546875" customWidth="1"/>
    <col min="11964" max="11964" width="12.7109375" customWidth="1"/>
    <col min="11965" max="11976" width="0" hidden="1" customWidth="1"/>
    <col min="12210" max="12210" width="9.5703125" customWidth="1"/>
    <col min="12211" max="12213" width="11.5703125" customWidth="1"/>
    <col min="12214" max="12214" width="12.140625" bestFit="1" customWidth="1"/>
    <col min="12215" max="12215" width="8.85546875" bestFit="1" customWidth="1"/>
    <col min="12216" max="12216" width="12.7109375" customWidth="1"/>
    <col min="12217" max="12218" width="17.85546875" customWidth="1"/>
    <col min="12219" max="12219" width="13.85546875" customWidth="1"/>
    <col min="12220" max="12220" width="12.7109375" customWidth="1"/>
    <col min="12221" max="12232" width="0" hidden="1" customWidth="1"/>
    <col min="12466" max="12466" width="9.5703125" customWidth="1"/>
    <col min="12467" max="12469" width="11.5703125" customWidth="1"/>
    <col min="12470" max="12470" width="12.140625" bestFit="1" customWidth="1"/>
    <col min="12471" max="12471" width="8.85546875" bestFit="1" customWidth="1"/>
    <col min="12472" max="12472" width="12.7109375" customWidth="1"/>
    <col min="12473" max="12474" width="17.85546875" customWidth="1"/>
    <col min="12475" max="12475" width="13.85546875" customWidth="1"/>
    <col min="12476" max="12476" width="12.7109375" customWidth="1"/>
    <col min="12477" max="12488" width="0" hidden="1" customWidth="1"/>
    <col min="12722" max="12722" width="9.5703125" customWidth="1"/>
    <col min="12723" max="12725" width="11.5703125" customWidth="1"/>
    <col min="12726" max="12726" width="12.140625" bestFit="1" customWidth="1"/>
    <col min="12727" max="12727" width="8.85546875" bestFit="1" customWidth="1"/>
    <col min="12728" max="12728" width="12.7109375" customWidth="1"/>
    <col min="12729" max="12730" width="17.85546875" customWidth="1"/>
    <col min="12731" max="12731" width="13.85546875" customWidth="1"/>
    <col min="12732" max="12732" width="12.7109375" customWidth="1"/>
    <col min="12733" max="12744" width="0" hidden="1" customWidth="1"/>
    <col min="12978" max="12978" width="9.5703125" customWidth="1"/>
    <col min="12979" max="12981" width="11.5703125" customWidth="1"/>
    <col min="12982" max="12982" width="12.140625" bestFit="1" customWidth="1"/>
    <col min="12983" max="12983" width="8.85546875" bestFit="1" customWidth="1"/>
    <col min="12984" max="12984" width="12.7109375" customWidth="1"/>
    <col min="12985" max="12986" width="17.85546875" customWidth="1"/>
    <col min="12987" max="12987" width="13.85546875" customWidth="1"/>
    <col min="12988" max="12988" width="12.7109375" customWidth="1"/>
    <col min="12989" max="13000" width="0" hidden="1" customWidth="1"/>
    <col min="13234" max="13234" width="9.5703125" customWidth="1"/>
    <col min="13235" max="13237" width="11.5703125" customWidth="1"/>
    <col min="13238" max="13238" width="12.140625" bestFit="1" customWidth="1"/>
    <col min="13239" max="13239" width="8.85546875" bestFit="1" customWidth="1"/>
    <col min="13240" max="13240" width="12.7109375" customWidth="1"/>
    <col min="13241" max="13242" width="17.85546875" customWidth="1"/>
    <col min="13243" max="13243" width="13.85546875" customWidth="1"/>
    <col min="13244" max="13244" width="12.7109375" customWidth="1"/>
    <col min="13245" max="13256" width="0" hidden="1" customWidth="1"/>
    <col min="13490" max="13490" width="9.5703125" customWidth="1"/>
    <col min="13491" max="13493" width="11.5703125" customWidth="1"/>
    <col min="13494" max="13494" width="12.140625" bestFit="1" customWidth="1"/>
    <col min="13495" max="13495" width="8.85546875" bestFit="1" customWidth="1"/>
    <col min="13496" max="13496" width="12.7109375" customWidth="1"/>
    <col min="13497" max="13498" width="17.85546875" customWidth="1"/>
    <col min="13499" max="13499" width="13.85546875" customWidth="1"/>
    <col min="13500" max="13500" width="12.7109375" customWidth="1"/>
    <col min="13501" max="13512" width="0" hidden="1" customWidth="1"/>
    <col min="13746" max="13746" width="9.5703125" customWidth="1"/>
    <col min="13747" max="13749" width="11.5703125" customWidth="1"/>
    <col min="13750" max="13750" width="12.140625" bestFit="1" customWidth="1"/>
    <col min="13751" max="13751" width="8.85546875" bestFit="1" customWidth="1"/>
    <col min="13752" max="13752" width="12.7109375" customWidth="1"/>
    <col min="13753" max="13754" width="17.85546875" customWidth="1"/>
    <col min="13755" max="13755" width="13.85546875" customWidth="1"/>
    <col min="13756" max="13756" width="12.7109375" customWidth="1"/>
    <col min="13757" max="13768" width="0" hidden="1" customWidth="1"/>
    <col min="14002" max="14002" width="9.5703125" customWidth="1"/>
    <col min="14003" max="14005" width="11.5703125" customWidth="1"/>
    <col min="14006" max="14006" width="12.140625" bestFit="1" customWidth="1"/>
    <col min="14007" max="14007" width="8.85546875" bestFit="1" customWidth="1"/>
    <col min="14008" max="14008" width="12.7109375" customWidth="1"/>
    <col min="14009" max="14010" width="17.85546875" customWidth="1"/>
    <col min="14011" max="14011" width="13.85546875" customWidth="1"/>
    <col min="14012" max="14012" width="12.7109375" customWidth="1"/>
    <col min="14013" max="14024" width="0" hidden="1" customWidth="1"/>
    <col min="14258" max="14258" width="9.5703125" customWidth="1"/>
    <col min="14259" max="14261" width="11.5703125" customWidth="1"/>
    <col min="14262" max="14262" width="12.140625" bestFit="1" customWidth="1"/>
    <col min="14263" max="14263" width="8.85546875" bestFit="1" customWidth="1"/>
    <col min="14264" max="14264" width="12.7109375" customWidth="1"/>
    <col min="14265" max="14266" width="17.85546875" customWidth="1"/>
    <col min="14267" max="14267" width="13.85546875" customWidth="1"/>
    <col min="14268" max="14268" width="12.7109375" customWidth="1"/>
    <col min="14269" max="14280" width="0" hidden="1" customWidth="1"/>
    <col min="14514" max="14514" width="9.5703125" customWidth="1"/>
    <col min="14515" max="14517" width="11.5703125" customWidth="1"/>
    <col min="14518" max="14518" width="12.140625" bestFit="1" customWidth="1"/>
    <col min="14519" max="14519" width="8.85546875" bestFit="1" customWidth="1"/>
    <col min="14520" max="14520" width="12.7109375" customWidth="1"/>
    <col min="14521" max="14522" width="17.85546875" customWidth="1"/>
    <col min="14523" max="14523" width="13.85546875" customWidth="1"/>
    <col min="14524" max="14524" width="12.7109375" customWidth="1"/>
    <col min="14525" max="14536" width="0" hidden="1" customWidth="1"/>
    <col min="14770" max="14770" width="9.5703125" customWidth="1"/>
    <col min="14771" max="14773" width="11.5703125" customWidth="1"/>
    <col min="14774" max="14774" width="12.140625" bestFit="1" customWidth="1"/>
    <col min="14775" max="14775" width="8.85546875" bestFit="1" customWidth="1"/>
    <col min="14776" max="14776" width="12.7109375" customWidth="1"/>
    <col min="14777" max="14778" width="17.85546875" customWidth="1"/>
    <col min="14779" max="14779" width="13.85546875" customWidth="1"/>
    <col min="14780" max="14780" width="12.7109375" customWidth="1"/>
    <col min="14781" max="14792" width="0" hidden="1" customWidth="1"/>
    <col min="15026" max="15026" width="9.5703125" customWidth="1"/>
    <col min="15027" max="15029" width="11.5703125" customWidth="1"/>
    <col min="15030" max="15030" width="12.140625" bestFit="1" customWidth="1"/>
    <col min="15031" max="15031" width="8.85546875" bestFit="1" customWidth="1"/>
    <col min="15032" max="15032" width="12.7109375" customWidth="1"/>
    <col min="15033" max="15034" width="17.85546875" customWidth="1"/>
    <col min="15035" max="15035" width="13.85546875" customWidth="1"/>
    <col min="15036" max="15036" width="12.7109375" customWidth="1"/>
    <col min="15037" max="15048" width="0" hidden="1" customWidth="1"/>
    <col min="15282" max="15282" width="9.5703125" customWidth="1"/>
    <col min="15283" max="15285" width="11.5703125" customWidth="1"/>
    <col min="15286" max="15286" width="12.140625" bestFit="1" customWidth="1"/>
    <col min="15287" max="15287" width="8.85546875" bestFit="1" customWidth="1"/>
    <col min="15288" max="15288" width="12.7109375" customWidth="1"/>
    <col min="15289" max="15290" width="17.85546875" customWidth="1"/>
    <col min="15291" max="15291" width="13.85546875" customWidth="1"/>
    <col min="15292" max="15292" width="12.7109375" customWidth="1"/>
    <col min="15293" max="15304" width="0" hidden="1" customWidth="1"/>
    <col min="15538" max="15538" width="9.5703125" customWidth="1"/>
    <col min="15539" max="15541" width="11.5703125" customWidth="1"/>
    <col min="15542" max="15542" width="12.140625" bestFit="1" customWidth="1"/>
    <col min="15543" max="15543" width="8.85546875" bestFit="1" customWidth="1"/>
    <col min="15544" max="15544" width="12.7109375" customWidth="1"/>
    <col min="15545" max="15546" width="17.85546875" customWidth="1"/>
    <col min="15547" max="15547" width="13.85546875" customWidth="1"/>
    <col min="15548" max="15548" width="12.7109375" customWidth="1"/>
    <col min="15549" max="15560" width="0" hidden="1" customWidth="1"/>
    <col min="15794" max="15794" width="9.5703125" customWidth="1"/>
    <col min="15795" max="15797" width="11.5703125" customWidth="1"/>
    <col min="15798" max="15798" width="12.140625" bestFit="1" customWidth="1"/>
    <col min="15799" max="15799" width="8.85546875" bestFit="1" customWidth="1"/>
    <col min="15800" max="15800" width="12.7109375" customWidth="1"/>
    <col min="15801" max="15802" width="17.85546875" customWidth="1"/>
    <col min="15803" max="15803" width="13.85546875" customWidth="1"/>
    <col min="15804" max="15804" width="12.7109375" customWidth="1"/>
    <col min="15805" max="15816" width="0" hidden="1" customWidth="1"/>
    <col min="16050" max="16050" width="9.5703125" customWidth="1"/>
    <col min="16051" max="16053" width="11.5703125" customWidth="1"/>
    <col min="16054" max="16054" width="12.140625" bestFit="1" customWidth="1"/>
    <col min="16055" max="16055" width="8.85546875" bestFit="1" customWidth="1"/>
    <col min="16056" max="16056" width="12.7109375" customWidth="1"/>
    <col min="16057" max="16058" width="17.85546875" customWidth="1"/>
    <col min="16059" max="16059" width="13.85546875" customWidth="1"/>
    <col min="16060" max="16060" width="12.7109375" customWidth="1"/>
    <col min="16061" max="16072" width="0" hidden="1" customWidth="1"/>
  </cols>
  <sheetData>
    <row r="1" spans="1:68" ht="18.75" x14ac:dyDescent="0.3">
      <c r="A1" s="234" t="s">
        <v>174</v>
      </c>
      <c r="B1" s="235"/>
      <c r="C1" s="236" t="s">
        <v>175</v>
      </c>
      <c r="D1" s="230"/>
      <c r="E1" s="230"/>
      <c r="F1" s="231"/>
      <c r="G1" s="232"/>
    </row>
    <row r="2" spans="1:68" s="92" customFormat="1" ht="15.75" thickBot="1" x14ac:dyDescent="0.3">
      <c r="A2" s="294"/>
      <c r="B2" s="295"/>
      <c r="C2" s="295"/>
      <c r="D2" s="296"/>
      <c r="E2" s="296"/>
      <c r="F2" s="296"/>
      <c r="G2" s="233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</row>
    <row r="3" spans="1:68" s="92" customFormat="1" ht="56.25" customHeight="1" x14ac:dyDescent="0.25">
      <c r="A3" s="242" t="s">
        <v>99</v>
      </c>
      <c r="B3" s="243" t="s">
        <v>0</v>
      </c>
      <c r="C3" s="243" t="s">
        <v>162</v>
      </c>
      <c r="D3" s="244" t="s">
        <v>1</v>
      </c>
      <c r="E3" s="245" t="s">
        <v>173</v>
      </c>
      <c r="F3" s="246" t="s">
        <v>168</v>
      </c>
      <c r="G3" s="247" t="s">
        <v>169</v>
      </c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</row>
    <row r="4" spans="1:68" s="93" customFormat="1" ht="75" x14ac:dyDescent="0.25">
      <c r="A4" s="248" t="s">
        <v>152</v>
      </c>
      <c r="B4" s="229" t="s">
        <v>154</v>
      </c>
      <c r="C4" s="237" t="s">
        <v>166</v>
      </c>
      <c r="D4" s="226" t="s">
        <v>96</v>
      </c>
      <c r="E4" s="227">
        <v>20</v>
      </c>
      <c r="F4" s="228">
        <v>730</v>
      </c>
      <c r="G4" s="249">
        <f>E4*F4</f>
        <v>14600</v>
      </c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2"/>
    </row>
    <row r="5" spans="1:68" s="93" customFormat="1" ht="90" x14ac:dyDescent="0.25">
      <c r="A5" s="248" t="s">
        <v>153</v>
      </c>
      <c r="B5" s="229" t="s">
        <v>155</v>
      </c>
      <c r="C5" s="237" t="s">
        <v>167</v>
      </c>
      <c r="D5" s="226" t="s">
        <v>96</v>
      </c>
      <c r="E5" s="227">
        <v>5</v>
      </c>
      <c r="F5" s="228">
        <v>800</v>
      </c>
      <c r="G5" s="249">
        <f t="shared" ref="G5:G8" si="0">E5*F5</f>
        <v>4000</v>
      </c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2"/>
    </row>
    <row r="6" spans="1:68" s="93" customFormat="1" ht="75" x14ac:dyDescent="0.25">
      <c r="A6" s="248" t="s">
        <v>157</v>
      </c>
      <c r="B6" s="229" t="s">
        <v>160</v>
      </c>
      <c r="C6" s="238" t="s">
        <v>163</v>
      </c>
      <c r="D6" s="226" t="s">
        <v>96</v>
      </c>
      <c r="E6" s="227">
        <v>10</v>
      </c>
      <c r="F6" s="228">
        <v>400</v>
      </c>
      <c r="G6" s="249">
        <f t="shared" si="0"/>
        <v>4000</v>
      </c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2"/>
    </row>
    <row r="7" spans="1:68" s="93" customFormat="1" ht="60" x14ac:dyDescent="0.25">
      <c r="A7" s="248" t="s">
        <v>158</v>
      </c>
      <c r="B7" s="229" t="s">
        <v>156</v>
      </c>
      <c r="C7" s="237" t="s">
        <v>165</v>
      </c>
      <c r="D7" s="226" t="s">
        <v>96</v>
      </c>
      <c r="E7" s="227">
        <v>15</v>
      </c>
      <c r="F7" s="228">
        <v>130</v>
      </c>
      <c r="G7" s="249">
        <f t="shared" si="0"/>
        <v>1950</v>
      </c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2"/>
    </row>
    <row r="8" spans="1:68" s="93" customFormat="1" ht="75.75" thickBot="1" x14ac:dyDescent="0.3">
      <c r="A8" s="252" t="s">
        <v>159</v>
      </c>
      <c r="B8" s="253" t="s">
        <v>161</v>
      </c>
      <c r="C8" s="254" t="s">
        <v>164</v>
      </c>
      <c r="D8" s="255" t="s">
        <v>96</v>
      </c>
      <c r="E8" s="256">
        <v>1</v>
      </c>
      <c r="F8" s="257">
        <v>500</v>
      </c>
      <c r="G8" s="258">
        <f t="shared" si="0"/>
        <v>500</v>
      </c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2"/>
    </row>
    <row r="9" spans="1:68" s="224" customFormat="1" ht="24" customHeight="1" x14ac:dyDescent="0.25">
      <c r="A9" s="301" t="s">
        <v>170</v>
      </c>
      <c r="B9" s="302"/>
      <c r="C9" s="302"/>
      <c r="D9" s="302"/>
      <c r="E9" s="302"/>
      <c r="F9" s="302"/>
      <c r="G9" s="259">
        <f>SUM(G4:G8)</f>
        <v>25050</v>
      </c>
    </row>
    <row r="10" spans="1:68" s="223" customFormat="1" ht="20.25" customHeight="1" x14ac:dyDescent="0.25">
      <c r="A10" s="297" t="s">
        <v>171</v>
      </c>
      <c r="B10" s="298"/>
      <c r="C10" s="298"/>
      <c r="D10" s="298"/>
      <c r="E10" s="298"/>
      <c r="F10" s="298"/>
      <c r="G10" s="250">
        <f>ROUND(G9*0.2,2)</f>
        <v>5010</v>
      </c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1"/>
      <c r="AU10" s="241"/>
      <c r="AV10" s="241"/>
      <c r="AW10" s="241"/>
      <c r="AX10" s="241"/>
      <c r="AY10" s="241"/>
      <c r="AZ10" s="241"/>
      <c r="BA10" s="241"/>
      <c r="BB10" s="241"/>
      <c r="BC10" s="241"/>
      <c r="BD10" s="241"/>
      <c r="BE10" s="241"/>
      <c r="BF10" s="241"/>
      <c r="BG10" s="241"/>
      <c r="BH10" s="241"/>
      <c r="BI10" s="241"/>
      <c r="BJ10" s="241"/>
      <c r="BK10" s="241"/>
      <c r="BL10" s="241"/>
      <c r="BM10" s="241"/>
      <c r="BN10" s="241"/>
      <c r="BO10" s="241"/>
    </row>
    <row r="11" spans="1:68" s="223" customFormat="1" ht="18.75" customHeight="1" thickBot="1" x14ac:dyDescent="0.3">
      <c r="A11" s="299" t="s">
        <v>172</v>
      </c>
      <c r="B11" s="300"/>
      <c r="C11" s="300"/>
      <c r="D11" s="300"/>
      <c r="E11" s="300"/>
      <c r="F11" s="300"/>
      <c r="G11" s="251">
        <f>G9+G10</f>
        <v>30060</v>
      </c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1"/>
      <c r="AU11" s="241"/>
      <c r="AV11" s="241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</row>
  </sheetData>
  <mergeCells count="4">
    <mergeCell ref="A2:F2"/>
    <mergeCell ref="A10:F10"/>
    <mergeCell ref="A11:F11"/>
    <mergeCell ref="A9:F9"/>
  </mergeCells>
  <printOptions horizontalCentered="1"/>
  <pageMargins left="0.7" right="0.7" top="0.75" bottom="0.75" header="0.3" footer="0.3"/>
  <pageSetup paperSize="9" scale="87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17"/>
  <sheetViews>
    <sheetView view="pageBreakPreview" zoomScale="60" zoomScaleNormal="80" workbookViewId="0">
      <selection activeCell="G36" sqref="G36"/>
    </sheetView>
  </sheetViews>
  <sheetFormatPr defaultRowHeight="15" x14ac:dyDescent="0.25"/>
  <cols>
    <col min="1" max="1" width="3.7109375" customWidth="1"/>
    <col min="2" max="2" width="5.140625" customWidth="1"/>
    <col min="3" max="4" width="28" customWidth="1"/>
    <col min="5" max="6" width="26.7109375" customWidth="1"/>
    <col min="7" max="7" width="27.140625" customWidth="1"/>
    <col min="8" max="8" width="25" customWidth="1"/>
  </cols>
  <sheetData>
    <row r="1" spans="2:8" x14ac:dyDescent="0.25">
      <c r="E1" s="303"/>
      <c r="F1" s="303"/>
      <c r="G1" s="303"/>
      <c r="H1" s="303"/>
    </row>
    <row r="2" spans="2:8" ht="15.75" customHeight="1" thickBot="1" x14ac:dyDescent="0.3">
      <c r="B2" s="304" t="s">
        <v>77</v>
      </c>
      <c r="C2" s="304"/>
      <c r="D2" s="217"/>
      <c r="E2" s="79"/>
      <c r="F2" s="79"/>
      <c r="G2" s="79"/>
      <c r="H2" s="79"/>
    </row>
    <row r="3" spans="2:8" ht="68.25" customHeight="1" x14ac:dyDescent="0.25">
      <c r="B3" s="80" t="s">
        <v>78</v>
      </c>
      <c r="C3" s="81" t="s">
        <v>142</v>
      </c>
      <c r="D3" s="81" t="s">
        <v>144</v>
      </c>
      <c r="E3" s="81" t="s">
        <v>143</v>
      </c>
      <c r="F3" s="81" t="s">
        <v>145</v>
      </c>
      <c r="G3" s="81" t="s">
        <v>146</v>
      </c>
      <c r="H3" s="82" t="s">
        <v>147</v>
      </c>
    </row>
    <row r="4" spans="2:8" ht="15.75" x14ac:dyDescent="0.25">
      <c r="B4" s="83">
        <v>1</v>
      </c>
      <c r="C4" s="84"/>
      <c r="D4" s="84"/>
      <c r="E4" s="84"/>
      <c r="F4" s="84"/>
      <c r="G4" s="84"/>
      <c r="H4" s="85"/>
    </row>
    <row r="5" spans="2:8" ht="15.75" x14ac:dyDescent="0.25">
      <c r="B5" s="83">
        <v>2</v>
      </c>
      <c r="C5" s="84"/>
      <c r="D5" s="84"/>
      <c r="E5" s="84"/>
      <c r="F5" s="84"/>
      <c r="G5" s="84"/>
      <c r="H5" s="85"/>
    </row>
    <row r="6" spans="2:8" ht="15.75" x14ac:dyDescent="0.25">
      <c r="B6" s="83">
        <v>3</v>
      </c>
      <c r="C6" s="84"/>
      <c r="D6" s="84"/>
      <c r="E6" s="84"/>
      <c r="F6" s="84"/>
      <c r="G6" s="84"/>
      <c r="H6" s="85"/>
    </row>
    <row r="7" spans="2:8" ht="15.75" x14ac:dyDescent="0.25">
      <c r="B7" s="83">
        <v>4</v>
      </c>
      <c r="C7" s="84"/>
      <c r="D7" s="84"/>
      <c r="E7" s="84"/>
      <c r="F7" s="84"/>
      <c r="G7" s="84"/>
      <c r="H7" s="85"/>
    </row>
    <row r="8" spans="2:8" ht="15.75" x14ac:dyDescent="0.25">
      <c r="B8" s="83">
        <v>5</v>
      </c>
      <c r="C8" s="84"/>
      <c r="D8" s="84"/>
      <c r="E8" s="84"/>
      <c r="F8" s="84"/>
      <c r="G8" s="84"/>
      <c r="H8" s="85"/>
    </row>
    <row r="9" spans="2:8" ht="15.75" x14ac:dyDescent="0.25">
      <c r="B9" s="83">
        <v>6</v>
      </c>
      <c r="C9" s="84"/>
      <c r="D9" s="84"/>
      <c r="E9" s="84"/>
      <c r="F9" s="84"/>
      <c r="G9" s="84"/>
      <c r="H9" s="85"/>
    </row>
    <row r="10" spans="2:8" ht="15.75" x14ac:dyDescent="0.25">
      <c r="B10" s="83">
        <v>7</v>
      </c>
      <c r="C10" s="84"/>
      <c r="D10" s="84"/>
      <c r="E10" s="84"/>
      <c r="F10" s="84"/>
      <c r="G10" s="84"/>
      <c r="H10" s="85"/>
    </row>
    <row r="11" spans="2:8" ht="15.75" x14ac:dyDescent="0.25">
      <c r="B11" s="83" t="s">
        <v>79</v>
      </c>
      <c r="C11" s="84"/>
      <c r="D11" s="84"/>
      <c r="E11" s="84"/>
      <c r="F11" s="84"/>
      <c r="G11" s="84"/>
      <c r="H11" s="85"/>
    </row>
    <row r="12" spans="2:8" ht="15.75" x14ac:dyDescent="0.25">
      <c r="B12" s="83" t="s">
        <v>79</v>
      </c>
      <c r="C12" s="84"/>
      <c r="D12" s="84"/>
      <c r="E12" s="84"/>
      <c r="F12" s="84"/>
      <c r="G12" s="84"/>
      <c r="H12" s="85"/>
    </row>
    <row r="13" spans="2:8" ht="16.5" thickBot="1" x14ac:dyDescent="0.3">
      <c r="B13" s="86" t="s">
        <v>80</v>
      </c>
      <c r="C13" s="87"/>
      <c r="D13" s="87"/>
      <c r="E13" s="87"/>
      <c r="F13" s="87"/>
      <c r="G13" s="87"/>
      <c r="H13" s="88"/>
    </row>
    <row r="14" spans="2:8" ht="16.5" thickBot="1" x14ac:dyDescent="0.3">
      <c r="B14" s="305" t="s">
        <v>81</v>
      </c>
      <c r="C14" s="306"/>
      <c r="D14" s="306"/>
      <c r="E14" s="306"/>
      <c r="F14" s="306"/>
      <c r="G14" s="307"/>
      <c r="H14" s="89">
        <f>SUM(H4:H13)</f>
        <v>0</v>
      </c>
    </row>
    <row r="16" spans="2:8" x14ac:dyDescent="0.25">
      <c r="C16" s="90"/>
      <c r="D16" s="90"/>
      <c r="E16" s="90"/>
      <c r="F16" s="90"/>
      <c r="G16" s="90"/>
    </row>
    <row r="17" spans="3:7" x14ac:dyDescent="0.25">
      <c r="C17" s="90"/>
      <c r="D17" s="90"/>
      <c r="E17" s="90"/>
      <c r="F17" s="90"/>
      <c r="G17" s="90"/>
    </row>
  </sheetData>
  <mergeCells count="3">
    <mergeCell ref="E1:H1"/>
    <mergeCell ref="B2:C2"/>
    <mergeCell ref="B14:G14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5"/>
  <sheetViews>
    <sheetView topLeftCell="B1" workbookViewId="0">
      <selection activeCell="G36" sqref="G36"/>
    </sheetView>
  </sheetViews>
  <sheetFormatPr defaultColWidth="9.140625" defaultRowHeight="12.75" x14ac:dyDescent="0.2"/>
  <cols>
    <col min="1" max="1" width="10.28515625" style="30" hidden="1" customWidth="1"/>
    <col min="2" max="2" width="31.140625" style="30" customWidth="1"/>
    <col min="3" max="3" width="37.140625" style="30" customWidth="1"/>
    <col min="4" max="4" width="31" style="30" customWidth="1"/>
    <col min="5" max="5" width="42.140625" style="30" customWidth="1"/>
    <col min="6" max="6" width="26.5703125" style="30" customWidth="1"/>
    <col min="7" max="7" width="15.85546875" style="30" customWidth="1"/>
    <col min="8" max="8" width="15.7109375" style="30" customWidth="1"/>
    <col min="9" max="9" width="19.85546875" style="30" customWidth="1"/>
    <col min="10" max="10" width="40.5703125" style="30" customWidth="1"/>
    <col min="11" max="16384" width="9.140625" style="30"/>
  </cols>
  <sheetData>
    <row r="2" spans="2:10" ht="51" x14ac:dyDescent="0.2">
      <c r="B2" s="91" t="s">
        <v>12</v>
      </c>
      <c r="C2" s="91" t="s">
        <v>75</v>
      </c>
      <c r="D2" s="91" t="s">
        <v>40</v>
      </c>
      <c r="E2" s="91" t="s">
        <v>45</v>
      </c>
      <c r="F2" s="91" t="s">
        <v>25</v>
      </c>
      <c r="G2" s="91" t="s">
        <v>29</v>
      </c>
      <c r="H2" s="91" t="s">
        <v>71</v>
      </c>
      <c r="I2" s="91" t="s">
        <v>70</v>
      </c>
      <c r="J2" s="91" t="s">
        <v>69</v>
      </c>
    </row>
    <row r="3" spans="2:10" ht="114.75" x14ac:dyDescent="0.2">
      <c r="B3" s="27" t="s">
        <v>83</v>
      </c>
      <c r="C3" s="27" t="s">
        <v>85</v>
      </c>
      <c r="D3" s="62" t="s">
        <v>13</v>
      </c>
      <c r="E3" s="64" t="s">
        <v>46</v>
      </c>
      <c r="F3" s="31" t="s">
        <v>21</v>
      </c>
      <c r="G3" s="14" t="s">
        <v>38</v>
      </c>
      <c r="H3" s="33" t="s">
        <v>18</v>
      </c>
      <c r="I3" s="78" t="s">
        <v>43</v>
      </c>
      <c r="J3" s="46" t="s">
        <v>103</v>
      </c>
    </row>
    <row r="4" spans="2:10" ht="51" x14ac:dyDescent="0.2">
      <c r="B4" s="26" t="s">
        <v>73</v>
      </c>
      <c r="C4" s="26" t="s">
        <v>86</v>
      </c>
      <c r="D4" s="62" t="s">
        <v>14</v>
      </c>
      <c r="E4" s="64" t="s">
        <v>47</v>
      </c>
      <c r="F4" s="31" t="s">
        <v>22</v>
      </c>
      <c r="G4" s="14" t="s">
        <v>39</v>
      </c>
      <c r="H4" s="33" t="s">
        <v>6</v>
      </c>
      <c r="I4" s="77"/>
      <c r="J4" s="69"/>
    </row>
    <row r="5" spans="2:10" ht="51" x14ac:dyDescent="0.2">
      <c r="B5" s="27" t="s">
        <v>84</v>
      </c>
      <c r="C5" s="27" t="s">
        <v>87</v>
      </c>
      <c r="D5" s="62" t="s">
        <v>15</v>
      </c>
      <c r="E5" s="26" t="s">
        <v>19</v>
      </c>
      <c r="F5" s="31" t="s">
        <v>23</v>
      </c>
      <c r="G5" s="14"/>
      <c r="H5" s="216"/>
      <c r="I5" s="13"/>
      <c r="J5" s="69"/>
    </row>
    <row r="6" spans="2:10" ht="81" customHeight="1" x14ac:dyDescent="0.2">
      <c r="B6" s="26"/>
      <c r="C6" s="26" t="s">
        <v>88</v>
      </c>
      <c r="D6" s="62" t="s">
        <v>4</v>
      </c>
      <c r="E6" s="26" t="s">
        <v>82</v>
      </c>
      <c r="F6" s="31" t="s">
        <v>24</v>
      </c>
      <c r="G6" s="24"/>
      <c r="H6" s="95"/>
      <c r="J6" s="70"/>
    </row>
    <row r="7" spans="2:10" ht="38.25" x14ac:dyDescent="0.2">
      <c r="B7" s="27"/>
      <c r="C7" s="27" t="s">
        <v>89</v>
      </c>
      <c r="D7" s="62" t="s">
        <v>10</v>
      </c>
      <c r="E7" s="209" t="s">
        <v>20</v>
      </c>
      <c r="G7" s="38"/>
      <c r="H7" s="24"/>
    </row>
    <row r="8" spans="2:10" ht="51" x14ac:dyDescent="0.2">
      <c r="B8" s="27"/>
      <c r="C8" s="27" t="s">
        <v>90</v>
      </c>
      <c r="D8" s="62" t="s">
        <v>16</v>
      </c>
      <c r="E8" s="46" t="s">
        <v>150</v>
      </c>
      <c r="F8" s="31"/>
      <c r="G8" s="38"/>
      <c r="H8" s="216"/>
    </row>
    <row r="9" spans="2:10" ht="25.5" x14ac:dyDescent="0.2">
      <c r="B9" s="26"/>
      <c r="C9" s="76" t="s">
        <v>76</v>
      </c>
      <c r="D9" s="62" t="s">
        <v>5</v>
      </c>
      <c r="E9" s="45" t="s">
        <v>27</v>
      </c>
      <c r="F9" s="32"/>
      <c r="H9" s="216"/>
    </row>
    <row r="10" spans="2:10" ht="25.5" x14ac:dyDescent="0.2">
      <c r="B10" s="26"/>
      <c r="C10" s="26" t="s">
        <v>91</v>
      </c>
      <c r="D10" s="62" t="s">
        <v>17</v>
      </c>
      <c r="H10" s="216"/>
    </row>
    <row r="11" spans="2:10" ht="25.5" x14ac:dyDescent="0.2">
      <c r="B11" s="29"/>
      <c r="C11" s="29" t="s">
        <v>92</v>
      </c>
      <c r="D11" s="63" t="s">
        <v>18</v>
      </c>
      <c r="E11" s="25"/>
      <c r="H11" s="95"/>
    </row>
    <row r="12" spans="2:10" ht="63.75" x14ac:dyDescent="0.2">
      <c r="B12" s="29"/>
      <c r="C12" s="29" t="s">
        <v>93</v>
      </c>
      <c r="D12" s="63" t="s">
        <v>6</v>
      </c>
      <c r="E12" s="26"/>
    </row>
    <row r="13" spans="2:10" ht="89.25" x14ac:dyDescent="0.2">
      <c r="B13" s="29"/>
      <c r="C13" s="29" t="s">
        <v>94</v>
      </c>
      <c r="D13" s="63" t="s">
        <v>43</v>
      </c>
      <c r="E13" s="26"/>
    </row>
    <row r="14" spans="2:10" x14ac:dyDescent="0.2">
      <c r="B14" s="29"/>
      <c r="C14" s="29"/>
      <c r="D14" s="63" t="s">
        <v>41</v>
      </c>
      <c r="E14" s="26"/>
    </row>
    <row r="15" spans="2:10" ht="25.5" x14ac:dyDescent="0.2">
      <c r="B15" s="29"/>
      <c r="C15" s="29"/>
      <c r="D15" s="62" t="s">
        <v>42</v>
      </c>
      <c r="E15" s="26"/>
    </row>
    <row r="16" spans="2:10" x14ac:dyDescent="0.2">
      <c r="B16" s="29"/>
      <c r="C16" s="29"/>
      <c r="D16" s="44"/>
      <c r="E16" s="26"/>
    </row>
    <row r="17" spans="2:5" x14ac:dyDescent="0.2">
      <c r="B17" s="29"/>
      <c r="C17" s="29"/>
      <c r="E17" s="26"/>
    </row>
    <row r="18" spans="2:5" ht="17.25" customHeight="1" x14ac:dyDescent="0.2">
      <c r="B18" s="29"/>
      <c r="C18" s="29"/>
      <c r="E18" s="26"/>
    </row>
    <row r="19" spans="2:5" x14ac:dyDescent="0.2">
      <c r="B19" s="29"/>
      <c r="C19" s="29"/>
      <c r="E19" s="26"/>
    </row>
    <row r="20" spans="2:5" x14ac:dyDescent="0.2">
      <c r="B20" s="29"/>
      <c r="C20" s="29"/>
      <c r="D20" s="28"/>
      <c r="E20" s="26"/>
    </row>
    <row r="21" spans="2:5" x14ac:dyDescent="0.2">
      <c r="B21" s="29"/>
      <c r="C21" s="29"/>
      <c r="D21" s="28"/>
      <c r="E21" s="26"/>
    </row>
    <row r="22" spans="2:5" x14ac:dyDescent="0.2">
      <c r="B22" s="29"/>
      <c r="C22" s="29"/>
      <c r="D22" s="28"/>
      <c r="E22" s="26"/>
    </row>
    <row r="23" spans="2:5" x14ac:dyDescent="0.2">
      <c r="B23" s="29"/>
      <c r="C23" s="29"/>
      <c r="D23" s="308"/>
      <c r="E23" s="26"/>
    </row>
    <row r="24" spans="2:5" x14ac:dyDescent="0.2">
      <c r="B24" s="29"/>
      <c r="C24" s="29"/>
      <c r="D24" s="308"/>
      <c r="E24" s="26"/>
    </row>
    <row r="25" spans="2:5" x14ac:dyDescent="0.2">
      <c r="B25" s="29"/>
      <c r="C25" s="29"/>
      <c r="D25" s="308"/>
      <c r="E25" s="26"/>
    </row>
    <row r="26" spans="2:5" x14ac:dyDescent="0.2">
      <c r="B26" s="29"/>
      <c r="C26" s="29"/>
      <c r="D26" s="308"/>
      <c r="E26" s="26"/>
    </row>
    <row r="27" spans="2:5" x14ac:dyDescent="0.2">
      <c r="B27" s="29"/>
      <c r="C27" s="29"/>
      <c r="D27" s="308"/>
      <c r="E27" s="26"/>
    </row>
    <row r="28" spans="2:5" x14ac:dyDescent="0.2">
      <c r="B28" s="29"/>
      <c r="C28" s="29"/>
      <c r="D28" s="308"/>
      <c r="E28" s="26"/>
    </row>
    <row r="29" spans="2:5" x14ac:dyDescent="0.2">
      <c r="B29" s="29"/>
      <c r="C29" s="29"/>
      <c r="D29" s="308"/>
      <c r="E29" s="26"/>
    </row>
    <row r="30" spans="2:5" x14ac:dyDescent="0.2">
      <c r="B30" s="29"/>
      <c r="C30" s="29"/>
      <c r="D30" s="308"/>
      <c r="E30" s="26"/>
    </row>
    <row r="31" spans="2:5" x14ac:dyDescent="0.2">
      <c r="B31" s="29"/>
      <c r="C31" s="29"/>
      <c r="D31" s="308"/>
      <c r="E31" s="26"/>
    </row>
    <row r="32" spans="2:5" x14ac:dyDescent="0.2">
      <c r="B32" s="29"/>
      <c r="C32" s="29"/>
      <c r="D32" s="308"/>
      <c r="E32" s="26"/>
    </row>
    <row r="33" spans="2:5" x14ac:dyDescent="0.2">
      <c r="B33" s="29"/>
      <c r="C33" s="29"/>
      <c r="D33" s="308"/>
      <c r="E33" s="26"/>
    </row>
    <row r="34" spans="2:5" x14ac:dyDescent="0.2">
      <c r="B34" s="29"/>
      <c r="C34" s="29"/>
      <c r="D34" s="308"/>
      <c r="E34" s="26"/>
    </row>
    <row r="35" spans="2:5" x14ac:dyDescent="0.2">
      <c r="B35" s="29"/>
      <c r="C35" s="29"/>
      <c r="D35" s="308"/>
      <c r="E35" s="26"/>
    </row>
    <row r="36" spans="2:5" x14ac:dyDescent="0.2">
      <c r="B36" s="29"/>
      <c r="C36" s="29"/>
      <c r="D36" s="308"/>
      <c r="E36" s="26"/>
    </row>
    <row r="37" spans="2:5" x14ac:dyDescent="0.2">
      <c r="B37" s="29"/>
      <c r="C37" s="29"/>
      <c r="D37" s="308"/>
      <c r="E37" s="26"/>
    </row>
    <row r="38" spans="2:5" x14ac:dyDescent="0.2">
      <c r="B38" s="29"/>
      <c r="C38" s="29"/>
      <c r="D38" s="308"/>
      <c r="E38" s="26"/>
    </row>
    <row r="39" spans="2:5" x14ac:dyDescent="0.2">
      <c r="B39" s="29"/>
      <c r="C39" s="29"/>
      <c r="D39" s="308"/>
      <c r="E39" s="26"/>
    </row>
    <row r="40" spans="2:5" x14ac:dyDescent="0.2">
      <c r="B40" s="29"/>
      <c r="C40" s="29"/>
      <c r="D40" s="29"/>
      <c r="E40" s="29"/>
    </row>
    <row r="41" spans="2:5" x14ac:dyDescent="0.2">
      <c r="B41" s="29"/>
      <c r="C41" s="29"/>
      <c r="D41" s="29"/>
      <c r="E41" s="29"/>
    </row>
    <row r="42" spans="2:5" x14ac:dyDescent="0.2">
      <c r="B42" s="29"/>
      <c r="C42" s="29"/>
      <c r="D42" s="29"/>
      <c r="E42" s="29"/>
    </row>
    <row r="43" spans="2:5" x14ac:dyDescent="0.2">
      <c r="B43" s="29"/>
      <c r="C43" s="29"/>
      <c r="D43" s="29"/>
      <c r="E43" s="29"/>
    </row>
    <row r="44" spans="2:5" x14ac:dyDescent="0.2">
      <c r="B44" s="29"/>
      <c r="C44" s="29"/>
      <c r="D44" s="29"/>
      <c r="E44" s="29"/>
    </row>
    <row r="45" spans="2:5" x14ac:dyDescent="0.2">
      <c r="B45" s="29"/>
      <c r="C45" s="29"/>
      <c r="D45" s="29"/>
      <c r="E45" s="29"/>
    </row>
    <row r="46" spans="2:5" x14ac:dyDescent="0.2">
      <c r="B46" s="29"/>
      <c r="C46" s="29"/>
      <c r="D46" s="29"/>
      <c r="E46" s="29"/>
    </row>
    <row r="47" spans="2:5" x14ac:dyDescent="0.2">
      <c r="B47" s="29"/>
      <c r="C47" s="29"/>
      <c r="D47" s="29"/>
      <c r="E47" s="29"/>
    </row>
    <row r="48" spans="2:5" x14ac:dyDescent="0.2">
      <c r="B48" s="29"/>
      <c r="C48" s="29"/>
      <c r="D48" s="29"/>
      <c r="E48" s="29"/>
    </row>
    <row r="49" spans="2:5" x14ac:dyDescent="0.2">
      <c r="B49" s="29"/>
      <c r="C49" s="29"/>
      <c r="D49" s="29"/>
      <c r="E49" s="29"/>
    </row>
    <row r="50" spans="2:5" x14ac:dyDescent="0.2">
      <c r="B50" s="29"/>
      <c r="C50" s="29"/>
      <c r="D50" s="29"/>
      <c r="E50" s="29"/>
    </row>
    <row r="51" spans="2:5" x14ac:dyDescent="0.2">
      <c r="B51" s="29"/>
      <c r="C51" s="29"/>
      <c r="D51" s="29"/>
      <c r="E51" s="29"/>
    </row>
    <row r="52" spans="2:5" x14ac:dyDescent="0.2">
      <c r="B52" s="29"/>
      <c r="C52" s="29"/>
      <c r="D52" s="29"/>
      <c r="E52" s="29"/>
    </row>
    <row r="53" spans="2:5" x14ac:dyDescent="0.2">
      <c r="B53" s="29"/>
      <c r="C53" s="29"/>
      <c r="D53" s="29"/>
      <c r="E53" s="29"/>
    </row>
    <row r="54" spans="2:5" x14ac:dyDescent="0.2">
      <c r="B54" s="29"/>
      <c r="C54" s="29"/>
      <c r="D54" s="29"/>
      <c r="E54" s="29"/>
    </row>
    <row r="55" spans="2:5" x14ac:dyDescent="0.2">
      <c r="B55" s="29"/>
      <c r="C55" s="29"/>
      <c r="D55" s="29"/>
      <c r="E55" s="29"/>
    </row>
    <row r="56" spans="2:5" x14ac:dyDescent="0.2">
      <c r="B56" s="29"/>
      <c r="C56" s="29"/>
      <c r="D56" s="29"/>
      <c r="E56" s="29"/>
    </row>
    <row r="57" spans="2:5" x14ac:dyDescent="0.2">
      <c r="B57" s="29"/>
      <c r="C57" s="29"/>
      <c r="D57" s="29"/>
      <c r="E57" s="29"/>
    </row>
    <row r="58" spans="2:5" x14ac:dyDescent="0.2">
      <c r="B58" s="29"/>
      <c r="C58" s="29"/>
      <c r="D58" s="29"/>
      <c r="E58" s="29"/>
    </row>
    <row r="59" spans="2:5" x14ac:dyDescent="0.2">
      <c r="B59" s="29"/>
      <c r="C59" s="29"/>
      <c r="D59" s="29"/>
      <c r="E59" s="29"/>
    </row>
    <row r="60" spans="2:5" x14ac:dyDescent="0.2">
      <c r="B60" s="29"/>
      <c r="C60" s="29"/>
      <c r="D60" s="29"/>
      <c r="E60" s="29"/>
    </row>
    <row r="61" spans="2:5" x14ac:dyDescent="0.2">
      <c r="B61" s="29"/>
      <c r="C61" s="29"/>
      <c r="D61" s="29"/>
      <c r="E61" s="29"/>
    </row>
    <row r="62" spans="2:5" x14ac:dyDescent="0.2">
      <c r="B62" s="29"/>
      <c r="C62" s="29"/>
      <c r="D62" s="29"/>
      <c r="E62" s="29"/>
    </row>
    <row r="63" spans="2:5" x14ac:dyDescent="0.2">
      <c r="B63" s="29"/>
      <c r="C63" s="29"/>
      <c r="D63" s="29"/>
      <c r="E63" s="29"/>
    </row>
    <row r="64" spans="2:5" x14ac:dyDescent="0.2">
      <c r="B64" s="29"/>
      <c r="C64" s="29"/>
      <c r="D64" s="29"/>
      <c r="E64" s="29"/>
    </row>
    <row r="65" spans="2:5" x14ac:dyDescent="0.2">
      <c r="B65" s="29"/>
      <c r="C65" s="29"/>
      <c r="D65" s="29"/>
      <c r="E65" s="29"/>
    </row>
    <row r="66" spans="2:5" x14ac:dyDescent="0.2">
      <c r="B66" s="29"/>
      <c r="C66" s="29"/>
      <c r="D66" s="29"/>
      <c r="E66" s="29"/>
    </row>
    <row r="67" spans="2:5" x14ac:dyDescent="0.2">
      <c r="B67" s="29"/>
      <c r="C67" s="29"/>
      <c r="D67" s="29"/>
      <c r="E67" s="29"/>
    </row>
    <row r="68" spans="2:5" x14ac:dyDescent="0.2">
      <c r="B68" s="29"/>
      <c r="C68" s="29"/>
      <c r="D68" s="29"/>
      <c r="E68" s="29"/>
    </row>
    <row r="69" spans="2:5" x14ac:dyDescent="0.2">
      <c r="B69" s="29"/>
      <c r="C69" s="29"/>
      <c r="D69" s="29"/>
      <c r="E69" s="29"/>
    </row>
    <row r="70" spans="2:5" x14ac:dyDescent="0.2">
      <c r="B70" s="29"/>
      <c r="C70" s="29"/>
      <c r="D70" s="29"/>
      <c r="E70" s="29"/>
    </row>
    <row r="71" spans="2:5" x14ac:dyDescent="0.2">
      <c r="B71" s="29"/>
      <c r="C71" s="29"/>
      <c r="D71" s="29"/>
      <c r="E71" s="29"/>
    </row>
    <row r="72" spans="2:5" x14ac:dyDescent="0.2">
      <c r="B72" s="29"/>
      <c r="C72" s="29"/>
      <c r="D72" s="29"/>
      <c r="E72" s="29"/>
    </row>
    <row r="73" spans="2:5" x14ac:dyDescent="0.2">
      <c r="B73" s="29"/>
      <c r="C73" s="29"/>
      <c r="D73" s="29"/>
      <c r="E73" s="29"/>
    </row>
    <row r="74" spans="2:5" x14ac:dyDescent="0.2">
      <c r="B74" s="29"/>
      <c r="C74" s="29"/>
      <c r="D74" s="29"/>
      <c r="E74" s="29"/>
    </row>
    <row r="75" spans="2:5" x14ac:dyDescent="0.2">
      <c r="B75" s="29"/>
      <c r="C75" s="29"/>
      <c r="D75" s="29"/>
      <c r="E75" s="29"/>
    </row>
    <row r="76" spans="2:5" x14ac:dyDescent="0.2">
      <c r="B76" s="29"/>
      <c r="C76" s="29"/>
      <c r="D76" s="29"/>
      <c r="E76" s="29"/>
    </row>
    <row r="77" spans="2:5" x14ac:dyDescent="0.2">
      <c r="B77" s="29"/>
      <c r="C77" s="29"/>
      <c r="D77" s="29"/>
      <c r="E77" s="29"/>
    </row>
    <row r="78" spans="2:5" x14ac:dyDescent="0.2">
      <c r="B78" s="29"/>
      <c r="C78" s="29"/>
      <c r="D78" s="29"/>
      <c r="E78" s="29"/>
    </row>
    <row r="79" spans="2:5" x14ac:dyDescent="0.2">
      <c r="B79" s="29"/>
      <c r="C79" s="29"/>
      <c r="D79" s="29"/>
      <c r="E79" s="29"/>
    </row>
    <row r="80" spans="2:5" x14ac:dyDescent="0.2">
      <c r="B80" s="29"/>
      <c r="C80" s="29"/>
      <c r="D80" s="29"/>
      <c r="E80" s="29"/>
    </row>
    <row r="81" spans="2:5" x14ac:dyDescent="0.2">
      <c r="B81" s="29"/>
      <c r="C81" s="29"/>
      <c r="D81" s="29"/>
      <c r="E81" s="29"/>
    </row>
    <row r="82" spans="2:5" x14ac:dyDescent="0.2">
      <c r="B82" s="29"/>
      <c r="C82" s="29"/>
      <c r="D82" s="29"/>
      <c r="E82" s="29"/>
    </row>
    <row r="83" spans="2:5" x14ac:dyDescent="0.2">
      <c r="B83" s="29"/>
      <c r="C83" s="29"/>
      <c r="D83" s="29"/>
      <c r="E83" s="29"/>
    </row>
    <row r="84" spans="2:5" x14ac:dyDescent="0.2">
      <c r="B84" s="29"/>
      <c r="C84" s="29"/>
      <c r="D84" s="29"/>
      <c r="E84" s="29"/>
    </row>
    <row r="85" spans="2:5" x14ac:dyDescent="0.2">
      <c r="B85" s="29"/>
      <c r="C85" s="29"/>
      <c r="D85" s="29"/>
      <c r="E85" s="29"/>
    </row>
    <row r="86" spans="2:5" x14ac:dyDescent="0.2">
      <c r="B86" s="29"/>
      <c r="C86" s="29"/>
      <c r="D86" s="29"/>
      <c r="E86" s="29"/>
    </row>
    <row r="87" spans="2:5" x14ac:dyDescent="0.2">
      <c r="B87" s="29"/>
      <c r="C87" s="29"/>
      <c r="D87" s="29"/>
      <c r="E87" s="29"/>
    </row>
    <row r="88" spans="2:5" x14ac:dyDescent="0.2">
      <c r="B88" s="29"/>
      <c r="C88" s="29"/>
      <c r="D88" s="29"/>
      <c r="E88" s="29"/>
    </row>
    <row r="89" spans="2:5" x14ac:dyDescent="0.2">
      <c r="B89" s="29"/>
      <c r="C89" s="29"/>
      <c r="D89" s="29"/>
      <c r="E89" s="29"/>
    </row>
    <row r="90" spans="2:5" x14ac:dyDescent="0.2">
      <c r="B90" s="29"/>
      <c r="C90" s="29"/>
      <c r="D90" s="29"/>
      <c r="E90" s="29"/>
    </row>
    <row r="91" spans="2:5" x14ac:dyDescent="0.2">
      <c r="B91" s="29"/>
      <c r="C91" s="29"/>
      <c r="D91" s="29"/>
      <c r="E91" s="29"/>
    </row>
    <row r="92" spans="2:5" x14ac:dyDescent="0.2">
      <c r="B92" s="29"/>
      <c r="C92" s="29"/>
      <c r="D92" s="29"/>
      <c r="E92" s="29"/>
    </row>
    <row r="93" spans="2:5" x14ac:dyDescent="0.2">
      <c r="B93" s="29"/>
      <c r="C93" s="29"/>
      <c r="D93" s="29"/>
      <c r="E93" s="29"/>
    </row>
    <row r="94" spans="2:5" x14ac:dyDescent="0.2">
      <c r="B94" s="29"/>
      <c r="C94" s="29"/>
      <c r="D94" s="29"/>
      <c r="E94" s="29"/>
    </row>
    <row r="95" spans="2:5" x14ac:dyDescent="0.2">
      <c r="B95" s="29"/>
      <c r="C95" s="29"/>
      <c r="D95" s="29"/>
      <c r="E95" s="29"/>
    </row>
    <row r="96" spans="2:5" x14ac:dyDescent="0.2">
      <c r="B96" s="29"/>
      <c r="C96" s="29"/>
      <c r="D96" s="29"/>
      <c r="E96" s="29"/>
    </row>
    <row r="97" spans="2:5" x14ac:dyDescent="0.2">
      <c r="B97" s="29"/>
      <c r="C97" s="29"/>
      <c r="D97" s="29"/>
      <c r="E97" s="29"/>
    </row>
    <row r="98" spans="2:5" x14ac:dyDescent="0.2">
      <c r="B98" s="29"/>
      <c r="C98" s="29"/>
      <c r="D98" s="29"/>
      <c r="E98" s="29"/>
    </row>
    <row r="99" spans="2:5" x14ac:dyDescent="0.2">
      <c r="B99" s="29"/>
      <c r="C99" s="29"/>
      <c r="D99" s="29"/>
      <c r="E99" s="29"/>
    </row>
    <row r="100" spans="2:5" x14ac:dyDescent="0.2">
      <c r="B100" s="29"/>
      <c r="C100" s="29"/>
      <c r="D100" s="29"/>
      <c r="E100" s="29"/>
    </row>
    <row r="101" spans="2:5" x14ac:dyDescent="0.2">
      <c r="B101" s="29"/>
      <c r="C101" s="29"/>
      <c r="D101" s="29"/>
      <c r="E101" s="29"/>
    </row>
    <row r="102" spans="2:5" x14ac:dyDescent="0.2">
      <c r="B102" s="29"/>
      <c r="C102" s="29"/>
      <c r="D102" s="29"/>
      <c r="E102" s="29"/>
    </row>
    <row r="103" spans="2:5" x14ac:dyDescent="0.2">
      <c r="B103" s="29"/>
      <c r="C103" s="29"/>
      <c r="D103" s="29"/>
      <c r="E103" s="29"/>
    </row>
    <row r="104" spans="2:5" x14ac:dyDescent="0.2">
      <c r="B104" s="29"/>
      <c r="C104" s="29"/>
      <c r="D104" s="29"/>
      <c r="E104" s="29"/>
    </row>
    <row r="105" spans="2:5" x14ac:dyDescent="0.2">
      <c r="B105" s="29"/>
      <c r="C105" s="29"/>
      <c r="D105" s="29"/>
      <c r="E105" s="29"/>
    </row>
    <row r="106" spans="2:5" x14ac:dyDescent="0.2">
      <c r="B106" s="29"/>
      <c r="C106" s="29"/>
      <c r="D106" s="29"/>
      <c r="E106" s="29"/>
    </row>
    <row r="107" spans="2:5" x14ac:dyDescent="0.2">
      <c r="B107" s="29"/>
      <c r="C107" s="29"/>
      <c r="D107" s="29"/>
      <c r="E107" s="29"/>
    </row>
    <row r="108" spans="2:5" x14ac:dyDescent="0.2">
      <c r="B108" s="29"/>
      <c r="C108" s="29"/>
      <c r="D108" s="29"/>
      <c r="E108" s="29"/>
    </row>
    <row r="109" spans="2:5" x14ac:dyDescent="0.2">
      <c r="B109" s="29"/>
      <c r="C109" s="29"/>
      <c r="D109" s="29"/>
      <c r="E109" s="29"/>
    </row>
    <row r="110" spans="2:5" x14ac:dyDescent="0.2">
      <c r="B110" s="29"/>
      <c r="C110" s="29"/>
      <c r="D110" s="29"/>
      <c r="E110" s="29"/>
    </row>
    <row r="111" spans="2:5" x14ac:dyDescent="0.2">
      <c r="B111" s="29"/>
      <c r="C111" s="29"/>
      <c r="D111" s="29"/>
      <c r="E111" s="29"/>
    </row>
    <row r="112" spans="2:5" x14ac:dyDescent="0.2">
      <c r="B112" s="29"/>
      <c r="C112" s="29"/>
      <c r="D112" s="29"/>
      <c r="E112" s="29"/>
    </row>
    <row r="113" spans="2:5" x14ac:dyDescent="0.2">
      <c r="B113" s="29"/>
      <c r="C113" s="29"/>
      <c r="D113" s="29"/>
      <c r="E113" s="29"/>
    </row>
    <row r="114" spans="2:5" x14ac:dyDescent="0.2">
      <c r="B114" s="29"/>
      <c r="C114" s="29"/>
      <c r="D114" s="29"/>
      <c r="E114" s="29"/>
    </row>
    <row r="115" spans="2:5" x14ac:dyDescent="0.2">
      <c r="B115" s="29"/>
      <c r="C115" s="29"/>
      <c r="D115" s="29"/>
      <c r="E115" s="29"/>
    </row>
    <row r="116" spans="2:5" x14ac:dyDescent="0.2">
      <c r="B116" s="29"/>
      <c r="C116" s="29"/>
      <c r="D116" s="29"/>
      <c r="E116" s="29"/>
    </row>
    <row r="117" spans="2:5" x14ac:dyDescent="0.2">
      <c r="B117" s="29"/>
      <c r="C117" s="29"/>
      <c r="D117" s="29"/>
      <c r="E117" s="29"/>
    </row>
    <row r="118" spans="2:5" x14ac:dyDescent="0.2">
      <c r="B118" s="29"/>
      <c r="C118" s="29"/>
      <c r="D118" s="29"/>
      <c r="E118" s="29"/>
    </row>
    <row r="119" spans="2:5" x14ac:dyDescent="0.2">
      <c r="B119" s="29"/>
      <c r="C119" s="29"/>
      <c r="D119" s="29"/>
      <c r="E119" s="29"/>
    </row>
    <row r="120" spans="2:5" x14ac:dyDescent="0.2">
      <c r="B120" s="29"/>
      <c r="C120" s="29"/>
      <c r="D120" s="29"/>
      <c r="E120" s="29"/>
    </row>
    <row r="121" spans="2:5" x14ac:dyDescent="0.2">
      <c r="B121" s="29"/>
      <c r="C121" s="29"/>
      <c r="D121" s="29"/>
      <c r="E121" s="29"/>
    </row>
    <row r="122" spans="2:5" x14ac:dyDescent="0.2">
      <c r="B122" s="29"/>
      <c r="C122" s="29"/>
      <c r="D122" s="29"/>
      <c r="E122" s="29"/>
    </row>
    <row r="123" spans="2:5" x14ac:dyDescent="0.2">
      <c r="B123" s="29"/>
      <c r="C123" s="29"/>
      <c r="D123" s="29"/>
      <c r="E123" s="29"/>
    </row>
    <row r="124" spans="2:5" x14ac:dyDescent="0.2">
      <c r="B124" s="29"/>
      <c r="C124" s="29"/>
      <c r="D124" s="29"/>
      <c r="E124" s="29"/>
    </row>
    <row r="125" spans="2:5" x14ac:dyDescent="0.2">
      <c r="B125" s="29"/>
      <c r="C125" s="29"/>
      <c r="D125" s="29"/>
      <c r="E125" s="29"/>
    </row>
  </sheetData>
  <mergeCells count="2">
    <mergeCell ref="D25:D39"/>
    <mergeCell ref="D23:D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b) Rozpočet projektu ŽoNFP_PGP</vt:lpstr>
      <vt:lpstr>Priloha č.1</vt:lpstr>
      <vt:lpstr>d) Pozemky</vt:lpstr>
      <vt:lpstr>Zdroj</vt:lpstr>
      <vt:lpstr>Hárok2</vt:lpstr>
      <vt:lpstr>Hárok3</vt:lpstr>
      <vt:lpstr>'Priloha č.1'!Názvy_tlače</vt:lpstr>
      <vt:lpstr>'b) Rozpočet projektu ŽoNFP_PGP'!Oblasť_tlače</vt:lpstr>
      <vt:lpstr>'Priloha č.1'!Oblasť_tlače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Polohova Zuzana</cp:lastModifiedBy>
  <cp:lastPrinted>2019-12-11T14:43:34Z</cp:lastPrinted>
  <dcterms:created xsi:type="dcterms:W3CDTF">2015-05-13T12:53:37Z</dcterms:created>
  <dcterms:modified xsi:type="dcterms:W3CDTF">2019-12-11T14:54:15Z</dcterms:modified>
</cp:coreProperties>
</file>