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zmena/BEZMENA.HDD/ÚNIA-CEPA/Spoločné VO - ELEKTRINA/Kežmarok/"/>
    </mc:Choice>
  </mc:AlternateContent>
  <xr:revisionPtr revIDLastSave="0" documentId="8_{D6267FDC-26F8-4B67-A296-296098DB050E}" xr6:coauthVersionLast="47" xr6:coauthVersionMax="47" xr10:uidLastSave="{00000000-0000-0000-0000-000000000000}"/>
  <bookViews>
    <workbookView xWindow="0" yWindow="0" windowWidth="35840" windowHeight="22400" xr2:uid="{00000000-000D-0000-FFFF-FFFF00000000}"/>
  </bookViews>
  <sheets>
    <sheet name="HLAVNY" sheetId="1" r:id="rId1"/>
    <sheet name="zmena k 2024-09-02" sheetId="4" r:id="rId2"/>
  </sheets>
  <definedNames>
    <definedName name="_xlnm._FilterDatabase" localSheetId="0" hidden="1">HLAVNY!$A$1:$S$58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2" i="1" l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L61" i="4"/>
  <c r="L59" i="4"/>
  <c r="L58" i="4"/>
  <c r="L56" i="4"/>
  <c r="L55" i="4"/>
  <c r="L54" i="4"/>
  <c r="L40" i="4"/>
  <c r="L39" i="4"/>
  <c r="L38" i="4"/>
  <c r="L37" i="4"/>
  <c r="L36" i="4"/>
  <c r="L35" i="4"/>
  <c r="L34" i="4"/>
  <c r="L31" i="4"/>
  <c r="L30" i="4"/>
  <c r="L29" i="4"/>
  <c r="L26" i="4"/>
  <c r="Z42" i="1"/>
  <c r="Z43" i="1"/>
  <c r="Z44" i="1"/>
  <c r="Z45" i="1"/>
  <c r="Z46" i="1"/>
  <c r="Z47" i="1"/>
  <c r="Z49" i="1"/>
  <c r="Z58" i="1"/>
  <c r="Z57" i="1"/>
  <c r="Z56" i="1"/>
  <c r="Z55" i="1"/>
  <c r="Z54" i="1"/>
  <c r="Z53" i="1"/>
  <c r="Z52" i="1"/>
  <c r="Z50" i="1"/>
  <c r="Z51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S52" i="1"/>
  <c r="S50" i="1"/>
  <c r="S49" i="1"/>
  <c r="S47" i="1"/>
  <c r="S46" i="1"/>
  <c r="S45" i="1"/>
  <c r="S40" i="1"/>
  <c r="S39" i="1"/>
  <c r="S38" i="1"/>
  <c r="S37" i="1"/>
  <c r="S36" i="1"/>
  <c r="S35" i="1"/>
  <c r="S34" i="1"/>
  <c r="S31" i="1"/>
  <c r="S30" i="1"/>
  <c r="S29" i="1"/>
  <c r="S26" i="1"/>
</calcChain>
</file>

<file path=xl/sharedStrings.xml><?xml version="1.0" encoding="utf-8"?>
<sst xmlns="http://schemas.openxmlformats.org/spreadsheetml/2006/main" count="1717" uniqueCount="265">
  <si>
    <t>EIC</t>
  </si>
  <si>
    <t>Celý názov organizácie</t>
  </si>
  <si>
    <t>IČO</t>
  </si>
  <si>
    <t>Adresa organizácie</t>
  </si>
  <si>
    <t>Mesto/Obec</t>
  </si>
  <si>
    <t>PSČ</t>
  </si>
  <si>
    <t>Ulica</t>
  </si>
  <si>
    <t>Čislo</t>
  </si>
  <si>
    <t>Číslo odberného miesta</t>
  </si>
  <si>
    <t>Odberné miesto pre:</t>
  </si>
  <si>
    <t>Dodávka elektriny od:</t>
  </si>
  <si>
    <t>Napäťová 
úroveň</t>
  </si>
  <si>
    <t>Distribučná sadzba</t>
  </si>
  <si>
    <t>Počet fáz</t>
  </si>
  <si>
    <t>Istič [A]</t>
  </si>
  <si>
    <t>Rezervovaná kapacita [kW]</t>
  </si>
  <si>
    <t>Maximálna rezervovaná kapacita [kW]</t>
  </si>
  <si>
    <t>Perioda dojednania RK [mes.]</t>
  </si>
  <si>
    <t>Priemerná ročná spotreba [MWh]</t>
  </si>
  <si>
    <t>Typ merania [A/B/C]</t>
  </si>
  <si>
    <t>Prítomnosť OZE</t>
  </si>
  <si>
    <t>IMS merania v tabuľkách excel za 2-3 roky</t>
  </si>
  <si>
    <t>Meno a priezvisko štatutára</t>
  </si>
  <si>
    <t>Štatutár</t>
  </si>
  <si>
    <t>Email štatutára</t>
  </si>
  <si>
    <t>Mobil štatutára</t>
  </si>
  <si>
    <t>24ZVS0000042405P</t>
  </si>
  <si>
    <t>Mesto Kežmarok</t>
  </si>
  <si>
    <t>00326283</t>
  </si>
  <si>
    <t>Hlavné námestie 1, 060 01 Kežmarok</t>
  </si>
  <si>
    <t>Kežmarok</t>
  </si>
  <si>
    <t>060 01</t>
  </si>
  <si>
    <t>Kamenná baňa</t>
  </si>
  <si>
    <t>46</t>
  </si>
  <si>
    <t>verejné osvetlenie</t>
  </si>
  <si>
    <t>NN</t>
  </si>
  <si>
    <t>---</t>
  </si>
  <si>
    <t>Mgr. PhDr. Ján Ferenčák</t>
  </si>
  <si>
    <t>primátor</t>
  </si>
  <si>
    <t>podatelna@kezmarok.sk</t>
  </si>
  <si>
    <t>24ZVS0000014285H</t>
  </si>
  <si>
    <t>Sihoť</t>
  </si>
  <si>
    <t>9000</t>
  </si>
  <si>
    <t>24ZVS00000179877</t>
  </si>
  <si>
    <t>Lanškrounská</t>
  </si>
  <si>
    <t>9010</t>
  </si>
  <si>
    <t>24ZVS00000159252</t>
  </si>
  <si>
    <t>Nižná brána</t>
  </si>
  <si>
    <t>24ZVS0000017668N</t>
  </si>
  <si>
    <t>Severná</t>
  </si>
  <si>
    <t>4</t>
  </si>
  <si>
    <t>24ZVS0000040869U</t>
  </si>
  <si>
    <t>Slavkovská</t>
  </si>
  <si>
    <t>9001</t>
  </si>
  <si>
    <t>24ZVS0000012765D</t>
  </si>
  <si>
    <t>gen. M. R. Štefánika</t>
  </si>
  <si>
    <t>9011</t>
  </si>
  <si>
    <t>24ZVS00000653222</t>
  </si>
  <si>
    <t>9090</t>
  </si>
  <si>
    <t>24ZVS00000136678</t>
  </si>
  <si>
    <t>Kostolné nám.</t>
  </si>
  <si>
    <t>24ZVS0000019497E</t>
  </si>
  <si>
    <t>55</t>
  </si>
  <si>
    <t>24ZVS0000072950J</t>
  </si>
  <si>
    <t>Zochova</t>
  </si>
  <si>
    <t>24ZVS00000121464</t>
  </si>
  <si>
    <t>24ZVS0000012177U</t>
  </si>
  <si>
    <t>Pod traťou</t>
  </si>
  <si>
    <t>24ZVS0000014830I</t>
  </si>
  <si>
    <t>Trhovište</t>
  </si>
  <si>
    <t>9003</t>
  </si>
  <si>
    <t>24ZVS0000079268U</t>
  </si>
  <si>
    <t>Suchá hora</t>
  </si>
  <si>
    <t>9002</t>
  </si>
  <si>
    <t>24ZVS0000078757K</t>
  </si>
  <si>
    <t>Pod lesom</t>
  </si>
  <si>
    <t>9041</t>
  </si>
  <si>
    <t>24ZVS00000141058</t>
  </si>
  <si>
    <t>Hlavné nám.</t>
  </si>
  <si>
    <t>36</t>
  </si>
  <si>
    <t>24ZVS00000168421</t>
  </si>
  <si>
    <t>K. Kuzmányho</t>
  </si>
  <si>
    <t>24ZVS00000107070</t>
  </si>
  <si>
    <t>Pradiareň</t>
  </si>
  <si>
    <t>30</t>
  </si>
  <si>
    <t>24ZVS0000017137H</t>
  </si>
  <si>
    <t>Záhradná</t>
  </si>
  <si>
    <t>24ZVS0000013469C</t>
  </si>
  <si>
    <t>24ZVS0000034092G</t>
  </si>
  <si>
    <t>Nad traťou</t>
  </si>
  <si>
    <t>3</t>
  </si>
  <si>
    <t>24ZVS00000168243</t>
  </si>
  <si>
    <t>24ZVS0000000428A</t>
  </si>
  <si>
    <t>Malý Slavkov</t>
  </si>
  <si>
    <t>Družstevná</t>
  </si>
  <si>
    <t>VT</t>
  </si>
  <si>
    <t>VN</t>
  </si>
  <si>
    <t>DVN</t>
  </si>
  <si>
    <t>/</t>
  </si>
  <si>
    <t>???</t>
  </si>
  <si>
    <t>24ZVS0000634964H</t>
  </si>
  <si>
    <t>712/47</t>
  </si>
  <si>
    <t>JT/DT</t>
  </si>
  <si>
    <t>24ZVS0000640955W</t>
  </si>
  <si>
    <t>6</t>
  </si>
  <si>
    <t>24ZVS0000070245D</t>
  </si>
  <si>
    <t>Mlynčeky</t>
  </si>
  <si>
    <t>059 76</t>
  </si>
  <si>
    <t>24ZVS0000696420B</t>
  </si>
  <si>
    <t>Michalská</t>
  </si>
  <si>
    <t>0</t>
  </si>
  <si>
    <t>24ZVS00000136856</t>
  </si>
  <si>
    <t>1</t>
  </si>
  <si>
    <t>24ZVS0000621447L</t>
  </si>
  <si>
    <t>24ZVS0000080940Q</t>
  </si>
  <si>
    <t>24ZVS0000071690O</t>
  </si>
  <si>
    <t>Baštova</t>
  </si>
  <si>
    <t>8</t>
  </si>
  <si>
    <t>24ZVS0000013663G</t>
  </si>
  <si>
    <t>43</t>
  </si>
  <si>
    <t>24ZVS0000078934O</t>
  </si>
  <si>
    <t>65</t>
  </si>
  <si>
    <t>24ZVS0000057922B</t>
  </si>
  <si>
    <t>24ZVS00006665904</t>
  </si>
  <si>
    <t>Hviezdoslavova</t>
  </si>
  <si>
    <t>24ZVS00006622519</t>
  </si>
  <si>
    <t>Vyšný mlyn</t>
  </si>
  <si>
    <t>12</t>
  </si>
  <si>
    <t>24ZVS0000680240C</t>
  </si>
  <si>
    <t>10</t>
  </si>
  <si>
    <t>24ZVS00000796124</t>
  </si>
  <si>
    <t>MUDr. Alexandra</t>
  </si>
  <si>
    <t>24ZVS0000807269O</t>
  </si>
  <si>
    <t>Baštová</t>
  </si>
  <si>
    <t>2640/3</t>
  </si>
  <si>
    <t>24ZVS0000011053G</t>
  </si>
  <si>
    <t>Materská škola, Cintorínska</t>
  </si>
  <si>
    <t>Cintorínska 3, 060 01 Kežmarok</t>
  </si>
  <si>
    <t>Cintorínska</t>
  </si>
  <si>
    <t>PaedDr. Slavka Jezerčáková</t>
  </si>
  <si>
    <t>riaditeľka</t>
  </si>
  <si>
    <t>ms.cintorinska@gmail.com</t>
  </si>
  <si>
    <t>24ZVS0000012816M</t>
  </si>
  <si>
    <t>Materská škola Kežmarok</t>
  </si>
  <si>
    <t>Možiarska 1, 060 01 Kežmarok</t>
  </si>
  <si>
    <t>Možiarska</t>
  </si>
  <si>
    <t>Mgr. Elena Malinová</t>
  </si>
  <si>
    <t>msmoziarska@gmail.com</t>
  </si>
  <si>
    <t>24ZVS0000019628P</t>
  </si>
  <si>
    <t>Karola Kuzmányho  41, 060 01 Kežmarok</t>
  </si>
  <si>
    <t>K.Kuzmányho</t>
  </si>
  <si>
    <t>Mgr. Daša Arpášová</t>
  </si>
  <si>
    <t>mskuzmanyhokk@centrum.sk</t>
  </si>
  <si>
    <t>24ZVS0000012798Z</t>
  </si>
  <si>
    <t>Základná škola Dr. Fischera</t>
  </si>
  <si>
    <t>Dr. Daniela Fischera 2, 060 01 Kežmarok</t>
  </si>
  <si>
    <t>Dr. Fischera</t>
  </si>
  <si>
    <t>Mgr. Zlatica Scherfel</t>
  </si>
  <si>
    <t>zsfischera@zsfiskk.sk</t>
  </si>
  <si>
    <t>24ZVS00000297853</t>
  </si>
  <si>
    <t xml:space="preserve">Základná škola Hradná  </t>
  </si>
  <si>
    <t>Hradné námestie 38, 060 01 Kežmarok</t>
  </si>
  <si>
    <t>Hradné námestie</t>
  </si>
  <si>
    <t>Mgr. Miroslav Beňko</t>
  </si>
  <si>
    <t>riaditeľ</t>
  </si>
  <si>
    <t>riaditel@grundschule.sk</t>
  </si>
  <si>
    <t>24ZVS0000013487A</t>
  </si>
  <si>
    <t>Základná škola Nižná brána</t>
  </si>
  <si>
    <t>Nižná brána 8, 060 01 Kežmarok</t>
  </si>
  <si>
    <t>Mgr. PaedDr. Dušan Tokarčík</t>
  </si>
  <si>
    <t>riaditelnbkk@gmail.com</t>
  </si>
  <si>
    <t>24ZVS0000079643U</t>
  </si>
  <si>
    <t>Zariadenie pre seniorov a
Zariadenie opatrovateľskej služby</t>
  </si>
  <si>
    <t>00691852</t>
  </si>
  <si>
    <t>Vyšný mlyn 1433/13,060 01 Kežmarok</t>
  </si>
  <si>
    <t>505593</t>
  </si>
  <si>
    <t>Mgr. Peter Vilček</t>
  </si>
  <si>
    <t>riaditel@zpskk.sk</t>
  </si>
  <si>
    <t>+421 905 300 126</t>
  </si>
  <si>
    <t>24ZVS0000695199Q</t>
  </si>
  <si>
    <t>Lesy mesta Kežmarok, s.r.o.</t>
  </si>
  <si>
    <t>46119809</t>
  </si>
  <si>
    <t>Kežmarské Žľaby 12030, 059 60 Vysoké Tatry</t>
  </si>
  <si>
    <t>Kež.Žľaby</t>
  </si>
  <si>
    <t>059 60</t>
  </si>
  <si>
    <t>Kež. Žľaby 12030</t>
  </si>
  <si>
    <t>1131091</t>
  </si>
  <si>
    <t>Ing. Juraj Kulík</t>
  </si>
  <si>
    <t>konateľ</t>
  </si>
  <si>
    <t>lesykk@hotmail.com</t>
  </si>
  <si>
    <t>24ZVS0000736803O</t>
  </si>
  <si>
    <t>Verejnoprospešné služby Mesta Kežmarok</t>
  </si>
  <si>
    <t>Poľná 1493/1, 060 01 Kežmarok</t>
  </si>
  <si>
    <t>Biela Voda</t>
  </si>
  <si>
    <t>Mgr. Ladislav Petrek</t>
  </si>
  <si>
    <t>vpskk@vpskk.sk</t>
  </si>
  <si>
    <t>24ZVS0000013505Y</t>
  </si>
  <si>
    <t xml:space="preserve">Poľná </t>
  </si>
  <si>
    <t>24ZVS00000733129</t>
  </si>
  <si>
    <t xml:space="preserve">Záhradná </t>
  </si>
  <si>
    <t>24ZVS0000013533T</t>
  </si>
  <si>
    <t>24ZVS00000783626</t>
  </si>
  <si>
    <t xml:space="preserve">Trhovište </t>
  </si>
  <si>
    <t>24ZVS0000678571T</t>
  </si>
  <si>
    <t xml:space="preserve">Tvarožnianska </t>
  </si>
  <si>
    <t>24ZVS0000678573P</t>
  </si>
  <si>
    <t>24ZVS0000680231D</t>
  </si>
  <si>
    <t xml:space="preserve">Nižná brána </t>
  </si>
  <si>
    <t>24ZVS00006395648</t>
  </si>
  <si>
    <t>24ZVS0000013735H</t>
  </si>
  <si>
    <t xml:space="preserve">Hlavné nám. </t>
  </si>
  <si>
    <t>(neuvedené)</t>
  </si>
  <si>
    <t>?</t>
  </si>
  <si>
    <t>24ZVS0000013779Y</t>
  </si>
  <si>
    <t>24ZVS0000775936N</t>
  </si>
  <si>
    <t>24ZVS0000014352S</t>
  </si>
  <si>
    <t>Starý trh</t>
  </si>
  <si>
    <t>24ZVS0000621473K</t>
  </si>
  <si>
    <t>24ZVS00000692208T</t>
  </si>
  <si>
    <t>24ZVS0000034587Q</t>
  </si>
  <si>
    <t>24ZVS0000760947C</t>
  </si>
  <si>
    <t xml:space="preserve">Baštová </t>
  </si>
  <si>
    <t>24ZVS0000017140S</t>
  </si>
  <si>
    <t>Martina Lányiho</t>
  </si>
  <si>
    <t>24ZVS0000041196D</t>
  </si>
  <si>
    <t>Základná umelecká škola Antona Cígera</t>
  </si>
  <si>
    <t>Hviezdoslavova 12, 060 01 Kežmarok</t>
  </si>
  <si>
    <t>PaedDr. Slavomír Kolesár</t>
  </si>
  <si>
    <t>poverený riadením školy</t>
  </si>
  <si>
    <t>skola@zuscigera.sk</t>
  </si>
  <si>
    <t>24ZVS00000817938</t>
  </si>
  <si>
    <t>24ZVS0000020635U</t>
  </si>
  <si>
    <t>24ZVS00000127865</t>
  </si>
  <si>
    <t xml:space="preserve">Centrum voľného času Kežmarok </t>
  </si>
  <si>
    <t>Gen. Štefánika 47, 060 01 Kežmarok</t>
  </si>
  <si>
    <t>Gen. Štefánika</t>
  </si>
  <si>
    <t>Mgr. Radovan Dejneka</t>
  </si>
  <si>
    <t>centrumkezmarok@gmail.com</t>
  </si>
  <si>
    <t>SPOLU</t>
  </si>
  <si>
    <t>&lt;</t>
  </si>
  <si>
    <t>pôvodne</t>
  </si>
  <si>
    <t>Názov</t>
  </si>
  <si>
    <t>Mesto</t>
  </si>
  <si>
    <t>OM</t>
  </si>
  <si>
    <t>Tarif</t>
  </si>
  <si>
    <t>Istič</t>
  </si>
  <si>
    <t>Priemerná ročná spotreba (vMWh)</t>
  </si>
  <si>
    <t>Spotreba 2023</t>
  </si>
  <si>
    <t>38kW</t>
  </si>
  <si>
    <t>3x40A</t>
  </si>
  <si>
    <t>3x25A</t>
  </si>
  <si>
    <t>MŠ Cintorínska</t>
  </si>
  <si>
    <t>MŠ Možiarska</t>
  </si>
  <si>
    <t>MŠ K. Kuzmányiho</t>
  </si>
  <si>
    <t>ZŠ Dr. Fischera</t>
  </si>
  <si>
    <t xml:space="preserve">ZŠ Hradná  </t>
  </si>
  <si>
    <t>ZŠ Nižná brána</t>
  </si>
  <si>
    <t>ZPS Vyšný mlyn</t>
  </si>
  <si>
    <t>Lesy mesta Kežmarok</t>
  </si>
  <si>
    <t>VPS, Biela Voda</t>
  </si>
  <si>
    <t xml:space="preserve">VPS KK </t>
  </si>
  <si>
    <t xml:space="preserve">ZUŠ   A. Cígera </t>
  </si>
  <si>
    <t>3x28</t>
  </si>
  <si>
    <t>3x25</t>
  </si>
  <si>
    <t xml:space="preserve">CVČ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</si>
</sst>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0.00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ptos Narrow"/>
    </font>
    <font>
      <sz val="11"/>
      <color theme="1"/>
      <name val="Aptos Narrow"/>
    </font>
    <font>
      <u/>
      <sz val="11"/>
      <color theme="10"/>
      <name val="Aptos Narrow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FF00"/>
      <name val="Times New Roman"/>
      <family val="1"/>
      <charset val="238"/>
    </font>
    <font>
      <b/>
      <sz val="12"/>
      <name val="Aptos Narrow"/>
    </font>
    <font>
      <sz val="11"/>
      <color rgb="FFFF0000"/>
      <name val="Aptos Narrow"/>
    </font>
    <font>
      <sz val="10"/>
      <color theme="1"/>
      <name val="Aptos Narrow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6" xfId="0" applyFont="1" applyBorder="1"/>
    <xf numFmtId="0" fontId="6" fillId="0" borderId="9" xfId="2" applyFont="1" applyBorder="1"/>
    <xf numFmtId="0" fontId="5" fillId="0" borderId="5" xfId="0" applyFont="1" applyBorder="1"/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165" fontId="1" fillId="0" borderId="1" xfId="0" applyNumberFormat="1" applyFont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/>
    <xf numFmtId="0" fontId="1" fillId="7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/>
    <xf numFmtId="165" fontId="1" fillId="5" borderId="1" xfId="0" applyNumberFormat="1" applyFont="1" applyFill="1" applyBorder="1"/>
    <xf numFmtId="0" fontId="1" fillId="0" borderId="1" xfId="0" applyFont="1" applyBorder="1" applyAlignment="1">
      <alignment horizontal="left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6" xfId="2" applyFont="1" applyBorder="1"/>
    <xf numFmtId="0" fontId="5" fillId="2" borderId="1" xfId="0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64" fontId="5" fillId="2" borderId="6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0" xfId="2" applyFont="1" applyBorder="1"/>
    <xf numFmtId="0" fontId="5" fillId="0" borderId="6" xfId="0" applyFont="1" applyBorder="1" applyAlignment="1">
      <alignment vertical="center" wrapText="1"/>
    </xf>
    <xf numFmtId="0" fontId="5" fillId="0" borderId="1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0" borderId="5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/>
    <xf numFmtId="0" fontId="6" fillId="0" borderId="5" xfId="2" applyFont="1" applyBorder="1"/>
    <xf numFmtId="0" fontId="5" fillId="0" borderId="9" xfId="0" applyFont="1" applyBorder="1"/>
    <xf numFmtId="0" fontId="5" fillId="0" borderId="14" xfId="0" applyFont="1" applyBorder="1"/>
    <xf numFmtId="0" fontId="13" fillId="0" borderId="6" xfId="0" applyFont="1" applyBorder="1"/>
    <xf numFmtId="0" fontId="5" fillId="0" borderId="15" xfId="0" applyFont="1" applyBorder="1"/>
    <xf numFmtId="0" fontId="6" fillId="0" borderId="14" xfId="2" applyFont="1" applyBorder="1"/>
    <xf numFmtId="0" fontId="12" fillId="0" borderId="6" xfId="0" applyFont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/>
    <xf numFmtId="0" fontId="5" fillId="2" borderId="6" xfId="1" applyFont="1" applyFill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/>
    <xf numFmtId="49" fontId="5" fillId="2" borderId="6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3" fontId="4" fillId="5" borderId="3" xfId="0" applyNumberFormat="1" applyFont="1" applyFill="1" applyBorder="1" applyAlignment="1">
      <alignment horizontal="center" wrapText="1"/>
    </xf>
  </cellXfs>
  <cellStyles count="3">
    <cellStyle name="Hyperlink" xfId="2" xr:uid="{00000000-000B-0000-0000-000008000000}"/>
    <cellStyle name="Normálna" xfId="0" builtinId="0"/>
    <cellStyle name="Normálna 2" xfId="1" xr:uid="{C4EF7B72-F93F-47A5-94BC-C9133C4FD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odatelna@kezmarok.sk" TargetMode="External"/><Relationship Id="rId21" Type="http://schemas.openxmlformats.org/officeDocument/2006/relationships/hyperlink" Target="mailto:podatelna@kezmarok.sk" TargetMode="External"/><Relationship Id="rId34" Type="http://schemas.openxmlformats.org/officeDocument/2006/relationships/hyperlink" Target="mailto:podatelna@kezmarok.sk" TargetMode="External"/><Relationship Id="rId42" Type="http://schemas.openxmlformats.org/officeDocument/2006/relationships/hyperlink" Target="mailto:vpskk@vpskk.sk" TargetMode="External"/><Relationship Id="rId47" Type="http://schemas.openxmlformats.org/officeDocument/2006/relationships/hyperlink" Target="mailto:vpskk@vpskk.sk" TargetMode="External"/><Relationship Id="rId50" Type="http://schemas.openxmlformats.org/officeDocument/2006/relationships/hyperlink" Target="mailto:lesykk@hotmail.com" TargetMode="External"/><Relationship Id="rId55" Type="http://schemas.openxmlformats.org/officeDocument/2006/relationships/hyperlink" Target="mailto:msmoziarska@gmail.com" TargetMode="External"/><Relationship Id="rId63" Type="http://schemas.openxmlformats.org/officeDocument/2006/relationships/hyperlink" Target="mailto:podatelna@kezmarok.sk" TargetMode="External"/><Relationship Id="rId7" Type="http://schemas.openxmlformats.org/officeDocument/2006/relationships/hyperlink" Target="mailto:podatelna@kezmarok.sk" TargetMode="External"/><Relationship Id="rId2" Type="http://schemas.openxmlformats.org/officeDocument/2006/relationships/hyperlink" Target="mailto:podatelna@kezmarok.sk" TargetMode="External"/><Relationship Id="rId16" Type="http://schemas.openxmlformats.org/officeDocument/2006/relationships/hyperlink" Target="mailto:podatelna@kezmarok.sk" TargetMode="External"/><Relationship Id="rId29" Type="http://schemas.openxmlformats.org/officeDocument/2006/relationships/hyperlink" Target="mailto:podatelna@kezmarok.sk" TargetMode="External"/><Relationship Id="rId11" Type="http://schemas.openxmlformats.org/officeDocument/2006/relationships/hyperlink" Target="mailto:podatelna@kezmarok.sk" TargetMode="External"/><Relationship Id="rId24" Type="http://schemas.openxmlformats.org/officeDocument/2006/relationships/hyperlink" Target="mailto:podatelna@kezmarok.sk" TargetMode="External"/><Relationship Id="rId32" Type="http://schemas.openxmlformats.org/officeDocument/2006/relationships/hyperlink" Target="mailto:podatelna@kezmarok.sk" TargetMode="External"/><Relationship Id="rId37" Type="http://schemas.openxmlformats.org/officeDocument/2006/relationships/hyperlink" Target="mailto:podatelna@kezmarok.sk" TargetMode="External"/><Relationship Id="rId40" Type="http://schemas.openxmlformats.org/officeDocument/2006/relationships/hyperlink" Target="mailto:podatelna@kezmarok.sk" TargetMode="External"/><Relationship Id="rId45" Type="http://schemas.openxmlformats.org/officeDocument/2006/relationships/hyperlink" Target="mailto:vpskk@vpskk.sk" TargetMode="External"/><Relationship Id="rId53" Type="http://schemas.openxmlformats.org/officeDocument/2006/relationships/hyperlink" Target="mailto:zsfischera@zsfiskk.sk" TargetMode="External"/><Relationship Id="rId58" Type="http://schemas.openxmlformats.org/officeDocument/2006/relationships/hyperlink" Target="mailto:podatelna@kezmarok.sk" TargetMode="External"/><Relationship Id="rId66" Type="http://schemas.openxmlformats.org/officeDocument/2006/relationships/hyperlink" Target="mailto:centrumkezmarok@gmail.com" TargetMode="External"/><Relationship Id="rId5" Type="http://schemas.openxmlformats.org/officeDocument/2006/relationships/hyperlink" Target="mailto:podatelna@kezmarok.sk" TargetMode="External"/><Relationship Id="rId61" Type="http://schemas.openxmlformats.org/officeDocument/2006/relationships/hyperlink" Target="mailto:podatelna@kezmarok.sk" TargetMode="External"/><Relationship Id="rId19" Type="http://schemas.openxmlformats.org/officeDocument/2006/relationships/hyperlink" Target="mailto:podatelna@kezmarok.sk" TargetMode="External"/><Relationship Id="rId14" Type="http://schemas.openxmlformats.org/officeDocument/2006/relationships/hyperlink" Target="mailto:podatelna@kezmarok.sk" TargetMode="External"/><Relationship Id="rId22" Type="http://schemas.openxmlformats.org/officeDocument/2006/relationships/hyperlink" Target="mailto:podatelna@kezmarok.sk" TargetMode="External"/><Relationship Id="rId27" Type="http://schemas.openxmlformats.org/officeDocument/2006/relationships/hyperlink" Target="mailto:podatelna@kezmarok.sk" TargetMode="External"/><Relationship Id="rId30" Type="http://schemas.openxmlformats.org/officeDocument/2006/relationships/hyperlink" Target="mailto:podatelna@kezmarok.sk" TargetMode="External"/><Relationship Id="rId35" Type="http://schemas.openxmlformats.org/officeDocument/2006/relationships/hyperlink" Target="mailto:podatelna@kezmarok.sk" TargetMode="External"/><Relationship Id="rId43" Type="http://schemas.openxmlformats.org/officeDocument/2006/relationships/hyperlink" Target="mailto:vpskk@vpskk.sk" TargetMode="External"/><Relationship Id="rId48" Type="http://schemas.openxmlformats.org/officeDocument/2006/relationships/hyperlink" Target="mailto:vpskk@vpskk.sk" TargetMode="External"/><Relationship Id="rId56" Type="http://schemas.openxmlformats.org/officeDocument/2006/relationships/hyperlink" Target="mailto:ms.cintorinska@gmail.com" TargetMode="External"/><Relationship Id="rId64" Type="http://schemas.openxmlformats.org/officeDocument/2006/relationships/hyperlink" Target="mailto:podatelna@kezmarok.sk" TargetMode="External"/><Relationship Id="rId8" Type="http://schemas.openxmlformats.org/officeDocument/2006/relationships/hyperlink" Target="mailto:podatelna@kezmarok.sk" TargetMode="External"/><Relationship Id="rId51" Type="http://schemas.openxmlformats.org/officeDocument/2006/relationships/hyperlink" Target="mailto:riaditelnbkk@gmail.com" TargetMode="External"/><Relationship Id="rId3" Type="http://schemas.openxmlformats.org/officeDocument/2006/relationships/hyperlink" Target="mailto:podatelna@kezmarok.sk" TargetMode="External"/><Relationship Id="rId12" Type="http://schemas.openxmlformats.org/officeDocument/2006/relationships/hyperlink" Target="mailto:podatelna@kezmarok.sk" TargetMode="External"/><Relationship Id="rId17" Type="http://schemas.openxmlformats.org/officeDocument/2006/relationships/hyperlink" Target="mailto:podatelna@kezmarok.sk" TargetMode="External"/><Relationship Id="rId25" Type="http://schemas.openxmlformats.org/officeDocument/2006/relationships/hyperlink" Target="mailto:podatelna@kezmarok.sk" TargetMode="External"/><Relationship Id="rId33" Type="http://schemas.openxmlformats.org/officeDocument/2006/relationships/hyperlink" Target="mailto:podatelna@kezmarok.sk" TargetMode="External"/><Relationship Id="rId38" Type="http://schemas.openxmlformats.org/officeDocument/2006/relationships/hyperlink" Target="mailto:podatelna@kezmarok.sk" TargetMode="External"/><Relationship Id="rId46" Type="http://schemas.openxmlformats.org/officeDocument/2006/relationships/hyperlink" Target="mailto:vpskk@vpskk.sk" TargetMode="External"/><Relationship Id="rId59" Type="http://schemas.openxmlformats.org/officeDocument/2006/relationships/hyperlink" Target="mailto:podatelna@kezmarok.sk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mailto:podatelna@kezmarok.sk" TargetMode="External"/><Relationship Id="rId41" Type="http://schemas.openxmlformats.org/officeDocument/2006/relationships/hyperlink" Target="mailto:vpskk@vpskk.sk" TargetMode="External"/><Relationship Id="rId54" Type="http://schemas.openxmlformats.org/officeDocument/2006/relationships/hyperlink" Target="mailto:mskuzmanyhokk@centrum.sk" TargetMode="External"/><Relationship Id="rId62" Type="http://schemas.openxmlformats.org/officeDocument/2006/relationships/hyperlink" Target="mailto:podatelna@kezmarok.sk" TargetMode="External"/><Relationship Id="rId1" Type="http://schemas.openxmlformats.org/officeDocument/2006/relationships/hyperlink" Target="mailto:podatelna@kezmarok.sk" TargetMode="External"/><Relationship Id="rId6" Type="http://schemas.openxmlformats.org/officeDocument/2006/relationships/hyperlink" Target="mailto:podatelna@kezmarok.sk" TargetMode="External"/><Relationship Id="rId15" Type="http://schemas.openxmlformats.org/officeDocument/2006/relationships/hyperlink" Target="mailto:podatelna@kezmarok.sk" TargetMode="External"/><Relationship Id="rId23" Type="http://schemas.openxmlformats.org/officeDocument/2006/relationships/hyperlink" Target="mailto:podatelna@kezmarok.sk" TargetMode="External"/><Relationship Id="rId28" Type="http://schemas.openxmlformats.org/officeDocument/2006/relationships/hyperlink" Target="mailto:podatelna@kezmarok.sk" TargetMode="External"/><Relationship Id="rId36" Type="http://schemas.openxmlformats.org/officeDocument/2006/relationships/hyperlink" Target="mailto:podatelna@kezmarok.sk" TargetMode="External"/><Relationship Id="rId49" Type="http://schemas.openxmlformats.org/officeDocument/2006/relationships/hyperlink" Target="mailto:vpskk@vpskk.sk" TargetMode="External"/><Relationship Id="rId57" Type="http://schemas.openxmlformats.org/officeDocument/2006/relationships/hyperlink" Target="mailto:podatelna@kezmarok.sk" TargetMode="External"/><Relationship Id="rId10" Type="http://schemas.openxmlformats.org/officeDocument/2006/relationships/hyperlink" Target="mailto:podatelna@kezmarok.sk" TargetMode="External"/><Relationship Id="rId31" Type="http://schemas.openxmlformats.org/officeDocument/2006/relationships/hyperlink" Target="mailto:podatelna@kezmarok.sk" TargetMode="External"/><Relationship Id="rId44" Type="http://schemas.openxmlformats.org/officeDocument/2006/relationships/hyperlink" Target="mailto:vpskk@vpskk.sk" TargetMode="External"/><Relationship Id="rId52" Type="http://schemas.openxmlformats.org/officeDocument/2006/relationships/hyperlink" Target="mailto:riaditel@grundschule.sk" TargetMode="External"/><Relationship Id="rId60" Type="http://schemas.openxmlformats.org/officeDocument/2006/relationships/hyperlink" Target="mailto:podatelna@kezmarok.sk" TargetMode="External"/><Relationship Id="rId65" Type="http://schemas.openxmlformats.org/officeDocument/2006/relationships/hyperlink" Target="mailto:podatelna@kezmarok.sk" TargetMode="External"/><Relationship Id="rId4" Type="http://schemas.openxmlformats.org/officeDocument/2006/relationships/hyperlink" Target="mailto:podatelna@kezmarok.sk" TargetMode="External"/><Relationship Id="rId9" Type="http://schemas.openxmlformats.org/officeDocument/2006/relationships/hyperlink" Target="mailto:podatelna@kezmarok.sk" TargetMode="External"/><Relationship Id="rId13" Type="http://schemas.openxmlformats.org/officeDocument/2006/relationships/hyperlink" Target="mailto:podatelna@kezmarok.sk" TargetMode="External"/><Relationship Id="rId18" Type="http://schemas.openxmlformats.org/officeDocument/2006/relationships/hyperlink" Target="mailto:podatelna@kezmarok.sk" TargetMode="External"/><Relationship Id="rId39" Type="http://schemas.openxmlformats.org/officeDocument/2006/relationships/hyperlink" Target="mailto:podatelna@kezmarok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"/>
  <sheetViews>
    <sheetView tabSelected="1" workbookViewId="0">
      <pane xSplit="1" ySplit="1" topLeftCell="K48" activePane="bottomRight" state="frozen"/>
      <selection pane="bottomRight" activeCell="W64" sqref="W64:W69"/>
      <selection pane="bottomLeft"/>
      <selection pane="topRight"/>
    </sheetView>
  </sheetViews>
  <sheetFormatPr defaultColWidth="9.140625" defaultRowHeight="15" customHeight="1"/>
  <cols>
    <col min="1" max="1" width="19.140625" style="3" customWidth="1"/>
    <col min="2" max="2" width="37.42578125" style="1" customWidth="1"/>
    <col min="3" max="3" width="10.85546875" style="3" customWidth="1"/>
    <col min="4" max="4" width="40.7109375" style="1" bestFit="1" customWidth="1"/>
    <col min="5" max="5" width="13.42578125" style="3" customWidth="1"/>
    <col min="6" max="6" width="10.7109375" style="3" customWidth="1"/>
    <col min="7" max="7" width="19.28515625" style="1" customWidth="1"/>
    <col min="8" max="8" width="9.7109375" style="3" customWidth="1"/>
    <col min="9" max="9" width="14" style="3" customWidth="1"/>
    <col min="10" max="10" width="19" style="3" customWidth="1"/>
    <col min="11" max="11" width="17.140625" style="3" customWidth="1"/>
    <col min="12" max="12" width="12.140625" style="3" customWidth="1"/>
    <col min="13" max="13" width="11.5703125" style="3" customWidth="1"/>
    <col min="14" max="14" width="6.5703125" style="3" customWidth="1"/>
    <col min="15" max="15" width="6" style="3" customWidth="1"/>
    <col min="16" max="16" width="12" style="3" customWidth="1"/>
    <col min="17" max="18" width="17.85546875" style="3" customWidth="1"/>
    <col min="19" max="19" width="14.140625" style="2" customWidth="1"/>
    <col min="20" max="20" width="10.42578125" style="1" customWidth="1"/>
    <col min="21" max="21" width="11.7109375" style="1" hidden="1" customWidth="1"/>
    <col min="22" max="22" width="16" style="1" hidden="1" customWidth="1"/>
    <col min="23" max="23" width="26" style="1" bestFit="1" customWidth="1"/>
    <col min="24" max="24" width="16.42578125" style="1" bestFit="1" customWidth="1"/>
    <col min="25" max="25" width="28.140625" style="1" customWidth="1"/>
    <col min="26" max="26" width="16.5703125" style="1" bestFit="1" customWidth="1"/>
    <col min="27" max="16384" width="9.140625" style="1"/>
  </cols>
  <sheetData>
    <row r="1" spans="1:26" ht="41.25" customHeight="1">
      <c r="A1" s="41" t="s">
        <v>0</v>
      </c>
      <c r="B1" s="42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9</v>
      </c>
      <c r="K1" s="43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3" t="s">
        <v>17</v>
      </c>
      <c r="S1" s="44" t="s">
        <v>18</v>
      </c>
      <c r="T1" s="45" t="s">
        <v>19</v>
      </c>
      <c r="U1" s="46" t="s">
        <v>20</v>
      </c>
      <c r="V1" s="46" t="s">
        <v>21</v>
      </c>
      <c r="W1" s="46" t="s">
        <v>22</v>
      </c>
      <c r="X1" s="46" t="s">
        <v>23</v>
      </c>
      <c r="Y1" s="46" t="s">
        <v>24</v>
      </c>
      <c r="Z1" s="46" t="s">
        <v>25</v>
      </c>
    </row>
    <row r="2" spans="1:26">
      <c r="A2" s="47" t="s">
        <v>26</v>
      </c>
      <c r="B2" s="48" t="s">
        <v>27</v>
      </c>
      <c r="C2" s="49" t="s">
        <v>28</v>
      </c>
      <c r="D2" s="48" t="s">
        <v>29</v>
      </c>
      <c r="E2" s="47" t="s">
        <v>30</v>
      </c>
      <c r="F2" s="47" t="s">
        <v>31</v>
      </c>
      <c r="G2" s="48" t="s">
        <v>32</v>
      </c>
      <c r="H2" s="47" t="s">
        <v>33</v>
      </c>
      <c r="I2" s="50">
        <v>607372</v>
      </c>
      <c r="J2" s="47" t="s">
        <v>34</v>
      </c>
      <c r="K2" s="51">
        <v>45658</v>
      </c>
      <c r="L2" s="47" t="s">
        <v>35</v>
      </c>
      <c r="M2" s="47"/>
      <c r="N2" s="47">
        <v>3</v>
      </c>
      <c r="O2" s="47">
        <v>40</v>
      </c>
      <c r="P2" s="47" t="s">
        <v>36</v>
      </c>
      <c r="Q2" s="47" t="s">
        <v>36</v>
      </c>
      <c r="R2" s="47" t="s">
        <v>36</v>
      </c>
      <c r="S2" s="52">
        <v>9.0980000000000008</v>
      </c>
      <c r="T2" s="4"/>
      <c r="U2" s="4"/>
      <c r="V2" s="4"/>
      <c r="W2" s="4" t="s">
        <v>37</v>
      </c>
      <c r="X2" s="4" t="s">
        <v>38</v>
      </c>
      <c r="Y2" s="53" t="s">
        <v>39</v>
      </c>
      <c r="Z2" s="4" t="str">
        <f>"052/4660101"</f>
        <v>052/4660101</v>
      </c>
    </row>
    <row r="3" spans="1:26">
      <c r="A3" s="47" t="s">
        <v>40</v>
      </c>
      <c r="B3" s="48" t="s">
        <v>27</v>
      </c>
      <c r="C3" s="49" t="s">
        <v>28</v>
      </c>
      <c r="D3" s="48" t="s">
        <v>29</v>
      </c>
      <c r="E3" s="47" t="s">
        <v>30</v>
      </c>
      <c r="F3" s="47" t="s">
        <v>31</v>
      </c>
      <c r="G3" s="48" t="s">
        <v>41</v>
      </c>
      <c r="H3" s="47" t="s">
        <v>42</v>
      </c>
      <c r="I3" s="47">
        <v>514852</v>
      </c>
      <c r="J3" s="47" t="s">
        <v>34</v>
      </c>
      <c r="K3" s="51">
        <v>45658</v>
      </c>
      <c r="L3" s="47" t="s">
        <v>35</v>
      </c>
      <c r="M3" s="47"/>
      <c r="N3" s="47">
        <v>3</v>
      </c>
      <c r="O3" s="47">
        <v>50</v>
      </c>
      <c r="P3" s="47" t="s">
        <v>36</v>
      </c>
      <c r="Q3" s="47" t="s">
        <v>36</v>
      </c>
      <c r="R3" s="47" t="s">
        <v>36</v>
      </c>
      <c r="S3" s="52">
        <v>16.434000000000001</v>
      </c>
      <c r="T3" s="4"/>
      <c r="U3" s="4"/>
      <c r="V3" s="4"/>
      <c r="W3" s="4" t="s">
        <v>37</v>
      </c>
      <c r="X3" s="4" t="s">
        <v>38</v>
      </c>
      <c r="Y3" s="53" t="s">
        <v>39</v>
      </c>
      <c r="Z3" s="4" t="str">
        <f t="shared" ref="Z3:Z41" si="0">"052/4660101"</f>
        <v>052/4660101</v>
      </c>
    </row>
    <row r="4" spans="1:26">
      <c r="A4" s="47" t="s">
        <v>43</v>
      </c>
      <c r="B4" s="48" t="s">
        <v>27</v>
      </c>
      <c r="C4" s="49" t="s">
        <v>28</v>
      </c>
      <c r="D4" s="48" t="s">
        <v>29</v>
      </c>
      <c r="E4" s="47" t="s">
        <v>30</v>
      </c>
      <c r="F4" s="47" t="s">
        <v>31</v>
      </c>
      <c r="G4" s="48" t="s">
        <v>44</v>
      </c>
      <c r="H4" s="47" t="s">
        <v>45</v>
      </c>
      <c r="I4" s="47">
        <v>517691</v>
      </c>
      <c r="J4" s="47" t="s">
        <v>34</v>
      </c>
      <c r="K4" s="51">
        <v>45658</v>
      </c>
      <c r="L4" s="47" t="s">
        <v>35</v>
      </c>
      <c r="M4" s="47"/>
      <c r="N4" s="47">
        <v>3</v>
      </c>
      <c r="O4" s="47">
        <v>50</v>
      </c>
      <c r="P4" s="47" t="s">
        <v>36</v>
      </c>
      <c r="Q4" s="47" t="s">
        <v>36</v>
      </c>
      <c r="R4" s="47" t="s">
        <v>36</v>
      </c>
      <c r="S4" s="52">
        <v>31.794</v>
      </c>
      <c r="T4" s="4"/>
      <c r="U4" s="4"/>
      <c r="V4" s="4"/>
      <c r="W4" s="4" t="s">
        <v>37</v>
      </c>
      <c r="X4" s="4" t="s">
        <v>38</v>
      </c>
      <c r="Y4" s="53" t="s">
        <v>39</v>
      </c>
      <c r="Z4" s="4" t="str">
        <f t="shared" si="0"/>
        <v>052/4660101</v>
      </c>
    </row>
    <row r="5" spans="1:26">
      <c r="A5" s="47" t="s">
        <v>46</v>
      </c>
      <c r="B5" s="48" t="s">
        <v>27</v>
      </c>
      <c r="C5" s="49" t="s">
        <v>28</v>
      </c>
      <c r="D5" s="48" t="s">
        <v>29</v>
      </c>
      <c r="E5" s="47" t="s">
        <v>30</v>
      </c>
      <c r="F5" s="47" t="s">
        <v>31</v>
      </c>
      <c r="G5" s="48" t="s">
        <v>47</v>
      </c>
      <c r="H5" s="47" t="s">
        <v>42</v>
      </c>
      <c r="I5" s="47">
        <v>515922</v>
      </c>
      <c r="J5" s="47" t="s">
        <v>34</v>
      </c>
      <c r="K5" s="51">
        <v>45658</v>
      </c>
      <c r="L5" s="47" t="s">
        <v>35</v>
      </c>
      <c r="M5" s="47"/>
      <c r="N5" s="47">
        <v>3</v>
      </c>
      <c r="O5" s="47">
        <v>50</v>
      </c>
      <c r="P5" s="47" t="s">
        <v>36</v>
      </c>
      <c r="Q5" s="47" t="s">
        <v>36</v>
      </c>
      <c r="R5" s="47" t="s">
        <v>36</v>
      </c>
      <c r="S5" s="52">
        <v>3.7330000000000001</v>
      </c>
      <c r="T5" s="4"/>
      <c r="U5" s="4"/>
      <c r="V5" s="4"/>
      <c r="W5" s="4" t="s">
        <v>37</v>
      </c>
      <c r="X5" s="4" t="s">
        <v>38</v>
      </c>
      <c r="Y5" s="53" t="s">
        <v>39</v>
      </c>
      <c r="Z5" s="4" t="str">
        <f t="shared" si="0"/>
        <v>052/4660101</v>
      </c>
    </row>
    <row r="6" spans="1:26">
      <c r="A6" s="47" t="s">
        <v>48</v>
      </c>
      <c r="B6" s="48" t="s">
        <v>27</v>
      </c>
      <c r="C6" s="49" t="s">
        <v>28</v>
      </c>
      <c r="D6" s="48" t="s">
        <v>29</v>
      </c>
      <c r="E6" s="47" t="s">
        <v>30</v>
      </c>
      <c r="F6" s="47" t="s">
        <v>31</v>
      </c>
      <c r="G6" s="48" t="s">
        <v>49</v>
      </c>
      <c r="H6" s="47" t="s">
        <v>50</v>
      </c>
      <c r="I6" s="47">
        <v>517344</v>
      </c>
      <c r="J6" s="47" t="s">
        <v>34</v>
      </c>
      <c r="K6" s="51">
        <v>45658</v>
      </c>
      <c r="L6" s="47" t="s">
        <v>35</v>
      </c>
      <c r="M6" s="47"/>
      <c r="N6" s="47">
        <v>3</v>
      </c>
      <c r="O6" s="47">
        <v>50</v>
      </c>
      <c r="P6" s="47" t="s">
        <v>36</v>
      </c>
      <c r="Q6" s="47" t="s">
        <v>36</v>
      </c>
      <c r="R6" s="47" t="s">
        <v>36</v>
      </c>
      <c r="S6" s="52">
        <v>8.6620000000000008</v>
      </c>
      <c r="T6" s="4"/>
      <c r="U6" s="4"/>
      <c r="V6" s="4"/>
      <c r="W6" s="4" t="s">
        <v>37</v>
      </c>
      <c r="X6" s="4" t="s">
        <v>38</v>
      </c>
      <c r="Y6" s="53" t="s">
        <v>39</v>
      </c>
      <c r="Z6" s="4" t="str">
        <f t="shared" si="0"/>
        <v>052/4660101</v>
      </c>
    </row>
    <row r="7" spans="1:26">
      <c r="A7" s="47" t="s">
        <v>51</v>
      </c>
      <c r="B7" s="48" t="s">
        <v>27</v>
      </c>
      <c r="C7" s="49" t="s">
        <v>28</v>
      </c>
      <c r="D7" s="48" t="s">
        <v>29</v>
      </c>
      <c r="E7" s="47" t="s">
        <v>30</v>
      </c>
      <c r="F7" s="47" t="s">
        <v>31</v>
      </c>
      <c r="G7" s="48" t="s">
        <v>52</v>
      </c>
      <c r="H7" s="47" t="s">
        <v>53</v>
      </c>
      <c r="I7" s="47">
        <v>460224</v>
      </c>
      <c r="J7" s="47" t="s">
        <v>34</v>
      </c>
      <c r="K7" s="51">
        <v>45658</v>
      </c>
      <c r="L7" s="47" t="s">
        <v>35</v>
      </c>
      <c r="M7" s="47"/>
      <c r="N7" s="47">
        <v>3</v>
      </c>
      <c r="O7" s="47">
        <v>50</v>
      </c>
      <c r="P7" s="47" t="s">
        <v>36</v>
      </c>
      <c r="Q7" s="47" t="s">
        <v>36</v>
      </c>
      <c r="R7" s="47" t="s">
        <v>36</v>
      </c>
      <c r="S7" s="52">
        <v>8.9220000000000006</v>
      </c>
      <c r="T7" s="4"/>
      <c r="U7" s="4"/>
      <c r="V7" s="4"/>
      <c r="W7" s="4" t="s">
        <v>37</v>
      </c>
      <c r="X7" s="4" t="s">
        <v>38</v>
      </c>
      <c r="Y7" s="53" t="s">
        <v>39</v>
      </c>
      <c r="Z7" s="4" t="str">
        <f t="shared" si="0"/>
        <v>052/4660101</v>
      </c>
    </row>
    <row r="8" spans="1:26">
      <c r="A8" s="47" t="s">
        <v>54</v>
      </c>
      <c r="B8" s="48" t="s">
        <v>27</v>
      </c>
      <c r="C8" s="49" t="s">
        <v>28</v>
      </c>
      <c r="D8" s="48" t="s">
        <v>29</v>
      </c>
      <c r="E8" s="47" t="s">
        <v>30</v>
      </c>
      <c r="F8" s="47" t="s">
        <v>31</v>
      </c>
      <c r="G8" s="48" t="s">
        <v>55</v>
      </c>
      <c r="H8" s="47" t="s">
        <v>56</v>
      </c>
      <c r="I8" s="47">
        <v>513727</v>
      </c>
      <c r="J8" s="47" t="s">
        <v>34</v>
      </c>
      <c r="K8" s="51">
        <v>45658</v>
      </c>
      <c r="L8" s="47" t="s">
        <v>35</v>
      </c>
      <c r="M8" s="47"/>
      <c r="N8" s="47">
        <v>3</v>
      </c>
      <c r="O8" s="47">
        <v>50</v>
      </c>
      <c r="P8" s="47" t="s">
        <v>36</v>
      </c>
      <c r="Q8" s="47" t="s">
        <v>36</v>
      </c>
      <c r="R8" s="47" t="s">
        <v>36</v>
      </c>
      <c r="S8" s="52">
        <v>33.164000000000001</v>
      </c>
      <c r="T8" s="4"/>
      <c r="U8" s="4"/>
      <c r="V8" s="4"/>
      <c r="W8" s="4" t="s">
        <v>37</v>
      </c>
      <c r="X8" s="4" t="s">
        <v>38</v>
      </c>
      <c r="Y8" s="53" t="s">
        <v>39</v>
      </c>
      <c r="Z8" s="4" t="str">
        <f t="shared" si="0"/>
        <v>052/4660101</v>
      </c>
    </row>
    <row r="9" spans="1:26">
      <c r="A9" s="47" t="s">
        <v>57</v>
      </c>
      <c r="B9" s="48" t="s">
        <v>27</v>
      </c>
      <c r="C9" s="49" t="s">
        <v>28</v>
      </c>
      <c r="D9" s="48" t="s">
        <v>29</v>
      </c>
      <c r="E9" s="47" t="s">
        <v>30</v>
      </c>
      <c r="F9" s="47" t="s">
        <v>31</v>
      </c>
      <c r="G9" s="48" t="s">
        <v>52</v>
      </c>
      <c r="H9" s="47" t="s">
        <v>58</v>
      </c>
      <c r="I9" s="47">
        <v>621262</v>
      </c>
      <c r="J9" s="47" t="s">
        <v>34</v>
      </c>
      <c r="K9" s="51">
        <v>45658</v>
      </c>
      <c r="L9" s="47" t="s">
        <v>35</v>
      </c>
      <c r="M9" s="47"/>
      <c r="N9" s="47">
        <v>3</v>
      </c>
      <c r="O9" s="47">
        <v>63</v>
      </c>
      <c r="P9" s="47" t="s">
        <v>36</v>
      </c>
      <c r="Q9" s="47" t="s">
        <v>36</v>
      </c>
      <c r="R9" s="47" t="s">
        <v>36</v>
      </c>
      <c r="S9" s="52">
        <v>7.0679999999999996</v>
      </c>
      <c r="T9" s="4"/>
      <c r="U9" s="4"/>
      <c r="V9" s="4"/>
      <c r="W9" s="4" t="s">
        <v>37</v>
      </c>
      <c r="X9" s="4" t="s">
        <v>38</v>
      </c>
      <c r="Y9" s="53" t="s">
        <v>39</v>
      </c>
      <c r="Z9" s="4" t="str">
        <f t="shared" si="0"/>
        <v>052/4660101</v>
      </c>
    </row>
    <row r="10" spans="1:26">
      <c r="A10" s="47" t="s">
        <v>59</v>
      </c>
      <c r="B10" s="48" t="s">
        <v>27</v>
      </c>
      <c r="C10" s="49" t="s">
        <v>28</v>
      </c>
      <c r="D10" s="48" t="s">
        <v>29</v>
      </c>
      <c r="E10" s="47" t="s">
        <v>30</v>
      </c>
      <c r="F10" s="47" t="s">
        <v>31</v>
      </c>
      <c r="G10" s="48" t="s">
        <v>60</v>
      </c>
      <c r="H10" s="47" t="s">
        <v>45</v>
      </c>
      <c r="I10" s="47">
        <v>514489</v>
      </c>
      <c r="J10" s="47" t="s">
        <v>34</v>
      </c>
      <c r="K10" s="51">
        <v>45658</v>
      </c>
      <c r="L10" s="47" t="s">
        <v>35</v>
      </c>
      <c r="M10" s="47"/>
      <c r="N10" s="47">
        <v>3</v>
      </c>
      <c r="O10" s="47">
        <v>50</v>
      </c>
      <c r="P10" s="47" t="s">
        <v>36</v>
      </c>
      <c r="Q10" s="47" t="s">
        <v>36</v>
      </c>
      <c r="R10" s="47" t="s">
        <v>36</v>
      </c>
      <c r="S10" s="52">
        <v>14.696999999999999</v>
      </c>
      <c r="T10" s="4"/>
      <c r="U10" s="4"/>
      <c r="V10" s="4"/>
      <c r="W10" s="4" t="s">
        <v>37</v>
      </c>
      <c r="X10" s="4" t="s">
        <v>38</v>
      </c>
      <c r="Y10" s="53" t="s">
        <v>39</v>
      </c>
      <c r="Z10" s="4" t="str">
        <f t="shared" si="0"/>
        <v>052/4660101</v>
      </c>
    </row>
    <row r="11" spans="1:26">
      <c r="A11" s="47" t="s">
        <v>61</v>
      </c>
      <c r="B11" s="48" t="s">
        <v>27</v>
      </c>
      <c r="C11" s="49" t="s">
        <v>28</v>
      </c>
      <c r="D11" s="48" t="s">
        <v>29</v>
      </c>
      <c r="E11" s="47" t="s">
        <v>30</v>
      </c>
      <c r="F11" s="47" t="s">
        <v>31</v>
      </c>
      <c r="G11" s="48" t="s">
        <v>52</v>
      </c>
      <c r="H11" s="47" t="s">
        <v>62</v>
      </c>
      <c r="I11" s="47">
        <v>518874</v>
      </c>
      <c r="J11" s="47" t="s">
        <v>34</v>
      </c>
      <c r="K11" s="51">
        <v>45658</v>
      </c>
      <c r="L11" s="47" t="s">
        <v>35</v>
      </c>
      <c r="M11" s="47"/>
      <c r="N11" s="47">
        <v>3</v>
      </c>
      <c r="O11" s="47">
        <v>50</v>
      </c>
      <c r="P11" s="47" t="s">
        <v>36</v>
      </c>
      <c r="Q11" s="47" t="s">
        <v>36</v>
      </c>
      <c r="R11" s="47" t="s">
        <v>36</v>
      </c>
      <c r="S11" s="52">
        <v>7.4080000000000004</v>
      </c>
      <c r="T11" s="4"/>
      <c r="U11" s="4"/>
      <c r="V11" s="4"/>
      <c r="W11" s="4" t="s">
        <v>37</v>
      </c>
      <c r="X11" s="4" t="s">
        <v>38</v>
      </c>
      <c r="Y11" s="53" t="s">
        <v>39</v>
      </c>
      <c r="Z11" s="4" t="str">
        <f t="shared" si="0"/>
        <v>052/4660101</v>
      </c>
    </row>
    <row r="12" spans="1:26">
      <c r="A12" s="47" t="s">
        <v>63</v>
      </c>
      <c r="B12" s="48" t="s">
        <v>27</v>
      </c>
      <c r="C12" s="49" t="s">
        <v>28</v>
      </c>
      <c r="D12" s="48" t="s">
        <v>29</v>
      </c>
      <c r="E12" s="47" t="s">
        <v>30</v>
      </c>
      <c r="F12" s="47" t="s">
        <v>31</v>
      </c>
      <c r="G12" s="48" t="s">
        <v>64</v>
      </c>
      <c r="H12" s="47" t="s">
        <v>42</v>
      </c>
      <c r="I12" s="47">
        <v>490805</v>
      </c>
      <c r="J12" s="47" t="s">
        <v>34</v>
      </c>
      <c r="K12" s="51">
        <v>45658</v>
      </c>
      <c r="L12" s="47" t="s">
        <v>35</v>
      </c>
      <c r="M12" s="47"/>
      <c r="N12" s="47">
        <v>3</v>
      </c>
      <c r="O12" s="47">
        <v>63</v>
      </c>
      <c r="P12" s="47" t="s">
        <v>36</v>
      </c>
      <c r="Q12" s="47" t="s">
        <v>36</v>
      </c>
      <c r="R12" s="47" t="s">
        <v>36</v>
      </c>
      <c r="S12" s="52">
        <v>26.103999999999999</v>
      </c>
      <c r="T12" s="4"/>
      <c r="U12" s="4"/>
      <c r="V12" s="4"/>
      <c r="W12" s="4" t="s">
        <v>37</v>
      </c>
      <c r="X12" s="4" t="s">
        <v>38</v>
      </c>
      <c r="Y12" s="53" t="s">
        <v>39</v>
      </c>
      <c r="Z12" s="4" t="str">
        <f t="shared" si="0"/>
        <v>052/4660101</v>
      </c>
    </row>
    <row r="13" spans="1:26">
      <c r="A13" s="47" t="s">
        <v>65</v>
      </c>
      <c r="B13" s="48" t="s">
        <v>27</v>
      </c>
      <c r="C13" s="49" t="s">
        <v>28</v>
      </c>
      <c r="D13" s="48" t="s">
        <v>29</v>
      </c>
      <c r="E13" s="47" t="s">
        <v>30</v>
      </c>
      <c r="F13" s="47" t="s">
        <v>31</v>
      </c>
      <c r="G13" s="48" t="s">
        <v>32</v>
      </c>
      <c r="H13" s="47">
        <v>44</v>
      </c>
      <c r="I13" s="47">
        <v>513066</v>
      </c>
      <c r="J13" s="47" t="s">
        <v>34</v>
      </c>
      <c r="K13" s="51">
        <v>45658</v>
      </c>
      <c r="L13" s="47" t="s">
        <v>35</v>
      </c>
      <c r="M13" s="47"/>
      <c r="N13" s="47">
        <v>3</v>
      </c>
      <c r="O13" s="47">
        <v>40</v>
      </c>
      <c r="P13" s="47" t="s">
        <v>36</v>
      </c>
      <c r="Q13" s="47" t="s">
        <v>36</v>
      </c>
      <c r="R13" s="47" t="s">
        <v>36</v>
      </c>
      <c r="S13" s="52">
        <v>3.9710000000000001</v>
      </c>
      <c r="T13" s="4"/>
      <c r="U13" s="4"/>
      <c r="V13" s="4"/>
      <c r="W13" s="4" t="s">
        <v>37</v>
      </c>
      <c r="X13" s="4" t="s">
        <v>38</v>
      </c>
      <c r="Y13" s="53" t="s">
        <v>39</v>
      </c>
      <c r="Z13" s="4" t="str">
        <f t="shared" si="0"/>
        <v>052/4660101</v>
      </c>
    </row>
    <row r="14" spans="1:26">
      <c r="A14" s="47" t="s">
        <v>66</v>
      </c>
      <c r="B14" s="48" t="s">
        <v>27</v>
      </c>
      <c r="C14" s="49" t="s">
        <v>28</v>
      </c>
      <c r="D14" s="48" t="s">
        <v>29</v>
      </c>
      <c r="E14" s="47" t="s">
        <v>30</v>
      </c>
      <c r="F14" s="47" t="s">
        <v>31</v>
      </c>
      <c r="G14" s="48" t="s">
        <v>67</v>
      </c>
      <c r="H14" s="47">
        <v>9000</v>
      </c>
      <c r="I14" s="47">
        <v>513075</v>
      </c>
      <c r="J14" s="47" t="s">
        <v>34</v>
      </c>
      <c r="K14" s="51">
        <v>45658</v>
      </c>
      <c r="L14" s="47" t="s">
        <v>35</v>
      </c>
      <c r="M14" s="47"/>
      <c r="N14" s="47">
        <v>3</v>
      </c>
      <c r="O14" s="47">
        <v>120</v>
      </c>
      <c r="P14" s="47" t="s">
        <v>36</v>
      </c>
      <c r="Q14" s="47" t="s">
        <v>36</v>
      </c>
      <c r="R14" s="47" t="s">
        <v>36</v>
      </c>
      <c r="S14" s="52">
        <v>35.526000000000003</v>
      </c>
      <c r="T14" s="4"/>
      <c r="U14" s="4"/>
      <c r="V14" s="4"/>
      <c r="W14" s="4" t="s">
        <v>37</v>
      </c>
      <c r="X14" s="4" t="s">
        <v>38</v>
      </c>
      <c r="Y14" s="53" t="s">
        <v>39</v>
      </c>
      <c r="Z14" s="4" t="str">
        <f t="shared" si="0"/>
        <v>052/4660101</v>
      </c>
    </row>
    <row r="15" spans="1:26">
      <c r="A15" s="47" t="s">
        <v>68</v>
      </c>
      <c r="B15" s="48" t="s">
        <v>27</v>
      </c>
      <c r="C15" s="49" t="s">
        <v>28</v>
      </c>
      <c r="D15" s="48" t="s">
        <v>29</v>
      </c>
      <c r="E15" s="47" t="s">
        <v>30</v>
      </c>
      <c r="F15" s="47" t="s">
        <v>31</v>
      </c>
      <c r="G15" s="48" t="s">
        <v>69</v>
      </c>
      <c r="H15" s="47" t="s">
        <v>70</v>
      </c>
      <c r="I15" s="47">
        <v>515233</v>
      </c>
      <c r="J15" s="47" t="s">
        <v>34</v>
      </c>
      <c r="K15" s="51">
        <v>45658</v>
      </c>
      <c r="L15" s="47" t="s">
        <v>35</v>
      </c>
      <c r="M15" s="47"/>
      <c r="N15" s="47">
        <v>3</v>
      </c>
      <c r="O15" s="47">
        <v>50</v>
      </c>
      <c r="P15" s="47" t="s">
        <v>36</v>
      </c>
      <c r="Q15" s="47" t="s">
        <v>36</v>
      </c>
      <c r="R15" s="47" t="s">
        <v>36</v>
      </c>
      <c r="S15" s="52">
        <v>8.2520000000000007</v>
      </c>
      <c r="T15" s="4"/>
      <c r="U15" s="4"/>
      <c r="V15" s="4"/>
      <c r="W15" s="4" t="s">
        <v>37</v>
      </c>
      <c r="X15" s="4" t="s">
        <v>38</v>
      </c>
      <c r="Y15" s="53" t="s">
        <v>39</v>
      </c>
      <c r="Z15" s="4" t="str">
        <f t="shared" si="0"/>
        <v>052/4660101</v>
      </c>
    </row>
    <row r="16" spans="1:26">
      <c r="A16" s="47" t="s">
        <v>71</v>
      </c>
      <c r="B16" s="48" t="s">
        <v>27</v>
      </c>
      <c r="C16" s="49" t="s">
        <v>28</v>
      </c>
      <c r="D16" s="48" t="s">
        <v>29</v>
      </c>
      <c r="E16" s="47" t="s">
        <v>30</v>
      </c>
      <c r="F16" s="47" t="s">
        <v>31</v>
      </c>
      <c r="G16" s="48" t="s">
        <v>72</v>
      </c>
      <c r="H16" s="47" t="s">
        <v>73</v>
      </c>
      <c r="I16" s="47">
        <v>503829</v>
      </c>
      <c r="J16" s="47" t="s">
        <v>34</v>
      </c>
      <c r="K16" s="51">
        <v>45658</v>
      </c>
      <c r="L16" s="47" t="s">
        <v>35</v>
      </c>
      <c r="M16" s="47"/>
      <c r="N16" s="47">
        <v>3</v>
      </c>
      <c r="O16" s="47">
        <v>25</v>
      </c>
      <c r="P16" s="47" t="s">
        <v>36</v>
      </c>
      <c r="Q16" s="47" t="s">
        <v>36</v>
      </c>
      <c r="R16" s="47" t="s">
        <v>36</v>
      </c>
      <c r="S16" s="52">
        <v>4.327</v>
      </c>
      <c r="T16" s="4"/>
      <c r="U16" s="4"/>
      <c r="V16" s="4"/>
      <c r="W16" s="4" t="s">
        <v>37</v>
      </c>
      <c r="X16" s="4" t="s">
        <v>38</v>
      </c>
      <c r="Y16" s="53" t="s">
        <v>39</v>
      </c>
      <c r="Z16" s="4" t="str">
        <f t="shared" si="0"/>
        <v>052/4660101</v>
      </c>
    </row>
    <row r="17" spans="1:26">
      <c r="A17" s="47" t="s">
        <v>74</v>
      </c>
      <c r="B17" s="48" t="s">
        <v>27</v>
      </c>
      <c r="C17" s="49" t="s">
        <v>28</v>
      </c>
      <c r="D17" s="48" t="s">
        <v>29</v>
      </c>
      <c r="E17" s="47" t="s">
        <v>30</v>
      </c>
      <c r="F17" s="47" t="s">
        <v>31</v>
      </c>
      <c r="G17" s="48" t="s">
        <v>75</v>
      </c>
      <c r="H17" s="47" t="s">
        <v>76</v>
      </c>
      <c r="I17" s="47">
        <v>500838</v>
      </c>
      <c r="J17" s="47" t="s">
        <v>34</v>
      </c>
      <c r="K17" s="51">
        <v>45658</v>
      </c>
      <c r="L17" s="47" t="s">
        <v>35</v>
      </c>
      <c r="M17" s="47"/>
      <c r="N17" s="47">
        <v>3</v>
      </c>
      <c r="O17" s="47">
        <v>63</v>
      </c>
      <c r="P17" s="47" t="s">
        <v>36</v>
      </c>
      <c r="Q17" s="47" t="s">
        <v>36</v>
      </c>
      <c r="R17" s="47" t="s">
        <v>36</v>
      </c>
      <c r="S17" s="52">
        <v>17.074000000000002</v>
      </c>
      <c r="T17" s="4"/>
      <c r="U17" s="4"/>
      <c r="V17" s="4"/>
      <c r="W17" s="4" t="s">
        <v>37</v>
      </c>
      <c r="X17" s="4" t="s">
        <v>38</v>
      </c>
      <c r="Y17" s="53" t="s">
        <v>39</v>
      </c>
      <c r="Z17" s="4" t="str">
        <f t="shared" si="0"/>
        <v>052/4660101</v>
      </c>
    </row>
    <row r="18" spans="1:26">
      <c r="A18" s="47" t="s">
        <v>77</v>
      </c>
      <c r="B18" s="48" t="s">
        <v>27</v>
      </c>
      <c r="C18" s="49" t="s">
        <v>28</v>
      </c>
      <c r="D18" s="48" t="s">
        <v>29</v>
      </c>
      <c r="E18" s="47" t="s">
        <v>30</v>
      </c>
      <c r="F18" s="47" t="s">
        <v>31</v>
      </c>
      <c r="G18" s="48" t="s">
        <v>78</v>
      </c>
      <c r="H18" s="47" t="s">
        <v>79</v>
      </c>
      <c r="I18" s="47">
        <v>514599</v>
      </c>
      <c r="J18" s="47" t="s">
        <v>34</v>
      </c>
      <c r="K18" s="51">
        <v>45658</v>
      </c>
      <c r="L18" s="47" t="s">
        <v>35</v>
      </c>
      <c r="M18" s="47"/>
      <c r="N18" s="47">
        <v>3</v>
      </c>
      <c r="O18" s="47">
        <v>50</v>
      </c>
      <c r="P18" s="47" t="s">
        <v>36</v>
      </c>
      <c r="Q18" s="47" t="s">
        <v>36</v>
      </c>
      <c r="R18" s="47" t="s">
        <v>36</v>
      </c>
      <c r="S18" s="52">
        <v>58.197000000000003</v>
      </c>
      <c r="T18" s="4"/>
      <c r="U18" s="4"/>
      <c r="V18" s="4"/>
      <c r="W18" s="4" t="s">
        <v>37</v>
      </c>
      <c r="X18" s="4" t="s">
        <v>38</v>
      </c>
      <c r="Y18" s="53" t="s">
        <v>39</v>
      </c>
      <c r="Z18" s="4" t="str">
        <f t="shared" si="0"/>
        <v>052/4660101</v>
      </c>
    </row>
    <row r="19" spans="1:26">
      <c r="A19" s="47" t="s">
        <v>80</v>
      </c>
      <c r="B19" s="48" t="s">
        <v>27</v>
      </c>
      <c r="C19" s="49" t="s">
        <v>28</v>
      </c>
      <c r="D19" s="48" t="s">
        <v>29</v>
      </c>
      <c r="E19" s="47" t="s">
        <v>30</v>
      </c>
      <c r="F19" s="47" t="s">
        <v>31</v>
      </c>
      <c r="G19" s="48" t="s">
        <v>81</v>
      </c>
      <c r="H19" s="47" t="s">
        <v>70</v>
      </c>
      <c r="I19" s="47">
        <v>516753</v>
      </c>
      <c r="J19" s="47" t="s">
        <v>34</v>
      </c>
      <c r="K19" s="51">
        <v>45658</v>
      </c>
      <c r="L19" s="47" t="s">
        <v>35</v>
      </c>
      <c r="M19" s="47"/>
      <c r="N19" s="47">
        <v>3</v>
      </c>
      <c r="O19" s="47">
        <v>85</v>
      </c>
      <c r="P19" s="47" t="s">
        <v>36</v>
      </c>
      <c r="Q19" s="47" t="s">
        <v>36</v>
      </c>
      <c r="R19" s="47" t="s">
        <v>36</v>
      </c>
      <c r="S19" s="52">
        <v>11.757</v>
      </c>
      <c r="T19" s="4"/>
      <c r="U19" s="4"/>
      <c r="V19" s="4"/>
      <c r="W19" s="4" t="s">
        <v>37</v>
      </c>
      <c r="X19" s="4" t="s">
        <v>38</v>
      </c>
      <c r="Y19" s="53" t="s">
        <v>39</v>
      </c>
      <c r="Z19" s="4" t="str">
        <f t="shared" si="0"/>
        <v>052/4660101</v>
      </c>
    </row>
    <row r="20" spans="1:26">
      <c r="A20" s="47" t="s">
        <v>82</v>
      </c>
      <c r="B20" s="48" t="s">
        <v>27</v>
      </c>
      <c r="C20" s="49" t="s">
        <v>28</v>
      </c>
      <c r="D20" s="48" t="s">
        <v>29</v>
      </c>
      <c r="E20" s="47" t="s">
        <v>30</v>
      </c>
      <c r="F20" s="47" t="s">
        <v>31</v>
      </c>
      <c r="G20" s="48" t="s">
        <v>83</v>
      </c>
      <c r="H20" s="47" t="s">
        <v>84</v>
      </c>
      <c r="I20" s="47">
        <v>511994</v>
      </c>
      <c r="J20" s="47" t="s">
        <v>34</v>
      </c>
      <c r="K20" s="51">
        <v>45658</v>
      </c>
      <c r="L20" s="47" t="s">
        <v>35</v>
      </c>
      <c r="M20" s="47"/>
      <c r="N20" s="47">
        <v>3</v>
      </c>
      <c r="O20" s="47">
        <v>25</v>
      </c>
      <c r="P20" s="47" t="s">
        <v>36</v>
      </c>
      <c r="Q20" s="47" t="s">
        <v>36</v>
      </c>
      <c r="R20" s="47" t="s">
        <v>36</v>
      </c>
      <c r="S20" s="52">
        <v>6.226</v>
      </c>
      <c r="T20" s="4"/>
      <c r="U20" s="4"/>
      <c r="V20" s="4"/>
      <c r="W20" s="4" t="s">
        <v>37</v>
      </c>
      <c r="X20" s="4" t="s">
        <v>38</v>
      </c>
      <c r="Y20" s="53" t="s">
        <v>39</v>
      </c>
      <c r="Z20" s="4" t="str">
        <f t="shared" si="0"/>
        <v>052/4660101</v>
      </c>
    </row>
    <row r="21" spans="1:26">
      <c r="A21" s="47" t="s">
        <v>85</v>
      </c>
      <c r="B21" s="48" t="s">
        <v>27</v>
      </c>
      <c r="C21" s="49" t="s">
        <v>28</v>
      </c>
      <c r="D21" s="48" t="s">
        <v>29</v>
      </c>
      <c r="E21" s="47" t="s">
        <v>30</v>
      </c>
      <c r="F21" s="47" t="s">
        <v>31</v>
      </c>
      <c r="G21" s="48" t="s">
        <v>86</v>
      </c>
      <c r="H21" s="47" t="s">
        <v>42</v>
      </c>
      <c r="I21" s="47">
        <v>516965</v>
      </c>
      <c r="J21" s="47" t="s">
        <v>34</v>
      </c>
      <c r="K21" s="51">
        <v>45658</v>
      </c>
      <c r="L21" s="47" t="s">
        <v>35</v>
      </c>
      <c r="M21" s="47"/>
      <c r="N21" s="47">
        <v>3</v>
      </c>
      <c r="O21" s="47">
        <v>120</v>
      </c>
      <c r="P21" s="47" t="s">
        <v>36</v>
      </c>
      <c r="Q21" s="47" t="s">
        <v>36</v>
      </c>
      <c r="R21" s="47" t="s">
        <v>36</v>
      </c>
      <c r="S21" s="52">
        <v>21.181999999999999</v>
      </c>
      <c r="T21" s="4"/>
      <c r="U21" s="4"/>
      <c r="V21" s="4"/>
      <c r="W21" s="4" t="s">
        <v>37</v>
      </c>
      <c r="X21" s="4" t="s">
        <v>38</v>
      </c>
      <c r="Y21" s="53" t="s">
        <v>39</v>
      </c>
      <c r="Z21" s="4" t="str">
        <f t="shared" si="0"/>
        <v>052/4660101</v>
      </c>
    </row>
    <row r="22" spans="1:26">
      <c r="A22" s="47" t="s">
        <v>87</v>
      </c>
      <c r="B22" s="48" t="s">
        <v>27</v>
      </c>
      <c r="C22" s="49" t="s">
        <v>28</v>
      </c>
      <c r="D22" s="48" t="s">
        <v>29</v>
      </c>
      <c r="E22" s="47" t="s">
        <v>30</v>
      </c>
      <c r="F22" s="47" t="s">
        <v>31</v>
      </c>
      <c r="G22" s="48" t="s">
        <v>47</v>
      </c>
      <c r="H22" s="47" t="s">
        <v>53</v>
      </c>
      <c r="I22" s="47">
        <v>514423</v>
      </c>
      <c r="J22" s="47" t="s">
        <v>34</v>
      </c>
      <c r="K22" s="51">
        <v>45658</v>
      </c>
      <c r="L22" s="47" t="s">
        <v>35</v>
      </c>
      <c r="M22" s="47"/>
      <c r="N22" s="47">
        <v>3</v>
      </c>
      <c r="O22" s="47">
        <v>50</v>
      </c>
      <c r="P22" s="47" t="s">
        <v>36</v>
      </c>
      <c r="Q22" s="47" t="s">
        <v>36</v>
      </c>
      <c r="R22" s="47" t="s">
        <v>36</v>
      </c>
      <c r="S22" s="52">
        <v>16.792999999999999</v>
      </c>
      <c r="T22" s="4"/>
      <c r="U22" s="4"/>
      <c r="V22" s="4"/>
      <c r="W22" s="4" t="s">
        <v>37</v>
      </c>
      <c r="X22" s="4" t="s">
        <v>38</v>
      </c>
      <c r="Y22" s="53" t="s">
        <v>39</v>
      </c>
      <c r="Z22" s="4" t="str">
        <f t="shared" si="0"/>
        <v>052/4660101</v>
      </c>
    </row>
    <row r="23" spans="1:26">
      <c r="A23" s="47" t="s">
        <v>88</v>
      </c>
      <c r="B23" s="48" t="s">
        <v>27</v>
      </c>
      <c r="C23" s="49" t="s">
        <v>28</v>
      </c>
      <c r="D23" s="48" t="s">
        <v>29</v>
      </c>
      <c r="E23" s="47" t="s">
        <v>30</v>
      </c>
      <c r="F23" s="47" t="s">
        <v>31</v>
      </c>
      <c r="G23" s="48" t="s">
        <v>89</v>
      </c>
      <c r="H23" s="47" t="s">
        <v>90</v>
      </c>
      <c r="I23" s="47">
        <v>600615</v>
      </c>
      <c r="J23" s="47" t="s">
        <v>34</v>
      </c>
      <c r="K23" s="51">
        <v>45658</v>
      </c>
      <c r="L23" s="47" t="s">
        <v>35</v>
      </c>
      <c r="M23" s="47"/>
      <c r="N23" s="47">
        <v>3</v>
      </c>
      <c r="O23" s="47">
        <v>80</v>
      </c>
      <c r="P23" s="47" t="s">
        <v>36</v>
      </c>
      <c r="Q23" s="47" t="s">
        <v>36</v>
      </c>
      <c r="R23" s="47" t="s">
        <v>36</v>
      </c>
      <c r="S23" s="52">
        <v>2.8849999999999998</v>
      </c>
      <c r="T23" s="4"/>
      <c r="U23" s="4"/>
      <c r="V23" s="4"/>
      <c r="W23" s="4" t="s">
        <v>37</v>
      </c>
      <c r="X23" s="4" t="s">
        <v>38</v>
      </c>
      <c r="Y23" s="53" t="s">
        <v>39</v>
      </c>
      <c r="Z23" s="4" t="str">
        <f t="shared" si="0"/>
        <v>052/4660101</v>
      </c>
    </row>
    <row r="24" spans="1:26">
      <c r="A24" s="47" t="s">
        <v>91</v>
      </c>
      <c r="B24" s="48" t="s">
        <v>27</v>
      </c>
      <c r="C24" s="49" t="s">
        <v>28</v>
      </c>
      <c r="D24" s="48" t="s">
        <v>29</v>
      </c>
      <c r="E24" s="47" t="s">
        <v>30</v>
      </c>
      <c r="F24" s="47" t="s">
        <v>31</v>
      </c>
      <c r="G24" s="48" t="s">
        <v>81</v>
      </c>
      <c r="H24" s="47" t="s">
        <v>42</v>
      </c>
      <c r="I24" s="47">
        <v>516745</v>
      </c>
      <c r="J24" s="47" t="s">
        <v>34</v>
      </c>
      <c r="K24" s="51">
        <v>45658</v>
      </c>
      <c r="L24" s="47" t="s">
        <v>35</v>
      </c>
      <c r="M24" s="47"/>
      <c r="N24" s="47">
        <v>3</v>
      </c>
      <c r="O24" s="47">
        <v>85</v>
      </c>
      <c r="P24" s="47" t="s">
        <v>36</v>
      </c>
      <c r="Q24" s="47" t="s">
        <v>36</v>
      </c>
      <c r="R24" s="47" t="s">
        <v>36</v>
      </c>
      <c r="S24" s="52">
        <v>13.021000000000001</v>
      </c>
      <c r="T24" s="4"/>
      <c r="U24" s="4"/>
      <c r="V24" s="4"/>
      <c r="W24" s="4" t="s">
        <v>37</v>
      </c>
      <c r="X24" s="4" t="s">
        <v>38</v>
      </c>
      <c r="Y24" s="53" t="s">
        <v>39</v>
      </c>
      <c r="Z24" s="4" t="str">
        <f t="shared" si="0"/>
        <v>052/4660101</v>
      </c>
    </row>
    <row r="25" spans="1:26">
      <c r="A25" s="47" t="s">
        <v>92</v>
      </c>
      <c r="B25" s="48" t="s">
        <v>27</v>
      </c>
      <c r="C25" s="49" t="s">
        <v>28</v>
      </c>
      <c r="D25" s="48" t="s">
        <v>29</v>
      </c>
      <c r="E25" s="47" t="s">
        <v>93</v>
      </c>
      <c r="F25" s="47" t="s">
        <v>31</v>
      </c>
      <c r="G25" s="48" t="s">
        <v>94</v>
      </c>
      <c r="H25" s="47" t="s">
        <v>33</v>
      </c>
      <c r="I25" s="47">
        <v>154808</v>
      </c>
      <c r="J25" s="54" t="s">
        <v>95</v>
      </c>
      <c r="K25" s="55">
        <v>45658</v>
      </c>
      <c r="L25" s="54" t="s">
        <v>96</v>
      </c>
      <c r="M25" s="54" t="s">
        <v>97</v>
      </c>
      <c r="N25" s="54">
        <v>3</v>
      </c>
      <c r="O25" s="47" t="s">
        <v>98</v>
      </c>
      <c r="P25" s="47">
        <v>38</v>
      </c>
      <c r="Q25" s="47" t="s">
        <v>99</v>
      </c>
      <c r="R25" s="47">
        <v>12</v>
      </c>
      <c r="S25" s="56">
        <v>2.927</v>
      </c>
      <c r="T25" s="4"/>
      <c r="U25" s="4"/>
      <c r="V25" s="4"/>
      <c r="W25" s="4" t="s">
        <v>37</v>
      </c>
      <c r="X25" s="4" t="s">
        <v>38</v>
      </c>
      <c r="Y25" s="53" t="s">
        <v>39</v>
      </c>
      <c r="Z25" s="4" t="str">
        <f t="shared" si="0"/>
        <v>052/4660101</v>
      </c>
    </row>
    <row r="26" spans="1:26">
      <c r="A26" s="47" t="s">
        <v>100</v>
      </c>
      <c r="B26" s="48" t="s">
        <v>27</v>
      </c>
      <c r="C26" s="49" t="s">
        <v>28</v>
      </c>
      <c r="D26" s="48" t="s">
        <v>29</v>
      </c>
      <c r="E26" s="47" t="s">
        <v>30</v>
      </c>
      <c r="F26" s="47" t="s">
        <v>31</v>
      </c>
      <c r="G26" s="48" t="s">
        <v>52</v>
      </c>
      <c r="H26" s="47" t="s">
        <v>101</v>
      </c>
      <c r="I26" s="47">
        <v>639947</v>
      </c>
      <c r="J26" s="47" t="s">
        <v>102</v>
      </c>
      <c r="K26" s="51">
        <v>45658</v>
      </c>
      <c r="L26" s="54" t="s">
        <v>35</v>
      </c>
      <c r="M26" s="47"/>
      <c r="N26" s="47">
        <v>3</v>
      </c>
      <c r="O26" s="47">
        <v>6</v>
      </c>
      <c r="P26" s="47" t="s">
        <v>36</v>
      </c>
      <c r="Q26" s="47" t="s">
        <v>36</v>
      </c>
      <c r="R26" s="47" t="s">
        <v>36</v>
      </c>
      <c r="S26" s="57">
        <f>2600/1000</f>
        <v>2.6</v>
      </c>
      <c r="T26" s="4"/>
      <c r="U26" s="4"/>
      <c r="V26" s="4"/>
      <c r="W26" s="4" t="s">
        <v>37</v>
      </c>
      <c r="X26" s="4" t="s">
        <v>38</v>
      </c>
      <c r="Y26" s="53" t="s">
        <v>39</v>
      </c>
      <c r="Z26" s="4" t="str">
        <f t="shared" si="0"/>
        <v>052/4660101</v>
      </c>
    </row>
    <row r="27" spans="1:26">
      <c r="A27" s="47" t="s">
        <v>103</v>
      </c>
      <c r="B27" s="48" t="s">
        <v>27</v>
      </c>
      <c r="C27" s="49" t="s">
        <v>28</v>
      </c>
      <c r="D27" s="48" t="s">
        <v>29</v>
      </c>
      <c r="E27" s="47" t="s">
        <v>30</v>
      </c>
      <c r="F27" s="47" t="s">
        <v>31</v>
      </c>
      <c r="G27" s="48" t="s">
        <v>60</v>
      </c>
      <c r="H27" s="47" t="s">
        <v>104</v>
      </c>
      <c r="I27" s="47">
        <v>645142</v>
      </c>
      <c r="J27" s="47" t="s">
        <v>102</v>
      </c>
      <c r="K27" s="51">
        <v>45658</v>
      </c>
      <c r="L27" s="54" t="s">
        <v>35</v>
      </c>
      <c r="M27" s="47"/>
      <c r="N27" s="47">
        <v>3</v>
      </c>
      <c r="O27" s="47">
        <v>25</v>
      </c>
      <c r="P27" s="47" t="s">
        <v>36</v>
      </c>
      <c r="Q27" s="47" t="s">
        <v>36</v>
      </c>
      <c r="R27" s="47" t="s">
        <v>36</v>
      </c>
      <c r="S27" s="57">
        <v>0</v>
      </c>
      <c r="T27" s="4"/>
      <c r="U27" s="4"/>
      <c r="V27" s="4"/>
      <c r="W27" s="4" t="s">
        <v>37</v>
      </c>
      <c r="X27" s="4" t="s">
        <v>38</v>
      </c>
      <c r="Y27" s="53" t="s">
        <v>39</v>
      </c>
      <c r="Z27" s="4" t="str">
        <f t="shared" si="0"/>
        <v>052/4660101</v>
      </c>
    </row>
    <row r="28" spans="1:26">
      <c r="A28" s="47" t="s">
        <v>105</v>
      </c>
      <c r="B28" s="48" t="s">
        <v>27</v>
      </c>
      <c r="C28" s="49" t="s">
        <v>28</v>
      </c>
      <c r="D28" s="48" t="s">
        <v>29</v>
      </c>
      <c r="E28" s="47" t="s">
        <v>106</v>
      </c>
      <c r="F28" s="47" t="s">
        <v>107</v>
      </c>
      <c r="G28" s="48" t="s">
        <v>106</v>
      </c>
      <c r="H28" s="47" t="s">
        <v>50</v>
      </c>
      <c r="I28" s="47">
        <v>624077</v>
      </c>
      <c r="J28" s="47" t="s">
        <v>102</v>
      </c>
      <c r="K28" s="51">
        <v>45658</v>
      </c>
      <c r="L28" s="54" t="s">
        <v>35</v>
      </c>
      <c r="M28" s="47"/>
      <c r="N28" s="47">
        <v>3</v>
      </c>
      <c r="O28" s="47">
        <v>50</v>
      </c>
      <c r="P28" s="47" t="s">
        <v>36</v>
      </c>
      <c r="Q28" s="47" t="s">
        <v>36</v>
      </c>
      <c r="R28" s="47" t="s">
        <v>36</v>
      </c>
      <c r="S28" s="57">
        <v>10.957000000000001</v>
      </c>
      <c r="T28" s="4"/>
      <c r="U28" s="4"/>
      <c r="V28" s="4"/>
      <c r="W28" s="4" t="s">
        <v>37</v>
      </c>
      <c r="X28" s="4" t="s">
        <v>38</v>
      </c>
      <c r="Y28" s="53" t="s">
        <v>39</v>
      </c>
      <c r="Z28" s="4" t="str">
        <f t="shared" si="0"/>
        <v>052/4660101</v>
      </c>
    </row>
    <row r="29" spans="1:26">
      <c r="A29" s="47" t="s">
        <v>108</v>
      </c>
      <c r="B29" s="48" t="s">
        <v>27</v>
      </c>
      <c r="C29" s="49" t="s">
        <v>28</v>
      </c>
      <c r="D29" s="48" t="s">
        <v>29</v>
      </c>
      <c r="E29" s="47" t="s">
        <v>30</v>
      </c>
      <c r="F29" s="47" t="s">
        <v>31</v>
      </c>
      <c r="G29" s="48" t="s">
        <v>109</v>
      </c>
      <c r="H29" s="47" t="s">
        <v>110</v>
      </c>
      <c r="I29" s="47">
        <v>692326</v>
      </c>
      <c r="J29" s="47" t="s">
        <v>102</v>
      </c>
      <c r="K29" s="51">
        <v>45658</v>
      </c>
      <c r="L29" s="54" t="s">
        <v>35</v>
      </c>
      <c r="M29" s="47"/>
      <c r="N29" s="47">
        <v>3</v>
      </c>
      <c r="O29" s="47">
        <v>16</v>
      </c>
      <c r="P29" s="47" t="s">
        <v>36</v>
      </c>
      <c r="Q29" s="47" t="s">
        <v>36</v>
      </c>
      <c r="R29" s="47" t="s">
        <v>36</v>
      </c>
      <c r="S29" s="57">
        <f>1677/1000</f>
        <v>1.677</v>
      </c>
      <c r="T29" s="4"/>
      <c r="U29" s="4"/>
      <c r="V29" s="4"/>
      <c r="W29" s="4" t="s">
        <v>37</v>
      </c>
      <c r="X29" s="4" t="s">
        <v>38</v>
      </c>
      <c r="Y29" s="53" t="s">
        <v>39</v>
      </c>
      <c r="Z29" s="4" t="str">
        <f t="shared" si="0"/>
        <v>052/4660101</v>
      </c>
    </row>
    <row r="30" spans="1:26">
      <c r="A30" s="47" t="s">
        <v>111</v>
      </c>
      <c r="B30" s="48" t="s">
        <v>27</v>
      </c>
      <c r="C30" s="49" t="s">
        <v>28</v>
      </c>
      <c r="D30" s="48" t="s">
        <v>29</v>
      </c>
      <c r="E30" s="47" t="s">
        <v>30</v>
      </c>
      <c r="F30" s="47" t="s">
        <v>31</v>
      </c>
      <c r="G30" s="48" t="s">
        <v>78</v>
      </c>
      <c r="H30" s="47" t="s">
        <v>112</v>
      </c>
      <c r="I30" s="47">
        <v>514494</v>
      </c>
      <c r="J30" s="47" t="s">
        <v>102</v>
      </c>
      <c r="K30" s="51">
        <v>45658</v>
      </c>
      <c r="L30" s="54" t="s">
        <v>35</v>
      </c>
      <c r="M30" s="47"/>
      <c r="N30" s="47">
        <v>3</v>
      </c>
      <c r="O30" s="47">
        <v>60</v>
      </c>
      <c r="P30" s="47" t="s">
        <v>36</v>
      </c>
      <c r="Q30" s="47" t="s">
        <v>36</v>
      </c>
      <c r="R30" s="47" t="s">
        <v>36</v>
      </c>
      <c r="S30" s="57">
        <f>36756/1000</f>
        <v>36.756</v>
      </c>
      <c r="T30" s="4"/>
      <c r="U30" s="4"/>
      <c r="V30" s="4"/>
      <c r="W30" s="4" t="s">
        <v>37</v>
      </c>
      <c r="X30" s="4" t="s">
        <v>38</v>
      </c>
      <c r="Y30" s="53" t="s">
        <v>39</v>
      </c>
      <c r="Z30" s="4" t="str">
        <f t="shared" si="0"/>
        <v>052/4660101</v>
      </c>
    </row>
    <row r="31" spans="1:26">
      <c r="A31" s="47" t="s">
        <v>113</v>
      </c>
      <c r="B31" s="48" t="s">
        <v>27</v>
      </c>
      <c r="C31" s="49" t="s">
        <v>28</v>
      </c>
      <c r="D31" s="48" t="s">
        <v>29</v>
      </c>
      <c r="E31" s="47" t="s">
        <v>30</v>
      </c>
      <c r="F31" s="47" t="s">
        <v>31</v>
      </c>
      <c r="G31" s="48" t="s">
        <v>78</v>
      </c>
      <c r="H31" s="47" t="s">
        <v>90</v>
      </c>
      <c r="I31" s="47">
        <v>506913</v>
      </c>
      <c r="J31" s="47" t="s">
        <v>102</v>
      </c>
      <c r="K31" s="51">
        <v>45658</v>
      </c>
      <c r="L31" s="54" t="s">
        <v>35</v>
      </c>
      <c r="M31" s="47"/>
      <c r="N31" s="47">
        <v>3</v>
      </c>
      <c r="O31" s="47">
        <v>25</v>
      </c>
      <c r="P31" s="47" t="s">
        <v>36</v>
      </c>
      <c r="Q31" s="47" t="s">
        <v>36</v>
      </c>
      <c r="R31" s="47" t="s">
        <v>36</v>
      </c>
      <c r="S31" s="57">
        <f>1713/1000</f>
        <v>1.7130000000000001</v>
      </c>
      <c r="T31" s="4"/>
      <c r="U31" s="4"/>
      <c r="V31" s="4"/>
      <c r="W31" s="4" t="s">
        <v>37</v>
      </c>
      <c r="X31" s="4" t="s">
        <v>38</v>
      </c>
      <c r="Y31" s="53" t="s">
        <v>39</v>
      </c>
      <c r="Z31" s="4" t="str">
        <f t="shared" si="0"/>
        <v>052/4660101</v>
      </c>
    </row>
    <row r="32" spans="1:26">
      <c r="A32" s="47" t="s">
        <v>114</v>
      </c>
      <c r="B32" s="48" t="s">
        <v>27</v>
      </c>
      <c r="C32" s="49" t="s">
        <v>28</v>
      </c>
      <c r="D32" s="48" t="s">
        <v>29</v>
      </c>
      <c r="E32" s="47" t="s">
        <v>30</v>
      </c>
      <c r="F32" s="47" t="s">
        <v>31</v>
      </c>
      <c r="G32" s="48" t="s">
        <v>78</v>
      </c>
      <c r="H32" s="47">
        <v>3</v>
      </c>
      <c r="I32" s="47">
        <v>506913</v>
      </c>
      <c r="J32" s="47" t="s">
        <v>102</v>
      </c>
      <c r="K32" s="51">
        <v>45658</v>
      </c>
      <c r="L32" s="54" t="s">
        <v>35</v>
      </c>
      <c r="M32" s="47"/>
      <c r="N32" s="47">
        <v>3</v>
      </c>
      <c r="O32" s="47">
        <v>40</v>
      </c>
      <c r="P32" s="47" t="s">
        <v>36</v>
      </c>
      <c r="Q32" s="47" t="s">
        <v>36</v>
      </c>
      <c r="R32" s="47" t="s">
        <v>36</v>
      </c>
      <c r="S32" s="57">
        <v>15.7</v>
      </c>
      <c r="T32" s="4"/>
      <c r="U32" s="4"/>
      <c r="V32" s="4"/>
      <c r="W32" s="4" t="s">
        <v>37</v>
      </c>
      <c r="X32" s="4" t="s">
        <v>38</v>
      </c>
      <c r="Y32" s="53" t="s">
        <v>39</v>
      </c>
      <c r="Z32" s="4" t="str">
        <f t="shared" si="0"/>
        <v>052/4660101</v>
      </c>
    </row>
    <row r="33" spans="1:26">
      <c r="A33" s="47" t="s">
        <v>115</v>
      </c>
      <c r="B33" s="48" t="s">
        <v>27</v>
      </c>
      <c r="C33" s="49" t="s">
        <v>28</v>
      </c>
      <c r="D33" s="48" t="s">
        <v>29</v>
      </c>
      <c r="E33" s="47" t="s">
        <v>30</v>
      </c>
      <c r="F33" s="47" t="s">
        <v>31</v>
      </c>
      <c r="G33" s="48" t="s">
        <v>116</v>
      </c>
      <c r="H33" s="47" t="s">
        <v>117</v>
      </c>
      <c r="I33" s="47">
        <v>561886</v>
      </c>
      <c r="J33" s="47" t="s">
        <v>102</v>
      </c>
      <c r="K33" s="51">
        <v>45658</v>
      </c>
      <c r="L33" s="54" t="s">
        <v>35</v>
      </c>
      <c r="M33" s="47"/>
      <c r="N33" s="47">
        <v>3</v>
      </c>
      <c r="O33" s="47">
        <v>25</v>
      </c>
      <c r="P33" s="47" t="s">
        <v>36</v>
      </c>
      <c r="Q33" s="47" t="s">
        <v>36</v>
      </c>
      <c r="R33" s="47" t="s">
        <v>36</v>
      </c>
      <c r="S33" s="57">
        <v>94</v>
      </c>
      <c r="T33" s="4"/>
      <c r="U33" s="4"/>
      <c r="V33" s="4"/>
      <c r="W33" s="4" t="s">
        <v>37</v>
      </c>
      <c r="X33" s="4" t="s">
        <v>38</v>
      </c>
      <c r="Y33" s="53" t="s">
        <v>39</v>
      </c>
      <c r="Z33" s="4" t="str">
        <f t="shared" si="0"/>
        <v>052/4660101</v>
      </c>
    </row>
    <row r="34" spans="1:26">
      <c r="A34" s="47" t="s">
        <v>118</v>
      </c>
      <c r="B34" s="48" t="s">
        <v>27</v>
      </c>
      <c r="C34" s="49" t="s">
        <v>28</v>
      </c>
      <c r="D34" s="48" t="s">
        <v>29</v>
      </c>
      <c r="E34" s="47" t="s">
        <v>30</v>
      </c>
      <c r="F34" s="47" t="s">
        <v>31</v>
      </c>
      <c r="G34" s="48" t="s">
        <v>60</v>
      </c>
      <c r="H34" s="47" t="s">
        <v>119</v>
      </c>
      <c r="I34" s="47">
        <v>514487</v>
      </c>
      <c r="J34" s="47" t="s">
        <v>102</v>
      </c>
      <c r="K34" s="51">
        <v>45658</v>
      </c>
      <c r="L34" s="54" t="s">
        <v>35</v>
      </c>
      <c r="M34" s="47"/>
      <c r="N34" s="47">
        <v>3</v>
      </c>
      <c r="O34" s="47">
        <v>25</v>
      </c>
      <c r="P34" s="47" t="s">
        <v>36</v>
      </c>
      <c r="Q34" s="47" t="s">
        <v>36</v>
      </c>
      <c r="R34" s="47" t="s">
        <v>36</v>
      </c>
      <c r="S34" s="57">
        <f>799/1000</f>
        <v>0.79900000000000004</v>
      </c>
      <c r="T34" s="4"/>
      <c r="U34" s="4"/>
      <c r="V34" s="4"/>
      <c r="W34" s="4" t="s">
        <v>37</v>
      </c>
      <c r="X34" s="4" t="s">
        <v>38</v>
      </c>
      <c r="Y34" s="53" t="s">
        <v>39</v>
      </c>
      <c r="Z34" s="4" t="str">
        <f t="shared" si="0"/>
        <v>052/4660101</v>
      </c>
    </row>
    <row r="35" spans="1:26">
      <c r="A35" s="47" t="s">
        <v>120</v>
      </c>
      <c r="B35" s="48" t="s">
        <v>27</v>
      </c>
      <c r="C35" s="49" t="s">
        <v>28</v>
      </c>
      <c r="D35" s="48" t="s">
        <v>29</v>
      </c>
      <c r="E35" s="47" t="s">
        <v>30</v>
      </c>
      <c r="F35" s="47" t="s">
        <v>31</v>
      </c>
      <c r="G35" s="48" t="s">
        <v>116</v>
      </c>
      <c r="H35" s="47" t="s">
        <v>121</v>
      </c>
      <c r="I35" s="47">
        <v>502158</v>
      </c>
      <c r="J35" s="47" t="s">
        <v>102</v>
      </c>
      <c r="K35" s="51">
        <v>45658</v>
      </c>
      <c r="L35" s="54" t="s">
        <v>35</v>
      </c>
      <c r="M35" s="47"/>
      <c r="N35" s="47">
        <v>3</v>
      </c>
      <c r="O35" s="47">
        <v>28</v>
      </c>
      <c r="P35" s="47" t="s">
        <v>36</v>
      </c>
      <c r="Q35" s="47" t="s">
        <v>36</v>
      </c>
      <c r="R35" s="47" t="s">
        <v>36</v>
      </c>
      <c r="S35" s="57">
        <f>1586/1000</f>
        <v>1.5860000000000001</v>
      </c>
      <c r="T35" s="4"/>
      <c r="U35" s="4"/>
      <c r="V35" s="4"/>
      <c r="W35" s="4" t="s">
        <v>37</v>
      </c>
      <c r="X35" s="4" t="s">
        <v>38</v>
      </c>
      <c r="Y35" s="53" t="s">
        <v>39</v>
      </c>
      <c r="Z35" s="4" t="str">
        <f t="shared" si="0"/>
        <v>052/4660101</v>
      </c>
    </row>
    <row r="36" spans="1:26">
      <c r="A36" s="47" t="s">
        <v>122</v>
      </c>
      <c r="B36" s="48" t="s">
        <v>27</v>
      </c>
      <c r="C36" s="49" t="s">
        <v>28</v>
      </c>
      <c r="D36" s="48" t="s">
        <v>29</v>
      </c>
      <c r="E36" s="47" t="s">
        <v>30</v>
      </c>
      <c r="F36" s="47" t="s">
        <v>31</v>
      </c>
      <c r="G36" s="48" t="s">
        <v>78</v>
      </c>
      <c r="H36" s="47" t="s">
        <v>112</v>
      </c>
      <c r="I36" s="47">
        <v>551515</v>
      </c>
      <c r="J36" s="47" t="s">
        <v>102</v>
      </c>
      <c r="K36" s="51">
        <v>45658</v>
      </c>
      <c r="L36" s="54" t="s">
        <v>35</v>
      </c>
      <c r="M36" s="47"/>
      <c r="N36" s="47">
        <v>3</v>
      </c>
      <c r="O36" s="47">
        <v>25</v>
      </c>
      <c r="P36" s="47" t="s">
        <v>36</v>
      </c>
      <c r="Q36" s="47" t="s">
        <v>36</v>
      </c>
      <c r="R36" s="47" t="s">
        <v>36</v>
      </c>
      <c r="S36" s="57">
        <f>6506/1000</f>
        <v>6.5060000000000002</v>
      </c>
      <c r="T36" s="4"/>
      <c r="U36" s="4"/>
      <c r="V36" s="4"/>
      <c r="W36" s="4" t="s">
        <v>37</v>
      </c>
      <c r="X36" s="4" t="s">
        <v>38</v>
      </c>
      <c r="Y36" s="53" t="s">
        <v>39</v>
      </c>
      <c r="Z36" s="4" t="str">
        <f t="shared" si="0"/>
        <v>052/4660101</v>
      </c>
    </row>
    <row r="37" spans="1:26">
      <c r="A37" s="47" t="s">
        <v>123</v>
      </c>
      <c r="B37" s="48" t="s">
        <v>27</v>
      </c>
      <c r="C37" s="49" t="s">
        <v>28</v>
      </c>
      <c r="D37" s="48" t="s">
        <v>29</v>
      </c>
      <c r="E37" s="47" t="s">
        <v>30</v>
      </c>
      <c r="F37" s="47" t="s">
        <v>31</v>
      </c>
      <c r="G37" s="48" t="s">
        <v>124</v>
      </c>
      <c r="H37" s="47" t="s">
        <v>110</v>
      </c>
      <c r="I37" s="47">
        <v>669193</v>
      </c>
      <c r="J37" s="47" t="s">
        <v>102</v>
      </c>
      <c r="K37" s="51">
        <v>45658</v>
      </c>
      <c r="L37" s="54" t="s">
        <v>35</v>
      </c>
      <c r="M37" s="47"/>
      <c r="N37" s="47">
        <v>3</v>
      </c>
      <c r="O37" s="47">
        <v>16</v>
      </c>
      <c r="P37" s="47" t="s">
        <v>36</v>
      </c>
      <c r="Q37" s="47" t="s">
        <v>36</v>
      </c>
      <c r="R37" s="47" t="s">
        <v>36</v>
      </c>
      <c r="S37" s="57">
        <f>1446/1000</f>
        <v>1.446</v>
      </c>
      <c r="T37" s="4"/>
      <c r="U37" s="4"/>
      <c r="V37" s="4"/>
      <c r="W37" s="4" t="s">
        <v>37</v>
      </c>
      <c r="X37" s="4" t="s">
        <v>38</v>
      </c>
      <c r="Y37" s="53" t="s">
        <v>39</v>
      </c>
      <c r="Z37" s="4" t="str">
        <f t="shared" si="0"/>
        <v>052/4660101</v>
      </c>
    </row>
    <row r="38" spans="1:26">
      <c r="A38" s="58" t="s">
        <v>125</v>
      </c>
      <c r="B38" s="48" t="s">
        <v>27</v>
      </c>
      <c r="C38" s="49" t="s">
        <v>28</v>
      </c>
      <c r="D38" s="48" t="s">
        <v>29</v>
      </c>
      <c r="E38" s="47" t="s">
        <v>30</v>
      </c>
      <c r="F38" s="54" t="s">
        <v>31</v>
      </c>
      <c r="G38" s="59" t="s">
        <v>126</v>
      </c>
      <c r="H38" s="47" t="s">
        <v>127</v>
      </c>
      <c r="I38" s="47">
        <v>664404</v>
      </c>
      <c r="J38" s="54" t="s">
        <v>102</v>
      </c>
      <c r="K38" s="55">
        <v>45658</v>
      </c>
      <c r="L38" s="47" t="s">
        <v>35</v>
      </c>
      <c r="M38" s="54"/>
      <c r="N38" s="54">
        <v>3</v>
      </c>
      <c r="O38" s="47">
        <v>25</v>
      </c>
      <c r="P38" s="47" t="s">
        <v>36</v>
      </c>
      <c r="Q38" s="47" t="s">
        <v>36</v>
      </c>
      <c r="R38" s="47" t="s">
        <v>36</v>
      </c>
      <c r="S38" s="57">
        <f>122/1000</f>
        <v>0.122</v>
      </c>
      <c r="T38" s="60"/>
      <c r="U38" s="4"/>
      <c r="V38" s="4"/>
      <c r="W38" s="4" t="s">
        <v>37</v>
      </c>
      <c r="X38" s="4" t="s">
        <v>38</v>
      </c>
      <c r="Y38" s="53" t="s">
        <v>39</v>
      </c>
      <c r="Z38" s="4" t="str">
        <f t="shared" si="0"/>
        <v>052/4660101</v>
      </c>
    </row>
    <row r="39" spans="1:26">
      <c r="A39" s="47" t="s">
        <v>128</v>
      </c>
      <c r="B39" s="48" t="s">
        <v>27</v>
      </c>
      <c r="C39" s="49" t="s">
        <v>28</v>
      </c>
      <c r="D39" s="48" t="s">
        <v>29</v>
      </c>
      <c r="E39" s="47" t="s">
        <v>30</v>
      </c>
      <c r="F39" s="47" t="s">
        <v>31</v>
      </c>
      <c r="G39" s="48" t="s">
        <v>109</v>
      </c>
      <c r="H39" s="47" t="s">
        <v>129</v>
      </c>
      <c r="I39" s="47">
        <v>683975</v>
      </c>
      <c r="J39" s="47" t="s">
        <v>102</v>
      </c>
      <c r="K39" s="51">
        <v>45658</v>
      </c>
      <c r="L39" s="54" t="s">
        <v>35</v>
      </c>
      <c r="M39" s="47"/>
      <c r="N39" s="47">
        <v>3</v>
      </c>
      <c r="O39" s="47">
        <v>40</v>
      </c>
      <c r="P39" s="47" t="s">
        <v>36</v>
      </c>
      <c r="Q39" s="47" t="s">
        <v>36</v>
      </c>
      <c r="R39" s="47" t="s">
        <v>36</v>
      </c>
      <c r="S39" s="57">
        <f>880/1000</f>
        <v>0.88</v>
      </c>
      <c r="T39" s="4"/>
      <c r="U39" s="4"/>
      <c r="V39" s="4"/>
      <c r="W39" s="4" t="s">
        <v>37</v>
      </c>
      <c r="X39" s="4" t="s">
        <v>38</v>
      </c>
      <c r="Y39" s="53" t="s">
        <v>39</v>
      </c>
      <c r="Z39" s="4" t="str">
        <f t="shared" si="0"/>
        <v>052/4660101</v>
      </c>
    </row>
    <row r="40" spans="1:26">
      <c r="A40" s="54" t="s">
        <v>130</v>
      </c>
      <c r="B40" s="48" t="s">
        <v>27</v>
      </c>
      <c r="C40" s="49" t="s">
        <v>28</v>
      </c>
      <c r="D40" s="48" t="s">
        <v>29</v>
      </c>
      <c r="E40" s="54" t="s">
        <v>30</v>
      </c>
      <c r="F40" s="54" t="s">
        <v>31</v>
      </c>
      <c r="G40" s="48" t="s">
        <v>131</v>
      </c>
      <c r="H40" s="47" t="s">
        <v>84</v>
      </c>
      <c r="I40" s="54">
        <v>505546</v>
      </c>
      <c r="J40" s="47" t="s">
        <v>102</v>
      </c>
      <c r="K40" s="51">
        <v>45658</v>
      </c>
      <c r="L40" s="54" t="s">
        <v>35</v>
      </c>
      <c r="M40" s="47"/>
      <c r="N40" s="47">
        <v>3</v>
      </c>
      <c r="O40" s="47">
        <v>32</v>
      </c>
      <c r="P40" s="47" t="s">
        <v>36</v>
      </c>
      <c r="Q40" s="47" t="s">
        <v>36</v>
      </c>
      <c r="R40" s="47" t="s">
        <v>36</v>
      </c>
      <c r="S40" s="57">
        <f>10999/1000</f>
        <v>10.999000000000001</v>
      </c>
      <c r="T40" s="4"/>
      <c r="U40" s="4"/>
      <c r="V40" s="4"/>
      <c r="W40" s="4" t="s">
        <v>37</v>
      </c>
      <c r="X40" s="4" t="s">
        <v>38</v>
      </c>
      <c r="Y40" s="53" t="s">
        <v>39</v>
      </c>
      <c r="Z40" s="4" t="str">
        <f t="shared" si="0"/>
        <v>052/4660101</v>
      </c>
    </row>
    <row r="41" spans="1:26">
      <c r="A41" s="47" t="s">
        <v>132</v>
      </c>
      <c r="B41" s="48" t="s">
        <v>27</v>
      </c>
      <c r="C41" s="49" t="s">
        <v>28</v>
      </c>
      <c r="D41" s="48" t="s">
        <v>29</v>
      </c>
      <c r="E41" s="54" t="s">
        <v>30</v>
      </c>
      <c r="F41" s="54" t="s">
        <v>31</v>
      </c>
      <c r="G41" s="48" t="s">
        <v>133</v>
      </c>
      <c r="H41" s="47" t="s">
        <v>134</v>
      </c>
      <c r="I41" s="54">
        <v>3783</v>
      </c>
      <c r="J41" s="47" t="s">
        <v>102</v>
      </c>
      <c r="K41" s="51">
        <v>45658</v>
      </c>
      <c r="L41" s="54" t="s">
        <v>35</v>
      </c>
      <c r="M41" s="47"/>
      <c r="N41" s="47">
        <v>3</v>
      </c>
      <c r="O41" s="47">
        <v>25</v>
      </c>
      <c r="P41" s="47" t="s">
        <v>36</v>
      </c>
      <c r="Q41" s="47" t="s">
        <v>36</v>
      </c>
      <c r="R41" s="47" t="s">
        <v>36</v>
      </c>
      <c r="S41" s="57">
        <v>20</v>
      </c>
      <c r="T41" s="4"/>
      <c r="U41" s="4"/>
      <c r="V41" s="4"/>
      <c r="W41" s="4" t="s">
        <v>37</v>
      </c>
      <c r="X41" s="4" t="s">
        <v>38</v>
      </c>
      <c r="Y41" s="53" t="s">
        <v>39</v>
      </c>
      <c r="Z41" s="4" t="str">
        <f t="shared" si="0"/>
        <v>052/4660101</v>
      </c>
    </row>
    <row r="42" spans="1:26">
      <c r="A42" s="54" t="s">
        <v>135</v>
      </c>
      <c r="B42" s="61" t="s">
        <v>136</v>
      </c>
      <c r="C42" s="47">
        <v>37874161</v>
      </c>
      <c r="D42" s="61" t="s">
        <v>137</v>
      </c>
      <c r="E42" s="47" t="s">
        <v>30</v>
      </c>
      <c r="F42" s="47" t="s">
        <v>31</v>
      </c>
      <c r="G42" s="48" t="s">
        <v>138</v>
      </c>
      <c r="H42" s="47">
        <v>3</v>
      </c>
      <c r="I42" s="54">
        <v>512286</v>
      </c>
      <c r="J42" s="47" t="s">
        <v>102</v>
      </c>
      <c r="K42" s="51">
        <v>45658</v>
      </c>
      <c r="L42" s="54" t="s">
        <v>35</v>
      </c>
      <c r="M42" s="47"/>
      <c r="N42" s="47">
        <v>3</v>
      </c>
      <c r="O42" s="54">
        <v>100</v>
      </c>
      <c r="P42" s="54" t="s">
        <v>36</v>
      </c>
      <c r="Q42" s="54" t="s">
        <v>36</v>
      </c>
      <c r="R42" s="54" t="s">
        <v>36</v>
      </c>
      <c r="S42" s="57">
        <v>12.688000000000001</v>
      </c>
      <c r="T42" s="4"/>
      <c r="U42" s="4"/>
      <c r="V42" s="4"/>
      <c r="W42" s="4" t="s">
        <v>139</v>
      </c>
      <c r="X42" s="4" t="s">
        <v>140</v>
      </c>
      <c r="Y42" s="5" t="s">
        <v>141</v>
      </c>
      <c r="Z42" s="4" t="str">
        <f>"+421 52 452 3019"</f>
        <v>+421 52 452 3019</v>
      </c>
    </row>
    <row r="43" spans="1:26">
      <c r="A43" s="54" t="s">
        <v>142</v>
      </c>
      <c r="B43" s="62" t="s">
        <v>143</v>
      </c>
      <c r="C43" s="47">
        <v>37874136</v>
      </c>
      <c r="D43" s="62" t="s">
        <v>144</v>
      </c>
      <c r="E43" s="47" t="s">
        <v>30</v>
      </c>
      <c r="F43" s="47" t="s">
        <v>31</v>
      </c>
      <c r="G43" s="48" t="s">
        <v>145</v>
      </c>
      <c r="H43" s="47">
        <v>1</v>
      </c>
      <c r="I43" s="54">
        <v>513752</v>
      </c>
      <c r="J43" s="47" t="s">
        <v>102</v>
      </c>
      <c r="K43" s="51">
        <v>45658</v>
      </c>
      <c r="L43" s="54" t="s">
        <v>35</v>
      </c>
      <c r="M43" s="47"/>
      <c r="N43" s="47">
        <v>3</v>
      </c>
      <c r="O43" s="54">
        <v>40</v>
      </c>
      <c r="P43" s="54" t="s">
        <v>36</v>
      </c>
      <c r="Q43" s="54" t="s">
        <v>36</v>
      </c>
      <c r="R43" s="54" t="s">
        <v>36</v>
      </c>
      <c r="S43" s="57">
        <v>11.365</v>
      </c>
      <c r="T43" s="4"/>
      <c r="U43" s="4"/>
      <c r="V43" s="4"/>
      <c r="W43" s="4" t="s">
        <v>146</v>
      </c>
      <c r="X43" s="4" t="s">
        <v>140</v>
      </c>
      <c r="Y43" s="5" t="s">
        <v>147</v>
      </c>
      <c r="Z43" s="4" t="str">
        <f>"052 452 2751"</f>
        <v>052 452 2751</v>
      </c>
    </row>
    <row r="44" spans="1:26" ht="16.5" customHeight="1">
      <c r="A44" s="54" t="s">
        <v>148</v>
      </c>
      <c r="B44" s="62" t="s">
        <v>143</v>
      </c>
      <c r="C44" s="47">
        <v>37874179</v>
      </c>
      <c r="D44" s="62" t="s">
        <v>149</v>
      </c>
      <c r="E44" s="47" t="s">
        <v>30</v>
      </c>
      <c r="F44" s="47" t="s">
        <v>31</v>
      </c>
      <c r="G44" s="48" t="s">
        <v>150</v>
      </c>
      <c r="H44" s="47">
        <v>41</v>
      </c>
      <c r="I44" s="54">
        <v>580224</v>
      </c>
      <c r="J44" s="47" t="s">
        <v>102</v>
      </c>
      <c r="K44" s="51">
        <v>45658</v>
      </c>
      <c r="L44" s="54" t="s">
        <v>35</v>
      </c>
      <c r="M44" s="47"/>
      <c r="N44" s="47">
        <v>3</v>
      </c>
      <c r="O44" s="54">
        <v>315</v>
      </c>
      <c r="P44" s="54" t="s">
        <v>36</v>
      </c>
      <c r="Q44" s="54" t="s">
        <v>36</v>
      </c>
      <c r="R44" s="54" t="s">
        <v>36</v>
      </c>
      <c r="S44" s="57">
        <v>19.72</v>
      </c>
      <c r="T44" s="4"/>
      <c r="U44" s="4"/>
      <c r="V44" s="4"/>
      <c r="W44" s="4" t="s">
        <v>151</v>
      </c>
      <c r="X44" s="4" t="s">
        <v>140</v>
      </c>
      <c r="Y44" s="5" t="s">
        <v>152</v>
      </c>
      <c r="Z44" s="4" t="str">
        <f>"+421 524568724"</f>
        <v>+421 524568724</v>
      </c>
    </row>
    <row r="45" spans="1:26">
      <c r="A45" s="54" t="s">
        <v>153</v>
      </c>
      <c r="B45" s="63" t="s">
        <v>154</v>
      </c>
      <c r="C45" s="47">
        <v>36158968</v>
      </c>
      <c r="D45" s="62" t="s">
        <v>155</v>
      </c>
      <c r="E45" s="47" t="s">
        <v>30</v>
      </c>
      <c r="F45" s="47" t="s">
        <v>31</v>
      </c>
      <c r="G45" s="48" t="s">
        <v>156</v>
      </c>
      <c r="H45" s="47">
        <v>2</v>
      </c>
      <c r="I45" s="54">
        <v>513744</v>
      </c>
      <c r="J45" s="47" t="s">
        <v>102</v>
      </c>
      <c r="K45" s="51">
        <v>45658</v>
      </c>
      <c r="L45" s="54" t="s">
        <v>35</v>
      </c>
      <c r="M45" s="47"/>
      <c r="N45" s="47">
        <v>3</v>
      </c>
      <c r="O45" s="54">
        <v>170</v>
      </c>
      <c r="P45" s="54" t="s">
        <v>36</v>
      </c>
      <c r="Q45" s="54" t="s">
        <v>36</v>
      </c>
      <c r="R45" s="54" t="s">
        <v>36</v>
      </c>
      <c r="S45" s="57">
        <f>73538/1000</f>
        <v>73.537999999999997</v>
      </c>
      <c r="T45" s="4"/>
      <c r="U45" s="4"/>
      <c r="V45" s="4"/>
      <c r="W45" s="4" t="s">
        <v>157</v>
      </c>
      <c r="X45" s="4" t="s">
        <v>140</v>
      </c>
      <c r="Y45" s="5" t="s">
        <v>158</v>
      </c>
      <c r="Z45" s="4" t="str">
        <f>"052/4523029"</f>
        <v>052/4523029</v>
      </c>
    </row>
    <row r="46" spans="1:26">
      <c r="A46" s="54" t="s">
        <v>159</v>
      </c>
      <c r="B46" s="63" t="s">
        <v>160</v>
      </c>
      <c r="C46" s="47">
        <v>36158976</v>
      </c>
      <c r="D46" s="62" t="s">
        <v>161</v>
      </c>
      <c r="E46" s="47" t="s">
        <v>30</v>
      </c>
      <c r="F46" s="47" t="s">
        <v>31</v>
      </c>
      <c r="G46" s="48" t="s">
        <v>162</v>
      </c>
      <c r="H46" s="47">
        <v>38</v>
      </c>
      <c r="I46" s="54">
        <v>36158976</v>
      </c>
      <c r="J46" s="47" t="s">
        <v>102</v>
      </c>
      <c r="K46" s="51">
        <v>45658</v>
      </c>
      <c r="L46" s="54" t="s">
        <v>35</v>
      </c>
      <c r="M46" s="47"/>
      <c r="N46" s="47">
        <v>3</v>
      </c>
      <c r="O46" s="54">
        <v>125</v>
      </c>
      <c r="P46" s="54" t="s">
        <v>36</v>
      </c>
      <c r="Q46" s="54" t="s">
        <v>36</v>
      </c>
      <c r="R46" s="54" t="s">
        <v>36</v>
      </c>
      <c r="S46" s="57">
        <f>88376/1000</f>
        <v>88.376000000000005</v>
      </c>
      <c r="T46" s="4"/>
      <c r="U46" s="4"/>
      <c r="V46" s="4"/>
      <c r="W46" s="4" t="s">
        <v>163</v>
      </c>
      <c r="X46" s="6" t="s">
        <v>164</v>
      </c>
      <c r="Y46" s="5" t="s">
        <v>165</v>
      </c>
      <c r="Z46" s="4" t="str">
        <f>"+421 52 4523983"</f>
        <v>+421 52 4523983</v>
      </c>
    </row>
    <row r="47" spans="1:26">
      <c r="A47" s="54" t="s">
        <v>166</v>
      </c>
      <c r="B47" s="63" t="s">
        <v>167</v>
      </c>
      <c r="C47" s="47">
        <v>37874268</v>
      </c>
      <c r="D47" s="62" t="s">
        <v>168</v>
      </c>
      <c r="E47" s="47" t="s">
        <v>30</v>
      </c>
      <c r="F47" s="47" t="s">
        <v>31</v>
      </c>
      <c r="G47" s="48" t="s">
        <v>47</v>
      </c>
      <c r="H47" s="47">
        <v>8</v>
      </c>
      <c r="I47" s="47">
        <v>37874268</v>
      </c>
      <c r="J47" s="47" t="s">
        <v>102</v>
      </c>
      <c r="K47" s="51">
        <v>45658</v>
      </c>
      <c r="L47" s="54" t="s">
        <v>35</v>
      </c>
      <c r="M47" s="47"/>
      <c r="N47" s="47">
        <v>3</v>
      </c>
      <c r="O47" s="54">
        <v>250</v>
      </c>
      <c r="P47" s="54" t="s">
        <v>36</v>
      </c>
      <c r="Q47" s="54" t="s">
        <v>36</v>
      </c>
      <c r="R47" s="54" t="s">
        <v>36</v>
      </c>
      <c r="S47" s="57">
        <f>41181.5/1000</f>
        <v>41.1815</v>
      </c>
      <c r="T47" s="4"/>
      <c r="U47" s="4"/>
      <c r="V47" s="4"/>
      <c r="W47" s="6" t="s">
        <v>169</v>
      </c>
      <c r="X47" s="6" t="s">
        <v>164</v>
      </c>
      <c r="Y47" s="64" t="s">
        <v>170</v>
      </c>
      <c r="Z47" s="6" t="str">
        <f>"0917 208 221"</f>
        <v>0917 208 221</v>
      </c>
    </row>
    <row r="48" spans="1:26" ht="29.25">
      <c r="A48" s="47" t="s">
        <v>171</v>
      </c>
      <c r="B48" s="65" t="s">
        <v>172</v>
      </c>
      <c r="C48" s="49" t="s">
        <v>173</v>
      </c>
      <c r="D48" s="65" t="s">
        <v>174</v>
      </c>
      <c r="E48" s="47" t="s">
        <v>30</v>
      </c>
      <c r="F48" s="47" t="s">
        <v>31</v>
      </c>
      <c r="G48" s="48" t="s">
        <v>126</v>
      </c>
      <c r="H48" s="47">
        <v>13</v>
      </c>
      <c r="I48" s="49" t="s">
        <v>175</v>
      </c>
      <c r="J48" s="47" t="s">
        <v>102</v>
      </c>
      <c r="K48" s="51">
        <v>45658</v>
      </c>
      <c r="L48" s="54" t="s">
        <v>35</v>
      </c>
      <c r="M48" s="47"/>
      <c r="N48" s="47">
        <v>3</v>
      </c>
      <c r="O48" s="47">
        <v>250</v>
      </c>
      <c r="P48" s="47" t="s">
        <v>36</v>
      </c>
      <c r="Q48" s="47" t="s">
        <v>36</v>
      </c>
      <c r="R48" s="47" t="s">
        <v>36</v>
      </c>
      <c r="S48" s="57">
        <v>157.12</v>
      </c>
      <c r="T48" s="4"/>
      <c r="U48" s="4"/>
      <c r="V48" s="4"/>
      <c r="W48" s="4" t="s">
        <v>176</v>
      </c>
      <c r="X48" s="4" t="s">
        <v>164</v>
      </c>
      <c r="Y48" s="4" t="s">
        <v>177</v>
      </c>
      <c r="Z48" s="4" t="s">
        <v>178</v>
      </c>
    </row>
    <row r="49" spans="1:26">
      <c r="A49" s="47" t="s">
        <v>179</v>
      </c>
      <c r="B49" s="63" t="s">
        <v>180</v>
      </c>
      <c r="C49" s="49" t="s">
        <v>181</v>
      </c>
      <c r="D49" s="63" t="s">
        <v>182</v>
      </c>
      <c r="E49" s="47" t="s">
        <v>183</v>
      </c>
      <c r="F49" s="47" t="s">
        <v>184</v>
      </c>
      <c r="G49" s="48" t="s">
        <v>185</v>
      </c>
      <c r="H49" s="47">
        <v>12030</v>
      </c>
      <c r="I49" s="49" t="s">
        <v>186</v>
      </c>
      <c r="J49" s="47" t="s">
        <v>102</v>
      </c>
      <c r="K49" s="51">
        <v>45658</v>
      </c>
      <c r="L49" s="54" t="s">
        <v>35</v>
      </c>
      <c r="M49" s="47"/>
      <c r="N49" s="47">
        <v>3</v>
      </c>
      <c r="O49" s="47">
        <v>25</v>
      </c>
      <c r="P49" s="47" t="s">
        <v>36</v>
      </c>
      <c r="Q49" s="47" t="s">
        <v>36</v>
      </c>
      <c r="R49" s="47" t="s">
        <v>36</v>
      </c>
      <c r="S49" s="57">
        <f>500/1000</f>
        <v>0.5</v>
      </c>
      <c r="T49" s="4"/>
      <c r="U49" s="4"/>
      <c r="V49" s="4"/>
      <c r="W49" s="4" t="s">
        <v>187</v>
      </c>
      <c r="X49" s="4" t="s">
        <v>188</v>
      </c>
      <c r="Y49" s="53" t="s">
        <v>189</v>
      </c>
      <c r="Z49" s="4" t="str">
        <f>"+421 52 4467 974"</f>
        <v>+421 52 4467 974</v>
      </c>
    </row>
    <row r="50" spans="1:26">
      <c r="A50" s="47" t="s">
        <v>190</v>
      </c>
      <c r="B50" s="62" t="s">
        <v>191</v>
      </c>
      <c r="C50" s="47">
        <v>42234891</v>
      </c>
      <c r="D50" s="62" t="s">
        <v>192</v>
      </c>
      <c r="E50" s="47" t="s">
        <v>30</v>
      </c>
      <c r="F50" s="47" t="s">
        <v>31</v>
      </c>
      <c r="G50" s="48" t="s">
        <v>193</v>
      </c>
      <c r="H50" s="47">
        <v>0</v>
      </c>
      <c r="I50" s="47">
        <v>11950054</v>
      </c>
      <c r="J50" s="47" t="s">
        <v>102</v>
      </c>
      <c r="K50" s="51">
        <v>45658</v>
      </c>
      <c r="L50" s="54" t="s">
        <v>35</v>
      </c>
      <c r="M50" s="47"/>
      <c r="N50" s="47">
        <v>3</v>
      </c>
      <c r="O50" s="47">
        <v>100</v>
      </c>
      <c r="P50" s="47" t="s">
        <v>36</v>
      </c>
      <c r="Q50" s="47" t="s">
        <v>36</v>
      </c>
      <c r="R50" s="47" t="s">
        <v>36</v>
      </c>
      <c r="S50" s="57">
        <f>74940/1000</f>
        <v>74.94</v>
      </c>
      <c r="T50" s="4"/>
      <c r="U50" s="4"/>
      <c r="V50" s="4"/>
      <c r="W50" s="4" t="s">
        <v>194</v>
      </c>
      <c r="X50" s="4" t="s">
        <v>164</v>
      </c>
      <c r="Y50" s="5" t="s">
        <v>195</v>
      </c>
      <c r="Z50" s="4" t="str">
        <f>"+421 52 468 0833"</f>
        <v>+421 52 468 0833</v>
      </c>
    </row>
    <row r="51" spans="1:26">
      <c r="A51" s="47" t="s">
        <v>196</v>
      </c>
      <c r="B51" s="62" t="s">
        <v>191</v>
      </c>
      <c r="C51" s="47">
        <v>42234891</v>
      </c>
      <c r="D51" s="62" t="s">
        <v>192</v>
      </c>
      <c r="E51" s="47" t="s">
        <v>30</v>
      </c>
      <c r="F51" s="47" t="s">
        <v>31</v>
      </c>
      <c r="G51" s="48" t="s">
        <v>197</v>
      </c>
      <c r="H51" s="47">
        <v>1</v>
      </c>
      <c r="I51" s="47">
        <v>11924377</v>
      </c>
      <c r="J51" s="47" t="s">
        <v>102</v>
      </c>
      <c r="K51" s="51">
        <v>45658</v>
      </c>
      <c r="L51" s="54" t="s">
        <v>35</v>
      </c>
      <c r="M51" s="47"/>
      <c r="N51" s="47">
        <v>3</v>
      </c>
      <c r="O51" s="47">
        <v>100</v>
      </c>
      <c r="P51" s="47" t="s">
        <v>36</v>
      </c>
      <c r="Q51" s="47" t="s">
        <v>36</v>
      </c>
      <c r="R51" s="47" t="s">
        <v>36</v>
      </c>
      <c r="S51" s="57">
        <v>48.12</v>
      </c>
      <c r="T51" s="4"/>
      <c r="U51" s="4"/>
      <c r="V51" s="4"/>
      <c r="W51" s="4" t="s">
        <v>194</v>
      </c>
      <c r="X51" s="4" t="s">
        <v>164</v>
      </c>
      <c r="Y51" s="5" t="s">
        <v>195</v>
      </c>
      <c r="Z51" s="4" t="str">
        <f>"+421 52 468 0833"</f>
        <v>+421 52 468 0833</v>
      </c>
    </row>
    <row r="52" spans="1:26">
      <c r="A52" s="66" t="s">
        <v>198</v>
      </c>
      <c r="B52" s="62" t="s">
        <v>191</v>
      </c>
      <c r="C52" s="47">
        <v>42234891</v>
      </c>
      <c r="D52" s="62" t="s">
        <v>192</v>
      </c>
      <c r="E52" s="47" t="s">
        <v>30</v>
      </c>
      <c r="F52" s="47" t="s">
        <v>31</v>
      </c>
      <c r="G52" s="48" t="s">
        <v>199</v>
      </c>
      <c r="H52" s="47">
        <v>5</v>
      </c>
      <c r="I52" s="47">
        <v>11578</v>
      </c>
      <c r="J52" s="47" t="s">
        <v>102</v>
      </c>
      <c r="K52" s="51">
        <v>45658</v>
      </c>
      <c r="L52" s="54" t="s">
        <v>35</v>
      </c>
      <c r="M52" s="47"/>
      <c r="N52" s="47">
        <v>3</v>
      </c>
      <c r="O52" s="47">
        <v>35</v>
      </c>
      <c r="P52" s="47" t="s">
        <v>36</v>
      </c>
      <c r="Q52" s="47" t="s">
        <v>36</v>
      </c>
      <c r="R52" s="47" t="s">
        <v>36</v>
      </c>
      <c r="S52" s="57">
        <f>4000/1000</f>
        <v>4</v>
      </c>
      <c r="T52" s="4"/>
      <c r="U52" s="4"/>
      <c r="V52" s="4"/>
      <c r="W52" s="4" t="s">
        <v>194</v>
      </c>
      <c r="X52" s="4" t="s">
        <v>164</v>
      </c>
      <c r="Y52" s="5" t="s">
        <v>195</v>
      </c>
      <c r="Z52" s="4" t="str">
        <f t="shared" ref="Z52:Z58" si="1">"+421 52 468 0833"</f>
        <v>+421 52 468 0833</v>
      </c>
    </row>
    <row r="53" spans="1:26">
      <c r="A53" s="66" t="s">
        <v>200</v>
      </c>
      <c r="B53" s="62" t="s">
        <v>191</v>
      </c>
      <c r="C53" s="47">
        <v>42234891</v>
      </c>
      <c r="D53" s="62" t="s">
        <v>192</v>
      </c>
      <c r="E53" s="47" t="s">
        <v>30</v>
      </c>
      <c r="F53" s="47" t="s">
        <v>31</v>
      </c>
      <c r="G53" s="48" t="s">
        <v>197</v>
      </c>
      <c r="H53" s="47">
        <v>2</v>
      </c>
      <c r="I53" s="47">
        <v>11800644</v>
      </c>
      <c r="J53" s="47" t="s">
        <v>102</v>
      </c>
      <c r="K53" s="51">
        <v>45658</v>
      </c>
      <c r="L53" s="54" t="s">
        <v>35</v>
      </c>
      <c r="M53" s="47"/>
      <c r="N53" s="47">
        <v>3</v>
      </c>
      <c r="O53" s="47">
        <v>19</v>
      </c>
      <c r="P53" s="47" t="s">
        <v>36</v>
      </c>
      <c r="Q53" s="47" t="s">
        <v>36</v>
      </c>
      <c r="R53" s="47" t="s">
        <v>36</v>
      </c>
      <c r="S53" s="57">
        <v>27</v>
      </c>
      <c r="T53" s="4"/>
      <c r="U53" s="4"/>
      <c r="V53" s="4"/>
      <c r="W53" s="4" t="s">
        <v>194</v>
      </c>
      <c r="X53" s="4" t="s">
        <v>164</v>
      </c>
      <c r="Y53" s="5" t="s">
        <v>195</v>
      </c>
      <c r="Z53" s="4" t="str">
        <f t="shared" si="1"/>
        <v>+421 52 468 0833</v>
      </c>
    </row>
    <row r="54" spans="1:26">
      <c r="A54" s="66" t="s">
        <v>201</v>
      </c>
      <c r="B54" s="62" t="s">
        <v>191</v>
      </c>
      <c r="C54" s="47">
        <v>42234891</v>
      </c>
      <c r="D54" s="62" t="s">
        <v>192</v>
      </c>
      <c r="E54" s="47" t="s">
        <v>30</v>
      </c>
      <c r="F54" s="47" t="s">
        <v>31</v>
      </c>
      <c r="G54" s="48" t="s">
        <v>202</v>
      </c>
      <c r="H54" s="47">
        <v>2</v>
      </c>
      <c r="I54" s="47">
        <v>11825342</v>
      </c>
      <c r="J54" s="47" t="s">
        <v>102</v>
      </c>
      <c r="K54" s="51">
        <v>45658</v>
      </c>
      <c r="L54" s="54" t="s">
        <v>35</v>
      </c>
      <c r="M54" s="47"/>
      <c r="N54" s="47">
        <v>3</v>
      </c>
      <c r="O54" s="47">
        <v>125</v>
      </c>
      <c r="P54" s="47" t="s">
        <v>36</v>
      </c>
      <c r="Q54" s="47" t="s">
        <v>36</v>
      </c>
      <c r="R54" s="47" t="s">
        <v>36</v>
      </c>
      <c r="S54" s="57">
        <v>10.95</v>
      </c>
      <c r="T54" s="4"/>
      <c r="U54" s="4"/>
      <c r="V54" s="4"/>
      <c r="W54" s="4" t="s">
        <v>194</v>
      </c>
      <c r="X54" s="4" t="s">
        <v>164</v>
      </c>
      <c r="Y54" s="5" t="s">
        <v>195</v>
      </c>
      <c r="Z54" s="4" t="str">
        <f t="shared" si="1"/>
        <v>+421 52 468 0833</v>
      </c>
    </row>
    <row r="55" spans="1:26">
      <c r="A55" s="66" t="s">
        <v>203</v>
      </c>
      <c r="B55" s="62" t="s">
        <v>191</v>
      </c>
      <c r="C55" s="47">
        <v>42234891</v>
      </c>
      <c r="D55" s="62" t="s">
        <v>192</v>
      </c>
      <c r="E55" s="47" t="s">
        <v>30</v>
      </c>
      <c r="F55" s="47" t="s">
        <v>31</v>
      </c>
      <c r="G55" s="48" t="s">
        <v>204</v>
      </c>
      <c r="H55" s="47">
        <v>3</v>
      </c>
      <c r="I55" s="47">
        <v>4615586</v>
      </c>
      <c r="J55" s="47" t="s">
        <v>102</v>
      </c>
      <c r="K55" s="51">
        <v>45658</v>
      </c>
      <c r="L55" s="54" t="s">
        <v>35</v>
      </c>
      <c r="M55" s="47"/>
      <c r="N55" s="47">
        <v>3</v>
      </c>
      <c r="O55" s="47">
        <v>25</v>
      </c>
      <c r="P55" s="47" t="s">
        <v>36</v>
      </c>
      <c r="Q55" s="47" t="s">
        <v>36</v>
      </c>
      <c r="R55" s="47" t="s">
        <v>36</v>
      </c>
      <c r="S55" s="57">
        <v>1.5</v>
      </c>
      <c r="T55" s="4"/>
      <c r="U55" s="4"/>
      <c r="V55" s="4"/>
      <c r="W55" s="4" t="s">
        <v>194</v>
      </c>
      <c r="X55" s="4" t="s">
        <v>164</v>
      </c>
      <c r="Y55" s="5" t="s">
        <v>195</v>
      </c>
      <c r="Z55" s="4" t="str">
        <f t="shared" si="1"/>
        <v>+421 52 468 0833</v>
      </c>
    </row>
    <row r="56" spans="1:26">
      <c r="A56" s="66" t="s">
        <v>205</v>
      </c>
      <c r="B56" s="62" t="s">
        <v>191</v>
      </c>
      <c r="C56" s="47">
        <v>42234891</v>
      </c>
      <c r="D56" s="62" t="s">
        <v>192</v>
      </c>
      <c r="E56" s="47" t="s">
        <v>30</v>
      </c>
      <c r="F56" s="47" t="s">
        <v>31</v>
      </c>
      <c r="G56" s="48" t="s">
        <v>204</v>
      </c>
      <c r="H56" s="47">
        <v>3</v>
      </c>
      <c r="I56" s="47">
        <v>4618175</v>
      </c>
      <c r="J56" s="47" t="s">
        <v>102</v>
      </c>
      <c r="K56" s="51">
        <v>45658</v>
      </c>
      <c r="L56" s="54" t="s">
        <v>35</v>
      </c>
      <c r="M56" s="47"/>
      <c r="N56" s="47">
        <v>3</v>
      </c>
      <c r="O56" s="47">
        <v>25</v>
      </c>
      <c r="P56" s="47" t="s">
        <v>36</v>
      </c>
      <c r="Q56" s="47" t="s">
        <v>36</v>
      </c>
      <c r="R56" s="47" t="s">
        <v>36</v>
      </c>
      <c r="S56" s="57">
        <v>0.28999999999999998</v>
      </c>
      <c r="T56" s="4"/>
      <c r="U56" s="4"/>
      <c r="V56" s="4"/>
      <c r="W56" s="4" t="s">
        <v>194</v>
      </c>
      <c r="X56" s="4" t="s">
        <v>164</v>
      </c>
      <c r="Y56" s="5" t="s">
        <v>195</v>
      </c>
      <c r="Z56" s="4" t="str">
        <f t="shared" si="1"/>
        <v>+421 52 468 0833</v>
      </c>
    </row>
    <row r="57" spans="1:26">
      <c r="A57" s="85" t="s">
        <v>206</v>
      </c>
      <c r="B57" s="86" t="s">
        <v>191</v>
      </c>
      <c r="C57" s="67">
        <v>42234891</v>
      </c>
      <c r="D57" s="86" t="s">
        <v>192</v>
      </c>
      <c r="E57" s="67" t="s">
        <v>30</v>
      </c>
      <c r="F57" s="67" t="s">
        <v>31</v>
      </c>
      <c r="G57" s="87" t="s">
        <v>207</v>
      </c>
      <c r="H57" s="67">
        <v>19</v>
      </c>
      <c r="I57" s="67">
        <v>11800399</v>
      </c>
      <c r="J57" s="67" t="s">
        <v>102</v>
      </c>
      <c r="K57" s="51">
        <v>45658</v>
      </c>
      <c r="L57" s="54" t="s">
        <v>35</v>
      </c>
      <c r="M57" s="47"/>
      <c r="N57" s="47">
        <v>3</v>
      </c>
      <c r="O57" s="47">
        <v>100</v>
      </c>
      <c r="P57" s="47" t="s">
        <v>36</v>
      </c>
      <c r="Q57" s="47" t="s">
        <v>36</v>
      </c>
      <c r="R57" s="47" t="s">
        <v>36</v>
      </c>
      <c r="S57" s="57">
        <v>27.9</v>
      </c>
      <c r="T57" s="4"/>
      <c r="U57" s="4"/>
      <c r="V57" s="4"/>
      <c r="W57" s="4" t="s">
        <v>194</v>
      </c>
      <c r="X57" s="4" t="s">
        <v>164</v>
      </c>
      <c r="Y57" s="5" t="s">
        <v>195</v>
      </c>
      <c r="Z57" s="4" t="str">
        <f t="shared" si="1"/>
        <v>+421 52 468 0833</v>
      </c>
    </row>
    <row r="58" spans="1:26">
      <c r="A58" s="88" t="s">
        <v>208</v>
      </c>
      <c r="B58" s="89" t="s">
        <v>191</v>
      </c>
      <c r="C58" s="83">
        <v>42234891</v>
      </c>
      <c r="D58" s="89" t="s">
        <v>192</v>
      </c>
      <c r="E58" s="83" t="s">
        <v>30</v>
      </c>
      <c r="F58" s="83" t="s">
        <v>31</v>
      </c>
      <c r="G58" s="90" t="s">
        <v>202</v>
      </c>
      <c r="H58" s="83">
        <v>4</v>
      </c>
      <c r="I58" s="83">
        <v>11924197</v>
      </c>
      <c r="J58" s="83" t="s">
        <v>102</v>
      </c>
      <c r="K58" s="84">
        <v>45658</v>
      </c>
      <c r="L58" s="54" t="s">
        <v>35</v>
      </c>
      <c r="M58" s="47"/>
      <c r="N58" s="47">
        <v>3</v>
      </c>
      <c r="O58" s="67">
        <v>610</v>
      </c>
      <c r="P58" s="47" t="s">
        <v>36</v>
      </c>
      <c r="Q58" s="47" t="s">
        <v>36</v>
      </c>
      <c r="R58" s="67" t="s">
        <v>36</v>
      </c>
      <c r="S58" s="68">
        <v>422.94</v>
      </c>
      <c r="T58" s="69"/>
      <c r="U58" s="6"/>
      <c r="V58" s="6"/>
      <c r="W58" s="6" t="s">
        <v>194</v>
      </c>
      <c r="X58" s="4" t="s">
        <v>164</v>
      </c>
      <c r="Y58" s="5" t="s">
        <v>195</v>
      </c>
      <c r="Z58" s="4" t="str">
        <f t="shared" si="1"/>
        <v>+421 52 468 0833</v>
      </c>
    </row>
    <row r="59" spans="1:26">
      <c r="A59" s="83" t="s">
        <v>209</v>
      </c>
      <c r="B59" s="90" t="s">
        <v>27</v>
      </c>
      <c r="C59" s="91" t="s">
        <v>28</v>
      </c>
      <c r="D59" s="90" t="s">
        <v>29</v>
      </c>
      <c r="E59" s="83" t="s">
        <v>30</v>
      </c>
      <c r="F59" s="83" t="s">
        <v>31</v>
      </c>
      <c r="G59" s="90" t="s">
        <v>210</v>
      </c>
      <c r="H59" s="83">
        <v>1</v>
      </c>
      <c r="I59" s="83" t="s">
        <v>211</v>
      </c>
      <c r="J59" s="83" t="s">
        <v>102</v>
      </c>
      <c r="K59" s="84">
        <v>45658</v>
      </c>
      <c r="L59" s="54" t="s">
        <v>35</v>
      </c>
      <c r="M59" s="47"/>
      <c r="N59" s="70">
        <v>3</v>
      </c>
      <c r="O59" s="81" t="s">
        <v>212</v>
      </c>
      <c r="P59" s="72" t="s">
        <v>36</v>
      </c>
      <c r="Q59" s="47" t="s">
        <v>36</v>
      </c>
      <c r="R59" s="47" t="s">
        <v>36</v>
      </c>
      <c r="S59" s="82">
        <v>7.7560000000000002</v>
      </c>
      <c r="T59" s="4"/>
      <c r="U59" s="4"/>
      <c r="V59" s="4"/>
      <c r="W59" s="4" t="s">
        <v>37</v>
      </c>
      <c r="X59" s="73" t="s">
        <v>38</v>
      </c>
      <c r="Y59" s="53" t="s">
        <v>39</v>
      </c>
      <c r="Z59" s="4" t="str">
        <f t="shared" ref="Z59:Z67" si="2">"052/4660101"</f>
        <v>052/4660101</v>
      </c>
    </row>
    <row r="60" spans="1:26">
      <c r="A60" s="83" t="s">
        <v>213</v>
      </c>
      <c r="B60" s="90" t="s">
        <v>27</v>
      </c>
      <c r="C60" s="91" t="s">
        <v>28</v>
      </c>
      <c r="D60" s="90" t="s">
        <v>29</v>
      </c>
      <c r="E60" s="83" t="s">
        <v>30</v>
      </c>
      <c r="F60" s="83" t="s">
        <v>31</v>
      </c>
      <c r="G60" s="90" t="s">
        <v>78</v>
      </c>
      <c r="H60" s="83">
        <v>3</v>
      </c>
      <c r="I60" s="83" t="s">
        <v>211</v>
      </c>
      <c r="J60" s="83" t="s">
        <v>102</v>
      </c>
      <c r="K60" s="84">
        <v>45658</v>
      </c>
      <c r="L60" s="54" t="s">
        <v>35</v>
      </c>
      <c r="M60" s="47"/>
      <c r="N60" s="70">
        <v>3</v>
      </c>
      <c r="O60" s="81" t="s">
        <v>212</v>
      </c>
      <c r="P60" s="72" t="s">
        <v>36</v>
      </c>
      <c r="Q60" s="47" t="s">
        <v>36</v>
      </c>
      <c r="R60" s="47" t="s">
        <v>36</v>
      </c>
      <c r="S60" s="82">
        <v>4.2190000000000003</v>
      </c>
      <c r="T60" s="4"/>
      <c r="U60" s="4"/>
      <c r="V60" s="4"/>
      <c r="W60" s="4" t="s">
        <v>37</v>
      </c>
      <c r="X60" s="73" t="s">
        <v>38</v>
      </c>
      <c r="Y60" s="53" t="s">
        <v>39</v>
      </c>
      <c r="Z60" s="4" t="str">
        <f t="shared" si="2"/>
        <v>052/4660101</v>
      </c>
    </row>
    <row r="61" spans="1:26">
      <c r="A61" s="83" t="s">
        <v>214</v>
      </c>
      <c r="B61" s="90" t="s">
        <v>27</v>
      </c>
      <c r="C61" s="91" t="s">
        <v>28</v>
      </c>
      <c r="D61" s="90" t="s">
        <v>29</v>
      </c>
      <c r="E61" s="83" t="s">
        <v>30</v>
      </c>
      <c r="F61" s="83" t="s">
        <v>31</v>
      </c>
      <c r="G61" s="90" t="s">
        <v>78</v>
      </c>
      <c r="H61" s="83">
        <v>3</v>
      </c>
      <c r="I61" s="83" t="s">
        <v>211</v>
      </c>
      <c r="J61" s="83" t="s">
        <v>102</v>
      </c>
      <c r="K61" s="84">
        <v>45658</v>
      </c>
      <c r="L61" s="54" t="s">
        <v>35</v>
      </c>
      <c r="M61" s="47"/>
      <c r="N61" s="70">
        <v>3</v>
      </c>
      <c r="O61" s="81" t="s">
        <v>212</v>
      </c>
      <c r="P61" s="72" t="s">
        <v>36</v>
      </c>
      <c r="Q61" s="47" t="s">
        <v>36</v>
      </c>
      <c r="R61" s="47" t="s">
        <v>36</v>
      </c>
      <c r="S61" s="82">
        <v>20.859000000000002</v>
      </c>
      <c r="T61" s="4"/>
      <c r="U61" s="4"/>
      <c r="V61" s="4"/>
      <c r="W61" s="4" t="s">
        <v>37</v>
      </c>
      <c r="X61" s="73" t="s">
        <v>38</v>
      </c>
      <c r="Y61" s="53" t="s">
        <v>39</v>
      </c>
      <c r="Z61" s="4" t="str">
        <f t="shared" si="2"/>
        <v>052/4660101</v>
      </c>
    </row>
    <row r="62" spans="1:26">
      <c r="A62" s="83" t="s">
        <v>215</v>
      </c>
      <c r="B62" s="90" t="s">
        <v>27</v>
      </c>
      <c r="C62" s="91" t="s">
        <v>28</v>
      </c>
      <c r="D62" s="90" t="s">
        <v>29</v>
      </c>
      <c r="E62" s="83" t="s">
        <v>30</v>
      </c>
      <c r="F62" s="83" t="s">
        <v>31</v>
      </c>
      <c r="G62" s="90" t="s">
        <v>216</v>
      </c>
      <c r="H62" s="83">
        <v>46</v>
      </c>
      <c r="I62" s="83" t="s">
        <v>211</v>
      </c>
      <c r="J62" s="83" t="s">
        <v>102</v>
      </c>
      <c r="K62" s="84">
        <v>45658</v>
      </c>
      <c r="L62" s="54" t="s">
        <v>35</v>
      </c>
      <c r="M62" s="47"/>
      <c r="N62" s="70">
        <v>3</v>
      </c>
      <c r="O62" s="81" t="s">
        <v>212</v>
      </c>
      <c r="P62" s="72" t="s">
        <v>36</v>
      </c>
      <c r="Q62" s="47" t="s">
        <v>36</v>
      </c>
      <c r="R62" s="47" t="s">
        <v>36</v>
      </c>
      <c r="S62" s="82">
        <v>5.7960000000000003</v>
      </c>
      <c r="T62" s="4"/>
      <c r="U62" s="4"/>
      <c r="V62" s="4"/>
      <c r="W62" s="4" t="s">
        <v>37</v>
      </c>
      <c r="X62" s="73" t="s">
        <v>38</v>
      </c>
      <c r="Y62" s="53" t="s">
        <v>39</v>
      </c>
      <c r="Z62" s="4" t="str">
        <f t="shared" si="2"/>
        <v>052/4660101</v>
      </c>
    </row>
    <row r="63" spans="1:26">
      <c r="A63" s="83" t="s">
        <v>217</v>
      </c>
      <c r="B63" s="90" t="s">
        <v>27</v>
      </c>
      <c r="C63" s="91" t="s">
        <v>28</v>
      </c>
      <c r="D63" s="90" t="s">
        <v>29</v>
      </c>
      <c r="E63" s="83" t="s">
        <v>30</v>
      </c>
      <c r="F63" s="83" t="s">
        <v>31</v>
      </c>
      <c r="G63" s="90" t="s">
        <v>78</v>
      </c>
      <c r="H63" s="83">
        <v>26</v>
      </c>
      <c r="I63" s="83" t="s">
        <v>211</v>
      </c>
      <c r="J63" s="83" t="s">
        <v>102</v>
      </c>
      <c r="K63" s="84">
        <v>45658</v>
      </c>
      <c r="L63" s="54" t="s">
        <v>35</v>
      </c>
      <c r="M63" s="47"/>
      <c r="N63" s="70">
        <v>3</v>
      </c>
      <c r="O63" s="81" t="s">
        <v>212</v>
      </c>
      <c r="P63" s="72" t="s">
        <v>36</v>
      </c>
      <c r="Q63" s="47" t="s">
        <v>36</v>
      </c>
      <c r="R63" s="47" t="s">
        <v>36</v>
      </c>
      <c r="S63" s="82">
        <v>3.3130000000000002</v>
      </c>
      <c r="T63" s="4"/>
      <c r="U63" s="4"/>
      <c r="V63" s="4"/>
      <c r="W63" s="6" t="s">
        <v>37</v>
      </c>
      <c r="X63" s="73" t="s">
        <v>38</v>
      </c>
      <c r="Y63" s="53" t="s">
        <v>39</v>
      </c>
      <c r="Z63" s="4" t="str">
        <f t="shared" si="2"/>
        <v>052/4660101</v>
      </c>
    </row>
    <row r="64" spans="1:26">
      <c r="A64" s="83" t="s">
        <v>218</v>
      </c>
      <c r="B64" s="90" t="s">
        <v>27</v>
      </c>
      <c r="C64" s="91" t="s">
        <v>28</v>
      </c>
      <c r="D64" s="90" t="s">
        <v>29</v>
      </c>
      <c r="E64" s="83" t="s">
        <v>30</v>
      </c>
      <c r="F64" s="83" t="s">
        <v>31</v>
      </c>
      <c r="G64" s="90" t="s">
        <v>210</v>
      </c>
      <c r="H64" s="83">
        <v>64</v>
      </c>
      <c r="I64" s="83" t="s">
        <v>211</v>
      </c>
      <c r="J64" s="83" t="s">
        <v>102</v>
      </c>
      <c r="K64" s="84">
        <v>45658</v>
      </c>
      <c r="L64" s="54" t="s">
        <v>35</v>
      </c>
      <c r="M64" s="47"/>
      <c r="N64" s="70">
        <v>3</v>
      </c>
      <c r="O64" s="81" t="s">
        <v>212</v>
      </c>
      <c r="P64" s="72" t="s">
        <v>36</v>
      </c>
      <c r="Q64" s="47" t="s">
        <v>36</v>
      </c>
      <c r="R64" s="47" t="s">
        <v>36</v>
      </c>
      <c r="S64" s="82">
        <v>19.405000000000001</v>
      </c>
      <c r="T64" s="4"/>
      <c r="U64" s="4"/>
      <c r="V64" s="76"/>
      <c r="W64" s="4" t="s">
        <v>37</v>
      </c>
      <c r="X64" s="73" t="s">
        <v>38</v>
      </c>
      <c r="Y64" s="53" t="s">
        <v>39</v>
      </c>
      <c r="Z64" s="4" t="str">
        <f t="shared" si="2"/>
        <v>052/4660101</v>
      </c>
    </row>
    <row r="65" spans="1:26">
      <c r="A65" s="83" t="s">
        <v>219</v>
      </c>
      <c r="B65" s="90" t="s">
        <v>27</v>
      </c>
      <c r="C65" s="91" t="s">
        <v>28</v>
      </c>
      <c r="D65" s="90" t="s">
        <v>29</v>
      </c>
      <c r="E65" s="83" t="s">
        <v>30</v>
      </c>
      <c r="F65" s="83" t="s">
        <v>31</v>
      </c>
      <c r="G65" s="90" t="s">
        <v>78</v>
      </c>
      <c r="H65" s="83">
        <v>46</v>
      </c>
      <c r="I65" s="83" t="s">
        <v>211</v>
      </c>
      <c r="J65" s="83" t="s">
        <v>102</v>
      </c>
      <c r="K65" s="84">
        <v>45658</v>
      </c>
      <c r="L65" s="54" t="s">
        <v>35</v>
      </c>
      <c r="M65" s="47"/>
      <c r="N65" s="70">
        <v>3</v>
      </c>
      <c r="O65" s="81" t="s">
        <v>212</v>
      </c>
      <c r="P65" s="72" t="s">
        <v>36</v>
      </c>
      <c r="Q65" s="47" t="s">
        <v>36</v>
      </c>
      <c r="R65" s="47" t="s">
        <v>36</v>
      </c>
      <c r="S65" s="82">
        <v>0.75700000000000001</v>
      </c>
      <c r="T65" s="4"/>
      <c r="U65" s="4"/>
      <c r="V65" s="76"/>
      <c r="W65" s="4" t="s">
        <v>37</v>
      </c>
      <c r="X65" s="73" t="s">
        <v>38</v>
      </c>
      <c r="Y65" s="53" t="s">
        <v>39</v>
      </c>
      <c r="Z65" s="4" t="str">
        <f t="shared" si="2"/>
        <v>052/4660101</v>
      </c>
    </row>
    <row r="66" spans="1:26">
      <c r="A66" s="83" t="s">
        <v>220</v>
      </c>
      <c r="B66" s="90" t="s">
        <v>27</v>
      </c>
      <c r="C66" s="91" t="s">
        <v>28</v>
      </c>
      <c r="D66" s="90" t="s">
        <v>29</v>
      </c>
      <c r="E66" s="83" t="s">
        <v>30</v>
      </c>
      <c r="F66" s="83" t="s">
        <v>31</v>
      </c>
      <c r="G66" s="90" t="s">
        <v>221</v>
      </c>
      <c r="H66" s="83">
        <v>12</v>
      </c>
      <c r="I66" s="83" t="s">
        <v>211</v>
      </c>
      <c r="J66" s="83" t="s">
        <v>102</v>
      </c>
      <c r="K66" s="84">
        <v>45658</v>
      </c>
      <c r="L66" s="54" t="s">
        <v>35</v>
      </c>
      <c r="M66" s="47"/>
      <c r="N66" s="70">
        <v>3</v>
      </c>
      <c r="O66" s="81" t="s">
        <v>212</v>
      </c>
      <c r="P66" s="72" t="s">
        <v>36</v>
      </c>
      <c r="Q66" s="47" t="s">
        <v>36</v>
      </c>
      <c r="R66" s="47" t="s">
        <v>36</v>
      </c>
      <c r="S66" s="82">
        <v>0.3</v>
      </c>
      <c r="T66" s="4"/>
      <c r="U66" s="4"/>
      <c r="V66" s="76"/>
      <c r="W66" s="4" t="s">
        <v>37</v>
      </c>
      <c r="X66" s="73" t="s">
        <v>38</v>
      </c>
      <c r="Y66" s="53" t="s">
        <v>39</v>
      </c>
      <c r="Z66" s="4" t="str">
        <f t="shared" si="2"/>
        <v>052/4660101</v>
      </c>
    </row>
    <row r="67" spans="1:26">
      <c r="A67" s="83" t="s">
        <v>222</v>
      </c>
      <c r="B67" s="90" t="s">
        <v>27</v>
      </c>
      <c r="C67" s="91" t="s">
        <v>28</v>
      </c>
      <c r="D67" s="90" t="s">
        <v>29</v>
      </c>
      <c r="E67" s="83" t="s">
        <v>30</v>
      </c>
      <c r="F67" s="83" t="s">
        <v>31</v>
      </c>
      <c r="G67" s="90" t="s">
        <v>223</v>
      </c>
      <c r="H67" s="83">
        <v>3</v>
      </c>
      <c r="I67" s="83" t="s">
        <v>211</v>
      </c>
      <c r="J67" s="83" t="s">
        <v>102</v>
      </c>
      <c r="K67" s="84">
        <v>45658</v>
      </c>
      <c r="L67" s="54" t="s">
        <v>35</v>
      </c>
      <c r="M67" s="47"/>
      <c r="N67" s="70">
        <v>3</v>
      </c>
      <c r="O67" s="81" t="s">
        <v>212</v>
      </c>
      <c r="P67" s="72" t="s">
        <v>36</v>
      </c>
      <c r="Q67" s="47" t="s">
        <v>36</v>
      </c>
      <c r="R67" s="47" t="s">
        <v>36</v>
      </c>
      <c r="S67" s="82">
        <v>0.83799999999999997</v>
      </c>
      <c r="T67" s="4"/>
      <c r="U67" s="4"/>
      <c r="V67" s="76"/>
      <c r="W67" s="4" t="s">
        <v>37</v>
      </c>
      <c r="X67" s="74" t="s">
        <v>38</v>
      </c>
      <c r="Y67" s="75" t="s">
        <v>39</v>
      </c>
      <c r="Z67" s="6" t="str">
        <f t="shared" si="2"/>
        <v>052/4660101</v>
      </c>
    </row>
    <row r="68" spans="1:26">
      <c r="A68" s="83" t="s">
        <v>224</v>
      </c>
      <c r="B68" s="89" t="s">
        <v>225</v>
      </c>
      <c r="C68" s="89">
        <v>36159026</v>
      </c>
      <c r="D68" s="89" t="s">
        <v>226</v>
      </c>
      <c r="E68" s="83" t="s">
        <v>30</v>
      </c>
      <c r="F68" s="83" t="s">
        <v>31</v>
      </c>
      <c r="G68" s="90" t="s">
        <v>124</v>
      </c>
      <c r="H68" s="83">
        <v>12</v>
      </c>
      <c r="I68" s="83">
        <v>4819634</v>
      </c>
      <c r="J68" s="83" t="s">
        <v>102</v>
      </c>
      <c r="K68" s="84">
        <v>45658</v>
      </c>
      <c r="L68" s="54" t="s">
        <v>35</v>
      </c>
      <c r="M68" s="47"/>
      <c r="N68" s="70">
        <v>3</v>
      </c>
      <c r="O68" s="71">
        <v>28</v>
      </c>
      <c r="P68" s="72" t="s">
        <v>36</v>
      </c>
      <c r="Q68" s="47" t="s">
        <v>36</v>
      </c>
      <c r="R68" s="47" t="s">
        <v>36</v>
      </c>
      <c r="S68" s="52">
        <v>4.16</v>
      </c>
      <c r="T68" s="4"/>
      <c r="U68" s="4"/>
      <c r="V68" s="76"/>
      <c r="W68" s="4" t="s">
        <v>227</v>
      </c>
      <c r="X68" s="73" t="s">
        <v>228</v>
      </c>
      <c r="Y68" s="78" t="s">
        <v>229</v>
      </c>
      <c r="Z68" s="4" t="str">
        <f>"052 4523023"</f>
        <v>052 4523023</v>
      </c>
    </row>
    <row r="69" spans="1:26">
      <c r="A69" s="83" t="s">
        <v>230</v>
      </c>
      <c r="B69" s="89" t="s">
        <v>225</v>
      </c>
      <c r="C69" s="89">
        <v>36159026</v>
      </c>
      <c r="D69" s="89" t="s">
        <v>226</v>
      </c>
      <c r="E69" s="83" t="s">
        <v>30</v>
      </c>
      <c r="F69" s="83" t="s">
        <v>31</v>
      </c>
      <c r="G69" s="90" t="s">
        <v>60</v>
      </c>
      <c r="H69" s="83">
        <v>12</v>
      </c>
      <c r="I69" s="83">
        <v>30022928</v>
      </c>
      <c r="J69" s="83" t="s">
        <v>102</v>
      </c>
      <c r="K69" s="84">
        <v>45658</v>
      </c>
      <c r="L69" s="54" t="s">
        <v>35</v>
      </c>
      <c r="M69" s="47"/>
      <c r="N69" s="70">
        <v>3</v>
      </c>
      <c r="O69" s="71">
        <v>25</v>
      </c>
      <c r="P69" s="72" t="s">
        <v>36</v>
      </c>
      <c r="Q69" s="47" t="s">
        <v>36</v>
      </c>
      <c r="R69" s="47" t="s">
        <v>36</v>
      </c>
      <c r="S69" s="52">
        <v>4.6399999999999997</v>
      </c>
      <c r="T69" s="4"/>
      <c r="U69" s="4"/>
      <c r="V69" s="76"/>
      <c r="W69" s="4" t="s">
        <v>227</v>
      </c>
      <c r="X69" s="73" t="s">
        <v>228</v>
      </c>
      <c r="Y69" s="78" t="s">
        <v>229</v>
      </c>
      <c r="Z69" s="4" t="str">
        <f>"052 4523023"</f>
        <v>052 4523023</v>
      </c>
    </row>
    <row r="70" spans="1:26">
      <c r="A70" s="83" t="s">
        <v>231</v>
      </c>
      <c r="B70" s="89" t="s">
        <v>225</v>
      </c>
      <c r="C70" s="89">
        <v>36159026</v>
      </c>
      <c r="D70" s="89" t="s">
        <v>226</v>
      </c>
      <c r="E70" s="83" t="s">
        <v>30</v>
      </c>
      <c r="F70" s="83" t="s">
        <v>31</v>
      </c>
      <c r="G70" s="90" t="s">
        <v>60</v>
      </c>
      <c r="H70" s="83">
        <v>15</v>
      </c>
      <c r="I70" s="83">
        <v>110020622</v>
      </c>
      <c r="J70" s="83" t="s">
        <v>102</v>
      </c>
      <c r="K70" s="84">
        <v>45658</v>
      </c>
      <c r="L70" s="54" t="s">
        <v>35</v>
      </c>
      <c r="M70" s="47"/>
      <c r="N70" s="70">
        <v>3</v>
      </c>
      <c r="O70" s="71">
        <v>25</v>
      </c>
      <c r="P70" s="72" t="s">
        <v>36</v>
      </c>
      <c r="Q70" s="47" t="s">
        <v>36</v>
      </c>
      <c r="R70" s="47" t="s">
        <v>36</v>
      </c>
      <c r="S70" s="52">
        <v>2.58</v>
      </c>
      <c r="T70" s="4"/>
      <c r="U70" s="4"/>
      <c r="V70" s="76"/>
      <c r="W70" s="77" t="s">
        <v>227</v>
      </c>
      <c r="X70" s="4" t="s">
        <v>228</v>
      </c>
      <c r="Y70" s="78" t="s">
        <v>229</v>
      </c>
      <c r="Z70" s="4" t="str">
        <f>"052 4523023"</f>
        <v>052 4523023</v>
      </c>
    </row>
    <row r="71" spans="1:26" ht="15" customHeight="1">
      <c r="A71" s="83" t="s">
        <v>232</v>
      </c>
      <c r="B71" s="89" t="s">
        <v>233</v>
      </c>
      <c r="C71" s="89">
        <v>37938096</v>
      </c>
      <c r="D71" s="89" t="s">
        <v>234</v>
      </c>
      <c r="E71" s="83" t="s">
        <v>30</v>
      </c>
      <c r="F71" s="83" t="s">
        <v>31</v>
      </c>
      <c r="G71" s="90" t="s">
        <v>235</v>
      </c>
      <c r="H71" s="83">
        <v>47</v>
      </c>
      <c r="I71" s="83">
        <v>20000060</v>
      </c>
      <c r="J71" s="83" t="s">
        <v>102</v>
      </c>
      <c r="K71" s="84">
        <v>45658</v>
      </c>
      <c r="L71" s="54" t="s">
        <v>35</v>
      </c>
      <c r="M71" s="47"/>
      <c r="N71" s="70">
        <v>3</v>
      </c>
      <c r="O71" s="71">
        <v>25</v>
      </c>
      <c r="P71" s="72" t="s">
        <v>36</v>
      </c>
      <c r="Q71" s="47" t="s">
        <v>36</v>
      </c>
      <c r="R71" s="67" t="s">
        <v>36</v>
      </c>
      <c r="S71" s="92">
        <v>2.67</v>
      </c>
      <c r="T71" s="4"/>
      <c r="U71" s="4"/>
      <c r="V71" s="76"/>
      <c r="W71" s="4" t="s">
        <v>236</v>
      </c>
      <c r="X71" s="79" t="s">
        <v>164</v>
      </c>
      <c r="Y71" s="80" t="s">
        <v>237</v>
      </c>
      <c r="Z71" s="79" t="str">
        <f>"+421 911 816 666"</f>
        <v>+421 911 816 666</v>
      </c>
    </row>
    <row r="72" spans="1:26" ht="15" customHeight="1">
      <c r="R72" s="93" t="s">
        <v>238</v>
      </c>
      <c r="S72" s="94">
        <f>SUM(S2:S71)</f>
        <v>1674.3845000000006</v>
      </c>
    </row>
    <row r="75" spans="1:26" ht="15" customHeight="1">
      <c r="K75" s="3" t="s">
        <v>239</v>
      </c>
    </row>
    <row r="84" spans="1:1" ht="15" customHeight="1">
      <c r="A84" s="3" t="s">
        <v>240</v>
      </c>
    </row>
  </sheetData>
  <autoFilter ref="A1:S58" xr:uid="{00000000-0001-0000-0000-000000000000}"/>
  <hyperlinks>
    <hyperlink ref="Y2" r:id="rId1" xr:uid="{92FD93A7-09DF-435A-B474-8FF945F6111F}"/>
    <hyperlink ref="Y3" r:id="rId2" xr:uid="{9CF27A2B-7746-4330-AD19-280678B1CE4E}"/>
    <hyperlink ref="Y4" r:id="rId3" xr:uid="{89D7E0B6-7686-4FA3-9598-F0AE7573B937}"/>
    <hyperlink ref="Y5" r:id="rId4" xr:uid="{455D46C7-450B-4E04-B54D-415A24618701}"/>
    <hyperlink ref="Y6" r:id="rId5" xr:uid="{F9C34FE6-0EB5-4B26-B3C1-70261179030D}"/>
    <hyperlink ref="Y7" r:id="rId6" xr:uid="{589C5FAD-A8D8-401E-A7B4-79166FD68A81}"/>
    <hyperlink ref="Y8" r:id="rId7" xr:uid="{34B903D4-DAC8-439F-BAC2-A6FA89A1E022}"/>
    <hyperlink ref="Y9" r:id="rId8" xr:uid="{43A58D9B-BD7E-4742-8D60-DDEA270D3B42}"/>
    <hyperlink ref="Y10" r:id="rId9" xr:uid="{A0606326-7C8A-4434-96BD-01BB1B8A5177}"/>
    <hyperlink ref="Y11" r:id="rId10" xr:uid="{0A8F45DC-912D-46E2-95C2-D5897B0BD2DF}"/>
    <hyperlink ref="Y12" r:id="rId11" xr:uid="{D9F3BE23-73D7-4695-B385-2B3C532DB1A0}"/>
    <hyperlink ref="Y13" r:id="rId12" xr:uid="{E0E508C4-040E-42E9-80AB-12FA68F0E0B2}"/>
    <hyperlink ref="Y14" r:id="rId13" xr:uid="{9F8F7786-BD3E-4230-AE8F-5789BF07EC89}"/>
    <hyperlink ref="Y15" r:id="rId14" xr:uid="{C5103DD1-5120-4FCE-87CF-882FC45987B3}"/>
    <hyperlink ref="Y16" r:id="rId15" xr:uid="{F8FBF12D-CEB1-4041-9DFA-5681A26A465C}"/>
    <hyperlink ref="Y17" r:id="rId16" xr:uid="{3E6E9FA5-C8D7-4603-9864-E434448BC083}"/>
    <hyperlink ref="Y18" r:id="rId17" xr:uid="{5C64A8A3-42AE-45CF-AE94-36C1CA0D14D1}"/>
    <hyperlink ref="Y19" r:id="rId18" xr:uid="{18D81EBB-539A-4E06-BB92-497C9D3702C6}"/>
    <hyperlink ref="Y20" r:id="rId19" xr:uid="{FAC9B914-A640-4381-BFFB-094429567743}"/>
    <hyperlink ref="Y21" r:id="rId20" xr:uid="{C71829C5-4985-48F7-AB4C-3AFC2AA9A116}"/>
    <hyperlink ref="Y22" r:id="rId21" xr:uid="{E06EF672-4B6F-48E4-88AA-54E3AB283548}"/>
    <hyperlink ref="Y23" r:id="rId22" xr:uid="{D2350EF6-BE7B-47B1-ADFC-842055ECAB67}"/>
    <hyperlink ref="Y24" r:id="rId23" xr:uid="{1F00E4BB-E521-4EA3-9A60-C74C80E28A54}"/>
    <hyperlink ref="Y25" r:id="rId24" xr:uid="{31CE5585-2AF6-4D9E-99A6-D13C6C67C842}"/>
    <hyperlink ref="Y26" r:id="rId25" xr:uid="{F75E8F4E-F418-4C3B-A7E5-9A93285916F3}"/>
    <hyperlink ref="Y27" r:id="rId26" xr:uid="{818F225D-EB3C-4346-BBC0-A4D51A8C5D3D}"/>
    <hyperlink ref="Y28" r:id="rId27" xr:uid="{F53F6C11-FFA1-4517-ACD1-DF6B3E815A63}"/>
    <hyperlink ref="Y29" r:id="rId28" xr:uid="{E309C41F-72F7-4316-B203-B0E64E403877}"/>
    <hyperlink ref="Y30" r:id="rId29" xr:uid="{F4D609D7-16C2-4B50-A7C7-17F8BF065C98}"/>
    <hyperlink ref="Y31" r:id="rId30" xr:uid="{1BBC43FB-8D78-4D22-8931-7C5FF110EA52}"/>
    <hyperlink ref="Y32" r:id="rId31" xr:uid="{E5ACF11C-F557-4728-8AF9-C45A89CC38A2}"/>
    <hyperlink ref="Y33" r:id="rId32" xr:uid="{4BADE3DC-A2C4-4889-B7AA-D509FE5473DD}"/>
    <hyperlink ref="Y34" r:id="rId33" xr:uid="{89AA9174-E50A-4E52-AD36-29BFFA431156}"/>
    <hyperlink ref="Y35" r:id="rId34" xr:uid="{C5341463-158C-4263-9EF4-63FEE0CCDEA3}"/>
    <hyperlink ref="Y36" r:id="rId35" xr:uid="{0DF365FB-EC73-4E3E-8E02-0231A1C39AA0}"/>
    <hyperlink ref="Y37" r:id="rId36" xr:uid="{313344D5-3DDA-41FE-8368-7233EFF578F9}"/>
    <hyperlink ref="Y38" r:id="rId37" xr:uid="{AAF69428-DCE7-41A4-BA09-C533AB54D952}"/>
    <hyperlink ref="Y39" r:id="rId38" xr:uid="{8081F460-997D-4FD0-8284-9DA94DC4A82D}"/>
    <hyperlink ref="Y40" r:id="rId39" xr:uid="{DA1846A6-0607-4BFC-9382-32C0D00C106D}"/>
    <hyperlink ref="Y41" r:id="rId40" xr:uid="{08AE17A2-013D-4992-BD91-AA055B1D6902}"/>
    <hyperlink ref="Y51" r:id="rId41" xr:uid="{6AD994F0-EC7F-4166-85A3-4CB4C453D6FA}"/>
    <hyperlink ref="Y50" r:id="rId42" xr:uid="{2AC3A056-87B4-44DF-81E4-F2263C452E67}"/>
    <hyperlink ref="Y52" r:id="rId43" xr:uid="{601858B2-E053-44E1-98FD-4C28D544E4ED}"/>
    <hyperlink ref="Y53" r:id="rId44" xr:uid="{29B2A37F-F71B-43C6-BDE0-684E05C8FF22}"/>
    <hyperlink ref="Y54" r:id="rId45" xr:uid="{741A35C2-D0E1-4369-A797-A00321C9814D}"/>
    <hyperlink ref="Y55" r:id="rId46" xr:uid="{18B065B5-CF80-43E0-8CF1-CC02DD0DD0B6}"/>
    <hyperlink ref="Y56" r:id="rId47" xr:uid="{ABE62534-9116-4F9A-AA47-E448E99CA22C}"/>
    <hyperlink ref="Y57" r:id="rId48" xr:uid="{C66F1890-70C2-4002-9C7E-5ADAF1A10B31}"/>
    <hyperlink ref="Y58" r:id="rId49" xr:uid="{96761AD7-6D1A-46A7-9038-78B1429374A7}"/>
    <hyperlink ref="Y49" r:id="rId50" xr:uid="{047DA4B2-F642-49C0-994D-3CAD7B01606D}"/>
    <hyperlink ref="Y47" r:id="rId51" xr:uid="{90B310F6-FE07-4B5E-9D8D-2B832EC5602F}"/>
    <hyperlink ref="Y46" r:id="rId52" xr:uid="{8B7491F0-BC0E-4BF2-99C3-B5BF8FE0A639}"/>
    <hyperlink ref="Y45" r:id="rId53" xr:uid="{385EE096-A6AE-4453-9F56-88FB77CFA7F0}"/>
    <hyperlink ref="Y44" r:id="rId54" xr:uid="{B56A463C-2D21-4CF8-9BC2-0AC6D1E3FA57}"/>
    <hyperlink ref="Y43" r:id="rId55" xr:uid="{2B34FD26-C4C2-4FE1-84E3-D1ED1A541818}"/>
    <hyperlink ref="Y42" r:id="rId56" xr:uid="{39178A88-2632-4138-BD2E-04A3EC7734EA}"/>
    <hyperlink ref="Y59" r:id="rId57" xr:uid="{7406B79B-FD2D-43DD-8456-61494ED82719}"/>
    <hyperlink ref="Y60" r:id="rId58" xr:uid="{5376D4B9-B876-4E56-A99C-7CAC8B050E6C}"/>
    <hyperlink ref="Y61" r:id="rId59" xr:uid="{8500B0BD-BA28-4A7C-8931-D8C3FCAD708A}"/>
    <hyperlink ref="Y62" r:id="rId60" xr:uid="{A7A67AB2-85BA-4E03-B9BE-1717548FA71F}"/>
    <hyperlink ref="Y63" r:id="rId61" xr:uid="{224F1F3A-38C2-4F17-88EF-3BD3C25BF3FD}"/>
    <hyperlink ref="Y64" r:id="rId62" xr:uid="{AFC092B7-0497-441F-A86B-9290CF0ADA45}"/>
    <hyperlink ref="Y65" r:id="rId63" xr:uid="{848DEF31-1FB2-4C32-ADE5-8DF0FB9A070D}"/>
    <hyperlink ref="Y66" r:id="rId64" xr:uid="{DCCC9D6A-E264-4DB6-97FB-34151E8FC922}"/>
    <hyperlink ref="Y67" r:id="rId65" xr:uid="{64255599-0171-498E-AD13-8A5D552FE187}"/>
    <hyperlink ref="Y71" r:id="rId66" xr:uid="{C5C2DACC-091E-4FA1-AC0D-D3E58C5F16B3}"/>
  </hyperlinks>
  <pageMargins left="0.7" right="0.7" top="0.75" bottom="0.75" header="0.3" footer="0.3"/>
  <pageSetup paperSize="9" scale="61" fitToHeight="0" orientation="landscape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82E8-F4BD-488E-9FC8-B1CBAC90C59C}">
  <sheetPr>
    <pageSetUpPr fitToPage="1"/>
  </sheetPr>
  <dimension ref="A1:P79"/>
  <sheetViews>
    <sheetView workbookViewId="0">
      <pane ySplit="1" topLeftCell="A40" activePane="bottomLeft" state="frozen"/>
      <selection pane="bottomLeft" activeCell="L68" sqref="L68:L71"/>
    </sheetView>
  </sheetViews>
  <sheetFormatPr defaultColWidth="9.140625" defaultRowHeight="15"/>
  <cols>
    <col min="1" max="1" width="21.28515625" style="1" customWidth="1"/>
    <col min="2" max="2" width="13.42578125" style="1" customWidth="1"/>
    <col min="3" max="3" width="10.7109375" style="3" customWidth="1"/>
    <col min="4" max="4" width="10.85546875" style="3" customWidth="1"/>
    <col min="5" max="5" width="19.28515625" style="1" customWidth="1"/>
    <col min="6" max="6" width="9.7109375" style="3" customWidth="1"/>
    <col min="7" max="7" width="14" style="3" customWidth="1"/>
    <col min="8" max="8" width="19.140625" style="3" customWidth="1"/>
    <col min="9" max="9" width="19" style="3" customWidth="1"/>
    <col min="10" max="10" width="9.140625" style="3"/>
    <col min="11" max="11" width="12.140625" style="3" bestFit="1" customWidth="1"/>
    <col min="12" max="12" width="13.140625" style="2" bestFit="1" customWidth="1"/>
    <col min="13" max="16384" width="9.140625" style="1"/>
  </cols>
  <sheetData>
    <row r="1" spans="1:14" ht="57.75">
      <c r="A1" s="7" t="s">
        <v>241</v>
      </c>
      <c r="B1" s="8" t="s">
        <v>242</v>
      </c>
      <c r="C1" s="8" t="s">
        <v>5</v>
      </c>
      <c r="D1" s="8" t="s">
        <v>2</v>
      </c>
      <c r="E1" s="8" t="s">
        <v>6</v>
      </c>
      <c r="F1" s="8" t="s">
        <v>7</v>
      </c>
      <c r="G1" s="8" t="s">
        <v>243</v>
      </c>
      <c r="H1" s="8" t="s">
        <v>0</v>
      </c>
      <c r="I1" s="8" t="s">
        <v>244</v>
      </c>
      <c r="J1" s="8" t="s">
        <v>245</v>
      </c>
      <c r="K1" s="9" t="s">
        <v>11</v>
      </c>
      <c r="L1" s="10" t="s">
        <v>246</v>
      </c>
      <c r="M1" s="11" t="s">
        <v>247</v>
      </c>
    </row>
    <row r="2" spans="1:14">
      <c r="A2" s="12" t="s">
        <v>27</v>
      </c>
      <c r="B2" s="12" t="s">
        <v>30</v>
      </c>
      <c r="C2" s="13" t="s">
        <v>31</v>
      </c>
      <c r="D2" s="14" t="s">
        <v>28</v>
      </c>
      <c r="E2" s="12" t="s">
        <v>32</v>
      </c>
      <c r="F2" s="13" t="s">
        <v>33</v>
      </c>
      <c r="G2" s="13">
        <v>607372</v>
      </c>
      <c r="H2" s="13" t="s">
        <v>26</v>
      </c>
      <c r="I2" s="13" t="s">
        <v>34</v>
      </c>
      <c r="J2" s="13">
        <v>40</v>
      </c>
      <c r="K2" s="13" t="s">
        <v>35</v>
      </c>
      <c r="L2" s="15">
        <v>9.0980000000000008</v>
      </c>
      <c r="M2" s="16">
        <v>8.8729999999999993</v>
      </c>
      <c r="N2" s="17"/>
    </row>
    <row r="3" spans="1:14">
      <c r="A3" s="12" t="s">
        <v>27</v>
      </c>
      <c r="B3" s="12" t="s">
        <v>30</v>
      </c>
      <c r="C3" s="13" t="s">
        <v>31</v>
      </c>
      <c r="D3" s="14" t="s">
        <v>28</v>
      </c>
      <c r="E3" s="12" t="s">
        <v>41</v>
      </c>
      <c r="F3" s="13" t="s">
        <v>42</v>
      </c>
      <c r="G3" s="13">
        <v>514852</v>
      </c>
      <c r="H3" s="13" t="s">
        <v>40</v>
      </c>
      <c r="I3" s="13" t="s">
        <v>34</v>
      </c>
      <c r="J3" s="13">
        <v>50</v>
      </c>
      <c r="K3" s="13" t="s">
        <v>35</v>
      </c>
      <c r="L3" s="15">
        <v>16.434000000000001</v>
      </c>
      <c r="M3" s="16">
        <v>8.6809999999999992</v>
      </c>
      <c r="N3" s="17"/>
    </row>
    <row r="4" spans="1:14">
      <c r="A4" s="12" t="s">
        <v>27</v>
      </c>
      <c r="B4" s="12" t="s">
        <v>30</v>
      </c>
      <c r="C4" s="13" t="s">
        <v>31</v>
      </c>
      <c r="D4" s="14" t="s">
        <v>28</v>
      </c>
      <c r="E4" s="12" t="s">
        <v>44</v>
      </c>
      <c r="F4" s="13" t="s">
        <v>45</v>
      </c>
      <c r="G4" s="13">
        <v>517691</v>
      </c>
      <c r="H4" s="13" t="s">
        <v>43</v>
      </c>
      <c r="I4" s="13" t="s">
        <v>34</v>
      </c>
      <c r="J4" s="13">
        <v>50</v>
      </c>
      <c r="K4" s="13" t="s">
        <v>35</v>
      </c>
      <c r="L4" s="15">
        <v>31.794</v>
      </c>
      <c r="M4" s="16">
        <v>38.796999999999997</v>
      </c>
      <c r="N4" s="17"/>
    </row>
    <row r="5" spans="1:14">
      <c r="A5" s="12" t="s">
        <v>27</v>
      </c>
      <c r="B5" s="12" t="s">
        <v>30</v>
      </c>
      <c r="C5" s="13" t="s">
        <v>31</v>
      </c>
      <c r="D5" s="14" t="s">
        <v>28</v>
      </c>
      <c r="E5" s="12" t="s">
        <v>47</v>
      </c>
      <c r="F5" s="13" t="s">
        <v>42</v>
      </c>
      <c r="G5" s="13">
        <v>515922</v>
      </c>
      <c r="H5" s="13" t="s">
        <v>46</v>
      </c>
      <c r="I5" s="13" t="s">
        <v>34</v>
      </c>
      <c r="J5" s="13">
        <v>50</v>
      </c>
      <c r="K5" s="13" t="s">
        <v>35</v>
      </c>
      <c r="L5" s="15">
        <v>3.7330000000000001</v>
      </c>
      <c r="M5" s="16">
        <v>4.3920000000000003</v>
      </c>
      <c r="N5" s="17"/>
    </row>
    <row r="6" spans="1:14">
      <c r="A6" s="12" t="s">
        <v>27</v>
      </c>
      <c r="B6" s="12" t="s">
        <v>30</v>
      </c>
      <c r="C6" s="13" t="s">
        <v>31</v>
      </c>
      <c r="D6" s="14" t="s">
        <v>28</v>
      </c>
      <c r="E6" s="12" t="s">
        <v>49</v>
      </c>
      <c r="F6" s="13" t="s">
        <v>50</v>
      </c>
      <c r="G6" s="13">
        <v>517344</v>
      </c>
      <c r="H6" s="13" t="s">
        <v>48</v>
      </c>
      <c r="I6" s="13" t="s">
        <v>34</v>
      </c>
      <c r="J6" s="13">
        <v>50</v>
      </c>
      <c r="K6" s="13" t="s">
        <v>35</v>
      </c>
      <c r="L6" s="15">
        <v>8.6620000000000008</v>
      </c>
      <c r="M6" s="16">
        <v>13.154999999999999</v>
      </c>
      <c r="N6" s="17"/>
    </row>
    <row r="7" spans="1:14">
      <c r="A7" s="12" t="s">
        <v>27</v>
      </c>
      <c r="B7" s="12" t="s">
        <v>30</v>
      </c>
      <c r="C7" s="13" t="s">
        <v>31</v>
      </c>
      <c r="D7" s="14" t="s">
        <v>28</v>
      </c>
      <c r="E7" s="12" t="s">
        <v>52</v>
      </c>
      <c r="F7" s="13" t="s">
        <v>53</v>
      </c>
      <c r="G7" s="13">
        <v>460224</v>
      </c>
      <c r="H7" s="13" t="s">
        <v>51</v>
      </c>
      <c r="I7" s="13" t="s">
        <v>34</v>
      </c>
      <c r="J7" s="13">
        <v>50</v>
      </c>
      <c r="K7" s="13" t="s">
        <v>35</v>
      </c>
      <c r="L7" s="15">
        <v>8.9220000000000006</v>
      </c>
      <c r="M7" s="16">
        <v>10.968999999999999</v>
      </c>
      <c r="N7" s="17"/>
    </row>
    <row r="8" spans="1:14">
      <c r="A8" s="12" t="s">
        <v>27</v>
      </c>
      <c r="B8" s="12" t="s">
        <v>30</v>
      </c>
      <c r="C8" s="13" t="s">
        <v>31</v>
      </c>
      <c r="D8" s="14" t="s">
        <v>28</v>
      </c>
      <c r="E8" s="12" t="s">
        <v>55</v>
      </c>
      <c r="F8" s="13" t="s">
        <v>56</v>
      </c>
      <c r="G8" s="13">
        <v>513727</v>
      </c>
      <c r="H8" s="13" t="s">
        <v>54</v>
      </c>
      <c r="I8" s="13" t="s">
        <v>34</v>
      </c>
      <c r="J8" s="13">
        <v>50</v>
      </c>
      <c r="K8" s="13" t="s">
        <v>35</v>
      </c>
      <c r="L8" s="15">
        <v>33.164000000000001</v>
      </c>
      <c r="M8" s="16">
        <v>33.606999999999999</v>
      </c>
      <c r="N8" s="17"/>
    </row>
    <row r="9" spans="1:14">
      <c r="A9" s="12" t="s">
        <v>27</v>
      </c>
      <c r="B9" s="12" t="s">
        <v>30</v>
      </c>
      <c r="C9" s="13" t="s">
        <v>31</v>
      </c>
      <c r="D9" s="14" t="s">
        <v>28</v>
      </c>
      <c r="E9" s="12" t="s">
        <v>52</v>
      </c>
      <c r="F9" s="13" t="s">
        <v>58</v>
      </c>
      <c r="G9" s="13">
        <v>621262</v>
      </c>
      <c r="H9" s="13" t="s">
        <v>57</v>
      </c>
      <c r="I9" s="13" t="s">
        <v>34</v>
      </c>
      <c r="J9" s="13">
        <v>63</v>
      </c>
      <c r="K9" s="13" t="s">
        <v>35</v>
      </c>
      <c r="L9" s="15">
        <v>7.0679999999999996</v>
      </c>
      <c r="M9" s="16">
        <v>6.3360000000000003</v>
      </c>
      <c r="N9" s="17"/>
    </row>
    <row r="10" spans="1:14">
      <c r="A10" s="12" t="s">
        <v>27</v>
      </c>
      <c r="B10" s="12" t="s">
        <v>30</v>
      </c>
      <c r="C10" s="13" t="s">
        <v>31</v>
      </c>
      <c r="D10" s="14" t="s">
        <v>28</v>
      </c>
      <c r="E10" s="12" t="s">
        <v>60</v>
      </c>
      <c r="F10" s="13" t="s">
        <v>45</v>
      </c>
      <c r="G10" s="13">
        <v>514489</v>
      </c>
      <c r="H10" s="13" t="s">
        <v>59</v>
      </c>
      <c r="I10" s="13" t="s">
        <v>34</v>
      </c>
      <c r="J10" s="13">
        <v>50</v>
      </c>
      <c r="K10" s="13" t="s">
        <v>35</v>
      </c>
      <c r="L10" s="15">
        <v>14.696999999999999</v>
      </c>
      <c r="M10" s="16">
        <v>15.943</v>
      </c>
      <c r="N10" s="17"/>
    </row>
    <row r="11" spans="1:14">
      <c r="A11" s="12" t="s">
        <v>27</v>
      </c>
      <c r="B11" s="12" t="s">
        <v>30</v>
      </c>
      <c r="C11" s="13" t="s">
        <v>31</v>
      </c>
      <c r="D11" s="14" t="s">
        <v>28</v>
      </c>
      <c r="E11" s="12" t="s">
        <v>52</v>
      </c>
      <c r="F11" s="13" t="s">
        <v>62</v>
      </c>
      <c r="G11" s="13">
        <v>518874</v>
      </c>
      <c r="H11" s="13" t="s">
        <v>61</v>
      </c>
      <c r="I11" s="13" t="s">
        <v>34</v>
      </c>
      <c r="J11" s="13">
        <v>50</v>
      </c>
      <c r="K11" s="13" t="s">
        <v>35</v>
      </c>
      <c r="L11" s="15">
        <v>7.4080000000000004</v>
      </c>
      <c r="M11" s="16">
        <v>6.4969999999999999</v>
      </c>
      <c r="N11" s="17"/>
    </row>
    <row r="12" spans="1:14">
      <c r="A12" s="12" t="s">
        <v>27</v>
      </c>
      <c r="B12" s="12" t="s">
        <v>30</v>
      </c>
      <c r="C12" s="13" t="s">
        <v>31</v>
      </c>
      <c r="D12" s="14" t="s">
        <v>28</v>
      </c>
      <c r="E12" s="12" t="s">
        <v>64</v>
      </c>
      <c r="F12" s="13" t="s">
        <v>42</v>
      </c>
      <c r="G12" s="13">
        <v>490805</v>
      </c>
      <c r="H12" s="13" t="s">
        <v>63</v>
      </c>
      <c r="I12" s="13" t="s">
        <v>34</v>
      </c>
      <c r="J12" s="13">
        <v>63</v>
      </c>
      <c r="K12" s="13" t="s">
        <v>35</v>
      </c>
      <c r="L12" s="15">
        <v>26.103999999999999</v>
      </c>
      <c r="M12" s="16">
        <v>23.515000000000001</v>
      </c>
      <c r="N12" s="17"/>
    </row>
    <row r="13" spans="1:14">
      <c r="A13" s="12" t="s">
        <v>27</v>
      </c>
      <c r="B13" s="12" t="s">
        <v>30</v>
      </c>
      <c r="C13" s="13" t="s">
        <v>31</v>
      </c>
      <c r="D13" s="14" t="s">
        <v>28</v>
      </c>
      <c r="E13" s="12" t="s">
        <v>32</v>
      </c>
      <c r="F13" s="13">
        <v>44</v>
      </c>
      <c r="G13" s="13">
        <v>513066</v>
      </c>
      <c r="H13" s="13" t="s">
        <v>65</v>
      </c>
      <c r="I13" s="13" t="s">
        <v>34</v>
      </c>
      <c r="J13" s="13">
        <v>40</v>
      </c>
      <c r="K13" s="13" t="s">
        <v>35</v>
      </c>
      <c r="L13" s="15">
        <v>3.9710000000000001</v>
      </c>
      <c r="M13" s="16">
        <v>5.7469999999999999</v>
      </c>
      <c r="N13" s="17"/>
    </row>
    <row r="14" spans="1:14">
      <c r="A14" s="12" t="s">
        <v>27</v>
      </c>
      <c r="B14" s="12" t="s">
        <v>30</v>
      </c>
      <c r="C14" s="13" t="s">
        <v>31</v>
      </c>
      <c r="D14" s="14" t="s">
        <v>28</v>
      </c>
      <c r="E14" s="12" t="s">
        <v>67</v>
      </c>
      <c r="F14" s="13">
        <v>9000</v>
      </c>
      <c r="G14" s="13">
        <v>513075</v>
      </c>
      <c r="H14" s="13" t="s">
        <v>66</v>
      </c>
      <c r="I14" s="13" t="s">
        <v>34</v>
      </c>
      <c r="J14" s="13">
        <v>120</v>
      </c>
      <c r="K14" s="13" t="s">
        <v>35</v>
      </c>
      <c r="L14" s="15">
        <v>35.526000000000003</v>
      </c>
      <c r="M14" s="16">
        <v>34.598999999999997</v>
      </c>
      <c r="N14" s="17"/>
    </row>
    <row r="15" spans="1:14">
      <c r="A15" s="12" t="s">
        <v>27</v>
      </c>
      <c r="B15" s="12" t="s">
        <v>30</v>
      </c>
      <c r="C15" s="13" t="s">
        <v>31</v>
      </c>
      <c r="D15" s="14" t="s">
        <v>28</v>
      </c>
      <c r="E15" s="12" t="s">
        <v>69</v>
      </c>
      <c r="F15" s="13" t="s">
        <v>70</v>
      </c>
      <c r="G15" s="13">
        <v>515233</v>
      </c>
      <c r="H15" s="13" t="s">
        <v>68</v>
      </c>
      <c r="I15" s="13" t="s">
        <v>34</v>
      </c>
      <c r="J15" s="13">
        <v>50</v>
      </c>
      <c r="K15" s="13" t="s">
        <v>35</v>
      </c>
      <c r="L15" s="15">
        <v>8.2520000000000007</v>
      </c>
      <c r="M15" s="16">
        <v>10.832000000000001</v>
      </c>
      <c r="N15" s="17"/>
    </row>
    <row r="16" spans="1:14">
      <c r="A16" s="12" t="s">
        <v>27</v>
      </c>
      <c r="B16" s="12" t="s">
        <v>30</v>
      </c>
      <c r="C16" s="13" t="s">
        <v>31</v>
      </c>
      <c r="D16" s="14" t="s">
        <v>28</v>
      </c>
      <c r="E16" s="12" t="s">
        <v>72</v>
      </c>
      <c r="F16" s="13" t="s">
        <v>73</v>
      </c>
      <c r="G16" s="13">
        <v>503829</v>
      </c>
      <c r="H16" s="13" t="s">
        <v>71</v>
      </c>
      <c r="I16" s="13" t="s">
        <v>34</v>
      </c>
      <c r="J16" s="13">
        <v>25</v>
      </c>
      <c r="K16" s="13" t="s">
        <v>35</v>
      </c>
      <c r="L16" s="15">
        <v>4.327</v>
      </c>
      <c r="M16" s="16">
        <v>11.962999999999999</v>
      </c>
      <c r="N16" s="17"/>
    </row>
    <row r="17" spans="1:14">
      <c r="A17" s="12" t="s">
        <v>27</v>
      </c>
      <c r="B17" s="12" t="s">
        <v>30</v>
      </c>
      <c r="C17" s="13" t="s">
        <v>31</v>
      </c>
      <c r="D17" s="14" t="s">
        <v>28</v>
      </c>
      <c r="E17" s="12" t="s">
        <v>75</v>
      </c>
      <c r="F17" s="13" t="s">
        <v>76</v>
      </c>
      <c r="G17" s="13">
        <v>500838</v>
      </c>
      <c r="H17" s="13" t="s">
        <v>74</v>
      </c>
      <c r="I17" s="13" t="s">
        <v>34</v>
      </c>
      <c r="J17" s="13">
        <v>63</v>
      </c>
      <c r="K17" s="13" t="s">
        <v>35</v>
      </c>
      <c r="L17" s="15">
        <v>17.074000000000002</v>
      </c>
      <c r="M17" s="16">
        <v>14.541</v>
      </c>
      <c r="N17" s="17"/>
    </row>
    <row r="18" spans="1:14">
      <c r="A18" s="12" t="s">
        <v>27</v>
      </c>
      <c r="B18" s="12" t="s">
        <v>30</v>
      </c>
      <c r="C18" s="13" t="s">
        <v>31</v>
      </c>
      <c r="D18" s="14" t="s">
        <v>28</v>
      </c>
      <c r="E18" s="12" t="s">
        <v>78</v>
      </c>
      <c r="F18" s="13" t="s">
        <v>79</v>
      </c>
      <c r="G18" s="13">
        <v>514599</v>
      </c>
      <c r="H18" s="13" t="s">
        <v>77</v>
      </c>
      <c r="I18" s="13" t="s">
        <v>34</v>
      </c>
      <c r="J18" s="13">
        <v>50</v>
      </c>
      <c r="K18" s="13" t="s">
        <v>35</v>
      </c>
      <c r="L18" s="15">
        <v>58.197000000000003</v>
      </c>
      <c r="M18" s="16">
        <v>56.24</v>
      </c>
      <c r="N18" s="17"/>
    </row>
    <row r="19" spans="1:14">
      <c r="A19" s="12" t="s">
        <v>27</v>
      </c>
      <c r="B19" s="12" t="s">
        <v>30</v>
      </c>
      <c r="C19" s="13" t="s">
        <v>31</v>
      </c>
      <c r="D19" s="14" t="s">
        <v>28</v>
      </c>
      <c r="E19" s="12" t="s">
        <v>81</v>
      </c>
      <c r="F19" s="13" t="s">
        <v>70</v>
      </c>
      <c r="G19" s="13">
        <v>516753</v>
      </c>
      <c r="H19" s="13" t="s">
        <v>80</v>
      </c>
      <c r="I19" s="13" t="s">
        <v>34</v>
      </c>
      <c r="J19" s="13">
        <v>85</v>
      </c>
      <c r="K19" s="13" t="s">
        <v>35</v>
      </c>
      <c r="L19" s="15">
        <v>11.757</v>
      </c>
      <c r="M19" s="16">
        <v>17.940999999999999</v>
      </c>
      <c r="N19" s="17"/>
    </row>
    <row r="20" spans="1:14">
      <c r="A20" s="12" t="s">
        <v>27</v>
      </c>
      <c r="B20" s="12" t="s">
        <v>30</v>
      </c>
      <c r="C20" s="13" t="s">
        <v>31</v>
      </c>
      <c r="D20" s="14" t="s">
        <v>28</v>
      </c>
      <c r="E20" s="12" t="s">
        <v>83</v>
      </c>
      <c r="F20" s="13" t="s">
        <v>84</v>
      </c>
      <c r="G20" s="13">
        <v>511994</v>
      </c>
      <c r="H20" s="13" t="s">
        <v>82</v>
      </c>
      <c r="I20" s="13" t="s">
        <v>34</v>
      </c>
      <c r="J20" s="13">
        <v>25</v>
      </c>
      <c r="K20" s="13" t="s">
        <v>35</v>
      </c>
      <c r="L20" s="15">
        <v>6.226</v>
      </c>
      <c r="M20" s="16">
        <v>6.0270000000000001</v>
      </c>
      <c r="N20" s="17"/>
    </row>
    <row r="21" spans="1:14">
      <c r="A21" s="12" t="s">
        <v>27</v>
      </c>
      <c r="B21" s="12" t="s">
        <v>30</v>
      </c>
      <c r="C21" s="13" t="s">
        <v>31</v>
      </c>
      <c r="D21" s="14" t="s">
        <v>28</v>
      </c>
      <c r="E21" s="12" t="s">
        <v>86</v>
      </c>
      <c r="F21" s="13" t="s">
        <v>42</v>
      </c>
      <c r="G21" s="13">
        <v>516965</v>
      </c>
      <c r="H21" s="13" t="s">
        <v>85</v>
      </c>
      <c r="I21" s="13" t="s">
        <v>34</v>
      </c>
      <c r="J21" s="13">
        <v>120</v>
      </c>
      <c r="K21" s="13" t="s">
        <v>35</v>
      </c>
      <c r="L21" s="15">
        <v>21.181999999999999</v>
      </c>
      <c r="M21" s="16">
        <v>20.722000000000001</v>
      </c>
      <c r="N21" s="17"/>
    </row>
    <row r="22" spans="1:14">
      <c r="A22" s="12" t="s">
        <v>27</v>
      </c>
      <c r="B22" s="12" t="s">
        <v>30</v>
      </c>
      <c r="C22" s="13" t="s">
        <v>31</v>
      </c>
      <c r="D22" s="14" t="s">
        <v>28</v>
      </c>
      <c r="E22" s="12" t="s">
        <v>47</v>
      </c>
      <c r="F22" s="13" t="s">
        <v>53</v>
      </c>
      <c r="G22" s="13">
        <v>514423</v>
      </c>
      <c r="H22" s="13" t="s">
        <v>87</v>
      </c>
      <c r="I22" s="13" t="s">
        <v>34</v>
      </c>
      <c r="J22" s="13">
        <v>50</v>
      </c>
      <c r="K22" s="13" t="s">
        <v>35</v>
      </c>
      <c r="L22" s="15">
        <v>16.792999999999999</v>
      </c>
      <c r="M22" s="16">
        <v>15.596</v>
      </c>
      <c r="N22" s="17"/>
    </row>
    <row r="23" spans="1:14">
      <c r="A23" s="12" t="s">
        <v>27</v>
      </c>
      <c r="B23" s="12" t="s">
        <v>30</v>
      </c>
      <c r="C23" s="13" t="s">
        <v>31</v>
      </c>
      <c r="D23" s="14" t="s">
        <v>28</v>
      </c>
      <c r="E23" s="12" t="s">
        <v>89</v>
      </c>
      <c r="F23" s="13" t="s">
        <v>90</v>
      </c>
      <c r="G23" s="13">
        <v>600615</v>
      </c>
      <c r="H23" s="13" t="s">
        <v>88</v>
      </c>
      <c r="I23" s="13" t="s">
        <v>34</v>
      </c>
      <c r="J23" s="13">
        <v>80</v>
      </c>
      <c r="K23" s="13" t="s">
        <v>35</v>
      </c>
      <c r="L23" s="15">
        <v>2.8849999999999998</v>
      </c>
      <c r="M23" s="16">
        <v>2.8759999999999999</v>
      </c>
      <c r="N23" s="17"/>
    </row>
    <row r="24" spans="1:14">
      <c r="A24" s="12" t="s">
        <v>27</v>
      </c>
      <c r="B24" s="12" t="s">
        <v>30</v>
      </c>
      <c r="C24" s="13" t="s">
        <v>31</v>
      </c>
      <c r="D24" s="14" t="s">
        <v>28</v>
      </c>
      <c r="E24" s="12" t="s">
        <v>81</v>
      </c>
      <c r="F24" s="13" t="s">
        <v>42</v>
      </c>
      <c r="G24" s="13">
        <v>516745</v>
      </c>
      <c r="H24" s="13" t="s">
        <v>91</v>
      </c>
      <c r="I24" s="13" t="s">
        <v>34</v>
      </c>
      <c r="J24" s="13">
        <v>85</v>
      </c>
      <c r="K24" s="13" t="s">
        <v>35</v>
      </c>
      <c r="L24" s="15">
        <v>13.021000000000001</v>
      </c>
      <c r="M24" s="16">
        <v>9.94</v>
      </c>
      <c r="N24" s="17"/>
    </row>
    <row r="25" spans="1:14">
      <c r="A25" s="12" t="s">
        <v>27</v>
      </c>
      <c r="B25" s="12" t="s">
        <v>93</v>
      </c>
      <c r="C25" s="13" t="s">
        <v>31</v>
      </c>
      <c r="D25" s="14" t="s">
        <v>28</v>
      </c>
      <c r="E25" s="12" t="s">
        <v>94</v>
      </c>
      <c r="F25" s="13" t="s">
        <v>33</v>
      </c>
      <c r="G25" s="13">
        <v>154808</v>
      </c>
      <c r="H25" s="13" t="s">
        <v>92</v>
      </c>
      <c r="I25" s="18" t="s">
        <v>95</v>
      </c>
      <c r="J25" s="13" t="s">
        <v>248</v>
      </c>
      <c r="K25" s="18" t="s">
        <v>96</v>
      </c>
      <c r="L25" s="19">
        <v>2.927</v>
      </c>
      <c r="M25" s="16"/>
      <c r="N25" s="17"/>
    </row>
    <row r="26" spans="1:14">
      <c r="A26" s="12" t="s">
        <v>27</v>
      </c>
      <c r="B26" s="12" t="s">
        <v>30</v>
      </c>
      <c r="C26" s="13" t="s">
        <v>31</v>
      </c>
      <c r="D26" s="14" t="s">
        <v>28</v>
      </c>
      <c r="E26" s="12" t="s">
        <v>52</v>
      </c>
      <c r="F26" s="13" t="s">
        <v>101</v>
      </c>
      <c r="G26" s="13">
        <v>639947</v>
      </c>
      <c r="H26" s="20" t="s">
        <v>100</v>
      </c>
      <c r="I26" s="13" t="s">
        <v>102</v>
      </c>
      <c r="J26" s="13">
        <v>6</v>
      </c>
      <c r="K26" s="18" t="s">
        <v>35</v>
      </c>
      <c r="L26" s="21">
        <f>2600/1000</f>
        <v>2.6</v>
      </c>
      <c r="M26" s="16"/>
      <c r="N26" s="17"/>
    </row>
    <row r="27" spans="1:14">
      <c r="A27" s="12" t="s">
        <v>27</v>
      </c>
      <c r="B27" s="12" t="s">
        <v>30</v>
      </c>
      <c r="C27" s="13" t="s">
        <v>31</v>
      </c>
      <c r="D27" s="14" t="s">
        <v>28</v>
      </c>
      <c r="E27" s="12" t="s">
        <v>60</v>
      </c>
      <c r="F27" s="13" t="s">
        <v>104</v>
      </c>
      <c r="G27" s="13">
        <v>645142</v>
      </c>
      <c r="H27" s="20" t="s">
        <v>103</v>
      </c>
      <c r="I27" s="13" t="s">
        <v>102</v>
      </c>
      <c r="J27" s="13">
        <v>25</v>
      </c>
      <c r="K27" s="18" t="s">
        <v>35</v>
      </c>
      <c r="L27" s="21">
        <v>0</v>
      </c>
      <c r="M27" s="16">
        <v>0</v>
      </c>
      <c r="N27" s="17"/>
    </row>
    <row r="28" spans="1:14">
      <c r="A28" s="12" t="s">
        <v>27</v>
      </c>
      <c r="B28" s="12" t="s">
        <v>106</v>
      </c>
      <c r="C28" s="13" t="s">
        <v>107</v>
      </c>
      <c r="D28" s="14" t="s">
        <v>28</v>
      </c>
      <c r="E28" s="12" t="s">
        <v>106</v>
      </c>
      <c r="F28" s="13" t="s">
        <v>50</v>
      </c>
      <c r="G28" s="13">
        <v>624077</v>
      </c>
      <c r="H28" s="20" t="s">
        <v>105</v>
      </c>
      <c r="I28" s="13" t="s">
        <v>102</v>
      </c>
      <c r="J28" s="13">
        <v>50</v>
      </c>
      <c r="K28" s="18" t="s">
        <v>35</v>
      </c>
      <c r="L28" s="21">
        <v>10.957000000000001</v>
      </c>
      <c r="M28" s="16">
        <v>10.75</v>
      </c>
      <c r="N28" s="17"/>
    </row>
    <row r="29" spans="1:14">
      <c r="A29" s="12" t="s">
        <v>27</v>
      </c>
      <c r="B29" s="12" t="s">
        <v>30</v>
      </c>
      <c r="C29" s="13" t="s">
        <v>31</v>
      </c>
      <c r="D29" s="14" t="s">
        <v>28</v>
      </c>
      <c r="E29" s="12" t="s">
        <v>109</v>
      </c>
      <c r="F29" s="13" t="s">
        <v>110</v>
      </c>
      <c r="G29" s="13">
        <v>692326</v>
      </c>
      <c r="H29" s="20" t="s">
        <v>108</v>
      </c>
      <c r="I29" s="13" t="s">
        <v>102</v>
      </c>
      <c r="J29" s="13">
        <v>16</v>
      </c>
      <c r="K29" s="18" t="s">
        <v>35</v>
      </c>
      <c r="L29" s="21">
        <f>1677/1000</f>
        <v>1.677</v>
      </c>
      <c r="M29" s="16">
        <v>1.694</v>
      </c>
      <c r="N29" s="17"/>
    </row>
    <row r="30" spans="1:14">
      <c r="A30" s="12" t="s">
        <v>27</v>
      </c>
      <c r="B30" s="12" t="s">
        <v>30</v>
      </c>
      <c r="C30" s="13" t="s">
        <v>31</v>
      </c>
      <c r="D30" s="14" t="s">
        <v>28</v>
      </c>
      <c r="E30" s="12" t="s">
        <v>78</v>
      </c>
      <c r="F30" s="13" t="s">
        <v>112</v>
      </c>
      <c r="G30" s="13">
        <v>514494</v>
      </c>
      <c r="H30" s="20" t="s">
        <v>111</v>
      </c>
      <c r="I30" s="13" t="s">
        <v>102</v>
      </c>
      <c r="J30" s="13">
        <v>60</v>
      </c>
      <c r="K30" s="18" t="s">
        <v>35</v>
      </c>
      <c r="L30" s="21">
        <f>36756/1000</f>
        <v>36.756</v>
      </c>
      <c r="M30" s="16">
        <v>39.405999999999999</v>
      </c>
      <c r="N30" s="17"/>
    </row>
    <row r="31" spans="1:14">
      <c r="A31" s="12" t="s">
        <v>27</v>
      </c>
      <c r="B31" s="12" t="s">
        <v>30</v>
      </c>
      <c r="C31" s="13" t="s">
        <v>31</v>
      </c>
      <c r="D31" s="14" t="s">
        <v>28</v>
      </c>
      <c r="E31" s="12" t="s">
        <v>78</v>
      </c>
      <c r="F31" s="13" t="s">
        <v>90</v>
      </c>
      <c r="G31" s="13">
        <v>506913</v>
      </c>
      <c r="H31" s="20" t="s">
        <v>113</v>
      </c>
      <c r="I31" s="13" t="s">
        <v>102</v>
      </c>
      <c r="J31" s="13">
        <v>25</v>
      </c>
      <c r="K31" s="18" t="s">
        <v>35</v>
      </c>
      <c r="L31" s="21">
        <f>1713/1000</f>
        <v>1.7130000000000001</v>
      </c>
      <c r="M31" s="16">
        <v>1.929</v>
      </c>
      <c r="N31" s="17"/>
    </row>
    <row r="32" spans="1:14">
      <c r="A32" s="12" t="s">
        <v>27</v>
      </c>
      <c r="B32" s="12" t="s">
        <v>30</v>
      </c>
      <c r="C32" s="13" t="s">
        <v>31</v>
      </c>
      <c r="D32" s="14">
        <v>326283</v>
      </c>
      <c r="E32" s="12" t="s">
        <v>78</v>
      </c>
      <c r="F32" s="13">
        <v>3</v>
      </c>
      <c r="G32" s="13">
        <v>506913</v>
      </c>
      <c r="H32" s="20" t="s">
        <v>114</v>
      </c>
      <c r="I32" s="13" t="s">
        <v>102</v>
      </c>
      <c r="J32" s="13" t="s">
        <v>249</v>
      </c>
      <c r="K32" s="18" t="s">
        <v>35</v>
      </c>
      <c r="L32" s="21">
        <v>15.7</v>
      </c>
      <c r="M32" s="16">
        <v>10.09</v>
      </c>
      <c r="N32" s="17"/>
    </row>
    <row r="33" spans="1:14">
      <c r="A33" s="22" t="s">
        <v>27</v>
      </c>
      <c r="B33" s="22" t="s">
        <v>30</v>
      </c>
      <c r="C33" s="18" t="s">
        <v>31</v>
      </c>
      <c r="D33" s="23" t="s">
        <v>28</v>
      </c>
      <c r="E33" s="22" t="s">
        <v>116</v>
      </c>
      <c r="F33" s="18" t="s">
        <v>117</v>
      </c>
      <c r="G33" s="18">
        <v>561886</v>
      </c>
      <c r="H33" s="18" t="s">
        <v>115</v>
      </c>
      <c r="I33" s="18" t="s">
        <v>102</v>
      </c>
      <c r="J33" s="18">
        <v>25</v>
      </c>
      <c r="K33" s="18" t="s">
        <v>35</v>
      </c>
      <c r="L33" s="21">
        <v>94</v>
      </c>
      <c r="M33" s="24"/>
      <c r="N33" s="17"/>
    </row>
    <row r="34" spans="1:14">
      <c r="A34" s="12" t="s">
        <v>27</v>
      </c>
      <c r="B34" s="12" t="s">
        <v>30</v>
      </c>
      <c r="C34" s="13" t="s">
        <v>31</v>
      </c>
      <c r="D34" s="14" t="s">
        <v>28</v>
      </c>
      <c r="E34" s="12" t="s">
        <v>60</v>
      </c>
      <c r="F34" s="13" t="s">
        <v>119</v>
      </c>
      <c r="G34" s="13">
        <v>514487</v>
      </c>
      <c r="H34" s="20" t="s">
        <v>118</v>
      </c>
      <c r="I34" s="13" t="s">
        <v>102</v>
      </c>
      <c r="J34" s="13">
        <v>25</v>
      </c>
      <c r="K34" s="18" t="s">
        <v>35</v>
      </c>
      <c r="L34" s="21">
        <f>799/1000</f>
        <v>0.79900000000000004</v>
      </c>
      <c r="M34" s="16">
        <v>0.68200000000000005</v>
      </c>
      <c r="N34" s="17"/>
    </row>
    <row r="35" spans="1:14">
      <c r="A35" s="12" t="s">
        <v>27</v>
      </c>
      <c r="B35" s="12" t="s">
        <v>30</v>
      </c>
      <c r="C35" s="13" t="s">
        <v>31</v>
      </c>
      <c r="D35" s="14" t="s">
        <v>28</v>
      </c>
      <c r="E35" s="12" t="s">
        <v>116</v>
      </c>
      <c r="F35" s="13" t="s">
        <v>121</v>
      </c>
      <c r="G35" s="13">
        <v>502158</v>
      </c>
      <c r="H35" s="13" t="s">
        <v>120</v>
      </c>
      <c r="I35" s="13" t="s">
        <v>102</v>
      </c>
      <c r="J35" s="13">
        <v>28</v>
      </c>
      <c r="K35" s="18" t="s">
        <v>35</v>
      </c>
      <c r="L35" s="21">
        <f>1586/1000</f>
        <v>1.5860000000000001</v>
      </c>
      <c r="M35" s="16">
        <v>1.8320000000000001</v>
      </c>
      <c r="N35" s="17"/>
    </row>
    <row r="36" spans="1:14">
      <c r="A36" s="12" t="s">
        <v>27</v>
      </c>
      <c r="B36" s="12" t="s">
        <v>30</v>
      </c>
      <c r="C36" s="13" t="s">
        <v>31</v>
      </c>
      <c r="D36" s="14" t="s">
        <v>28</v>
      </c>
      <c r="E36" s="12" t="s">
        <v>78</v>
      </c>
      <c r="F36" s="13" t="s">
        <v>112</v>
      </c>
      <c r="G36" s="13">
        <v>551515</v>
      </c>
      <c r="H36" s="13" t="s">
        <v>122</v>
      </c>
      <c r="I36" s="13" t="s">
        <v>102</v>
      </c>
      <c r="J36" s="13">
        <v>25</v>
      </c>
      <c r="K36" s="18" t="s">
        <v>35</v>
      </c>
      <c r="L36" s="21">
        <f>6506/1000</f>
        <v>6.5060000000000002</v>
      </c>
      <c r="M36" s="16">
        <v>6.3490000000000002</v>
      </c>
      <c r="N36" s="17"/>
    </row>
    <row r="37" spans="1:14">
      <c r="A37" s="12" t="s">
        <v>27</v>
      </c>
      <c r="B37" s="25" t="s">
        <v>30</v>
      </c>
      <c r="C37" s="13" t="s">
        <v>31</v>
      </c>
      <c r="D37" s="14" t="s">
        <v>28</v>
      </c>
      <c r="E37" s="12" t="s">
        <v>124</v>
      </c>
      <c r="F37" s="13" t="s">
        <v>110</v>
      </c>
      <c r="G37" s="13">
        <v>669193</v>
      </c>
      <c r="H37" s="13" t="s">
        <v>123</v>
      </c>
      <c r="I37" s="13" t="s">
        <v>102</v>
      </c>
      <c r="J37" s="13">
        <v>16</v>
      </c>
      <c r="K37" s="18" t="s">
        <v>35</v>
      </c>
      <c r="L37" s="21">
        <f>1446/1000</f>
        <v>1.446</v>
      </c>
      <c r="M37" s="16">
        <v>1.4339999999999999</v>
      </c>
      <c r="N37" s="17"/>
    </row>
    <row r="38" spans="1:14">
      <c r="A38" s="12" t="s">
        <v>27</v>
      </c>
      <c r="B38" s="12" t="s">
        <v>30</v>
      </c>
      <c r="C38" s="18" t="s">
        <v>31</v>
      </c>
      <c r="D38" s="14" t="s">
        <v>28</v>
      </c>
      <c r="E38" s="26" t="s">
        <v>126</v>
      </c>
      <c r="F38" s="13" t="s">
        <v>127</v>
      </c>
      <c r="G38" s="13">
        <v>664404</v>
      </c>
      <c r="H38" s="27" t="s">
        <v>125</v>
      </c>
      <c r="I38" s="18" t="s">
        <v>102</v>
      </c>
      <c r="J38" s="13">
        <v>25</v>
      </c>
      <c r="K38" s="13" t="s">
        <v>35</v>
      </c>
      <c r="L38" s="21">
        <f>122/1000</f>
        <v>0.122</v>
      </c>
      <c r="M38" s="28">
        <v>7.6999999999999999E-2</v>
      </c>
      <c r="N38" s="17"/>
    </row>
    <row r="39" spans="1:14">
      <c r="A39" s="12" t="s">
        <v>27</v>
      </c>
      <c r="B39" s="25" t="s">
        <v>30</v>
      </c>
      <c r="C39" s="13" t="s">
        <v>31</v>
      </c>
      <c r="D39" s="14" t="s">
        <v>28</v>
      </c>
      <c r="E39" s="12" t="s">
        <v>109</v>
      </c>
      <c r="F39" s="13" t="s">
        <v>129</v>
      </c>
      <c r="G39" s="13">
        <v>683975</v>
      </c>
      <c r="H39" s="13" t="s">
        <v>128</v>
      </c>
      <c r="I39" s="13" t="s">
        <v>102</v>
      </c>
      <c r="J39" s="13">
        <v>40</v>
      </c>
      <c r="K39" s="18" t="s">
        <v>35</v>
      </c>
      <c r="L39" s="21">
        <f>880/1000</f>
        <v>0.88</v>
      </c>
      <c r="M39" s="16">
        <v>0.85</v>
      </c>
      <c r="N39" s="17"/>
    </row>
    <row r="40" spans="1:14">
      <c r="A40" s="12" t="s">
        <v>27</v>
      </c>
      <c r="B40" s="26" t="s">
        <v>30</v>
      </c>
      <c r="C40" s="18" t="s">
        <v>31</v>
      </c>
      <c r="D40" s="14" t="s">
        <v>28</v>
      </c>
      <c r="E40" s="12" t="s">
        <v>131</v>
      </c>
      <c r="F40" s="13" t="s">
        <v>84</v>
      </c>
      <c r="G40" s="18">
        <v>505546</v>
      </c>
      <c r="H40" s="18" t="s">
        <v>130</v>
      </c>
      <c r="I40" s="13" t="s">
        <v>102</v>
      </c>
      <c r="J40" s="13">
        <v>32</v>
      </c>
      <c r="K40" s="18" t="s">
        <v>35</v>
      </c>
      <c r="L40" s="21">
        <f>10999/1000</f>
        <v>10.999000000000001</v>
      </c>
      <c r="M40" s="16">
        <v>9.4510000000000005</v>
      </c>
      <c r="N40" s="17"/>
    </row>
    <row r="41" spans="1:14">
      <c r="A41" s="12" t="s">
        <v>27</v>
      </c>
      <c r="B41" s="26" t="s">
        <v>30</v>
      </c>
      <c r="C41" s="18" t="s">
        <v>31</v>
      </c>
      <c r="D41" s="14" t="s">
        <v>28</v>
      </c>
      <c r="E41" s="12" t="s">
        <v>133</v>
      </c>
      <c r="F41" s="13" t="s">
        <v>134</v>
      </c>
      <c r="G41" s="18">
        <v>3783</v>
      </c>
      <c r="H41" s="13" t="s">
        <v>132</v>
      </c>
      <c r="I41" s="13" t="s">
        <v>102</v>
      </c>
      <c r="J41" s="13" t="s">
        <v>250</v>
      </c>
      <c r="K41" s="18" t="s">
        <v>35</v>
      </c>
      <c r="L41" s="21">
        <v>20</v>
      </c>
      <c r="M41" s="16">
        <v>16.353999999999999</v>
      </c>
      <c r="N41" s="17"/>
    </row>
    <row r="42" spans="1:14">
      <c r="A42" s="29" t="s">
        <v>27</v>
      </c>
      <c r="B42" s="30" t="s">
        <v>30</v>
      </c>
      <c r="C42" s="31" t="s">
        <v>31</v>
      </c>
      <c r="D42" s="32" t="s">
        <v>28</v>
      </c>
      <c r="E42" s="29" t="s">
        <v>210</v>
      </c>
      <c r="F42" s="31">
        <v>1</v>
      </c>
      <c r="G42" s="31"/>
      <c r="H42" s="31" t="s">
        <v>209</v>
      </c>
      <c r="I42" s="31" t="s">
        <v>102</v>
      </c>
      <c r="J42" s="31"/>
      <c r="K42" s="31" t="s">
        <v>35</v>
      </c>
      <c r="L42" s="33"/>
      <c r="M42" s="34">
        <v>7.7560000000000002</v>
      </c>
      <c r="N42" s="17"/>
    </row>
    <row r="43" spans="1:14">
      <c r="A43" s="29" t="s">
        <v>27</v>
      </c>
      <c r="B43" s="30" t="s">
        <v>30</v>
      </c>
      <c r="C43" s="31" t="s">
        <v>31</v>
      </c>
      <c r="D43" s="32" t="s">
        <v>28</v>
      </c>
      <c r="E43" s="29" t="s">
        <v>78</v>
      </c>
      <c r="F43" s="31">
        <v>3</v>
      </c>
      <c r="G43" s="31"/>
      <c r="H43" s="31" t="s">
        <v>213</v>
      </c>
      <c r="I43" s="31" t="s">
        <v>102</v>
      </c>
      <c r="J43" s="31"/>
      <c r="K43" s="31" t="s">
        <v>35</v>
      </c>
      <c r="L43" s="33"/>
      <c r="M43" s="34">
        <v>4.2190000000000003</v>
      </c>
      <c r="N43" s="17"/>
    </row>
    <row r="44" spans="1:14">
      <c r="A44" s="29" t="s">
        <v>27</v>
      </c>
      <c r="B44" s="30" t="s">
        <v>30</v>
      </c>
      <c r="C44" s="31" t="s">
        <v>31</v>
      </c>
      <c r="D44" s="32" t="s">
        <v>28</v>
      </c>
      <c r="E44" s="29" t="s">
        <v>78</v>
      </c>
      <c r="F44" s="31">
        <v>3</v>
      </c>
      <c r="G44" s="31"/>
      <c r="H44" s="31" t="s">
        <v>214</v>
      </c>
      <c r="I44" s="31" t="s">
        <v>102</v>
      </c>
      <c r="J44" s="31"/>
      <c r="K44" s="31" t="s">
        <v>35</v>
      </c>
      <c r="L44" s="33"/>
      <c r="M44" s="34">
        <v>20.859000000000002</v>
      </c>
      <c r="N44" s="17"/>
    </row>
    <row r="45" spans="1:14">
      <c r="A45" s="29" t="s">
        <v>27</v>
      </c>
      <c r="B45" s="30" t="s">
        <v>30</v>
      </c>
      <c r="C45" s="31" t="s">
        <v>31</v>
      </c>
      <c r="D45" s="32" t="s">
        <v>28</v>
      </c>
      <c r="E45" s="29" t="s">
        <v>216</v>
      </c>
      <c r="F45" s="31">
        <v>46</v>
      </c>
      <c r="G45" s="31"/>
      <c r="H45" s="31" t="s">
        <v>215</v>
      </c>
      <c r="I45" s="31" t="s">
        <v>102</v>
      </c>
      <c r="J45" s="31"/>
      <c r="K45" s="31" t="s">
        <v>35</v>
      </c>
      <c r="L45" s="33"/>
      <c r="M45" s="34">
        <v>5.7960000000000003</v>
      </c>
      <c r="N45" s="17"/>
    </row>
    <row r="46" spans="1:14">
      <c r="A46" s="29" t="s">
        <v>27</v>
      </c>
      <c r="B46" s="30" t="s">
        <v>30</v>
      </c>
      <c r="C46" s="31" t="s">
        <v>31</v>
      </c>
      <c r="D46" s="32" t="s">
        <v>28</v>
      </c>
      <c r="E46" s="29" t="s">
        <v>78</v>
      </c>
      <c r="F46" s="31">
        <v>26</v>
      </c>
      <c r="G46" s="31"/>
      <c r="H46" s="31" t="s">
        <v>217</v>
      </c>
      <c r="I46" s="31" t="s">
        <v>102</v>
      </c>
      <c r="J46" s="31"/>
      <c r="K46" s="31" t="s">
        <v>35</v>
      </c>
      <c r="L46" s="33"/>
      <c r="M46" s="34">
        <v>3.3130000000000002</v>
      </c>
      <c r="N46" s="17"/>
    </row>
    <row r="47" spans="1:14">
      <c r="A47" s="29" t="s">
        <v>27</v>
      </c>
      <c r="B47" s="30" t="s">
        <v>30</v>
      </c>
      <c r="C47" s="31" t="s">
        <v>31</v>
      </c>
      <c r="D47" s="32" t="s">
        <v>28</v>
      </c>
      <c r="E47" s="29" t="s">
        <v>210</v>
      </c>
      <c r="F47" s="31">
        <v>64</v>
      </c>
      <c r="G47" s="31"/>
      <c r="H47" s="31" t="s">
        <v>218</v>
      </c>
      <c r="I47" s="31" t="s">
        <v>102</v>
      </c>
      <c r="J47" s="31"/>
      <c r="K47" s="31" t="s">
        <v>35</v>
      </c>
      <c r="L47" s="33"/>
      <c r="M47" s="34">
        <v>19.405000000000001</v>
      </c>
      <c r="N47" s="17"/>
    </row>
    <row r="48" spans="1:14">
      <c r="A48" s="29" t="s">
        <v>27</v>
      </c>
      <c r="B48" s="30" t="s">
        <v>30</v>
      </c>
      <c r="C48" s="31" t="s">
        <v>31</v>
      </c>
      <c r="D48" s="32" t="s">
        <v>28</v>
      </c>
      <c r="E48" s="29" t="s">
        <v>78</v>
      </c>
      <c r="F48" s="31">
        <v>46</v>
      </c>
      <c r="G48" s="31"/>
      <c r="H48" s="31" t="s">
        <v>219</v>
      </c>
      <c r="I48" s="31" t="s">
        <v>102</v>
      </c>
      <c r="J48" s="31"/>
      <c r="K48" s="31" t="s">
        <v>35</v>
      </c>
      <c r="L48" s="33"/>
      <c r="M48" s="34">
        <v>0.75700000000000001</v>
      </c>
      <c r="N48" s="17"/>
    </row>
    <row r="49" spans="1:16">
      <c r="A49" s="29" t="s">
        <v>27</v>
      </c>
      <c r="B49" s="30" t="s">
        <v>30</v>
      </c>
      <c r="C49" s="31" t="s">
        <v>31</v>
      </c>
      <c r="D49" s="32" t="s">
        <v>28</v>
      </c>
      <c r="E49" s="29" t="s">
        <v>221</v>
      </c>
      <c r="F49" s="31">
        <v>12</v>
      </c>
      <c r="G49" s="31"/>
      <c r="H49" s="31" t="s">
        <v>220</v>
      </c>
      <c r="I49" s="31" t="s">
        <v>102</v>
      </c>
      <c r="J49" s="31"/>
      <c r="K49" s="31" t="s">
        <v>35</v>
      </c>
      <c r="L49" s="33"/>
      <c r="M49" s="34">
        <v>0.3</v>
      </c>
      <c r="N49" s="17"/>
    </row>
    <row r="50" spans="1:16">
      <c r="A50" s="29" t="s">
        <v>27</v>
      </c>
      <c r="B50" s="30" t="s">
        <v>30</v>
      </c>
      <c r="C50" s="31" t="s">
        <v>31</v>
      </c>
      <c r="D50" s="32" t="s">
        <v>28</v>
      </c>
      <c r="E50" s="29" t="s">
        <v>223</v>
      </c>
      <c r="F50" s="31">
        <v>3</v>
      </c>
      <c r="G50" s="31"/>
      <c r="H50" s="31" t="s">
        <v>222</v>
      </c>
      <c r="I50" s="31" t="s">
        <v>102</v>
      </c>
      <c r="J50" s="31"/>
      <c r="K50" s="31" t="s">
        <v>35</v>
      </c>
      <c r="L50" s="33"/>
      <c r="M50" s="34">
        <v>0.83799999999999997</v>
      </c>
      <c r="N50" s="17"/>
    </row>
    <row r="51" spans="1:16">
      <c r="A51" s="35" t="s">
        <v>251</v>
      </c>
      <c r="B51" s="25" t="s">
        <v>30</v>
      </c>
      <c r="C51" s="13" t="s">
        <v>31</v>
      </c>
      <c r="D51" s="13">
        <v>37874161</v>
      </c>
      <c r="E51" s="12" t="s">
        <v>138</v>
      </c>
      <c r="F51" s="13">
        <v>3</v>
      </c>
      <c r="G51" s="18">
        <v>512286</v>
      </c>
      <c r="H51" s="18" t="s">
        <v>135</v>
      </c>
      <c r="I51" s="13" t="s">
        <v>102</v>
      </c>
      <c r="J51" s="18">
        <v>100</v>
      </c>
      <c r="K51" s="18" t="s">
        <v>35</v>
      </c>
      <c r="L51" s="21">
        <v>12.688000000000001</v>
      </c>
      <c r="M51" s="36"/>
      <c r="N51"/>
      <c r="O51"/>
      <c r="P51"/>
    </row>
    <row r="52" spans="1:16">
      <c r="A52" s="25" t="s">
        <v>252</v>
      </c>
      <c r="B52" s="12" t="s">
        <v>30</v>
      </c>
      <c r="C52" s="13" t="s">
        <v>31</v>
      </c>
      <c r="D52" s="13">
        <v>37874136</v>
      </c>
      <c r="E52" s="12" t="s">
        <v>145</v>
      </c>
      <c r="F52" s="13">
        <v>1</v>
      </c>
      <c r="G52" s="18">
        <v>513752</v>
      </c>
      <c r="H52" s="18" t="s">
        <v>142</v>
      </c>
      <c r="I52" s="13" t="s">
        <v>102</v>
      </c>
      <c r="J52" s="18">
        <v>40</v>
      </c>
      <c r="K52" s="18" t="s">
        <v>35</v>
      </c>
      <c r="L52" s="21">
        <v>11.365</v>
      </c>
      <c r="M52" s="16"/>
    </row>
    <row r="53" spans="1:16">
      <c r="A53" s="35" t="s">
        <v>253</v>
      </c>
      <c r="B53" s="12" t="s">
        <v>30</v>
      </c>
      <c r="C53" s="13" t="s">
        <v>31</v>
      </c>
      <c r="D53" s="13">
        <v>37874179</v>
      </c>
      <c r="E53" s="12" t="s">
        <v>150</v>
      </c>
      <c r="F53" s="13">
        <v>41</v>
      </c>
      <c r="G53" s="18">
        <v>580224</v>
      </c>
      <c r="H53" s="18" t="s">
        <v>148</v>
      </c>
      <c r="I53" s="13" t="s">
        <v>102</v>
      </c>
      <c r="J53" s="18">
        <v>315</v>
      </c>
      <c r="K53" s="18" t="s">
        <v>35</v>
      </c>
      <c r="L53" s="21">
        <v>19.72</v>
      </c>
      <c r="M53" s="16"/>
    </row>
    <row r="54" spans="1:16" ht="16.5" customHeight="1">
      <c r="A54" s="25" t="s">
        <v>254</v>
      </c>
      <c r="B54" s="12" t="s">
        <v>30</v>
      </c>
      <c r="C54" s="13" t="s">
        <v>31</v>
      </c>
      <c r="D54" s="13">
        <v>36158968</v>
      </c>
      <c r="E54" s="12" t="s">
        <v>156</v>
      </c>
      <c r="F54" s="13">
        <v>2</v>
      </c>
      <c r="G54" s="18">
        <v>513744</v>
      </c>
      <c r="H54" s="18" t="s">
        <v>153</v>
      </c>
      <c r="I54" s="13" t="s">
        <v>102</v>
      </c>
      <c r="J54" s="18">
        <v>170</v>
      </c>
      <c r="K54" s="18" t="s">
        <v>35</v>
      </c>
      <c r="L54" s="21">
        <f>73538/1000</f>
        <v>73.537999999999997</v>
      </c>
      <c r="M54" s="16"/>
    </row>
    <row r="55" spans="1:16">
      <c r="A55" s="25" t="s">
        <v>255</v>
      </c>
      <c r="B55" s="12" t="s">
        <v>30</v>
      </c>
      <c r="C55" s="13" t="s">
        <v>31</v>
      </c>
      <c r="D55" s="13">
        <v>36158976</v>
      </c>
      <c r="E55" s="12" t="s">
        <v>162</v>
      </c>
      <c r="F55" s="13">
        <v>38</v>
      </c>
      <c r="G55" s="18">
        <v>36158976</v>
      </c>
      <c r="H55" s="18" t="s">
        <v>159</v>
      </c>
      <c r="I55" s="13" t="s">
        <v>102</v>
      </c>
      <c r="J55" s="18">
        <v>125</v>
      </c>
      <c r="K55" s="18" t="s">
        <v>35</v>
      </c>
      <c r="L55" s="21">
        <f>88376/1000</f>
        <v>88.376000000000005</v>
      </c>
      <c r="M55" s="16"/>
    </row>
    <row r="56" spans="1:16">
      <c r="A56" s="25" t="s">
        <v>256</v>
      </c>
      <c r="B56" s="12" t="s">
        <v>30</v>
      </c>
      <c r="C56" s="13" t="s">
        <v>31</v>
      </c>
      <c r="D56" s="13">
        <v>37874268</v>
      </c>
      <c r="E56" s="12" t="s">
        <v>47</v>
      </c>
      <c r="F56" s="13">
        <v>8</v>
      </c>
      <c r="G56" s="13">
        <v>37874268</v>
      </c>
      <c r="H56" s="18" t="s">
        <v>166</v>
      </c>
      <c r="I56" s="13" t="s">
        <v>102</v>
      </c>
      <c r="J56" s="18">
        <v>250</v>
      </c>
      <c r="K56" s="18" t="s">
        <v>35</v>
      </c>
      <c r="L56" s="21">
        <f>41181.5/1000</f>
        <v>41.1815</v>
      </c>
      <c r="M56" s="16"/>
    </row>
    <row r="57" spans="1:16">
      <c r="A57" s="25" t="s">
        <v>257</v>
      </c>
      <c r="B57" s="12" t="s">
        <v>30</v>
      </c>
      <c r="C57" s="13" t="s">
        <v>31</v>
      </c>
      <c r="D57" s="14" t="s">
        <v>173</v>
      </c>
      <c r="E57" s="12" t="s">
        <v>126</v>
      </c>
      <c r="F57" s="13">
        <v>13</v>
      </c>
      <c r="G57" s="14" t="s">
        <v>175</v>
      </c>
      <c r="H57" s="13" t="s">
        <v>171</v>
      </c>
      <c r="I57" s="13" t="s">
        <v>102</v>
      </c>
      <c r="J57" s="13">
        <v>250</v>
      </c>
      <c r="K57" s="18" t="s">
        <v>35</v>
      </c>
      <c r="L57" s="21">
        <v>157.12</v>
      </c>
      <c r="M57" s="16"/>
    </row>
    <row r="58" spans="1:16">
      <c r="A58" s="25" t="s">
        <v>258</v>
      </c>
      <c r="B58" s="12" t="s">
        <v>183</v>
      </c>
      <c r="C58" s="13" t="s">
        <v>184</v>
      </c>
      <c r="D58" s="14" t="s">
        <v>181</v>
      </c>
      <c r="E58" s="12" t="s">
        <v>185</v>
      </c>
      <c r="F58" s="13">
        <v>12030</v>
      </c>
      <c r="G58" s="14" t="s">
        <v>186</v>
      </c>
      <c r="H58" s="37" t="s">
        <v>179</v>
      </c>
      <c r="I58" s="13" t="s">
        <v>102</v>
      </c>
      <c r="J58" s="13">
        <v>25</v>
      </c>
      <c r="K58" s="18" t="s">
        <v>35</v>
      </c>
      <c r="L58" s="21">
        <f>500/1000</f>
        <v>0.5</v>
      </c>
      <c r="M58" s="16"/>
    </row>
    <row r="59" spans="1:16">
      <c r="A59" s="25" t="s">
        <v>259</v>
      </c>
      <c r="B59" s="12" t="s">
        <v>30</v>
      </c>
      <c r="C59" s="13" t="s">
        <v>31</v>
      </c>
      <c r="D59" s="13">
        <v>42234891</v>
      </c>
      <c r="E59" s="12" t="s">
        <v>193</v>
      </c>
      <c r="F59" s="13">
        <v>0</v>
      </c>
      <c r="G59" s="13">
        <v>11950054</v>
      </c>
      <c r="H59" s="13" t="s">
        <v>190</v>
      </c>
      <c r="I59" s="13" t="s">
        <v>102</v>
      </c>
      <c r="J59" s="13">
        <v>100</v>
      </c>
      <c r="K59" s="18" t="s">
        <v>35</v>
      </c>
      <c r="L59" s="21">
        <f>74940/1000</f>
        <v>74.94</v>
      </c>
      <c r="M59" s="16"/>
    </row>
    <row r="60" spans="1:16">
      <c r="A60" s="25" t="s">
        <v>260</v>
      </c>
      <c r="B60" s="12" t="s">
        <v>30</v>
      </c>
      <c r="C60" s="13" t="s">
        <v>31</v>
      </c>
      <c r="D60" s="13">
        <v>42234891</v>
      </c>
      <c r="E60" s="12" t="s">
        <v>197</v>
      </c>
      <c r="F60" s="13">
        <v>1</v>
      </c>
      <c r="G60" s="13">
        <v>11924377</v>
      </c>
      <c r="H60" s="13" t="s">
        <v>196</v>
      </c>
      <c r="I60" s="13" t="s">
        <v>102</v>
      </c>
      <c r="J60" s="13">
        <v>100</v>
      </c>
      <c r="K60" s="18" t="s">
        <v>35</v>
      </c>
      <c r="L60" s="21">
        <v>48.12</v>
      </c>
      <c r="M60" s="16"/>
    </row>
    <row r="61" spans="1:16">
      <c r="A61" s="25" t="s">
        <v>260</v>
      </c>
      <c r="B61" s="12" t="s">
        <v>30</v>
      </c>
      <c r="C61" s="13" t="s">
        <v>31</v>
      </c>
      <c r="D61" s="13">
        <v>42234891</v>
      </c>
      <c r="E61" s="12" t="s">
        <v>199</v>
      </c>
      <c r="F61" s="13">
        <v>5</v>
      </c>
      <c r="G61" s="13">
        <v>11578</v>
      </c>
      <c r="H61" s="38" t="s">
        <v>198</v>
      </c>
      <c r="I61" s="13" t="s">
        <v>102</v>
      </c>
      <c r="J61" s="13">
        <v>35</v>
      </c>
      <c r="K61" s="18" t="s">
        <v>35</v>
      </c>
      <c r="L61" s="21">
        <f>4000/1000</f>
        <v>4</v>
      </c>
      <c r="M61" s="16"/>
    </row>
    <row r="62" spans="1:16">
      <c r="A62" s="25" t="s">
        <v>260</v>
      </c>
      <c r="B62" s="12" t="s">
        <v>30</v>
      </c>
      <c r="C62" s="13" t="s">
        <v>31</v>
      </c>
      <c r="D62" s="13">
        <v>42234891</v>
      </c>
      <c r="E62" s="12" t="s">
        <v>197</v>
      </c>
      <c r="F62" s="13">
        <v>2</v>
      </c>
      <c r="G62" s="37">
        <v>11800644</v>
      </c>
      <c r="H62" s="38" t="s">
        <v>200</v>
      </c>
      <c r="I62" s="13" t="s">
        <v>102</v>
      </c>
      <c r="J62" s="37">
        <v>19</v>
      </c>
      <c r="K62" s="18" t="s">
        <v>35</v>
      </c>
      <c r="L62" s="21">
        <v>27</v>
      </c>
      <c r="M62" s="16"/>
    </row>
    <row r="63" spans="1:16">
      <c r="A63" s="25" t="s">
        <v>260</v>
      </c>
      <c r="B63" s="12" t="s">
        <v>30</v>
      </c>
      <c r="C63" s="13" t="s">
        <v>31</v>
      </c>
      <c r="D63" s="13">
        <v>42234891</v>
      </c>
      <c r="E63" s="12" t="s">
        <v>202</v>
      </c>
      <c r="F63" s="13">
        <v>2</v>
      </c>
      <c r="G63" s="37">
        <v>11825342</v>
      </c>
      <c r="H63" s="38" t="s">
        <v>201</v>
      </c>
      <c r="I63" s="13" t="s">
        <v>102</v>
      </c>
      <c r="J63" s="37">
        <v>125</v>
      </c>
      <c r="K63" s="18" t="s">
        <v>35</v>
      </c>
      <c r="L63" s="21">
        <v>10.95</v>
      </c>
      <c r="M63" s="16"/>
    </row>
    <row r="64" spans="1:16">
      <c r="A64" s="25" t="s">
        <v>260</v>
      </c>
      <c r="B64" s="12" t="s">
        <v>30</v>
      </c>
      <c r="C64" s="13" t="s">
        <v>31</v>
      </c>
      <c r="D64" s="13">
        <v>42234891</v>
      </c>
      <c r="E64" s="12" t="s">
        <v>204</v>
      </c>
      <c r="F64" s="13">
        <v>3</v>
      </c>
      <c r="G64" s="37">
        <v>4615586</v>
      </c>
      <c r="H64" s="38" t="s">
        <v>203</v>
      </c>
      <c r="I64" s="13" t="s">
        <v>102</v>
      </c>
      <c r="J64" s="37">
        <v>25</v>
      </c>
      <c r="K64" s="18" t="s">
        <v>35</v>
      </c>
      <c r="L64" s="21">
        <v>1.5</v>
      </c>
      <c r="M64" s="16"/>
      <c r="P64" s="39"/>
    </row>
    <row r="65" spans="1:13">
      <c r="A65" s="25" t="s">
        <v>260</v>
      </c>
      <c r="B65" s="12" t="s">
        <v>30</v>
      </c>
      <c r="C65" s="13" t="s">
        <v>31</v>
      </c>
      <c r="D65" s="13">
        <v>42234891</v>
      </c>
      <c r="E65" s="12" t="s">
        <v>204</v>
      </c>
      <c r="F65" s="13">
        <v>3</v>
      </c>
      <c r="G65" s="37">
        <v>4618175</v>
      </c>
      <c r="H65" s="38" t="s">
        <v>205</v>
      </c>
      <c r="I65" s="13" t="s">
        <v>102</v>
      </c>
      <c r="J65" s="37">
        <v>25</v>
      </c>
      <c r="K65" s="18" t="s">
        <v>35</v>
      </c>
      <c r="L65" s="21">
        <v>0.28999999999999998</v>
      </c>
      <c r="M65" s="16"/>
    </row>
    <row r="66" spans="1:13">
      <c r="A66" s="25" t="s">
        <v>260</v>
      </c>
      <c r="B66" s="12" t="s">
        <v>30</v>
      </c>
      <c r="C66" s="13" t="s">
        <v>31</v>
      </c>
      <c r="D66" s="13">
        <v>42234891</v>
      </c>
      <c r="E66" s="12" t="s">
        <v>207</v>
      </c>
      <c r="F66" s="13">
        <v>19</v>
      </c>
      <c r="G66" s="37">
        <v>11800399</v>
      </c>
      <c r="H66" s="38" t="s">
        <v>206</v>
      </c>
      <c r="I66" s="13" t="s">
        <v>102</v>
      </c>
      <c r="J66" s="37">
        <v>100</v>
      </c>
      <c r="K66" s="18" t="s">
        <v>35</v>
      </c>
      <c r="L66" s="21">
        <v>27.9</v>
      </c>
      <c r="M66" s="16"/>
    </row>
    <row r="67" spans="1:13">
      <c r="A67" s="25" t="s">
        <v>260</v>
      </c>
      <c r="B67" s="12" t="s">
        <v>30</v>
      </c>
      <c r="C67" s="13" t="s">
        <v>31</v>
      </c>
      <c r="D67" s="13">
        <v>42234891</v>
      </c>
      <c r="E67" s="12" t="s">
        <v>202</v>
      </c>
      <c r="F67" s="13">
        <v>4</v>
      </c>
      <c r="G67" s="37">
        <v>11924197</v>
      </c>
      <c r="H67" s="38" t="s">
        <v>208</v>
      </c>
      <c r="I67" s="13" t="s">
        <v>102</v>
      </c>
      <c r="J67" s="37">
        <v>610</v>
      </c>
      <c r="K67" s="18" t="s">
        <v>35</v>
      </c>
      <c r="L67" s="21">
        <v>422.94</v>
      </c>
      <c r="M67" s="16"/>
    </row>
    <row r="68" spans="1:13">
      <c r="A68" s="29" t="s">
        <v>261</v>
      </c>
      <c r="B68" s="29" t="s">
        <v>30</v>
      </c>
      <c r="C68" s="31" t="s">
        <v>31</v>
      </c>
      <c r="D68" s="31">
        <v>36159026</v>
      </c>
      <c r="E68" s="29" t="s">
        <v>124</v>
      </c>
      <c r="F68" s="31">
        <v>12</v>
      </c>
      <c r="G68" s="31">
        <v>4819634</v>
      </c>
      <c r="H68" s="31" t="s">
        <v>224</v>
      </c>
      <c r="I68" s="31" t="s">
        <v>102</v>
      </c>
      <c r="J68" s="31" t="s">
        <v>262</v>
      </c>
      <c r="K68" s="31" t="s">
        <v>35</v>
      </c>
      <c r="L68" s="29">
        <v>4.16</v>
      </c>
      <c r="M68" s="40"/>
    </row>
    <row r="69" spans="1:13">
      <c r="A69" s="29" t="s">
        <v>261</v>
      </c>
      <c r="B69" s="29" t="s">
        <v>30</v>
      </c>
      <c r="C69" s="31" t="s">
        <v>31</v>
      </c>
      <c r="D69" s="31">
        <v>36159026</v>
      </c>
      <c r="E69" s="29" t="s">
        <v>60</v>
      </c>
      <c r="F69" s="31">
        <v>12</v>
      </c>
      <c r="G69" s="31">
        <v>30022928</v>
      </c>
      <c r="H69" s="31" t="s">
        <v>230</v>
      </c>
      <c r="I69" s="31" t="s">
        <v>102</v>
      </c>
      <c r="J69" s="31" t="s">
        <v>263</v>
      </c>
      <c r="K69" s="31" t="s">
        <v>35</v>
      </c>
      <c r="L69" s="29">
        <v>4.6399999999999997</v>
      </c>
      <c r="M69" s="40"/>
    </row>
    <row r="70" spans="1:13">
      <c r="A70" s="29" t="s">
        <v>261</v>
      </c>
      <c r="B70" s="29" t="s">
        <v>30</v>
      </c>
      <c r="C70" s="31" t="s">
        <v>31</v>
      </c>
      <c r="D70" s="31">
        <v>36159026</v>
      </c>
      <c r="E70" s="29" t="s">
        <v>60</v>
      </c>
      <c r="F70" s="31">
        <v>15</v>
      </c>
      <c r="G70" s="31">
        <v>110020622</v>
      </c>
      <c r="H70" s="31" t="s">
        <v>231</v>
      </c>
      <c r="I70" s="31" t="s">
        <v>102</v>
      </c>
      <c r="J70" s="31" t="s">
        <v>263</v>
      </c>
      <c r="K70" s="31" t="s">
        <v>35</v>
      </c>
      <c r="L70" s="29">
        <v>2.58</v>
      </c>
      <c r="M70" s="40"/>
    </row>
    <row r="71" spans="1:13">
      <c r="A71" s="29" t="s">
        <v>264</v>
      </c>
      <c r="B71" s="29" t="s">
        <v>30</v>
      </c>
      <c r="C71" s="31" t="s">
        <v>31</v>
      </c>
      <c r="D71" s="31">
        <v>37938096</v>
      </c>
      <c r="E71" s="29" t="s">
        <v>235</v>
      </c>
      <c r="F71" s="31">
        <v>47</v>
      </c>
      <c r="G71" s="31">
        <v>20000060</v>
      </c>
      <c r="H71" s="31" t="s">
        <v>232</v>
      </c>
      <c r="I71" s="31" t="s">
        <v>102</v>
      </c>
      <c r="J71" s="31" t="s">
        <v>263</v>
      </c>
      <c r="K71" s="31" t="s">
        <v>35</v>
      </c>
      <c r="L71" s="29">
        <v>2.67</v>
      </c>
      <c r="M71" s="40"/>
    </row>
    <row r="72" spans="1:13">
      <c r="L72" s="1"/>
    </row>
    <row r="73" spans="1:13">
      <c r="L73" s="1"/>
    </row>
    <row r="74" spans="1:13">
      <c r="L74" s="1"/>
    </row>
    <row r="75" spans="1:13">
      <c r="L75" s="1"/>
    </row>
    <row r="76" spans="1:13">
      <c r="L76" s="1"/>
    </row>
    <row r="77" spans="1:13">
      <c r="L77" s="1"/>
    </row>
    <row r="78" spans="1:13">
      <c r="L78" s="1"/>
    </row>
    <row r="79" spans="1:13">
      <c r="L79" s="1"/>
    </row>
  </sheetData>
  <phoneticPr fontId="2" type="noConversion"/>
  <pageMargins left="0.7" right="0.7" top="0.75" bottom="0.75" header="0.3" footer="0.3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Gocikova</dc:creator>
  <cp:keywords/>
  <dc:description/>
  <cp:lastModifiedBy/>
  <cp:revision/>
  <dcterms:created xsi:type="dcterms:W3CDTF">2020-03-24T05:57:52Z</dcterms:created>
  <dcterms:modified xsi:type="dcterms:W3CDTF">2024-09-02T11:50:17Z</dcterms:modified>
  <cp:category/>
  <cp:contentStatus/>
</cp:coreProperties>
</file>