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Z:\01.PROJEKTY\03.KONZULTACIE\Farnosť Ružomberok\Potravinova banka\03. VO\Vyzva_na_predklad_ponuk_staveb_prace\vv\"/>
    </mc:Choice>
  </mc:AlternateContent>
  <xr:revisionPtr revIDLastSave="0" documentId="13_ncr:1_{CC6E8974-9BC2-46E0-8643-6EF64B8734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ELE - Elektroinštalácia b..." sheetId="2" r:id="rId2"/>
    <sheet name="BLE - Bleskozvd budova pr..." sheetId="3" r:id="rId3"/>
  </sheets>
  <definedNames>
    <definedName name="_xlnm._FilterDatabase" localSheetId="2" hidden="1">'BLE - Bleskozvd budova pr...'!$C$121:$K$190</definedName>
    <definedName name="_xlnm._FilterDatabase" localSheetId="1" hidden="1">'ELE - Elektroinštalácia b...'!$C$123:$K$228</definedName>
    <definedName name="_xlnm.Print_Titles" localSheetId="2">'BLE - Bleskozvd budova pr...'!$121:$121</definedName>
    <definedName name="_xlnm.Print_Titles" localSheetId="1">'ELE - Elektroinštalácia b...'!$123:$123</definedName>
    <definedName name="_xlnm.Print_Titles" localSheetId="0">'Rekapitulácia stavby'!$92:$92</definedName>
    <definedName name="_xlnm.Print_Area" localSheetId="2">'BLE - Bleskozvd budova pr...'!$C$4:$J$76,'BLE - Bleskozvd budova pr...'!$C$82:$J$103,'BLE - Bleskozvd budova pr...'!$C$109:$J$190</definedName>
    <definedName name="_xlnm.Print_Area" localSheetId="1">'ELE - Elektroinštalácia b...'!$C$4:$J$76,'ELE - Elektroinštalácia b...'!$C$82:$J$105,'ELE - Elektroinštalácia b...'!$C$111:$J$228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5" i="3"/>
  <c r="BH125" i="3"/>
  <c r="BG125" i="3"/>
  <c r="BE125" i="3"/>
  <c r="T125" i="3"/>
  <c r="T124" i="3" s="1"/>
  <c r="T123" i="3" s="1"/>
  <c r="R125" i="3"/>
  <c r="R124" i="3"/>
  <c r="R123" i="3" s="1"/>
  <c r="P125" i="3"/>
  <c r="P124" i="3" s="1"/>
  <c r="P123" i="3" s="1"/>
  <c r="J119" i="3"/>
  <c r="J118" i="3"/>
  <c r="F116" i="3"/>
  <c r="E114" i="3"/>
  <c r="J92" i="3"/>
  <c r="J91" i="3"/>
  <c r="F89" i="3"/>
  <c r="E87" i="3"/>
  <c r="J18" i="3"/>
  <c r="E18" i="3"/>
  <c r="F92" i="3" s="1"/>
  <c r="J17" i="3"/>
  <c r="J15" i="3"/>
  <c r="E15" i="3"/>
  <c r="F118" i="3" s="1"/>
  <c r="J14" i="3"/>
  <c r="J12" i="3"/>
  <c r="J89" i="3" s="1"/>
  <c r="E7" i="3"/>
  <c r="E85" i="3" s="1"/>
  <c r="J37" i="2"/>
  <c r="J36" i="2"/>
  <c r="AY95" i="1" s="1"/>
  <c r="J35" i="2"/>
  <c r="AX95" i="1" s="1"/>
  <c r="BG228" i="2"/>
  <c r="BF228" i="2"/>
  <c r="BE228" i="2"/>
  <c r="BC228" i="2"/>
  <c r="T228" i="2"/>
  <c r="R228" i="2"/>
  <c r="P228" i="2"/>
  <c r="BG227" i="2"/>
  <c r="BF227" i="2"/>
  <c r="BE227" i="2"/>
  <c r="BC227" i="2"/>
  <c r="T227" i="2"/>
  <c r="R227" i="2"/>
  <c r="P227" i="2"/>
  <c r="BG226" i="2"/>
  <c r="BF226" i="2"/>
  <c r="BE226" i="2"/>
  <c r="BC226" i="2"/>
  <c r="T226" i="2"/>
  <c r="R226" i="2"/>
  <c r="P226" i="2"/>
  <c r="BG225" i="2"/>
  <c r="BF225" i="2"/>
  <c r="BE225" i="2"/>
  <c r="BC225" i="2"/>
  <c r="T225" i="2"/>
  <c r="R225" i="2"/>
  <c r="P225" i="2"/>
  <c r="BG224" i="2"/>
  <c r="BF224" i="2"/>
  <c r="BE224" i="2"/>
  <c r="BC224" i="2"/>
  <c r="T224" i="2"/>
  <c r="R224" i="2"/>
  <c r="P224" i="2"/>
  <c r="BG223" i="2"/>
  <c r="BF223" i="2"/>
  <c r="BE223" i="2"/>
  <c r="BC223" i="2"/>
  <c r="T223" i="2"/>
  <c r="R223" i="2"/>
  <c r="P223" i="2"/>
  <c r="BG222" i="2"/>
  <c r="BF222" i="2"/>
  <c r="BE222" i="2"/>
  <c r="BC222" i="2"/>
  <c r="T222" i="2"/>
  <c r="R222" i="2"/>
  <c r="P222" i="2"/>
  <c r="BG221" i="2"/>
  <c r="BF221" i="2"/>
  <c r="BE221" i="2"/>
  <c r="BC221" i="2"/>
  <c r="T221" i="2"/>
  <c r="R221" i="2"/>
  <c r="P221" i="2"/>
  <c r="BG220" i="2"/>
  <c r="BF220" i="2"/>
  <c r="BE220" i="2"/>
  <c r="BC220" i="2"/>
  <c r="T220" i="2"/>
  <c r="R220" i="2"/>
  <c r="P220" i="2"/>
  <c r="BG219" i="2"/>
  <c r="BF219" i="2"/>
  <c r="BE219" i="2"/>
  <c r="BC219" i="2"/>
  <c r="T219" i="2"/>
  <c r="R219" i="2"/>
  <c r="P219" i="2"/>
  <c r="BG218" i="2"/>
  <c r="BF218" i="2"/>
  <c r="BE218" i="2"/>
  <c r="BC218" i="2"/>
  <c r="T218" i="2"/>
  <c r="R218" i="2"/>
  <c r="P218" i="2"/>
  <c r="BG217" i="2"/>
  <c r="BF217" i="2"/>
  <c r="BE217" i="2"/>
  <c r="BC217" i="2"/>
  <c r="T217" i="2"/>
  <c r="R217" i="2"/>
  <c r="P217" i="2"/>
  <c r="BG216" i="2"/>
  <c r="BF216" i="2"/>
  <c r="BE216" i="2"/>
  <c r="BC216" i="2"/>
  <c r="T216" i="2"/>
  <c r="R216" i="2"/>
  <c r="P216" i="2"/>
  <c r="BG215" i="2"/>
  <c r="BF215" i="2"/>
  <c r="BE215" i="2"/>
  <c r="BC215" i="2"/>
  <c r="T215" i="2"/>
  <c r="R215" i="2"/>
  <c r="P215" i="2"/>
  <c r="BG214" i="2"/>
  <c r="BF214" i="2"/>
  <c r="BE214" i="2"/>
  <c r="BC214" i="2"/>
  <c r="T214" i="2"/>
  <c r="R214" i="2"/>
  <c r="P214" i="2"/>
  <c r="BG213" i="2"/>
  <c r="BF213" i="2"/>
  <c r="BE213" i="2"/>
  <c r="BC213" i="2"/>
  <c r="T213" i="2"/>
  <c r="R213" i="2"/>
  <c r="P213" i="2"/>
  <c r="BG212" i="2"/>
  <c r="BF212" i="2"/>
  <c r="BE212" i="2"/>
  <c r="BC212" i="2"/>
  <c r="T212" i="2"/>
  <c r="R212" i="2"/>
  <c r="P212" i="2"/>
  <c r="BG211" i="2"/>
  <c r="BF211" i="2"/>
  <c r="BE211" i="2"/>
  <c r="BC211" i="2"/>
  <c r="T211" i="2"/>
  <c r="R211" i="2"/>
  <c r="P211" i="2"/>
  <c r="BG210" i="2"/>
  <c r="BF210" i="2"/>
  <c r="BE210" i="2"/>
  <c r="BC210" i="2"/>
  <c r="T210" i="2"/>
  <c r="R210" i="2"/>
  <c r="P210" i="2"/>
  <c r="BG209" i="2"/>
  <c r="BF209" i="2"/>
  <c r="BE209" i="2"/>
  <c r="BC209" i="2"/>
  <c r="T209" i="2"/>
  <c r="R209" i="2"/>
  <c r="P209" i="2"/>
  <c r="BG207" i="2"/>
  <c r="BF207" i="2"/>
  <c r="BE207" i="2"/>
  <c r="BC207" i="2"/>
  <c r="T207" i="2"/>
  <c r="R207" i="2"/>
  <c r="P207" i="2"/>
  <c r="BG206" i="2"/>
  <c r="BF206" i="2"/>
  <c r="BE206" i="2"/>
  <c r="BC206" i="2"/>
  <c r="T206" i="2"/>
  <c r="R206" i="2"/>
  <c r="P206" i="2"/>
  <c r="BG205" i="2"/>
  <c r="BF205" i="2"/>
  <c r="BE205" i="2"/>
  <c r="BC205" i="2"/>
  <c r="T205" i="2"/>
  <c r="R205" i="2"/>
  <c r="P205" i="2"/>
  <c r="BG204" i="2"/>
  <c r="BF204" i="2"/>
  <c r="BE204" i="2"/>
  <c r="BC204" i="2"/>
  <c r="T204" i="2"/>
  <c r="R204" i="2"/>
  <c r="P204" i="2"/>
  <c r="BG203" i="2"/>
  <c r="BF203" i="2"/>
  <c r="BE203" i="2"/>
  <c r="BC203" i="2"/>
  <c r="T203" i="2"/>
  <c r="R203" i="2"/>
  <c r="P203" i="2"/>
  <c r="BG202" i="2"/>
  <c r="BF202" i="2"/>
  <c r="BE202" i="2"/>
  <c r="BC202" i="2"/>
  <c r="T202" i="2"/>
  <c r="R202" i="2"/>
  <c r="P202" i="2"/>
  <c r="BG201" i="2"/>
  <c r="BF201" i="2"/>
  <c r="BE201" i="2"/>
  <c r="BC201" i="2"/>
  <c r="T201" i="2"/>
  <c r="R201" i="2"/>
  <c r="P201" i="2"/>
  <c r="BG200" i="2"/>
  <c r="BF200" i="2"/>
  <c r="BE200" i="2"/>
  <c r="BC200" i="2"/>
  <c r="T200" i="2"/>
  <c r="R200" i="2"/>
  <c r="P200" i="2"/>
  <c r="BG199" i="2"/>
  <c r="BF199" i="2"/>
  <c r="BE199" i="2"/>
  <c r="BC199" i="2"/>
  <c r="T199" i="2"/>
  <c r="R199" i="2"/>
  <c r="P199" i="2"/>
  <c r="BG198" i="2"/>
  <c r="BF198" i="2"/>
  <c r="BE198" i="2"/>
  <c r="BC198" i="2"/>
  <c r="T198" i="2"/>
  <c r="R198" i="2"/>
  <c r="P198" i="2"/>
  <c r="BG197" i="2"/>
  <c r="BF197" i="2"/>
  <c r="BE197" i="2"/>
  <c r="BC197" i="2"/>
  <c r="T197" i="2"/>
  <c r="R197" i="2"/>
  <c r="P197" i="2"/>
  <c r="BG196" i="2"/>
  <c r="BF196" i="2"/>
  <c r="BE196" i="2"/>
  <c r="BC196" i="2"/>
  <c r="T196" i="2"/>
  <c r="R196" i="2"/>
  <c r="P196" i="2"/>
  <c r="BG195" i="2"/>
  <c r="BF195" i="2"/>
  <c r="BE195" i="2"/>
  <c r="BC195" i="2"/>
  <c r="T195" i="2"/>
  <c r="R195" i="2"/>
  <c r="P195" i="2"/>
  <c r="BG194" i="2"/>
  <c r="BF194" i="2"/>
  <c r="BE194" i="2"/>
  <c r="BC194" i="2"/>
  <c r="T194" i="2"/>
  <c r="R194" i="2"/>
  <c r="P194" i="2"/>
  <c r="BG193" i="2"/>
  <c r="BF193" i="2"/>
  <c r="BE193" i="2"/>
  <c r="BC193" i="2"/>
  <c r="T193" i="2"/>
  <c r="R193" i="2"/>
  <c r="P193" i="2"/>
  <c r="BG192" i="2"/>
  <c r="BF192" i="2"/>
  <c r="BE192" i="2"/>
  <c r="BC192" i="2"/>
  <c r="T192" i="2"/>
  <c r="R192" i="2"/>
  <c r="P192" i="2"/>
  <c r="BG191" i="2"/>
  <c r="BF191" i="2"/>
  <c r="BE191" i="2"/>
  <c r="BC191" i="2"/>
  <c r="T191" i="2"/>
  <c r="R191" i="2"/>
  <c r="P191" i="2"/>
  <c r="BG190" i="2"/>
  <c r="BF190" i="2"/>
  <c r="BE190" i="2"/>
  <c r="BC190" i="2"/>
  <c r="T190" i="2"/>
  <c r="R190" i="2"/>
  <c r="P190" i="2"/>
  <c r="BG189" i="2"/>
  <c r="BF189" i="2"/>
  <c r="BE189" i="2"/>
  <c r="BC189" i="2"/>
  <c r="T189" i="2"/>
  <c r="R189" i="2"/>
  <c r="P189" i="2"/>
  <c r="BG188" i="2"/>
  <c r="BF188" i="2"/>
  <c r="BE188" i="2"/>
  <c r="BC188" i="2"/>
  <c r="T188" i="2"/>
  <c r="R188" i="2"/>
  <c r="P188" i="2"/>
  <c r="BG187" i="2"/>
  <c r="BF187" i="2"/>
  <c r="BE187" i="2"/>
  <c r="BC187" i="2"/>
  <c r="T187" i="2"/>
  <c r="R187" i="2"/>
  <c r="P187" i="2"/>
  <c r="BG186" i="2"/>
  <c r="BF186" i="2"/>
  <c r="BE186" i="2"/>
  <c r="BC186" i="2"/>
  <c r="T186" i="2"/>
  <c r="R186" i="2"/>
  <c r="P186" i="2"/>
  <c r="BG185" i="2"/>
  <c r="BF185" i="2"/>
  <c r="BE185" i="2"/>
  <c r="BC185" i="2"/>
  <c r="T185" i="2"/>
  <c r="R185" i="2"/>
  <c r="P185" i="2"/>
  <c r="BG184" i="2"/>
  <c r="BF184" i="2"/>
  <c r="BE184" i="2"/>
  <c r="BC184" i="2"/>
  <c r="T184" i="2"/>
  <c r="R184" i="2"/>
  <c r="P184" i="2"/>
  <c r="BG183" i="2"/>
  <c r="BF183" i="2"/>
  <c r="BE183" i="2"/>
  <c r="BC183" i="2"/>
  <c r="T183" i="2"/>
  <c r="R183" i="2"/>
  <c r="P183" i="2"/>
  <c r="BG182" i="2"/>
  <c r="BF182" i="2"/>
  <c r="BE182" i="2"/>
  <c r="BC182" i="2"/>
  <c r="T182" i="2"/>
  <c r="R182" i="2"/>
  <c r="P182" i="2"/>
  <c r="BG181" i="2"/>
  <c r="BF181" i="2"/>
  <c r="BE181" i="2"/>
  <c r="BC181" i="2"/>
  <c r="T181" i="2"/>
  <c r="R181" i="2"/>
  <c r="P181" i="2"/>
  <c r="BG180" i="2"/>
  <c r="BF180" i="2"/>
  <c r="BE180" i="2"/>
  <c r="BC180" i="2"/>
  <c r="T180" i="2"/>
  <c r="R180" i="2"/>
  <c r="P180" i="2"/>
  <c r="BG179" i="2"/>
  <c r="BF179" i="2"/>
  <c r="BE179" i="2"/>
  <c r="BC179" i="2"/>
  <c r="T179" i="2"/>
  <c r="R179" i="2"/>
  <c r="P179" i="2"/>
  <c r="BG178" i="2"/>
  <c r="BF178" i="2"/>
  <c r="BE178" i="2"/>
  <c r="BC178" i="2"/>
  <c r="T178" i="2"/>
  <c r="R178" i="2"/>
  <c r="P178" i="2"/>
  <c r="BG177" i="2"/>
  <c r="BF177" i="2"/>
  <c r="BE177" i="2"/>
  <c r="BC177" i="2"/>
  <c r="T177" i="2"/>
  <c r="R177" i="2"/>
  <c r="P177" i="2"/>
  <c r="BG176" i="2"/>
  <c r="BF176" i="2"/>
  <c r="BE176" i="2"/>
  <c r="BC176" i="2"/>
  <c r="T176" i="2"/>
  <c r="R176" i="2"/>
  <c r="P176" i="2"/>
  <c r="BG175" i="2"/>
  <c r="BF175" i="2"/>
  <c r="BE175" i="2"/>
  <c r="BC175" i="2"/>
  <c r="T175" i="2"/>
  <c r="R175" i="2"/>
  <c r="P175" i="2"/>
  <c r="BG174" i="2"/>
  <c r="BF174" i="2"/>
  <c r="BE174" i="2"/>
  <c r="BC174" i="2"/>
  <c r="T174" i="2"/>
  <c r="R174" i="2"/>
  <c r="P174" i="2"/>
  <c r="BG173" i="2"/>
  <c r="BF173" i="2"/>
  <c r="BE173" i="2"/>
  <c r="BC173" i="2"/>
  <c r="T173" i="2"/>
  <c r="R173" i="2"/>
  <c r="P173" i="2"/>
  <c r="BG172" i="2"/>
  <c r="BF172" i="2"/>
  <c r="BE172" i="2"/>
  <c r="BC172" i="2"/>
  <c r="T172" i="2"/>
  <c r="R172" i="2"/>
  <c r="P172" i="2"/>
  <c r="BG171" i="2"/>
  <c r="BF171" i="2"/>
  <c r="BE171" i="2"/>
  <c r="BC171" i="2"/>
  <c r="T171" i="2"/>
  <c r="R171" i="2"/>
  <c r="P171" i="2"/>
  <c r="BG170" i="2"/>
  <c r="BF170" i="2"/>
  <c r="BE170" i="2"/>
  <c r="BC170" i="2"/>
  <c r="T170" i="2"/>
  <c r="R170" i="2"/>
  <c r="P170" i="2"/>
  <c r="BG169" i="2"/>
  <c r="BF169" i="2"/>
  <c r="BE169" i="2"/>
  <c r="BC169" i="2"/>
  <c r="T169" i="2"/>
  <c r="R169" i="2"/>
  <c r="P169" i="2"/>
  <c r="BG168" i="2"/>
  <c r="BF168" i="2"/>
  <c r="BE168" i="2"/>
  <c r="BC168" i="2"/>
  <c r="T168" i="2"/>
  <c r="R168" i="2"/>
  <c r="P168" i="2"/>
  <c r="BG167" i="2"/>
  <c r="BF167" i="2"/>
  <c r="BE167" i="2"/>
  <c r="BC167" i="2"/>
  <c r="T167" i="2"/>
  <c r="R167" i="2"/>
  <c r="P167" i="2"/>
  <c r="BG166" i="2"/>
  <c r="BF166" i="2"/>
  <c r="BE166" i="2"/>
  <c r="BC166" i="2"/>
  <c r="T166" i="2"/>
  <c r="R166" i="2"/>
  <c r="P166" i="2"/>
  <c r="BG165" i="2"/>
  <c r="BF165" i="2"/>
  <c r="BE165" i="2"/>
  <c r="BC165" i="2"/>
  <c r="T165" i="2"/>
  <c r="R165" i="2"/>
  <c r="P165" i="2"/>
  <c r="BG164" i="2"/>
  <c r="BF164" i="2"/>
  <c r="BE164" i="2"/>
  <c r="BC164" i="2"/>
  <c r="T164" i="2"/>
  <c r="R164" i="2"/>
  <c r="P164" i="2"/>
  <c r="BG163" i="2"/>
  <c r="BF163" i="2"/>
  <c r="BE163" i="2"/>
  <c r="BC163" i="2"/>
  <c r="T163" i="2"/>
  <c r="R163" i="2"/>
  <c r="P163" i="2"/>
  <c r="BG162" i="2"/>
  <c r="BF162" i="2"/>
  <c r="BE162" i="2"/>
  <c r="BC162" i="2"/>
  <c r="T162" i="2"/>
  <c r="R162" i="2"/>
  <c r="P162" i="2"/>
  <c r="BG161" i="2"/>
  <c r="BF161" i="2"/>
  <c r="BE161" i="2"/>
  <c r="BC161" i="2"/>
  <c r="T161" i="2"/>
  <c r="R161" i="2"/>
  <c r="P161" i="2"/>
  <c r="BG160" i="2"/>
  <c r="BF160" i="2"/>
  <c r="BE160" i="2"/>
  <c r="BC160" i="2"/>
  <c r="T160" i="2"/>
  <c r="R160" i="2"/>
  <c r="P160" i="2"/>
  <c r="BG159" i="2"/>
  <c r="BF159" i="2"/>
  <c r="BE159" i="2"/>
  <c r="BC159" i="2"/>
  <c r="T159" i="2"/>
  <c r="R159" i="2"/>
  <c r="P159" i="2"/>
  <c r="BG157" i="2"/>
  <c r="BF157" i="2"/>
  <c r="BE157" i="2"/>
  <c r="BC157" i="2"/>
  <c r="T157" i="2"/>
  <c r="R157" i="2"/>
  <c r="P157" i="2"/>
  <c r="BG156" i="2"/>
  <c r="BF156" i="2"/>
  <c r="BE156" i="2"/>
  <c r="BC156" i="2"/>
  <c r="T156" i="2"/>
  <c r="R156" i="2"/>
  <c r="P156" i="2"/>
  <c r="BG155" i="2"/>
  <c r="BF155" i="2"/>
  <c r="BE155" i="2"/>
  <c r="BC155" i="2"/>
  <c r="T155" i="2"/>
  <c r="R155" i="2"/>
  <c r="P155" i="2"/>
  <c r="BG154" i="2"/>
  <c r="BF154" i="2"/>
  <c r="BE154" i="2"/>
  <c r="BC154" i="2"/>
  <c r="T154" i="2"/>
  <c r="R154" i="2"/>
  <c r="P154" i="2"/>
  <c r="BG153" i="2"/>
  <c r="BF153" i="2"/>
  <c r="BE153" i="2"/>
  <c r="BC153" i="2"/>
  <c r="T153" i="2"/>
  <c r="R153" i="2"/>
  <c r="P153" i="2"/>
  <c r="BG152" i="2"/>
  <c r="BF152" i="2"/>
  <c r="BE152" i="2"/>
  <c r="BC152" i="2"/>
  <c r="T152" i="2"/>
  <c r="R152" i="2"/>
  <c r="P152" i="2"/>
  <c r="BG151" i="2"/>
  <c r="BF151" i="2"/>
  <c r="BE151" i="2"/>
  <c r="BC151" i="2"/>
  <c r="T151" i="2"/>
  <c r="R151" i="2"/>
  <c r="P151" i="2"/>
  <c r="BG149" i="2"/>
  <c r="BF149" i="2"/>
  <c r="BE149" i="2"/>
  <c r="BC149" i="2"/>
  <c r="T149" i="2"/>
  <c r="R149" i="2"/>
  <c r="P149" i="2"/>
  <c r="BG148" i="2"/>
  <c r="BF148" i="2"/>
  <c r="BE148" i="2"/>
  <c r="BC148" i="2"/>
  <c r="T148" i="2"/>
  <c r="R148" i="2"/>
  <c r="P148" i="2"/>
  <c r="BG146" i="2"/>
  <c r="BF146" i="2"/>
  <c r="BE146" i="2"/>
  <c r="BC146" i="2"/>
  <c r="T146" i="2"/>
  <c r="R146" i="2"/>
  <c r="P146" i="2"/>
  <c r="BG145" i="2"/>
  <c r="BF145" i="2"/>
  <c r="BE145" i="2"/>
  <c r="BC145" i="2"/>
  <c r="T145" i="2"/>
  <c r="R145" i="2"/>
  <c r="P145" i="2"/>
  <c r="BG142" i="2"/>
  <c r="BF142" i="2"/>
  <c r="BE142" i="2"/>
  <c r="BC142" i="2"/>
  <c r="T142" i="2"/>
  <c r="R142" i="2"/>
  <c r="P142" i="2"/>
  <c r="BG141" i="2"/>
  <c r="BF141" i="2"/>
  <c r="BE141" i="2"/>
  <c r="BC141" i="2"/>
  <c r="T141" i="2"/>
  <c r="R141" i="2"/>
  <c r="P141" i="2"/>
  <c r="BG140" i="2"/>
  <c r="BF140" i="2"/>
  <c r="BE140" i="2"/>
  <c r="BC140" i="2"/>
  <c r="T140" i="2"/>
  <c r="R140" i="2"/>
  <c r="P140" i="2"/>
  <c r="BG139" i="2"/>
  <c r="BF139" i="2"/>
  <c r="BE139" i="2"/>
  <c r="BC139" i="2"/>
  <c r="T139" i="2"/>
  <c r="R139" i="2"/>
  <c r="P139" i="2"/>
  <c r="BG138" i="2"/>
  <c r="BF138" i="2"/>
  <c r="BE138" i="2"/>
  <c r="BC138" i="2"/>
  <c r="T138" i="2"/>
  <c r="R138" i="2"/>
  <c r="P138" i="2"/>
  <c r="BG137" i="2"/>
  <c r="BF137" i="2"/>
  <c r="BE137" i="2"/>
  <c r="BC137" i="2"/>
  <c r="T137" i="2"/>
  <c r="R137" i="2"/>
  <c r="P137" i="2"/>
  <c r="BG136" i="2"/>
  <c r="BF136" i="2"/>
  <c r="BE136" i="2"/>
  <c r="BC136" i="2"/>
  <c r="T136" i="2"/>
  <c r="R136" i="2"/>
  <c r="P136" i="2"/>
  <c r="BG135" i="2"/>
  <c r="BF135" i="2"/>
  <c r="BE135" i="2"/>
  <c r="BC135" i="2"/>
  <c r="T135" i="2"/>
  <c r="R135" i="2"/>
  <c r="P135" i="2"/>
  <c r="BG134" i="2"/>
  <c r="BF134" i="2"/>
  <c r="BE134" i="2"/>
  <c r="BC134" i="2"/>
  <c r="T134" i="2"/>
  <c r="R134" i="2"/>
  <c r="P134" i="2"/>
  <c r="BG133" i="2"/>
  <c r="BF133" i="2"/>
  <c r="BE133" i="2"/>
  <c r="BC133" i="2"/>
  <c r="T133" i="2"/>
  <c r="R133" i="2"/>
  <c r="P133" i="2"/>
  <c r="BG132" i="2"/>
  <c r="BF132" i="2"/>
  <c r="BE132" i="2"/>
  <c r="BC132" i="2"/>
  <c r="T132" i="2"/>
  <c r="R132" i="2"/>
  <c r="P132" i="2"/>
  <c r="BG131" i="2"/>
  <c r="BF131" i="2"/>
  <c r="BE131" i="2"/>
  <c r="BC131" i="2"/>
  <c r="T131" i="2"/>
  <c r="R131" i="2"/>
  <c r="P131" i="2"/>
  <c r="BG130" i="2"/>
  <c r="BF130" i="2"/>
  <c r="BE130" i="2"/>
  <c r="BC130" i="2"/>
  <c r="T130" i="2"/>
  <c r="R130" i="2"/>
  <c r="P130" i="2"/>
  <c r="BG129" i="2"/>
  <c r="BF129" i="2"/>
  <c r="BE129" i="2"/>
  <c r="BC129" i="2"/>
  <c r="T129" i="2"/>
  <c r="R129" i="2"/>
  <c r="P129" i="2"/>
  <c r="BG128" i="2"/>
  <c r="BF128" i="2"/>
  <c r="BE128" i="2"/>
  <c r="BC128" i="2"/>
  <c r="T128" i="2"/>
  <c r="R128" i="2"/>
  <c r="P128" i="2"/>
  <c r="BG127" i="2"/>
  <c r="BF127" i="2"/>
  <c r="BE127" i="2"/>
  <c r="BC127" i="2"/>
  <c r="T127" i="2"/>
  <c r="R127" i="2"/>
  <c r="P127" i="2"/>
  <c r="J121" i="2"/>
  <c r="J120" i="2"/>
  <c r="F118" i="2"/>
  <c r="E116" i="2"/>
  <c r="J92" i="2"/>
  <c r="J91" i="2"/>
  <c r="F89" i="2"/>
  <c r="E87" i="2"/>
  <c r="J18" i="2"/>
  <c r="E18" i="2"/>
  <c r="F92" i="2" s="1"/>
  <c r="J17" i="2"/>
  <c r="J15" i="2"/>
  <c r="E15" i="2"/>
  <c r="F120" i="2" s="1"/>
  <c r="J14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I140" i="2"/>
  <c r="J156" i="2"/>
  <c r="BK175" i="3"/>
  <c r="J132" i="3"/>
  <c r="J140" i="3"/>
  <c r="J147" i="3"/>
  <c r="BK149" i="3"/>
  <c r="BK139" i="3"/>
  <c r="BI215" i="2"/>
  <c r="BK163" i="3"/>
  <c r="BK133" i="3"/>
  <c r="BK171" i="3"/>
  <c r="J157" i="3"/>
  <c r="J137" i="3"/>
  <c r="BI179" i="2"/>
  <c r="BI136" i="2"/>
  <c r="BI211" i="2"/>
  <c r="J174" i="3"/>
  <c r="J159" i="3"/>
  <c r="BI222" i="2"/>
  <c r="BI167" i="2"/>
  <c r="J132" i="2"/>
  <c r="J226" i="2"/>
  <c r="BI162" i="2"/>
  <c r="J180" i="2"/>
  <c r="J154" i="2"/>
  <c r="BI209" i="2"/>
  <c r="J201" i="2"/>
  <c r="BI177" i="2"/>
  <c r="BI142" i="2"/>
  <c r="BI160" i="2"/>
  <c r="BI137" i="2"/>
  <c r="BI224" i="2"/>
  <c r="BI180" i="2"/>
  <c r="J128" i="2"/>
  <c r="J199" i="2"/>
  <c r="BI187" i="2"/>
  <c r="J153" i="2"/>
  <c r="J161" i="3"/>
  <c r="J178" i="3"/>
  <c r="J142" i="2"/>
  <c r="J166" i="3"/>
  <c r="J177" i="2"/>
  <c r="BI188" i="2"/>
  <c r="J155" i="3"/>
  <c r="BK162" i="3"/>
  <c r="J175" i="3"/>
  <c r="J139" i="3"/>
  <c r="J172" i="3"/>
  <c r="J146" i="3"/>
  <c r="BK132" i="3"/>
  <c r="BK170" i="3"/>
  <c r="J179" i="2"/>
  <c r="BI134" i="2"/>
  <c r="BI189" i="2"/>
  <c r="J185" i="2"/>
  <c r="J139" i="2"/>
  <c r="BI207" i="2"/>
  <c r="BI174" i="2"/>
  <c r="J135" i="2"/>
  <c r="J148" i="2"/>
  <c r="BI206" i="2"/>
  <c r="J183" i="2"/>
  <c r="J131" i="2"/>
  <c r="BK189" i="3"/>
  <c r="J189" i="3"/>
  <c r="BK137" i="3"/>
  <c r="J182" i="3"/>
  <c r="BK155" i="3"/>
  <c r="BK172" i="3"/>
  <c r="BK161" i="3"/>
  <c r="J154" i="3"/>
  <c r="BK156" i="3"/>
  <c r="BK135" i="3"/>
  <c r="J227" i="2"/>
  <c r="J168" i="2"/>
  <c r="BI128" i="2"/>
  <c r="J194" i="2"/>
  <c r="J207" i="2"/>
  <c r="BI192" i="2"/>
  <c r="J175" i="2"/>
  <c r="J129" i="2"/>
  <c r="BI182" i="2"/>
  <c r="BI156" i="2"/>
  <c r="BI176" i="2"/>
  <c r="J212" i="2"/>
  <c r="BK182" i="3"/>
  <c r="J183" i="3"/>
  <c r="J190" i="3"/>
  <c r="BK128" i="3"/>
  <c r="J162" i="3"/>
  <c r="J224" i="2"/>
  <c r="BI166" i="2"/>
  <c r="J130" i="2"/>
  <c r="J219" i="2"/>
  <c r="J228" i="2"/>
  <c r="J141" i="2"/>
  <c r="BI135" i="2"/>
  <c r="BI205" i="2"/>
  <c r="BI200" i="2"/>
  <c r="J176" i="2"/>
  <c r="BI145" i="2"/>
  <c r="J161" i="2"/>
  <c r="BI212" i="2"/>
  <c r="BI194" i="2"/>
  <c r="BK190" i="3"/>
  <c r="BK140" i="3"/>
  <c r="BK150" i="3"/>
  <c r="J160" i="3"/>
  <c r="BK154" i="3"/>
  <c r="BK134" i="3"/>
  <c r="BK166" i="3"/>
  <c r="BK168" i="3"/>
  <c r="J164" i="3"/>
  <c r="J163" i="3"/>
  <c r="J143" i="3"/>
  <c r="J145" i="3"/>
  <c r="BI183" i="2"/>
  <c r="BI152" i="2"/>
  <c r="BI228" i="2"/>
  <c r="BI218" i="2"/>
  <c r="BI172" i="2"/>
  <c r="J213" i="2"/>
  <c r="BI181" i="2"/>
  <c r="BI141" i="2"/>
  <c r="J169" i="2"/>
  <c r="BI130" i="2"/>
  <c r="J203" i="2"/>
  <c r="BI191" i="2"/>
  <c r="J149" i="3"/>
  <c r="J152" i="3"/>
  <c r="BK141" i="3"/>
  <c r="J169" i="3"/>
  <c r="J173" i="3"/>
  <c r="BK167" i="3"/>
  <c r="J170" i="3"/>
  <c r="BI202" i="2"/>
  <c r="J145" i="2"/>
  <c r="J127" i="2"/>
  <c r="J152" i="2"/>
  <c r="BI213" i="2"/>
  <c r="BI193" i="2"/>
  <c r="J178" i="2"/>
  <c r="BI151" i="2"/>
  <c r="BK180" i="3"/>
  <c r="J128" i="3"/>
  <c r="BK173" i="3"/>
  <c r="J165" i="3"/>
  <c r="J171" i="3"/>
  <c r="J129" i="3"/>
  <c r="J134" i="3"/>
  <c r="J168" i="3"/>
  <c r="BI219" i="2"/>
  <c r="J163" i="2"/>
  <c r="BI169" i="2"/>
  <c r="J151" i="2"/>
  <c r="J206" i="2"/>
  <c r="J195" i="2"/>
  <c r="BI161" i="2"/>
  <c r="J137" i="2"/>
  <c r="BI157" i="2"/>
  <c r="J205" i="2"/>
  <c r="J182" i="2"/>
  <c r="BI153" i="2"/>
  <c r="J167" i="2"/>
  <c r="J157" i="2"/>
  <c r="J186" i="2"/>
  <c r="BI171" i="2"/>
  <c r="J210" i="2"/>
  <c r="BI195" i="2"/>
  <c r="BI154" i="2"/>
  <c r="J185" i="3"/>
  <c r="BK164" i="3"/>
  <c r="J141" i="3"/>
  <c r="BK165" i="3"/>
  <c r="BK153" i="3"/>
  <c r="J135" i="3"/>
  <c r="J221" i="2"/>
  <c r="J204" i="2"/>
  <c r="J171" i="2"/>
  <c r="J138" i="2"/>
  <c r="BI217" i="2"/>
  <c r="J220" i="2"/>
  <c r="BI199" i="2"/>
  <c r="BI163" i="2"/>
  <c r="J158" i="3"/>
  <c r="BK178" i="3"/>
  <c r="BK144" i="3"/>
  <c r="J130" i="3"/>
  <c r="J150" i="3"/>
  <c r="BK131" i="3"/>
  <c r="BK125" i="3"/>
  <c r="BK138" i="3"/>
  <c r="BK152" i="3"/>
  <c r="BI190" i="2"/>
  <c r="BI149" i="2"/>
  <c r="BI132" i="2"/>
  <c r="BI168" i="2"/>
  <c r="BI197" i="2"/>
  <c r="BK183" i="3"/>
  <c r="BK142" i="3"/>
  <c r="BK181" i="3"/>
  <c r="J180" i="3"/>
  <c r="BK169" i="3"/>
  <c r="J189" i="2"/>
  <c r="J164" i="2"/>
  <c r="J136" i="2"/>
  <c r="J190" i="2"/>
  <c r="J192" i="2"/>
  <c r="BI175" i="2"/>
  <c r="J184" i="2"/>
  <c r="BI165" i="2"/>
  <c r="J187" i="2"/>
  <c r="BI164" i="2"/>
  <c r="J217" i="2"/>
  <c r="BI223" i="2"/>
  <c r="BI173" i="2"/>
  <c r="BI220" i="2"/>
  <c r="BI196" i="2"/>
  <c r="J170" i="2"/>
  <c r="BI216" i="2"/>
  <c r="J200" i="2"/>
  <c r="BK174" i="3"/>
  <c r="BK159" i="3"/>
  <c r="J177" i="3"/>
  <c r="BK187" i="3"/>
  <c r="J167" i="3"/>
  <c r="BK146" i="3"/>
  <c r="J197" i="2"/>
  <c r="J166" i="2"/>
  <c r="BI133" i="2"/>
  <c r="J149" i="2"/>
  <c r="J211" i="2"/>
  <c r="BI201" i="2"/>
  <c r="J181" i="2"/>
  <c r="BI127" i="2"/>
  <c r="J174" i="2"/>
  <c r="J159" i="2"/>
  <c r="J172" i="2"/>
  <c r="BI129" i="2"/>
  <c r="BK185" i="3"/>
  <c r="BK160" i="3"/>
  <c r="BK186" i="3"/>
  <c r="J131" i="3"/>
  <c r="J181" i="3"/>
  <c r="J151" i="3"/>
  <c r="J148" i="3"/>
  <c r="J216" i="2"/>
  <c r="BK157" i="3"/>
  <c r="BK145" i="3"/>
  <c r="BI159" i="2"/>
  <c r="J188" i="2"/>
  <c r="BI146" i="2"/>
  <c r="BI210" i="2"/>
  <c r="J196" i="2"/>
  <c r="BI170" i="2"/>
  <c r="J165" i="2"/>
  <c r="J133" i="2"/>
  <c r="J218" i="2"/>
  <c r="J140" i="2"/>
  <c r="J202" i="2"/>
  <c r="J146" i="2"/>
  <c r="BI214" i="2"/>
  <c r="AS94" i="1"/>
  <c r="J184" i="3"/>
  <c r="BK148" i="3"/>
  <c r="J125" i="3"/>
  <c r="J138" i="3"/>
  <c r="J142" i="3"/>
  <c r="J133" i="3"/>
  <c r="BK136" i="3"/>
  <c r="BI227" i="2"/>
  <c r="J162" i="2"/>
  <c r="J222" i="2"/>
  <c r="J223" i="2"/>
  <c r="J173" i="2"/>
  <c r="J215" i="2"/>
  <c r="BI178" i="2"/>
  <c r="J160" i="2"/>
  <c r="BI221" i="2"/>
  <c r="BI184" i="2"/>
  <c r="BI139" i="2"/>
  <c r="BI204" i="2"/>
  <c r="BI186" i="2"/>
  <c r="J198" i="2"/>
  <c r="J186" i="3"/>
  <c r="J176" i="3"/>
  <c r="BK176" i="3"/>
  <c r="BI225" i="2"/>
  <c r="J155" i="2"/>
  <c r="BK130" i="3"/>
  <c r="J193" i="2"/>
  <c r="BI155" i="2"/>
  <c r="BI226" i="2"/>
  <c r="J225" i="2"/>
  <c r="J191" i="2"/>
  <c r="BI138" i="2"/>
  <c r="J214" i="2"/>
  <c r="BI203" i="2"/>
  <c r="BI148" i="2"/>
  <c r="BI131" i="2"/>
  <c r="BI185" i="2"/>
  <c r="J209" i="2"/>
  <c r="BI198" i="2"/>
  <c r="J187" i="3"/>
  <c r="BK151" i="3"/>
  <c r="BK177" i="3"/>
  <c r="BK158" i="3"/>
  <c r="BK143" i="3"/>
  <c r="BK129" i="3"/>
  <c r="J153" i="3"/>
  <c r="J156" i="3"/>
  <c r="BK147" i="3"/>
  <c r="J136" i="3"/>
  <c r="J144" i="3"/>
  <c r="J134" i="2"/>
  <c r="BK184" i="3"/>
  <c r="F37" i="2" l="1"/>
  <c r="F35" i="2"/>
  <c r="J33" i="2"/>
  <c r="F36" i="2"/>
  <c r="BC95" i="1" s="1"/>
  <c r="F33" i="2"/>
  <c r="R147" i="2"/>
  <c r="R158" i="2"/>
  <c r="T158" i="2"/>
  <c r="BI208" i="2"/>
  <c r="J208" i="2" s="1"/>
  <c r="J104" i="2" s="1"/>
  <c r="P208" i="2"/>
  <c r="BI126" i="2"/>
  <c r="J126" i="2" s="1"/>
  <c r="J98" i="2" s="1"/>
  <c r="T144" i="2"/>
  <c r="T143" i="2" s="1"/>
  <c r="R150" i="2"/>
  <c r="BI158" i="2"/>
  <c r="J158" i="2" s="1"/>
  <c r="J103" i="2" s="1"/>
  <c r="R126" i="2"/>
  <c r="R125" i="2" s="1"/>
  <c r="BI147" i="2"/>
  <c r="J147" i="2"/>
  <c r="J101" i="2" s="1"/>
  <c r="T150" i="2"/>
  <c r="T208" i="2"/>
  <c r="P158" i="2"/>
  <c r="T126" i="2"/>
  <c r="T125" i="2" s="1"/>
  <c r="P150" i="2"/>
  <c r="BI144" i="2"/>
  <c r="J144" i="2" s="1"/>
  <c r="J100" i="2" s="1"/>
  <c r="BI150" i="2"/>
  <c r="J150" i="2"/>
  <c r="J102" i="2" s="1"/>
  <c r="P126" i="2"/>
  <c r="P125" i="2" s="1"/>
  <c r="P147" i="2"/>
  <c r="R208" i="2"/>
  <c r="P144" i="2"/>
  <c r="P143" i="2" s="1"/>
  <c r="T147" i="2"/>
  <c r="R144" i="2"/>
  <c r="R143" i="2" s="1"/>
  <c r="BK127" i="3"/>
  <c r="R127" i="3"/>
  <c r="BK179" i="3"/>
  <c r="J179" i="3" s="1"/>
  <c r="J101" i="3" s="1"/>
  <c r="R179" i="3"/>
  <c r="BK188" i="3"/>
  <c r="J188" i="3"/>
  <c r="J102" i="3" s="1"/>
  <c r="R188" i="3"/>
  <c r="P127" i="3"/>
  <c r="T127" i="3"/>
  <c r="P179" i="3"/>
  <c r="T179" i="3"/>
  <c r="T126" i="3" s="1"/>
  <c r="T122" i="3" s="1"/>
  <c r="P188" i="3"/>
  <c r="T188" i="3"/>
  <c r="BK124" i="3"/>
  <c r="J124" i="3" s="1"/>
  <c r="J98" i="3" s="1"/>
  <c r="BF135" i="3"/>
  <c r="BF140" i="3"/>
  <c r="BF147" i="3"/>
  <c r="BF136" i="3"/>
  <c r="BF146" i="3"/>
  <c r="E112" i="3"/>
  <c r="F119" i="3"/>
  <c r="BF131" i="3"/>
  <c r="BF134" i="3"/>
  <c r="BF148" i="3"/>
  <c r="BF173" i="3"/>
  <c r="BI125" i="2"/>
  <c r="BF125" i="3"/>
  <c r="BF156" i="3"/>
  <c r="BF160" i="3"/>
  <c r="BF141" i="3"/>
  <c r="BF168" i="3"/>
  <c r="BF142" i="3"/>
  <c r="BF152" i="3"/>
  <c r="BF167" i="3"/>
  <c r="BF171" i="3"/>
  <c r="BF153" i="3"/>
  <c r="J116" i="3"/>
  <c r="BF144" i="3"/>
  <c r="BF138" i="3"/>
  <c r="BF151" i="3"/>
  <c r="F91" i="3"/>
  <c r="BF143" i="3"/>
  <c r="BF157" i="3"/>
  <c r="BF162" i="3"/>
  <c r="BF164" i="3"/>
  <c r="BF128" i="3"/>
  <c r="BF129" i="3"/>
  <c r="BF133" i="3"/>
  <c r="BF149" i="3"/>
  <c r="BF132" i="3"/>
  <c r="BF150" i="3"/>
  <c r="BF158" i="3"/>
  <c r="BF163" i="3"/>
  <c r="BF175" i="3"/>
  <c r="BF130" i="3"/>
  <c r="BF139" i="3"/>
  <c r="BF165" i="3"/>
  <c r="BF166" i="3"/>
  <c r="BF172" i="3"/>
  <c r="BF161" i="3"/>
  <c r="BF186" i="3"/>
  <c r="BF190" i="3"/>
  <c r="BF137" i="3"/>
  <c r="BF176" i="3"/>
  <c r="BF178" i="3"/>
  <c r="BF145" i="3"/>
  <c r="BF159" i="3"/>
  <c r="BF180" i="3"/>
  <c r="BF183" i="3"/>
  <c r="BF185" i="3"/>
  <c r="BF187" i="3"/>
  <c r="BF174" i="3"/>
  <c r="BF177" i="3"/>
  <c r="BF182" i="3"/>
  <c r="BF154" i="3"/>
  <c r="BF155" i="3"/>
  <c r="BF169" i="3"/>
  <c r="BF170" i="3"/>
  <c r="BF181" i="3"/>
  <c r="BF184" i="3"/>
  <c r="BF189" i="3"/>
  <c r="F91" i="2"/>
  <c r="BD130" i="2"/>
  <c r="BD134" i="2"/>
  <c r="BD136" i="2"/>
  <c r="BD142" i="2"/>
  <c r="BD191" i="2"/>
  <c r="BD196" i="2"/>
  <c r="BD199" i="2"/>
  <c r="BD204" i="2"/>
  <c r="BD213" i="2"/>
  <c r="BD215" i="2"/>
  <c r="BD216" i="2"/>
  <c r="BD224" i="2"/>
  <c r="F121" i="2"/>
  <c r="BD128" i="2"/>
  <c r="BD132" i="2"/>
  <c r="BD164" i="2"/>
  <c r="BD165" i="2"/>
  <c r="BD171" i="2"/>
  <c r="BD194" i="2"/>
  <c r="BD200" i="2"/>
  <c r="BD201" i="2"/>
  <c r="BD205" i="2"/>
  <c r="BD207" i="2"/>
  <c r="BD209" i="2"/>
  <c r="BD212" i="2"/>
  <c r="BD220" i="2"/>
  <c r="E85" i="2"/>
  <c r="BD141" i="2"/>
  <c r="BD172" i="2"/>
  <c r="BD175" i="2"/>
  <c r="BD176" i="2"/>
  <c r="BD178" i="2"/>
  <c r="BD181" i="2"/>
  <c r="BD188" i="2"/>
  <c r="BD190" i="2"/>
  <c r="AZ95" i="1"/>
  <c r="BD221" i="2"/>
  <c r="BD223" i="2"/>
  <c r="BD127" i="2"/>
  <c r="BD129" i="2"/>
  <c r="BD135" i="2"/>
  <c r="BD137" i="2"/>
  <c r="BD140" i="2"/>
  <c r="BB95" i="1"/>
  <c r="J89" i="2"/>
  <c r="BD146" i="2"/>
  <c r="BD151" i="2"/>
  <c r="BD183" i="2"/>
  <c r="BD185" i="2"/>
  <c r="BD217" i="2"/>
  <c r="BD139" i="2"/>
  <c r="BD149" i="2"/>
  <c r="BD162" i="2"/>
  <c r="BD167" i="2"/>
  <c r="BD187" i="2"/>
  <c r="BD195" i="2"/>
  <c r="BD206" i="2"/>
  <c r="BD211" i="2"/>
  <c r="BD228" i="2"/>
  <c r="BD131" i="2"/>
  <c r="BD138" i="2"/>
  <c r="BD163" i="2"/>
  <c r="BD179" i="2"/>
  <c r="BD182" i="2"/>
  <c r="BD184" i="2"/>
  <c r="BD193" i="2"/>
  <c r="BD197" i="2"/>
  <c r="BD198" i="2"/>
  <c r="BD202" i="2"/>
  <c r="BD203" i="2"/>
  <c r="BD210" i="2"/>
  <c r="BD214" i="2"/>
  <c r="BD152" i="2"/>
  <c r="BD159" i="2"/>
  <c r="BD166" i="2"/>
  <c r="BD174" i="2"/>
  <c r="BD186" i="2"/>
  <c r="BD189" i="2"/>
  <c r="BD192" i="2"/>
  <c r="BD218" i="2"/>
  <c r="BD227" i="2"/>
  <c r="BD133" i="2"/>
  <c r="BD145" i="2"/>
  <c r="BD154" i="2"/>
  <c r="BD157" i="2"/>
  <c r="BD168" i="2"/>
  <c r="BD180" i="2"/>
  <c r="BD225" i="2"/>
  <c r="BD226" i="2"/>
  <c r="AV95" i="1"/>
  <c r="BD148" i="2"/>
  <c r="BD153" i="2"/>
  <c r="BD155" i="2"/>
  <c r="BD156" i="2"/>
  <c r="BD160" i="2"/>
  <c r="BD161" i="2"/>
  <c r="BD169" i="2"/>
  <c r="BD170" i="2"/>
  <c r="BD173" i="2"/>
  <c r="BD177" i="2"/>
  <c r="BD219" i="2"/>
  <c r="BD222" i="2"/>
  <c r="BD95" i="1"/>
  <c r="F36" i="3"/>
  <c r="BC96" i="1" s="1"/>
  <c r="F37" i="3"/>
  <c r="BD96" i="1" s="1"/>
  <c r="F35" i="3"/>
  <c r="BB96" i="1" s="1"/>
  <c r="J33" i="3"/>
  <c r="AV96" i="1" s="1"/>
  <c r="F33" i="3"/>
  <c r="AZ96" i="1" s="1"/>
  <c r="AZ94" i="1" s="1"/>
  <c r="AV94" i="1" s="1"/>
  <c r="AK29" i="1" s="1"/>
  <c r="BB94" i="1" l="1"/>
  <c r="AX94" i="1" s="1"/>
  <c r="BC94" i="1"/>
  <c r="AY94" i="1" s="1"/>
  <c r="BD94" i="1"/>
  <c r="W33" i="1" s="1"/>
  <c r="P126" i="3"/>
  <c r="P122" i="3" s="1"/>
  <c r="AU96" i="1" s="1"/>
  <c r="R126" i="3"/>
  <c r="R122" i="3" s="1"/>
  <c r="BK126" i="3"/>
  <c r="J126" i="3" s="1"/>
  <c r="J99" i="3" s="1"/>
  <c r="P124" i="2"/>
  <c r="AU95" i="1" s="1"/>
  <c r="R124" i="2"/>
  <c r="T124" i="2"/>
  <c r="BI143" i="2"/>
  <c r="J143" i="2" s="1"/>
  <c r="J99" i="2" s="1"/>
  <c r="BK123" i="3"/>
  <c r="J123" i="3" s="1"/>
  <c r="J97" i="3" s="1"/>
  <c r="J127" i="3"/>
  <c r="J100" i="3" s="1"/>
  <c r="J125" i="2"/>
  <c r="J97" i="2" s="1"/>
  <c r="F34" i="2"/>
  <c r="BA95" i="1" s="1"/>
  <c r="J34" i="2"/>
  <c r="AW95" i="1" s="1"/>
  <c r="AT95" i="1" s="1"/>
  <c r="AU94" i="1"/>
  <c r="J34" i="3"/>
  <c r="AW96" i="1" s="1"/>
  <c r="AT96" i="1" s="1"/>
  <c r="F34" i="3"/>
  <c r="BA96" i="1"/>
  <c r="W31" i="1"/>
  <c r="W29" i="1"/>
  <c r="W32" i="1"/>
  <c r="BI124" i="2" l="1"/>
  <c r="J124" i="2" s="1"/>
  <c r="J96" i="2" s="1"/>
  <c r="BK122" i="3"/>
  <c r="J122" i="3" s="1"/>
  <c r="J96" i="3" s="1"/>
  <c r="BA94" i="1"/>
  <c r="W30" i="1" s="1"/>
  <c r="J30" i="3" l="1"/>
  <c r="AG96" i="1"/>
  <c r="J30" i="2"/>
  <c r="AG95" i="1" s="1"/>
  <c r="AG94" i="1" s="1"/>
  <c r="AK26" i="1" s="1"/>
  <c r="AK35" i="1" s="1"/>
  <c r="AW94" i="1"/>
  <c r="AK30" i="1"/>
  <c r="AN95" i="1" l="1"/>
  <c r="J39" i="2"/>
  <c r="J39" i="3"/>
  <c r="AN96" i="1"/>
  <c r="AT94" i="1"/>
  <c r="AN94" i="1" l="1"/>
</calcChain>
</file>

<file path=xl/sharedStrings.xml><?xml version="1.0" encoding="utf-8"?>
<sst xmlns="http://schemas.openxmlformats.org/spreadsheetml/2006/main" count="2682" uniqueCount="719">
  <si>
    <t>Export Komplet</t>
  </si>
  <si>
    <t/>
  </si>
  <si>
    <t>2.0</t>
  </si>
  <si>
    <t>True</t>
  </si>
  <si>
    <t>False</t>
  </si>
  <si>
    <t>{210451b3-7392-4983-a4a6-ec6068a07ed7}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</si>
  <si>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</si>
  <si>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</si>
  <si>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</si>
  <si>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</si>
  <si>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</si>
  <si>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</si>
  <si>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</si>
  <si>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2023-042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</si>
  <si>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</si>
  <si>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</si>
  <si>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Elektroinštalácia budova pri kostole- Ružomberok</t>
  </si>
  <si>
    <t>JKSO:</t>
  </si>
  <si>
    <t>KS:</t>
  </si>
  <si>
    <t>Miesto:</t>
  </si>
  <si>
    <t>Ružomberok</t>
  </si>
  <si>
    <t>Dátum: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</si>
  <si>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</si>
  <si>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</si>
  <si>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</si>
  <si>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</si>
  <si>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</si>
  <si>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</si>
  <si>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</si>
  <si>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Michal MIKULA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</si>
  <si>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</si>
  <si>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</si>
  <si>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</si>
  <si>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</si>
  <si>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</si>
  <si>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</si>
  <si>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</si>
  <si>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</si>
  <si>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</si>
  <si>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</si>
  <si>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</si>
  <si>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</si>
  <si>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</si>
  <si>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</si>
  <si>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</si>
  <si>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</si>
  <si>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</si>
  <si>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</si>
  <si>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</si>
  <si>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</si>
  <si>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</si>
  <si>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</si>
  <si>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</si>
  <si>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</si>
  <si>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</si>
  <si>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</si>
  <si>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</si>
  <si>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</si>
  <si>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</si>
  <si>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</si>
  <si>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</si>
  <si>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</si>
  <si>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</si>
  <si>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</si>
  <si>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</si>
  <si>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</si>
  <si>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</si>
  <si>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</si>
  <si>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</si>
  <si>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</si>
  <si>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</si>
  <si>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</si>
  <si>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</si>
  <si>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</si>
  <si>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</si>
  <si>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</si>
  <si>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</si>
  <si>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</si>
  <si>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ELE</t>
  </si>
  <si>
    <t>STA</t>
  </si>
  <si>
    <t>1</t>
  </si>
  <si>
    <t>{057a1c1b-d03d-4456-adee-4a04226567f4}</t>
  </si>
  <si>
    <t>BLE</t>
  </si>
  <si>
    <t xml:space="preserve">Bleskozvd budova pri kostole- Ružomberok </t>
  </si>
  <si>
    <t>{6f24596c-b568-43b3-9737-13e543e25abe}</t>
  </si>
  <si>
    <t>KRYCÍ LIST ROZPOČTU</t>
  </si>
  <si>
    <t>Objekt:</t>
  </si>
  <si>
    <t>ELE - Elektroinštalácia budova pri kostole- Ružomberok</t>
  </si>
  <si>
    <t>REKAPITULÁCIA ROZPOČTU</t>
  </si>
  <si>
    <t>Kód dielu - Popis</t>
  </si>
  <si>
    <t>Cena celkom [EUR]</t>
  </si>
  <si>
    <t>Náklady z rozpočtu</t>
  </si>
  <si>
    <t>-1</t>
  </si>
  <si>
    <t>91 - Montáž silnoprúdových rozvodov a zariadení</t>
  </si>
  <si>
    <t xml:space="preserve">    9108 - Káble Cu</t>
  </si>
  <si>
    <t xml:space="preserve">    91010801 - Úložný materiál lišty elektroinšt., ulož. pevne preťahovacie</t>
  </si>
  <si>
    <t>91190102 - Rozvádzače - NN - Rozvodnice</t>
  </si>
  <si>
    <t>9 - Ostatné konštrukcie a práce-búranie</t>
  </si>
  <si>
    <t>21-M - Elektromontáže</t>
  </si>
  <si>
    <t>M1 - Počítačová sieť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</si>
  <si>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</si>
  <si>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</si>
  <si>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</si>
  <si>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</si>
  <si>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</si>
  <si>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</si>
  <si>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</si>
  <si>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</si>
  <si>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</si>
  <si>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</si>
  <si>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</si>
  <si>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</si>
  <si>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91</t>
  </si>
  <si>
    <t>Montáž silnoprúdových rozvodov a zariadení</t>
  </si>
  <si>
    <t>ROZPOCET</t>
  </si>
  <si>
    <t>9108</t>
  </si>
  <si>
    <t>Káble Cu</t>
  </si>
  <si>
    <t>K</t>
  </si>
  <si>
    <t>210881002</t>
  </si>
  <si>
    <t>Kábel bezhalogénový, medený uložený voľne N2XH 0,6/1,0 kV  6</t>
  </si>
  <si>
    <t>m</t>
  </si>
  <si>
    <t>64</t>
  </si>
  <si>
    <t>2</t>
  </si>
  <si>
    <t>-381675078</t>
  </si>
  <si>
    <t>M</t>
  </si>
  <si>
    <t>3410350845</t>
  </si>
  <si>
    <t>N2XH  6    Nehorľavý kábel bez funkčnosti VDE</t>
  </si>
  <si>
    <t>128</t>
  </si>
  <si>
    <t>1021874798</t>
  </si>
  <si>
    <t>3</t>
  </si>
  <si>
    <t>210881004</t>
  </si>
  <si>
    <t>Kábel bezhalogénový, medený uložený voľne N2XH 0,6/1,0 kV  16</t>
  </si>
  <si>
    <t>-2014918475</t>
  </si>
  <si>
    <t>4</t>
  </si>
  <si>
    <t>3410350847</t>
  </si>
  <si>
    <t>N2XH  16   Nehorľavý kábel bez funkčnosti VDE</t>
  </si>
  <si>
    <t>-680171829</t>
  </si>
  <si>
    <t>5</t>
  </si>
  <si>
    <t>210881015</t>
  </si>
  <si>
    <t>Kábel bezhalogénový, medený uložený voľne N2XH 0,6/1,0 kV  2x1,5</t>
  </si>
  <si>
    <t>-143448279</t>
  </si>
  <si>
    <t>6</t>
  </si>
  <si>
    <t>3410350858</t>
  </si>
  <si>
    <t>N2XH  2x1,5   Nehorľavý kábel bez funkčnosti VDE</t>
  </si>
  <si>
    <t>-214770023</t>
  </si>
  <si>
    <t>7</t>
  </si>
  <si>
    <t>210881021</t>
  </si>
  <si>
    <t>Kábel bezhalogénový, medený uložený voľne N2XH 0,6/1,0 kV  3x1,5</t>
  </si>
  <si>
    <t>-2145247208</t>
  </si>
  <si>
    <t>8</t>
  </si>
  <si>
    <t>3410350864</t>
  </si>
  <si>
    <t>N2XH  3x1,5   Nehorľavý kábel bez funkčnosti VDE</t>
  </si>
  <si>
    <t>-258274828</t>
  </si>
  <si>
    <t>9</t>
  </si>
  <si>
    <t>210881022</t>
  </si>
  <si>
    <t>Kábel bezhalogénový, medený uložený voľne N2XH 0,6/1,0 kV  3x2,5</t>
  </si>
  <si>
    <t>-172803551</t>
  </si>
  <si>
    <t>10</t>
  </si>
  <si>
    <t>3410350865</t>
  </si>
  <si>
    <t>N2XH  3x2,5   Nehorľavý kábel bez funkčnosti VDE</t>
  </si>
  <si>
    <t>1121765827</t>
  </si>
  <si>
    <t>11</t>
  </si>
  <si>
    <t>210881046</t>
  </si>
  <si>
    <t>Kábel bezhalogénový, medený uložený voľne N2XH 0,6/1,0 kV  5x1,5</t>
  </si>
  <si>
    <t>-1962020239</t>
  </si>
  <si>
    <t>12</t>
  </si>
  <si>
    <t>3410350889</t>
  </si>
  <si>
    <t>N2XH  5x1,5   Nehorľavý kábel bez funkčnosti VDE</t>
  </si>
  <si>
    <t>-1376390674</t>
  </si>
  <si>
    <t>13</t>
  </si>
  <si>
    <t>210881048</t>
  </si>
  <si>
    <t>Kábel bezhalogénový, medený uložený voľne N2XH 0,6/1,0 kV  5x4</t>
  </si>
  <si>
    <t>-1884062784</t>
  </si>
  <si>
    <t>14</t>
  </si>
  <si>
    <t>3410350891</t>
  </si>
  <si>
    <t>N2XH  5x4   Nehorľavý kábel bez funkčnosti VDE</t>
  </si>
  <si>
    <t>-1962317806</t>
  </si>
  <si>
    <t>15</t>
  </si>
  <si>
    <t>210881216</t>
  </si>
  <si>
    <t>Kábel bezhalogénový, medený uložený pevne 1-CHKE-V 0,6/1,0 kV  3x1,5</t>
  </si>
  <si>
    <t>-26010359</t>
  </si>
  <si>
    <t>16</t>
  </si>
  <si>
    <t>3410350930</t>
  </si>
  <si>
    <t>1-CHKE-V 3x1,5 Nehorľavý kábel s funkčnosťou STN</t>
  </si>
  <si>
    <t>-508741896</t>
  </si>
  <si>
    <t>91010801</t>
  </si>
  <si>
    <t>Úložný materiál lišty elektroinšt., ulož. pevne preťahovacie</t>
  </si>
  <si>
    <t>23</t>
  </si>
  <si>
    <t>91010801010065.S</t>
  </si>
  <si>
    <t>Lišta elektroinštalačná z PVC 60x40, uložená pevne, vkladacia</t>
  </si>
  <si>
    <t>-213836246</t>
  </si>
  <si>
    <t>24</t>
  </si>
  <si>
    <t>345750064300</t>
  </si>
  <si>
    <t>Lišta hranatá z PVC, LH 60X40 mm, KOPOS</t>
  </si>
  <si>
    <t>347805908</t>
  </si>
  <si>
    <t>91190102</t>
  </si>
  <si>
    <t>Rozvádzače - NN - Rozvodnice</t>
  </si>
  <si>
    <t>25</t>
  </si>
  <si>
    <t>91190102010010</t>
  </si>
  <si>
    <t xml:space="preserve">Montáž oceľoplechovej rozvodnice do váhy 100 kg </t>
  </si>
  <si>
    <t>ks</t>
  </si>
  <si>
    <t>-767737321</t>
  </si>
  <si>
    <t>26</t>
  </si>
  <si>
    <t>3570148800</t>
  </si>
  <si>
    <t>Rozvádzače RP1</t>
  </si>
  <si>
    <t>-1047946635</t>
  </si>
  <si>
    <t>Ostatné konštrukcie a práce-búranie</t>
  </si>
  <si>
    <t>28</t>
  </si>
  <si>
    <t>94010702900050</t>
  </si>
  <si>
    <t>Vyvŕtanie a vypilovanie otvoru do D 50 mm</t>
  </si>
  <si>
    <t>-581168538</t>
  </si>
  <si>
    <t>29</t>
  </si>
  <si>
    <t>94010702900060</t>
  </si>
  <si>
    <t xml:space="preserve">Vyvŕtanie otvoru D 8-12 mm do betónového muriva </t>
  </si>
  <si>
    <t>-1972810130</t>
  </si>
  <si>
    <t>30</t>
  </si>
  <si>
    <t>973011161</t>
  </si>
  <si>
    <t>Vysekanie kapsy v stenách a stropoch z ľahkých betónov do 100x100x50 mm,  -0,00100t</t>
  </si>
  <si>
    <t>-1672793625</t>
  </si>
  <si>
    <t>31</t>
  </si>
  <si>
    <t>05010603000300.S</t>
  </si>
  <si>
    <t>Vysekanie rýh v akomkoľvek murive tehlovom na akúkoľvek maltu do hĺbky 30 mm a š. do 30 mm,  -0,00200 t</t>
  </si>
  <si>
    <t>-1027784894</t>
  </si>
  <si>
    <t>32</t>
  </si>
  <si>
    <t>05010603000305.S</t>
  </si>
  <si>
    <t>Vysekanie rýh v akomkoľvek murive tehlovom na akúkoľvek maltu do hĺbky 30 mm a š. do 70 mm,  -0,00400 t</t>
  </si>
  <si>
    <t>-704005000</t>
  </si>
  <si>
    <t>33</t>
  </si>
  <si>
    <t>05010603000310.S</t>
  </si>
  <si>
    <t>Vysekanie rýh v akomkoľvek murive tehlovom na akúkoľvek maltu do hĺbky 30 mm a š. do 100 mm,  -0,00500t</t>
  </si>
  <si>
    <t>-1023910421</t>
  </si>
  <si>
    <t>34</t>
  </si>
  <si>
    <t>210040701.1</t>
  </si>
  <si>
    <t xml:space="preserve">Murárske práce Vysekanie, zamurovanie a začistenie drážka pre rúrku alebo kábel do D 29 mm </t>
  </si>
  <si>
    <t>-1141853345</t>
  </si>
  <si>
    <t>21-M</t>
  </si>
  <si>
    <t>Elektromontáže</t>
  </si>
  <si>
    <t>35</t>
  </si>
  <si>
    <t>210010003</t>
  </si>
  <si>
    <t>Rúrka ohybná elektroinštalačná, uložená pod omietkou, typ 23 - 23 mm</t>
  </si>
  <si>
    <t>1564053064</t>
  </si>
  <si>
    <t>36</t>
  </si>
  <si>
    <t>345710005000.S</t>
  </si>
  <si>
    <t>Rúrka ohybná 1220 so strednou mechanickou odolnosťou z PP, bezhalogénová samozhášavá, D 20 mm</t>
  </si>
  <si>
    <t>-1581549708</t>
  </si>
  <si>
    <t>37</t>
  </si>
  <si>
    <t>210010005</t>
  </si>
  <si>
    <t>Rúrka ohybná elektroinštalačná, uložená pod omietkou, typ 23 - 36 mm</t>
  </si>
  <si>
    <t>-1120853036</t>
  </si>
  <si>
    <t>38</t>
  </si>
  <si>
    <t>345710005100.S</t>
  </si>
  <si>
    <t>Rúrka ohybná 1225 so strednou mechanickou odolnosťou z PP, bezhalogénová samozhášavá, D 25 mm</t>
  </si>
  <si>
    <t>-1303976445</t>
  </si>
  <si>
    <t>39</t>
  </si>
  <si>
    <t>210010311</t>
  </si>
  <si>
    <t>Krabica montáž</t>
  </si>
  <si>
    <t>-836378558</t>
  </si>
  <si>
    <t>40</t>
  </si>
  <si>
    <t>3450900400</t>
  </si>
  <si>
    <t>I-Krabica ASD 70 pod omietku</t>
  </si>
  <si>
    <t>1583402405</t>
  </si>
  <si>
    <t>41</t>
  </si>
  <si>
    <t>210010313</t>
  </si>
  <si>
    <t>Krabica odbočná s viečkom, bez zapojenia (KO 125) štvorcová</t>
  </si>
  <si>
    <t>-1121547577</t>
  </si>
  <si>
    <t>42</t>
  </si>
  <si>
    <t>3450912000</t>
  </si>
  <si>
    <t>Krabica  KO-100 + kryt + uzemnovacia prípojnica</t>
  </si>
  <si>
    <t>-788902222</t>
  </si>
  <si>
    <t>43</t>
  </si>
  <si>
    <t>-412887056</t>
  </si>
  <si>
    <t>44</t>
  </si>
  <si>
    <t>3450912000.1</t>
  </si>
  <si>
    <t>Krabica  KO-100 vrátane viečka</t>
  </si>
  <si>
    <t>553761443</t>
  </si>
  <si>
    <t>45</t>
  </si>
  <si>
    <t>210100001</t>
  </si>
  <si>
    <t>Ukončenie vodičov v rozvádzač. vrátane zapojenia a vodičovej koncovky do 2.5 mm2</t>
  </si>
  <si>
    <t>806598296</t>
  </si>
  <si>
    <t>46</t>
  </si>
  <si>
    <t>210100002</t>
  </si>
  <si>
    <t>Ukončenie vodičov v rozvádzač. vrátane zapojenia a vodičovej koncovky do 6 mm2</t>
  </si>
  <si>
    <t>6474352</t>
  </si>
  <si>
    <t>47</t>
  </si>
  <si>
    <t>210100003</t>
  </si>
  <si>
    <t>Ukončenie vodičov v rozvádzač. vrátane zapojenia a vodičovej koncovky do 16</t>
  </si>
  <si>
    <t>1834121568</t>
  </si>
  <si>
    <t>48</t>
  </si>
  <si>
    <t>210110041</t>
  </si>
  <si>
    <t>Spínače polozapustené a zapustené vrátane zapojenia jednopólový - radenie 1</t>
  </si>
  <si>
    <t>414220794</t>
  </si>
  <si>
    <t>49</t>
  </si>
  <si>
    <t>3453010302.1</t>
  </si>
  <si>
    <t>461939040</t>
  </si>
  <si>
    <t>50</t>
  </si>
  <si>
    <t>210110043A</t>
  </si>
  <si>
    <t>Spínač polozapustený a zapustený vrátane zapojenia sériový /.stried. - radenie 5/6/7</t>
  </si>
  <si>
    <t>-151862695</t>
  </si>
  <si>
    <t>51</t>
  </si>
  <si>
    <t>3453010337.1</t>
  </si>
  <si>
    <t>1583868148</t>
  </si>
  <si>
    <t>52</t>
  </si>
  <si>
    <t>34530103376</t>
  </si>
  <si>
    <t>1248428822</t>
  </si>
  <si>
    <t>53</t>
  </si>
  <si>
    <t>210110082</t>
  </si>
  <si>
    <t>Sporáková prípojka typ 39563 - 23C, pre zapustenú montáž vrátane tlejivky</t>
  </si>
  <si>
    <t>-1202966644</t>
  </si>
  <si>
    <t>54</t>
  </si>
  <si>
    <t>3450663620</t>
  </si>
  <si>
    <t>Šporáková prípojka vyp. zapustený 400V/25A IP44</t>
  </si>
  <si>
    <t>-1913572473</t>
  </si>
  <si>
    <t>55</t>
  </si>
  <si>
    <t>210111011</t>
  </si>
  <si>
    <t>Domová zásuvka polozapustená alebo zapustená vrátane zapojenia 10/16 A 250 V 2P + Z</t>
  </si>
  <si>
    <t>-759627386</t>
  </si>
  <si>
    <t>56</t>
  </si>
  <si>
    <t>345VALENA10</t>
  </si>
  <si>
    <t>934015235</t>
  </si>
  <si>
    <t>57</t>
  </si>
  <si>
    <t>345VALENA11</t>
  </si>
  <si>
    <t>1460584997</t>
  </si>
  <si>
    <t>58</t>
  </si>
  <si>
    <t>345VALENA12</t>
  </si>
  <si>
    <t>1280939274</t>
  </si>
  <si>
    <t>59</t>
  </si>
  <si>
    <t>3453010334A</t>
  </si>
  <si>
    <t>Vypínače a zásuvky 1rámček</t>
  </si>
  <si>
    <t>-866881689</t>
  </si>
  <si>
    <t>60</t>
  </si>
  <si>
    <t>3453010334R</t>
  </si>
  <si>
    <t>Vypínače a zásuvky 1rámček IP44</t>
  </si>
  <si>
    <t>-702926577</t>
  </si>
  <si>
    <t>61</t>
  </si>
  <si>
    <t>345301032865A</t>
  </si>
  <si>
    <t>Vypínače a zásuvky 5rámček</t>
  </si>
  <si>
    <t>1512572808</t>
  </si>
  <si>
    <t>108</t>
  </si>
  <si>
    <t>210111061i</t>
  </si>
  <si>
    <t>Montáž zásuvkovej skrine</t>
  </si>
  <si>
    <t>648733106</t>
  </si>
  <si>
    <t>109</t>
  </si>
  <si>
    <t>345032170012</t>
  </si>
  <si>
    <t xml:space="preserve">Zásuvková skriňa  + 2 x zásuvky 230V/16A istené, 1x400V/16A istené + 1x400V/32A neistená </t>
  </si>
  <si>
    <t>146137295</t>
  </si>
  <si>
    <t>100</t>
  </si>
  <si>
    <t>220711045</t>
  </si>
  <si>
    <t>Montáž a zapojenie pohybových senzorov PIR - interiér, strop</t>
  </si>
  <si>
    <t>445772207</t>
  </si>
  <si>
    <t>101</t>
  </si>
  <si>
    <t>3581900000.1</t>
  </si>
  <si>
    <t xml:space="preserve">Čidlo pohyb.NIKO 350-20082 </t>
  </si>
  <si>
    <t>1318749439</t>
  </si>
  <si>
    <t>62</t>
  </si>
  <si>
    <t>210200006.1</t>
  </si>
  <si>
    <t>Svietidlo montáž (vrátane zdrojov)</t>
  </si>
  <si>
    <t>-634144874</t>
  </si>
  <si>
    <t>63</t>
  </si>
  <si>
    <t>3480728420</t>
  </si>
  <si>
    <t>-783946799</t>
  </si>
  <si>
    <t>3480714180</t>
  </si>
  <si>
    <t>Typ R1 - LED IP44 10W s PIR</t>
  </si>
  <si>
    <t>1849287088</t>
  </si>
  <si>
    <t>65</t>
  </si>
  <si>
    <t>3480714180A</t>
  </si>
  <si>
    <t>Typ B -  DL 665 25W 2500 lm 4000K</t>
  </si>
  <si>
    <t>1266328308</t>
  </si>
  <si>
    <t>66</t>
  </si>
  <si>
    <t>3480714250N9</t>
  </si>
  <si>
    <t>Typ A - DL 465 18W 1800 lm 4000K</t>
  </si>
  <si>
    <t>361084107</t>
  </si>
  <si>
    <t>67</t>
  </si>
  <si>
    <t>3480714250N10</t>
  </si>
  <si>
    <t>539575183</t>
  </si>
  <si>
    <t>68</t>
  </si>
  <si>
    <t>210220040</t>
  </si>
  <si>
    <t>-1504618243</t>
  </si>
  <si>
    <t>69</t>
  </si>
  <si>
    <t>3544247905</t>
  </si>
  <si>
    <t>-1625662987</t>
  </si>
  <si>
    <t>70</t>
  </si>
  <si>
    <t>3544247910</t>
  </si>
  <si>
    <t>Páska CU, obj. č. ESV000000038; bleskozvodný a uzemňovací materiál, dĺžka 0,5m</t>
  </si>
  <si>
    <t>-435361508</t>
  </si>
  <si>
    <t>71</t>
  </si>
  <si>
    <t>3450661100</t>
  </si>
  <si>
    <t>Svorka ZS4</t>
  </si>
  <si>
    <t>-166376911</t>
  </si>
  <si>
    <t>72</t>
  </si>
  <si>
    <t>210290742</t>
  </si>
  <si>
    <t>Montáž motorického spotrebiča, elektromotora (s prenesením do vzdialenosti 5 m) do 3 kW</t>
  </si>
  <si>
    <t>473076142</t>
  </si>
  <si>
    <t>73</t>
  </si>
  <si>
    <t>210290743</t>
  </si>
  <si>
    <t>Montáž motorického spotrebiča, elektromotora (s prenesením do vzdialenosti 5 m) do 15 kW</t>
  </si>
  <si>
    <t>-1233548953</t>
  </si>
  <si>
    <t>74</t>
  </si>
  <si>
    <t>220111781</t>
  </si>
  <si>
    <t>Montáž uzemňovacej prípojnice</t>
  </si>
  <si>
    <t>1821281019</t>
  </si>
  <si>
    <t>75</t>
  </si>
  <si>
    <t>3410301490</t>
  </si>
  <si>
    <t>Prípojnica pospojovania  pospojovania HUP v krabici KT250 s víčkom samolepka uzemnenia a označenie čísla samolepkou výška písmA 2,5CM</t>
  </si>
  <si>
    <t>-790261777</t>
  </si>
  <si>
    <t>76</t>
  </si>
  <si>
    <t>220261622</t>
  </si>
  <si>
    <t>Osadenie príchytky, vyvŕtanie diery,zatlačenie príchytky do otvoru,v tehlovom murive D 8 mm</t>
  </si>
  <si>
    <t>-775452458</t>
  </si>
  <si>
    <t>77</t>
  </si>
  <si>
    <t>2830418000</t>
  </si>
  <si>
    <t>Hmoždinka dlhá so skrutkou 8 x 80 mm  typ:  THC880</t>
  </si>
  <si>
    <t>-1933759310</t>
  </si>
  <si>
    <t>78</t>
  </si>
  <si>
    <t>5850001000</t>
  </si>
  <si>
    <t>Sadra a malta cementová vrecovaná</t>
  </si>
  <si>
    <t>kg</t>
  </si>
  <si>
    <t>-1825564353</t>
  </si>
  <si>
    <t>79</t>
  </si>
  <si>
    <t>220261661</t>
  </si>
  <si>
    <t>Vyznačenie trasy vedenia podľa plánu</t>
  </si>
  <si>
    <t>170715734</t>
  </si>
  <si>
    <t>M1</t>
  </si>
  <si>
    <t>Počítačová sieť</t>
  </si>
  <si>
    <t>80</t>
  </si>
  <si>
    <t>210190002</t>
  </si>
  <si>
    <t>Montáž oceľoplechovej rozvodnice do váhy 50 kg</t>
  </si>
  <si>
    <t>799313837</t>
  </si>
  <si>
    <t>81</t>
  </si>
  <si>
    <t>3582010432</t>
  </si>
  <si>
    <t>Počítačová sieť a príslušenstvo RACK 19" 12U s výzbrojov WIFI ROUTER 4xRJ45 + SWITCH 24xRJ45 CAT6 + PATCH PANEL 24xRJ45  CAT6 CAT6   1 x POE injektor</t>
  </si>
  <si>
    <t>1264901918</t>
  </si>
  <si>
    <t>82</t>
  </si>
  <si>
    <t>220280221</t>
  </si>
  <si>
    <t>Káble bytové SYKFY 5 x 2 x 0,5 mm uložené v rúrkach, lištách, bez odviečkovania a zaviečkovania krabíc</t>
  </si>
  <si>
    <t>-236514626</t>
  </si>
  <si>
    <t>83</t>
  </si>
  <si>
    <t>3410300750</t>
  </si>
  <si>
    <t>633713304</t>
  </si>
  <si>
    <t>84</t>
  </si>
  <si>
    <t>220511002</t>
  </si>
  <si>
    <t xml:space="preserve">Montáž zásuvky 2xRJ45 pod omietku                                                                   </t>
  </si>
  <si>
    <t>897756406</t>
  </si>
  <si>
    <t>85</t>
  </si>
  <si>
    <t>3582010082</t>
  </si>
  <si>
    <t>Počítačová sieť a príslušenstvo Zásuvka systému  1xRJ45 tienená , Cat.6, biela, kompletná</t>
  </si>
  <si>
    <t>-420071681</t>
  </si>
  <si>
    <t>86</t>
  </si>
  <si>
    <t>3582010082A</t>
  </si>
  <si>
    <t>Počítačová sieť a príslušenstvo Zásuvka systému  2xRJ45 tienená , Cat.6, biela, kompletná</t>
  </si>
  <si>
    <t>401478825</t>
  </si>
  <si>
    <t>87</t>
  </si>
  <si>
    <t>220512110</t>
  </si>
  <si>
    <t>Zapojenie jedneho portu do patch panelu - 1xRJ45 vrátane koncovky - vrátane koncovky</t>
  </si>
  <si>
    <t>1198021364</t>
  </si>
  <si>
    <t>88</t>
  </si>
  <si>
    <t>220732110</t>
  </si>
  <si>
    <t>Montáž a zapojeniee (wifi router) na stenu pod strop</t>
  </si>
  <si>
    <t>539220385</t>
  </si>
  <si>
    <t>89</t>
  </si>
  <si>
    <t>3837002760</t>
  </si>
  <si>
    <t>-2130833078</t>
  </si>
  <si>
    <t>90</t>
  </si>
  <si>
    <t>HZS-001</t>
  </si>
  <si>
    <t>Revízia</t>
  </si>
  <si>
    <t>hod</t>
  </si>
  <si>
    <t>955202449</t>
  </si>
  <si>
    <t>HZS-002</t>
  </si>
  <si>
    <t>Skrelenie skutkového stavu, úprava PD podľa skutočne vysúťažených prístrojov a zariadení</t>
  </si>
  <si>
    <t>721721789</t>
  </si>
  <si>
    <t>92</t>
  </si>
  <si>
    <t>HZS-003</t>
  </si>
  <si>
    <t>Poplatok za likvidáciu odpadu  a odvoz -(komplet celá stavba)</t>
  </si>
  <si>
    <t>pol</t>
  </si>
  <si>
    <t>1150517995</t>
  </si>
  <si>
    <t>93</t>
  </si>
  <si>
    <t>HZS-005</t>
  </si>
  <si>
    <t xml:space="preserve">Demontážne práce existujúcej inštalácie </t>
  </si>
  <si>
    <t>1407896204</t>
  </si>
  <si>
    <t>94</t>
  </si>
  <si>
    <t>HZS-007</t>
  </si>
  <si>
    <t>Skúšobná prevádzka</t>
  </si>
  <si>
    <t>1100918360</t>
  </si>
  <si>
    <t>95</t>
  </si>
  <si>
    <t>HZS-008</t>
  </si>
  <si>
    <t>Zabezpečenie pracoviska</t>
  </si>
  <si>
    <t>-254253679</t>
  </si>
  <si>
    <t>96</t>
  </si>
  <si>
    <t>HZS-009</t>
  </si>
  <si>
    <t>Koordinácia s inými profesiami</t>
  </si>
  <si>
    <t>-1152993260</t>
  </si>
  <si>
    <t>97</t>
  </si>
  <si>
    <t>MV</t>
  </si>
  <si>
    <t>Murárske výpomoci</t>
  </si>
  <si>
    <t>2104011892</t>
  </si>
  <si>
    <t>98</t>
  </si>
  <si>
    <t>PM</t>
  </si>
  <si>
    <t>Podružný materiál</t>
  </si>
  <si>
    <t>720294332</t>
  </si>
  <si>
    <t>99</t>
  </si>
  <si>
    <t>PPV</t>
  </si>
  <si>
    <t>Podiel pridružených výkonov</t>
  </si>
  <si>
    <t>-586185265</t>
  </si>
  <si>
    <t xml:space="preserve">BLE - Bleskozvd budova pri kostole- Ružomberok </t>
  </si>
  <si>
    <t>HSV - Práce a dodávky HSV</t>
  </si>
  <si>
    <t xml:space="preserve">    1 - Zemné práce</t>
  </si>
  <si>
    <t>M - M</t>
  </si>
  <si>
    <t xml:space="preserve">    21-M - Bleskozvod a uzemnenie</t>
  </si>
  <si>
    <t xml:space="preserve">    46-M - Zemné práce vykonávané pri externých montážnych prácach</t>
  </si>
  <si>
    <t>VRN - Vedľajšie rozpočtové náklady</t>
  </si>
  <si>
    <t>HSV</t>
  </si>
  <si>
    <t>Práce a dodávky HSV</t>
  </si>
  <si>
    <t>Zemné práce</t>
  </si>
  <si>
    <t>113106611.S</t>
  </si>
  <si>
    <t>Rozoberanie a následné poskladanie zámkovej dlažby všetkých druhov v ploche do 20 m2,  -0,2600 t</t>
  </si>
  <si>
    <t>m2</t>
  </si>
  <si>
    <t>-80549174</t>
  </si>
  <si>
    <t>Bleskozvod a uzemnenie</t>
  </si>
  <si>
    <t>210020951</t>
  </si>
  <si>
    <t>Výstražná a označovacia tabuľka vrátane montáže, smaltovaná, formát A3 - A4</t>
  </si>
  <si>
    <t>-483178004</t>
  </si>
  <si>
    <t>5482302100A</t>
  </si>
  <si>
    <t>Tabuľka výstražná smaltovaná 297x210 mm A4  ,,Krokové a dotykové napätie"</t>
  </si>
  <si>
    <t>-86513790</t>
  </si>
  <si>
    <t>210220010.S</t>
  </si>
  <si>
    <t>Náter zemniaceho pásku do 120 mm2 (1x náter vrátane svoriek a vyznač. žlt. pruhov)</t>
  </si>
  <si>
    <t>2100682860</t>
  </si>
  <si>
    <t>246220000400.S</t>
  </si>
  <si>
    <t>Email syntetický vonkajší</t>
  </si>
  <si>
    <t>-937502974</t>
  </si>
  <si>
    <t>246420001200.S</t>
  </si>
  <si>
    <t>Riedidlo S-6006 do syntetických a olejových látok</t>
  </si>
  <si>
    <t>1947673371</t>
  </si>
  <si>
    <t>210220020.S</t>
  </si>
  <si>
    <t>Uzemňovacie vedenie v zemi FeZn do 120 mm2 vrátane izolácie spojov</t>
  </si>
  <si>
    <t>572294432</t>
  </si>
  <si>
    <t>354410058800.S</t>
  </si>
  <si>
    <t>Pásovina uzemňovacia FeZn 30 x 4 mm</t>
  </si>
  <si>
    <t>-421002477</t>
  </si>
  <si>
    <t>210220021.S</t>
  </si>
  <si>
    <t>Uzemňovacie vedenie v zemi FeZn vrátane izolácie spojov O 10 mm</t>
  </si>
  <si>
    <t>701585212</t>
  </si>
  <si>
    <t>354410054800.S</t>
  </si>
  <si>
    <t>Drôt bleskozvodový FeZn, d 10 mm</t>
  </si>
  <si>
    <t>400717734</t>
  </si>
  <si>
    <t>210220031.S</t>
  </si>
  <si>
    <t>Ekvipotenciálna svorkovnica EPS 2 v krabici KO 125 E</t>
  </si>
  <si>
    <t>-1714101388</t>
  </si>
  <si>
    <t>345410000400.S</t>
  </si>
  <si>
    <t>Krabica odbočná z PVC s viečkom pod omietku KO 125 E</t>
  </si>
  <si>
    <t>667543092</t>
  </si>
  <si>
    <t>345610005100.S</t>
  </si>
  <si>
    <t>Svorkovnica ekvipotencionálna EPS 2, z PP</t>
  </si>
  <si>
    <t>1558848363</t>
  </si>
  <si>
    <t>210220050</t>
  </si>
  <si>
    <t>Označenie zvodov číselnými štítkami</t>
  </si>
  <si>
    <t>1197149255</t>
  </si>
  <si>
    <t>3544247925</t>
  </si>
  <si>
    <t>Štítok orientačný , obj. č. EBL000000359; bleskozvodný a uzemňovací materiál</t>
  </si>
  <si>
    <t>-67434779</t>
  </si>
  <si>
    <t>210220098</t>
  </si>
  <si>
    <t>Montáž vysúvacieho rebríka na budovách do 12 m výšky na 1 zvode</t>
  </si>
  <si>
    <t>1877684233</t>
  </si>
  <si>
    <t>17</t>
  </si>
  <si>
    <t>210220204</t>
  </si>
  <si>
    <t>Zachytávacia tyč FeZn bez osadenia a s osadením JP10-30 komplet podľa popisu dole</t>
  </si>
  <si>
    <t>679064036</t>
  </si>
  <si>
    <t>18</t>
  </si>
  <si>
    <t>3544215600A</t>
  </si>
  <si>
    <t>Zachytávacia tyč hliníková  JP 25 + svorka na pripojenie vodiča + betónový podstavec + kajlík + podložka pod betón</t>
  </si>
  <si>
    <t>1380838823</t>
  </si>
  <si>
    <t>19</t>
  </si>
  <si>
    <t>210220247</t>
  </si>
  <si>
    <t>Svorka DEHN SV-UNI+ Rd8-10/FI30 NIRO</t>
  </si>
  <si>
    <t>-475658221</t>
  </si>
  <si>
    <t>3544220000</t>
  </si>
  <si>
    <t>DEHN SVORKA VIACÚČELOVÁ MV PRE DRÔT 8-10MM (390050)+ Rd8-10/FI30 NIRO</t>
  </si>
  <si>
    <t>1569069688</t>
  </si>
  <si>
    <t>21</t>
  </si>
  <si>
    <t>210220249.S</t>
  </si>
  <si>
    <t>Svorka FeZn na odkvapové potrubie ST10-11</t>
  </si>
  <si>
    <t>1688232324</t>
  </si>
  <si>
    <t>22</t>
  </si>
  <si>
    <t>354410005600.S</t>
  </si>
  <si>
    <t>Svorka FeZn D=50-240 mm na potrubie označenie ST 10/ST 11</t>
  </si>
  <si>
    <t>-1223082082</t>
  </si>
  <si>
    <t>210220252.S</t>
  </si>
  <si>
    <t>Svorka FeZn odbočovacia spojovacia SR 01, SR 02 (pásovina do 120 mm2)</t>
  </si>
  <si>
    <t>-1832188181</t>
  </si>
  <si>
    <t>354410000600.S</t>
  </si>
  <si>
    <t>Svorka FeZn odbočovacia spojovacia označenie SR 02 (M8)</t>
  </si>
  <si>
    <t>1297973581</t>
  </si>
  <si>
    <t>210220253.S</t>
  </si>
  <si>
    <t>Svorka FeZn uzemňovacia SR03</t>
  </si>
  <si>
    <t>-542510109</t>
  </si>
  <si>
    <t>354410000900.S</t>
  </si>
  <si>
    <t>Svorka FeZn uzemňovacia označenie SR 03 A</t>
  </si>
  <si>
    <t>-55201383</t>
  </si>
  <si>
    <t>27</t>
  </si>
  <si>
    <t>210220270.S</t>
  </si>
  <si>
    <t>Uzemňovacia doska FeZn ZD s páskou</t>
  </si>
  <si>
    <t>-83925182</t>
  </si>
  <si>
    <t>354410055200.S</t>
  </si>
  <si>
    <t>Doska uzemňovacia FeZn s privarenou páskou označenie ZD 01 s páskou (ppočet upresniť podľa zemného odporu)</t>
  </si>
  <si>
    <t>736407658</t>
  </si>
  <si>
    <t>210220670.S</t>
  </si>
  <si>
    <t>Ochranný uholník nerez 1.4301 OU</t>
  </si>
  <si>
    <t>487066596</t>
  </si>
  <si>
    <t>354410061000.S</t>
  </si>
  <si>
    <t>Uholník ochranný nerez akosť 1.4301 označenie OU 1,7 m A2</t>
  </si>
  <si>
    <t>662732759</t>
  </si>
  <si>
    <t>210220671.S</t>
  </si>
  <si>
    <t>Držiak ochranného uholníka nerez 1.4301 do muriva DUZ</t>
  </si>
  <si>
    <t>-158378463</t>
  </si>
  <si>
    <t>354410061300.S</t>
  </si>
  <si>
    <t>Držiak ochranného uholníka nerez akosť 1.4301 označenie DU Z</t>
  </si>
  <si>
    <t>-707844503</t>
  </si>
  <si>
    <t>210220800.S</t>
  </si>
  <si>
    <t>Uzemňovacie vedenie na povrchu AlMgSi drôt zvodový Ø 8-10 mm</t>
  </si>
  <si>
    <t>202287965</t>
  </si>
  <si>
    <t>354410064200.S</t>
  </si>
  <si>
    <t>Drôt bleskozvodový zliatina AlMgSi, d 8 mm, Al</t>
  </si>
  <si>
    <t>-1962870920</t>
  </si>
  <si>
    <t>210220810.S</t>
  </si>
  <si>
    <t>Podpery vedenia zliatina AlMgSi na plochú strechu PV21</t>
  </si>
  <si>
    <t>-267441247</t>
  </si>
  <si>
    <t>354410034900.S</t>
  </si>
  <si>
    <t>Podložka plastová k podpere vedenia FeZn označenie podložka k PV 21</t>
  </si>
  <si>
    <t>498229873</t>
  </si>
  <si>
    <t>354410035000.S</t>
  </si>
  <si>
    <t>Podpera vedenia FeZn na ploché strechy označenie PV 21 plast</t>
  </si>
  <si>
    <t>-1551145057</t>
  </si>
  <si>
    <t>210220853.S</t>
  </si>
  <si>
    <t>Svorka zliatina AlMgSi spojovacia SS</t>
  </si>
  <si>
    <t>-1424094302</t>
  </si>
  <si>
    <t>354410012900.S</t>
  </si>
  <si>
    <t>Svorka spojovacia zliatina AlMgSi označenie SS 2 skrutky s príložkou Al</t>
  </si>
  <si>
    <t>-2139134708</t>
  </si>
  <si>
    <t>210220856.S</t>
  </si>
  <si>
    <t>Svorka zliatina AlMgSi na odkvapový žľab SO</t>
  </si>
  <si>
    <t>-996599583</t>
  </si>
  <si>
    <t>354410013800.S</t>
  </si>
  <si>
    <t>Svorka okapová zliatina AlMgSi označenie SO Al</t>
  </si>
  <si>
    <t>-382272922</t>
  </si>
  <si>
    <t>210222105.S</t>
  </si>
  <si>
    <t>Podpery vedenia FeZn do muriva PV 01h a PV 01, 02, 03, pre vonkajšie práce</t>
  </si>
  <si>
    <t>-413051620</t>
  </si>
  <si>
    <t>311310008520.S</t>
  </si>
  <si>
    <t>Hmoždinka 12x160 rámová KPR</t>
  </si>
  <si>
    <t>-562563777</t>
  </si>
  <si>
    <t>354410031900.S</t>
  </si>
  <si>
    <t>Podpera vedenia FeZn do muriva a do hmoždinky označenie PV 01 h</t>
  </si>
  <si>
    <t>503372302</t>
  </si>
  <si>
    <t>210222247.S</t>
  </si>
  <si>
    <t>Svorka FeZn skúšobná SZ, pre vonkajšie práce</t>
  </si>
  <si>
    <t>1719031418</t>
  </si>
  <si>
    <t>354410004300.S</t>
  </si>
  <si>
    <t>Svorka FeZn skúšobná označenie SZ</t>
  </si>
  <si>
    <t>35197867</t>
  </si>
  <si>
    <t>Zváranie spoja vrátane izolácie</t>
  </si>
  <si>
    <t>-312745465</t>
  </si>
  <si>
    <t>Revízie</t>
  </si>
  <si>
    <t>-1952185400</t>
  </si>
  <si>
    <t>Koordinácia s inými profesiami, demontáže, likvidácia odpadu</t>
  </si>
  <si>
    <t>670753922</t>
  </si>
  <si>
    <t>1729163523</t>
  </si>
  <si>
    <t>%</t>
  </si>
  <si>
    <t>-951922415</t>
  </si>
  <si>
    <t>1085299838</t>
  </si>
  <si>
    <t>46-M</t>
  </si>
  <si>
    <t>Zemné práce vykonávané pri externých montážnych prácach</t>
  </si>
  <si>
    <t>113107131.S</t>
  </si>
  <si>
    <t>Odstránenie krytu v ploche do 200 m2 z betónu prostého, hr. vrstvy do 150 mm,  -0,22500t</t>
  </si>
  <si>
    <t>-487492162</t>
  </si>
  <si>
    <t>460050602.S</t>
  </si>
  <si>
    <t>Výkop jamy pre stožiar, bet.základ, kotvu, príp. iné zar.,(vč.čerp.vody), ručný ,v zemine tr. 3 - 4</t>
  </si>
  <si>
    <t>m3</t>
  </si>
  <si>
    <t>1331856534</t>
  </si>
  <si>
    <t>460120002.S</t>
  </si>
  <si>
    <t>Zásyp jamy so zhutnením a s úpravou povrchu, zemina triedy 3 - 4</t>
  </si>
  <si>
    <t>105232080</t>
  </si>
  <si>
    <t>460200144.S</t>
  </si>
  <si>
    <t>Hĺbenie káblovej ryhy ručne 35 cm širokej a 60 cm hlbokej, v zemine triedy 4</t>
  </si>
  <si>
    <t>1914118626</t>
  </si>
  <si>
    <t>460560144.S</t>
  </si>
  <si>
    <t>Ručný zásyp nezap. káblovej ryhy bez zhutn. zeminy, 35 cm širokej, 60 cm hlbokej v zemine tr. 4</t>
  </si>
  <si>
    <t>-1339514421</t>
  </si>
  <si>
    <t>564751114</t>
  </si>
  <si>
    <t>Podklad alebo kryt z kameniva hrubého drveného veľ. 32-63 mm s rozprestretím a zhutn.hr. 180 mm</t>
  </si>
  <si>
    <t>-1678067236</t>
  </si>
  <si>
    <t>979081111</t>
  </si>
  <si>
    <t>Odvoz sutiny a vybúraných hmôt na skládku a likvidácia odpadu</t>
  </si>
  <si>
    <t>t</t>
  </si>
  <si>
    <t>2067537840</t>
  </si>
  <si>
    <t>998225111</t>
  </si>
  <si>
    <t>Presun hmôt pre pozemnú komunikáciu a letisko s krytom asfaltovým akejkoľvek dĺžky objektu</t>
  </si>
  <si>
    <t>649296211</t>
  </si>
  <si>
    <t>VRN</t>
  </si>
  <si>
    <t>Vedľajšie rozpočtové náklady</t>
  </si>
  <si>
    <t>001400043.S</t>
  </si>
  <si>
    <t>Ostatné náklady stavby - práce na ťažko prístupných miestach práce vo výškach resp. hĺbkach</t>
  </si>
  <si>
    <t>eur</t>
  </si>
  <si>
    <t>1024</t>
  </si>
  <si>
    <t>697781486</t>
  </si>
  <si>
    <t>949942101</t>
  </si>
  <si>
    <t>Hydraulická zdvíhacia plošina vrátane obsluhy inštalovaná na automobilovom podvozku výšky zdvihu do 12 m - vykládka na strechu</t>
  </si>
  <si>
    <t>820937321</t>
  </si>
  <si>
    <t>30. 7. 2024</t>
  </si>
  <si>
    <t>WIFI ROUTER umiestniť podľa požiadavky</t>
  </si>
  <si>
    <t>Svorka zemniaca ZSA 16, obj. č. ESV000000041; bleskozvodný a uzemňovací materiál</t>
  </si>
  <si>
    <t>Svorka na potrubie vrátane pásika Cu</t>
  </si>
  <si>
    <t>Svietidlo 24 LED</t>
  </si>
  <si>
    <t>Typ A -  svietidlo 45W 6000lm 4000K montáž na povrch 600x600mm</t>
  </si>
  <si>
    <t>Vypínače a zásuvky  zásuvka 2P+PE  s WAGO IP21</t>
  </si>
  <si>
    <t xml:space="preserve">Vypínače a zásuvky  zásuvka dvojitá  2P+PE   s WAGO IP21 </t>
  </si>
  <si>
    <t xml:space="preserve">Vypínače a zásuvky  zásuvka 2P+PE   s WAGO IP44  </t>
  </si>
  <si>
    <t xml:space="preserve">Vypínače a zásuvky  sériový prepínač biely, radenie 5   IP20 </t>
  </si>
  <si>
    <t>Vypínače a zásuvky dvojitý  striedavý prepínač biely, radenie 6+6  IP20</t>
  </si>
  <si>
    <t>Vypínače a zásuvky biely radenie č.1 IP20</t>
  </si>
  <si>
    <t>FTP 4x2x24  Patch  Dátový kábel LSOH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</si>
</sst>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167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167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K7" sqref="K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6.9" customHeight="1">
      <c r="AR2" s="165" t="s">
        <v>6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3" t="s">
        <v>7</v>
      </c>
      <c r="BT2" s="13" t="s">
        <v>8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7</v>
      </c>
    </row>
    <row r="5" spans="1:74" ht="12" customHeight="1">
      <c r="B5" s="16"/>
      <c r="D5" s="20" t="s">
        <v>12</v>
      </c>
      <c r="K5" s="199" t="s">
        <v>13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R5" s="16"/>
      <c r="BE5" s="196" t="s">
        <v>14</v>
      </c>
      <c r="BS5" s="13" t="s">
        <v>7</v>
      </c>
    </row>
    <row r="6" spans="1:74" ht="36.9" customHeight="1">
      <c r="B6" s="16"/>
      <c r="D6" s="22" t="s">
        <v>15</v>
      </c>
      <c r="K6" s="200" t="s">
        <v>16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R6" s="16"/>
      <c r="BE6" s="197"/>
      <c r="BS6" s="13" t="s">
        <v>7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97"/>
      <c r="BS7" s="13" t="s">
        <v>7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5" t="s">
        <v>706</v>
      </c>
      <c r="AR8" s="16"/>
      <c r="BE8" s="197"/>
      <c r="BS8" s="13" t="s">
        <v>7</v>
      </c>
    </row>
    <row r="9" spans="1:74" ht="14.4" customHeight="1">
      <c r="B9" s="16"/>
      <c r="AR9" s="16"/>
      <c r="BE9" s="197"/>
      <c r="BS9" s="13" t="s">
        <v>7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7"/>
      <c r="BS10" s="13" t="s">
        <v>7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197"/>
      <c r="BS11" s="13" t="s">
        <v>7</v>
      </c>
    </row>
    <row r="12" spans="1:74" ht="6.9" customHeight="1">
      <c r="B12" s="16"/>
      <c r="AR12" s="16"/>
      <c r="BE12" s="197"/>
      <c r="BS12" s="13" t="s">
        <v>7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97"/>
      <c r="BS13" s="13" t="s">
        <v>7</v>
      </c>
    </row>
    <row r="14" spans="1:74" ht="13.2">
      <c r="B14" s="16"/>
      <c r="E14" s="201" t="s">
        <v>27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3" t="s">
        <v>25</v>
      </c>
      <c r="AN14" s="25" t="s">
        <v>27</v>
      </c>
      <c r="AR14" s="16"/>
      <c r="BE14" s="197"/>
      <c r="BS14" s="13" t="s">
        <v>7</v>
      </c>
    </row>
    <row r="15" spans="1:74" ht="6.9" customHeight="1">
      <c r="B15" s="16"/>
      <c r="AR15" s="16"/>
      <c r="BE15" s="197"/>
      <c r="BS15" s="13" t="s">
        <v>4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97"/>
      <c r="BS16" s="13" t="s">
        <v>4</v>
      </c>
    </row>
    <row r="17" spans="2:71" ht="18.45" customHeight="1">
      <c r="B17" s="16"/>
      <c r="E17" s="21" t="s">
        <v>29</v>
      </c>
      <c r="AK17" s="23" t="s">
        <v>25</v>
      </c>
      <c r="AN17" s="21" t="s">
        <v>1</v>
      </c>
      <c r="AR17" s="16"/>
      <c r="BE17" s="197"/>
      <c r="BS17" s="13" t="s">
        <v>3</v>
      </c>
    </row>
    <row r="18" spans="2:71" ht="6.9" customHeight="1">
      <c r="B18" s="16"/>
      <c r="AR18" s="16"/>
      <c r="BE18" s="197"/>
      <c r="BS18" s="13" t="s">
        <v>30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97"/>
      <c r="BS19" s="13" t="s">
        <v>30</v>
      </c>
    </row>
    <row r="20" spans="2:71" ht="18.45" customHeight="1">
      <c r="B20" s="16"/>
      <c r="E20" s="21" t="s">
        <v>29</v>
      </c>
      <c r="AK20" s="23" t="s">
        <v>25</v>
      </c>
      <c r="AN20" s="21" t="s">
        <v>1</v>
      </c>
      <c r="AR20" s="16"/>
      <c r="BE20" s="197"/>
      <c r="BS20" s="13" t="s">
        <v>3</v>
      </c>
    </row>
    <row r="21" spans="2:71" ht="6.9" customHeight="1">
      <c r="B21" s="16"/>
      <c r="AR21" s="16"/>
      <c r="BE21" s="197"/>
    </row>
    <row r="22" spans="2:71" ht="12" customHeight="1">
      <c r="B22" s="16"/>
      <c r="D22" s="23" t="s">
        <v>32</v>
      </c>
      <c r="AR22" s="16"/>
      <c r="BE22" s="197"/>
    </row>
    <row r="23" spans="2:71" ht="16.5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  <c r="BE23" s="197"/>
    </row>
    <row r="24" spans="2:71" ht="6.9" customHeight="1">
      <c r="B24" s="16"/>
      <c r="AR24" s="16"/>
      <c r="BE24" s="197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7"/>
    </row>
    <row r="26" spans="2:71" s="1" customFormat="1" ht="25.95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4">
        <f>ROUND(AG94,2)</f>
        <v>0</v>
      </c>
      <c r="AL26" s="205"/>
      <c r="AM26" s="205"/>
      <c r="AN26" s="205"/>
      <c r="AO26" s="205"/>
      <c r="AR26" s="28"/>
      <c r="BE26" s="197"/>
    </row>
    <row r="27" spans="2:71" s="1" customFormat="1" ht="6.9" customHeight="1">
      <c r="B27" s="28"/>
      <c r="AR27" s="28"/>
      <c r="BE27" s="197"/>
    </row>
    <row r="28" spans="2:71" s="1" customFormat="1" ht="13.2">
      <c r="B28" s="28"/>
      <c r="L28" s="206" t="s">
        <v>34</v>
      </c>
      <c r="M28" s="206"/>
      <c r="N28" s="206"/>
      <c r="O28" s="206"/>
      <c r="P28" s="206"/>
      <c r="W28" s="206" t="s">
        <v>35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36</v>
      </c>
      <c r="AL28" s="206"/>
      <c r="AM28" s="206"/>
      <c r="AN28" s="206"/>
      <c r="AO28" s="206"/>
      <c r="AR28" s="28"/>
      <c r="BE28" s="197"/>
    </row>
    <row r="29" spans="2:71" s="2" customFormat="1" ht="14.4" customHeight="1">
      <c r="B29" s="32"/>
      <c r="D29" s="23" t="s">
        <v>37</v>
      </c>
      <c r="F29" s="33" t="s">
        <v>38</v>
      </c>
      <c r="L29" s="188">
        <v>0.2</v>
      </c>
      <c r="M29" s="187"/>
      <c r="N29" s="187"/>
      <c r="O29" s="187"/>
      <c r="P29" s="187"/>
      <c r="Q29" s="34"/>
      <c r="R29" s="34"/>
      <c r="S29" s="34"/>
      <c r="T29" s="34"/>
      <c r="U29" s="34"/>
      <c r="V29" s="34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F29" s="34"/>
      <c r="AG29" s="34"/>
      <c r="AH29" s="34"/>
      <c r="AI29" s="34"/>
      <c r="AJ29" s="34"/>
      <c r="AK29" s="186">
        <f>ROUND(AV94, 2)</f>
        <v>0</v>
      </c>
      <c r="AL29" s="187"/>
      <c r="AM29" s="187"/>
      <c r="AN29" s="187"/>
      <c r="AO29" s="18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8"/>
    </row>
    <row r="30" spans="2:71" s="2" customFormat="1" ht="14.4" customHeight="1">
      <c r="B30" s="32"/>
      <c r="F30" s="33" t="s">
        <v>39</v>
      </c>
      <c r="L30" s="188">
        <v>0.2</v>
      </c>
      <c r="M30" s="187"/>
      <c r="N30" s="187"/>
      <c r="O30" s="187"/>
      <c r="P30" s="187"/>
      <c r="Q30" s="34"/>
      <c r="R30" s="34"/>
      <c r="S30" s="34"/>
      <c r="T30" s="34"/>
      <c r="U30" s="34"/>
      <c r="V30" s="34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F30" s="34"/>
      <c r="AG30" s="34"/>
      <c r="AH30" s="34"/>
      <c r="AI30" s="34"/>
      <c r="AJ30" s="34"/>
      <c r="AK30" s="186">
        <f>ROUND(AW94, 2)</f>
        <v>0</v>
      </c>
      <c r="AL30" s="187"/>
      <c r="AM30" s="187"/>
      <c r="AN30" s="187"/>
      <c r="AO30" s="18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8"/>
    </row>
    <row r="31" spans="2:71" s="2" customFormat="1" ht="14.4" hidden="1" customHeight="1">
      <c r="B31" s="32"/>
      <c r="F31" s="23" t="s">
        <v>40</v>
      </c>
      <c r="L31" s="195">
        <v>0.2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2"/>
      <c r="BE31" s="198"/>
    </row>
    <row r="32" spans="2:71" s="2" customFormat="1" ht="14.4" hidden="1" customHeight="1">
      <c r="B32" s="32"/>
      <c r="F32" s="23" t="s">
        <v>41</v>
      </c>
      <c r="L32" s="195">
        <v>0.2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2"/>
      <c r="BE32" s="198"/>
    </row>
    <row r="33" spans="2:57" s="2" customFormat="1" ht="14.4" hidden="1" customHeight="1">
      <c r="B33" s="32"/>
      <c r="F33" s="33" t="s">
        <v>42</v>
      </c>
      <c r="L33" s="188">
        <v>0</v>
      </c>
      <c r="M33" s="187"/>
      <c r="N33" s="187"/>
      <c r="O33" s="187"/>
      <c r="P33" s="187"/>
      <c r="Q33" s="34"/>
      <c r="R33" s="34"/>
      <c r="S33" s="34"/>
      <c r="T33" s="34"/>
      <c r="U33" s="34"/>
      <c r="V33" s="34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F33" s="34"/>
      <c r="AG33" s="34"/>
      <c r="AH33" s="34"/>
      <c r="AI33" s="34"/>
      <c r="AJ33" s="34"/>
      <c r="AK33" s="186">
        <v>0</v>
      </c>
      <c r="AL33" s="187"/>
      <c r="AM33" s="187"/>
      <c r="AN33" s="187"/>
      <c r="AO33" s="18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8"/>
    </row>
    <row r="34" spans="2:57" s="1" customFormat="1" ht="6.9" customHeight="1">
      <c r="B34" s="28"/>
      <c r="AR34" s="28"/>
      <c r="BE34" s="197"/>
    </row>
    <row r="35" spans="2:57" s="1" customFormat="1" ht="25.95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89" t="s">
        <v>45</v>
      </c>
      <c r="Y35" s="190"/>
      <c r="Z35" s="190"/>
      <c r="AA35" s="190"/>
      <c r="AB35" s="190"/>
      <c r="AC35" s="38"/>
      <c r="AD35" s="38"/>
      <c r="AE35" s="38"/>
      <c r="AF35" s="38"/>
      <c r="AG35" s="38"/>
      <c r="AH35" s="38"/>
      <c r="AI35" s="38"/>
      <c r="AJ35" s="38"/>
      <c r="AK35" s="191">
        <f>SUM(AK26:AK33)</f>
        <v>0</v>
      </c>
      <c r="AL35" s="190"/>
      <c r="AM35" s="190"/>
      <c r="AN35" s="190"/>
      <c r="AO35" s="192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52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2023-042</v>
      </c>
      <c r="AR84" s="47"/>
    </row>
    <row r="85" spans="1:91" s="4" customFormat="1" ht="36.9" customHeight="1">
      <c r="B85" s="48"/>
      <c r="C85" s="49" t="s">
        <v>15</v>
      </c>
      <c r="L85" s="177" t="str">
        <f>K6</f>
        <v>Elektroinštalácia budova pri kostole- Ružomberok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Ružomberok</v>
      </c>
      <c r="AI87" s="23" t="s">
        <v>21</v>
      </c>
      <c r="AM87" s="179" t="str">
        <f>IF(AN8= "","",AN8)</f>
        <v>30. 7. 2024</v>
      </c>
      <c r="AN87" s="179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22</v>
      </c>
      <c r="L89" s="3" t="str">
        <f>IF(E11= "","",E11)</f>
        <v xml:space="preserve"> </v>
      </c>
      <c r="AI89" s="23" t="s">
        <v>28</v>
      </c>
      <c r="AM89" s="180" t="str">
        <f>IF(E17="","",E17)</f>
        <v>Ing. Michal MIKULA</v>
      </c>
      <c r="AN89" s="181"/>
      <c r="AO89" s="181"/>
      <c r="AP89" s="181"/>
      <c r="AR89" s="28"/>
      <c r="AS89" s="182" t="s">
        <v>53</v>
      </c>
      <c r="AT89" s="18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80" t="str">
        <f>IF(E20="","",E20)</f>
        <v>Ing. Michal MIKULA</v>
      </c>
      <c r="AN90" s="181"/>
      <c r="AO90" s="181"/>
      <c r="AP90" s="181"/>
      <c r="AR90" s="28"/>
      <c r="AS90" s="184"/>
      <c r="AT90" s="185"/>
      <c r="BD90" s="54"/>
    </row>
    <row r="91" spans="1:91" s="1" customFormat="1" ht="10.95" customHeight="1">
      <c r="B91" s="28"/>
      <c r="AR91" s="28"/>
      <c r="AS91" s="184"/>
      <c r="AT91" s="185"/>
      <c r="BD91" s="54"/>
    </row>
    <row r="92" spans="1:91" s="1" customFormat="1" ht="29.25" customHeight="1">
      <c r="B92" s="28"/>
      <c r="C92" s="172" t="s">
        <v>54</v>
      </c>
      <c r="D92" s="173"/>
      <c r="E92" s="173"/>
      <c r="F92" s="173"/>
      <c r="G92" s="173"/>
      <c r="H92" s="55"/>
      <c r="I92" s="174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3"/>
      <c r="AP92" s="176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5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70">
        <f>ROUND(SUM(AG95:AG96),2)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5</v>
      </c>
      <c r="BX94" s="70" t="s">
        <v>76</v>
      </c>
      <c r="CL94" s="70" t="s">
        <v>1</v>
      </c>
    </row>
    <row r="95" spans="1:91" s="6" customFormat="1" ht="24.75" customHeight="1">
      <c r="A95" s="72" t="s">
        <v>77</v>
      </c>
      <c r="B95" s="73"/>
      <c r="C95" s="74"/>
      <c r="D95" s="169" t="s">
        <v>78</v>
      </c>
      <c r="E95" s="169"/>
      <c r="F95" s="169"/>
      <c r="G95" s="169"/>
      <c r="H95" s="169"/>
      <c r="I95" s="75"/>
      <c r="J95" s="169" t="s">
        <v>16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'ELE - Elektroinštalácia b...'!J30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6" t="s">
        <v>79</v>
      </c>
      <c r="AR95" s="73"/>
      <c r="AS95" s="77">
        <v>0</v>
      </c>
      <c r="AT95" s="78">
        <f>ROUND(SUM(AV95:AW95),2)</f>
        <v>0</v>
      </c>
      <c r="AU95" s="79">
        <f>'ELE - Elektroinštalácia b...'!P124</f>
        <v>0</v>
      </c>
      <c r="AV95" s="78">
        <f>'ELE - Elektroinštalácia b...'!J33</f>
        <v>0</v>
      </c>
      <c r="AW95" s="78">
        <f>'ELE - Elektroinštalácia b...'!J34</f>
        <v>0</v>
      </c>
      <c r="AX95" s="78">
        <f>'ELE - Elektroinštalácia b...'!J35</f>
        <v>0</v>
      </c>
      <c r="AY95" s="78">
        <f>'ELE - Elektroinštalácia b...'!J36</f>
        <v>0</v>
      </c>
      <c r="AZ95" s="78">
        <f>'ELE - Elektroinštalácia b...'!F33</f>
        <v>0</v>
      </c>
      <c r="BA95" s="78">
        <f>'ELE - Elektroinštalácia b...'!F34</f>
        <v>0</v>
      </c>
      <c r="BB95" s="78">
        <f>'ELE - Elektroinštalácia b...'!F35</f>
        <v>0</v>
      </c>
      <c r="BC95" s="78">
        <f>'ELE - Elektroinštalácia b...'!F36</f>
        <v>0</v>
      </c>
      <c r="BD95" s="80">
        <f>'ELE - Elektroinštalácia b...'!F37</f>
        <v>0</v>
      </c>
      <c r="BT95" s="81" t="s">
        <v>80</v>
      </c>
      <c r="BV95" s="81" t="s">
        <v>75</v>
      </c>
      <c r="BW95" s="81" t="s">
        <v>81</v>
      </c>
      <c r="BX95" s="81" t="s">
        <v>5</v>
      </c>
      <c r="CL95" s="81" t="s">
        <v>1</v>
      </c>
      <c r="CM95" s="81" t="s">
        <v>73</v>
      </c>
    </row>
    <row r="96" spans="1:91" s="6" customFormat="1" ht="24.75" customHeight="1">
      <c r="A96" s="72" t="s">
        <v>77</v>
      </c>
      <c r="B96" s="73"/>
      <c r="C96" s="74"/>
      <c r="D96" s="169" t="s">
        <v>82</v>
      </c>
      <c r="E96" s="169"/>
      <c r="F96" s="169"/>
      <c r="G96" s="169"/>
      <c r="H96" s="169"/>
      <c r="I96" s="75"/>
      <c r="J96" s="169" t="s">
        <v>83</v>
      </c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7">
        <f>'BLE - Bleskozvd budova pr...'!J30</f>
        <v>0</v>
      </c>
      <c r="AH96" s="168"/>
      <c r="AI96" s="168"/>
      <c r="AJ96" s="168"/>
      <c r="AK96" s="168"/>
      <c r="AL96" s="168"/>
      <c r="AM96" s="168"/>
      <c r="AN96" s="167">
        <f>SUM(AG96,AT96)</f>
        <v>0</v>
      </c>
      <c r="AO96" s="168"/>
      <c r="AP96" s="168"/>
      <c r="AQ96" s="76" t="s">
        <v>79</v>
      </c>
      <c r="AR96" s="73"/>
      <c r="AS96" s="82">
        <v>0</v>
      </c>
      <c r="AT96" s="83">
        <f>ROUND(SUM(AV96:AW96),2)</f>
        <v>0</v>
      </c>
      <c r="AU96" s="84">
        <f>'BLE - Bleskozvd budova pr...'!P122</f>
        <v>0</v>
      </c>
      <c r="AV96" s="83">
        <f>'BLE - Bleskozvd budova pr...'!J33</f>
        <v>0</v>
      </c>
      <c r="AW96" s="83">
        <f>'BLE - Bleskozvd budova pr...'!J34</f>
        <v>0</v>
      </c>
      <c r="AX96" s="83">
        <f>'BLE - Bleskozvd budova pr...'!J35</f>
        <v>0</v>
      </c>
      <c r="AY96" s="83">
        <f>'BLE - Bleskozvd budova pr...'!J36</f>
        <v>0</v>
      </c>
      <c r="AZ96" s="83">
        <f>'BLE - Bleskozvd budova pr...'!F33</f>
        <v>0</v>
      </c>
      <c r="BA96" s="83">
        <f>'BLE - Bleskozvd budova pr...'!F34</f>
        <v>0</v>
      </c>
      <c r="BB96" s="83">
        <f>'BLE - Bleskozvd budova pr...'!F35</f>
        <v>0</v>
      </c>
      <c r="BC96" s="83">
        <f>'BLE - Bleskozvd budova pr...'!F36</f>
        <v>0</v>
      </c>
      <c r="BD96" s="85">
        <f>'BLE - Bleskozvd budova pr...'!F37</f>
        <v>0</v>
      </c>
      <c r="BT96" s="81" t="s">
        <v>80</v>
      </c>
      <c r="BV96" s="81" t="s">
        <v>75</v>
      </c>
      <c r="BW96" s="81" t="s">
        <v>84</v>
      </c>
      <c r="BX96" s="81" t="s">
        <v>5</v>
      </c>
      <c r="CL96" s="81" t="s">
        <v>1</v>
      </c>
      <c r="CM96" s="81" t="s">
        <v>73</v>
      </c>
    </row>
    <row r="97" spans="2:44" s="1" customFormat="1" ht="30" customHeight="1">
      <c r="B97" s="28"/>
      <c r="AR97" s="28"/>
    </row>
    <row r="98" spans="2:44" s="1" customFormat="1" ht="6.9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28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ELE - Elektroinštalácia b...'!C2" display="/" xr:uid="{00000000-0004-0000-0000-000000000000}"/>
    <hyperlink ref="A96" location="'BLE - Bleskozvd budova pr...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229"/>
  <sheetViews>
    <sheetView showGridLines="0" topLeftCell="A113" zoomScaleNormal="100" workbookViewId="0">
      <selection activeCell="F127" sqref="F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5" customWidth="1"/>
    <col min="24" max="24" width="11" customWidth="1"/>
    <col min="25" max="25" width="15" customWidth="1"/>
    <col min="26" max="26" width="16.28515625" customWidth="1"/>
    <col min="27" max="27" width="11" customWidth="1"/>
    <col min="28" max="28" width="15" customWidth="1"/>
    <col min="29" max="29" width="16.28515625" customWidth="1"/>
    <col min="42" max="63" width="9.28515625" hidden="1"/>
  </cols>
  <sheetData>
    <row r="2" spans="2:44" ht="36.9" customHeight="1">
      <c r="L2" s="165" t="s">
        <v>6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R2" s="13" t="s">
        <v>81</v>
      </c>
    </row>
    <row r="3" spans="2:4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R3" s="13" t="s">
        <v>73</v>
      </c>
    </row>
    <row r="4" spans="2:44" ht="24.9" customHeight="1">
      <c r="B4" s="16"/>
      <c r="D4" s="17" t="s">
        <v>85</v>
      </c>
      <c r="L4" s="16"/>
      <c r="M4" s="86" t="s">
        <v>10</v>
      </c>
      <c r="AR4" s="13" t="s">
        <v>4</v>
      </c>
    </row>
    <row r="5" spans="2:44" ht="6.9" customHeight="1">
      <c r="B5" s="16"/>
      <c r="L5" s="16"/>
    </row>
    <row r="6" spans="2:44" ht="12" customHeight="1">
      <c r="B6" s="16"/>
      <c r="D6" s="23" t="s">
        <v>15</v>
      </c>
      <c r="L6" s="16"/>
    </row>
    <row r="7" spans="2:44" ht="16.5" customHeight="1">
      <c r="B7" s="16"/>
      <c r="E7" s="208" t="str">
        <f>'Rekapitulácia stavby'!K6</f>
        <v>Elektroinštalácia budova pri kostole- Ružomberok</v>
      </c>
      <c r="F7" s="209"/>
      <c r="G7" s="209"/>
      <c r="H7" s="209"/>
      <c r="L7" s="16"/>
    </row>
    <row r="8" spans="2:44" s="1" customFormat="1" ht="12" customHeight="1">
      <c r="B8" s="28"/>
      <c r="D8" s="23" t="s">
        <v>86</v>
      </c>
      <c r="L8" s="28"/>
    </row>
    <row r="9" spans="2:44" s="1" customFormat="1" ht="16.5" customHeight="1">
      <c r="B9" s="28"/>
      <c r="E9" s="177" t="s">
        <v>87</v>
      </c>
      <c r="F9" s="207"/>
      <c r="G9" s="207"/>
      <c r="H9" s="207"/>
      <c r="L9" s="28"/>
    </row>
    <row r="10" spans="2:44" s="1" customFormat="1">
      <c r="B10" s="28"/>
      <c r="L10" s="28"/>
    </row>
    <row r="11" spans="2:44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4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30. 7. 2024</v>
      </c>
      <c r="L12" s="28"/>
    </row>
    <row r="13" spans="2:44" s="1" customFormat="1" ht="10.95" customHeight="1">
      <c r="B13" s="28"/>
      <c r="L13" s="28"/>
    </row>
    <row r="14" spans="2:44" s="1" customFormat="1" ht="12" customHeight="1">
      <c r="B14" s="28"/>
      <c r="D14" s="23" t="s">
        <v>22</v>
      </c>
      <c r="I14" s="23" t="s">
        <v>23</v>
      </c>
      <c r="J14" s="21" t="str">
        <f>IF('Rekapitulácia stavby'!AN10="","",'Rekapitulácia stavby'!AN10)</f>
        <v/>
      </c>
      <c r="L14" s="28"/>
    </row>
    <row r="15" spans="2:44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4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0" t="str">
        <f>'Rekapitulácia stavby'!E14</f>
        <v>Vyplň údaj</v>
      </c>
      <c r="F18" s="199"/>
      <c r="G18" s="199"/>
      <c r="H18" s="199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29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3" t="s">
        <v>1</v>
      </c>
      <c r="F27" s="203"/>
      <c r="G27" s="203"/>
      <c r="H27" s="203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ROUND(J124,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ROUND((SUM(BC124:BC228)),  2)</f>
        <v>0</v>
      </c>
      <c r="G33" s="91"/>
      <c r="H33" s="91"/>
      <c r="I33" s="92">
        <v>0.2</v>
      </c>
      <c r="J33" s="90">
        <f>ROUND(((SUM(BC124:BC228))*I33),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ROUND((SUM(BD124:BD228)),  2)</f>
        <v>0</v>
      </c>
      <c r="G34" s="91"/>
      <c r="H34" s="91"/>
      <c r="I34" s="92">
        <v>0.2</v>
      </c>
      <c r="J34" s="90">
        <f>ROUND(((SUM(BD124:BD228))*I34),  2)</f>
        <v>0</v>
      </c>
      <c r="L34" s="28"/>
    </row>
    <row r="35" spans="2:12" s="1" customFormat="1" ht="14.4" hidden="1" customHeight="1">
      <c r="B35" s="28"/>
      <c r="E35" s="23" t="s">
        <v>40</v>
      </c>
      <c r="F35" s="93">
        <f>ROUND((SUM(BE124:BE228)),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ROUND((SUM(BF124:BF228)),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ROUND((SUM(BG124:BG228)),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5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5" s="1" customFormat="1" ht="24.9" customHeight="1">
      <c r="B82" s="28"/>
      <c r="C82" s="17" t="s">
        <v>88</v>
      </c>
      <c r="L82" s="28"/>
    </row>
    <row r="83" spans="2:45" s="1" customFormat="1" ht="6.9" customHeight="1">
      <c r="B83" s="28"/>
      <c r="L83" s="28"/>
    </row>
    <row r="84" spans="2:45" s="1" customFormat="1" ht="12" customHeight="1">
      <c r="B84" s="28"/>
      <c r="C84" s="23" t="s">
        <v>15</v>
      </c>
      <c r="L84" s="28"/>
    </row>
    <row r="85" spans="2:45" s="1" customFormat="1" ht="16.5" customHeight="1">
      <c r="B85" s="28"/>
      <c r="E85" s="208" t="str">
        <f>E7</f>
        <v>Elektroinštalácia budova pri kostole- Ružomberok</v>
      </c>
      <c r="F85" s="209"/>
      <c r="G85" s="209"/>
      <c r="H85" s="209"/>
      <c r="L85" s="28"/>
    </row>
    <row r="86" spans="2:45" s="1" customFormat="1" ht="12" customHeight="1">
      <c r="B86" s="28"/>
      <c r="C86" s="23" t="s">
        <v>86</v>
      </c>
      <c r="L86" s="28"/>
    </row>
    <row r="87" spans="2:45" s="1" customFormat="1" ht="16.5" customHeight="1">
      <c r="B87" s="28"/>
      <c r="E87" s="177" t="str">
        <f>E9</f>
        <v>ELE - Elektroinštalácia budova pri kostole- Ružomberok</v>
      </c>
      <c r="F87" s="207"/>
      <c r="G87" s="207"/>
      <c r="H87" s="207"/>
      <c r="L87" s="28"/>
    </row>
    <row r="88" spans="2:45" s="1" customFormat="1" ht="6.9" customHeight="1">
      <c r="B88" s="28"/>
      <c r="L88" s="28"/>
    </row>
    <row r="89" spans="2:45" s="1" customFormat="1" ht="12" customHeight="1">
      <c r="B89" s="28"/>
      <c r="C89" s="23" t="s">
        <v>19</v>
      </c>
      <c r="F89" s="21" t="str">
        <f>F12</f>
        <v>Ružomberok</v>
      </c>
      <c r="I89" s="23" t="s">
        <v>21</v>
      </c>
      <c r="J89" s="51" t="str">
        <f>IF(J12="","",J12)</f>
        <v>30. 7. 2024</v>
      </c>
      <c r="L89" s="28"/>
    </row>
    <row r="90" spans="2:45" s="1" customFormat="1" ht="6.9" customHeight="1">
      <c r="B90" s="28"/>
      <c r="L90" s="28"/>
    </row>
    <row r="91" spans="2:45" s="1" customFormat="1" ht="15.15" customHeight="1">
      <c r="B91" s="28"/>
      <c r="C91" s="23" t="s">
        <v>22</v>
      </c>
      <c r="F91" s="21" t="str">
        <f>E15</f>
        <v xml:space="preserve"> </v>
      </c>
      <c r="I91" s="23" t="s">
        <v>28</v>
      </c>
      <c r="J91" s="26" t="str">
        <f>E21</f>
        <v>Ing. Michal MIKULA</v>
      </c>
      <c r="L91" s="28"/>
    </row>
    <row r="92" spans="2:45" s="1" customFormat="1" ht="15.1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Ing. Michal MIKULA</v>
      </c>
      <c r="L92" s="28"/>
    </row>
    <row r="93" spans="2:45" s="1" customFormat="1" ht="10.35" customHeight="1">
      <c r="B93" s="28"/>
      <c r="L93" s="28"/>
    </row>
    <row r="94" spans="2:45" s="1" customFormat="1" ht="29.25" customHeight="1">
      <c r="B94" s="28"/>
      <c r="C94" s="103" t="s">
        <v>89</v>
      </c>
      <c r="D94" s="95"/>
      <c r="E94" s="95"/>
      <c r="F94" s="95"/>
      <c r="G94" s="95"/>
      <c r="H94" s="95"/>
      <c r="I94" s="95"/>
      <c r="J94" s="104" t="s">
        <v>90</v>
      </c>
      <c r="K94" s="95"/>
      <c r="L94" s="28"/>
    </row>
    <row r="95" spans="2:45" s="1" customFormat="1" ht="10.35" customHeight="1">
      <c r="B95" s="28"/>
      <c r="L95" s="28"/>
    </row>
    <row r="96" spans="2:45" s="1" customFormat="1" ht="22.95" customHeight="1">
      <c r="B96" s="28"/>
      <c r="C96" s="105" t="s">
        <v>91</v>
      </c>
      <c r="J96" s="64">
        <f>J124</f>
        <v>0</v>
      </c>
      <c r="L96" s="28"/>
      <c r="AS96" s="13" t="s">
        <v>92</v>
      </c>
    </row>
    <row r="97" spans="2:12" s="8" customFormat="1" ht="24.9" customHeight="1">
      <c r="B97" s="106"/>
      <c r="D97" s="107" t="s">
        <v>93</v>
      </c>
      <c r="E97" s="108"/>
      <c r="F97" s="108"/>
      <c r="G97" s="108"/>
      <c r="H97" s="108"/>
      <c r="I97" s="108"/>
      <c r="J97" s="109">
        <f>J125</f>
        <v>0</v>
      </c>
      <c r="L97" s="106"/>
    </row>
    <row r="98" spans="2:12" s="9" customFormat="1" ht="19.95" customHeight="1">
      <c r="B98" s="110"/>
      <c r="D98" s="111" t="s">
        <v>94</v>
      </c>
      <c r="E98" s="112"/>
      <c r="F98" s="112"/>
      <c r="G98" s="112"/>
      <c r="H98" s="112"/>
      <c r="I98" s="112"/>
      <c r="J98" s="113">
        <f>J126</f>
        <v>0</v>
      </c>
      <c r="L98" s="110"/>
    </row>
    <row r="99" spans="2:12" s="8" customFormat="1" ht="24.9" customHeight="1">
      <c r="B99" s="106"/>
      <c r="D99" s="107" t="s">
        <v>93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95" customHeight="1">
      <c r="B100" s="110"/>
      <c r="D100" s="111" t="s">
        <v>95</v>
      </c>
      <c r="E100" s="112"/>
      <c r="F100" s="112"/>
      <c r="G100" s="112"/>
      <c r="H100" s="112"/>
      <c r="I100" s="112"/>
      <c r="J100" s="113">
        <f>J144</f>
        <v>0</v>
      </c>
      <c r="L100" s="110"/>
    </row>
    <row r="101" spans="2:12" s="8" customFormat="1" ht="24.9" customHeight="1">
      <c r="B101" s="106"/>
      <c r="D101" s="107" t="s">
        <v>96</v>
      </c>
      <c r="E101" s="108"/>
      <c r="F101" s="108"/>
      <c r="G101" s="108"/>
      <c r="H101" s="108"/>
      <c r="I101" s="108"/>
      <c r="J101" s="109">
        <f>J147</f>
        <v>0</v>
      </c>
      <c r="L101" s="106"/>
    </row>
    <row r="102" spans="2:12" s="8" customFormat="1" ht="24.9" customHeight="1">
      <c r="B102" s="106"/>
      <c r="D102" s="107" t="s">
        <v>97</v>
      </c>
      <c r="E102" s="108"/>
      <c r="F102" s="108"/>
      <c r="G102" s="108"/>
      <c r="H102" s="108"/>
      <c r="I102" s="108"/>
      <c r="J102" s="109">
        <f>J150</f>
        <v>0</v>
      </c>
      <c r="L102" s="106"/>
    </row>
    <row r="103" spans="2:12" s="8" customFormat="1" ht="24.9" customHeight="1">
      <c r="B103" s="106"/>
      <c r="D103" s="107" t="s">
        <v>98</v>
      </c>
      <c r="E103" s="108"/>
      <c r="F103" s="108"/>
      <c r="G103" s="108"/>
      <c r="H103" s="108"/>
      <c r="I103" s="108"/>
      <c r="J103" s="109">
        <f>J158</f>
        <v>0</v>
      </c>
      <c r="L103" s="106"/>
    </row>
    <row r="104" spans="2:12" s="8" customFormat="1" ht="24.9" customHeight="1">
      <c r="B104" s="106"/>
      <c r="D104" s="107" t="s">
        <v>99</v>
      </c>
      <c r="E104" s="108"/>
      <c r="F104" s="108"/>
      <c r="G104" s="108"/>
      <c r="H104" s="108"/>
      <c r="I104" s="108"/>
      <c r="J104" s="109">
        <f>J208</f>
        <v>0</v>
      </c>
      <c r="L104" s="106"/>
    </row>
    <row r="105" spans="2:12" s="1" customFormat="1" ht="21.75" customHeight="1">
      <c r="B105" s="28"/>
      <c r="L105" s="28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" customHeight="1">
      <c r="B111" s="28"/>
      <c r="C111" s="17" t="s">
        <v>100</v>
      </c>
      <c r="L111" s="28"/>
    </row>
    <row r="112" spans="2:12" s="1" customFormat="1" ht="6.9" customHeight="1">
      <c r="B112" s="28"/>
      <c r="L112" s="28"/>
    </row>
    <row r="113" spans="2:63" s="1" customFormat="1" ht="12" customHeight="1">
      <c r="B113" s="28"/>
      <c r="C113" s="23" t="s">
        <v>15</v>
      </c>
      <c r="L113" s="28"/>
    </row>
    <row r="114" spans="2:63" s="1" customFormat="1" ht="16.5" customHeight="1">
      <c r="B114" s="28"/>
      <c r="E114" s="208" t="str">
        <f>E7</f>
        <v>Elektroinštalácia budova pri kostole- Ružomberok</v>
      </c>
      <c r="F114" s="209"/>
      <c r="G114" s="209"/>
      <c r="H114" s="209"/>
      <c r="L114" s="28"/>
    </row>
    <row r="115" spans="2:63" s="1" customFormat="1" ht="12" customHeight="1">
      <c r="B115" s="28"/>
      <c r="C115" s="23" t="s">
        <v>86</v>
      </c>
      <c r="L115" s="28"/>
    </row>
    <row r="116" spans="2:63" s="1" customFormat="1" ht="16.5" customHeight="1">
      <c r="B116" s="28"/>
      <c r="E116" s="177" t="str">
        <f>E9</f>
        <v>ELE - Elektroinštalácia budova pri kostole- Ružomberok</v>
      </c>
      <c r="F116" s="207"/>
      <c r="G116" s="207"/>
      <c r="H116" s="207"/>
      <c r="L116" s="28"/>
    </row>
    <row r="117" spans="2:63" s="1" customFormat="1" ht="6.9" customHeight="1">
      <c r="B117" s="28"/>
      <c r="L117" s="28"/>
    </row>
    <row r="118" spans="2:63" s="1" customFormat="1" ht="12" customHeight="1">
      <c r="B118" s="28"/>
      <c r="C118" s="23" t="s">
        <v>19</v>
      </c>
      <c r="F118" s="21" t="str">
        <f>F12</f>
        <v>Ružomberok</v>
      </c>
      <c r="I118" s="23" t="s">
        <v>21</v>
      </c>
      <c r="J118" s="51" t="str">
        <f>IF(J12="","",J12)</f>
        <v>30. 7. 2024</v>
      </c>
      <c r="L118" s="28"/>
    </row>
    <row r="119" spans="2:63" s="1" customFormat="1" ht="6.9" customHeight="1">
      <c r="B119" s="28"/>
      <c r="L119" s="28"/>
    </row>
    <row r="120" spans="2:63" s="1" customFormat="1" ht="15.15" customHeight="1">
      <c r="B120" s="28"/>
      <c r="C120" s="23" t="s">
        <v>22</v>
      </c>
      <c r="F120" s="21" t="str">
        <f>E15</f>
        <v xml:space="preserve"> </v>
      </c>
      <c r="I120" s="23" t="s">
        <v>28</v>
      </c>
      <c r="J120" s="26" t="str">
        <f>E21</f>
        <v>Ing. Michal MIKULA</v>
      </c>
      <c r="L120" s="28"/>
    </row>
    <row r="121" spans="2:63" s="1" customFormat="1" ht="15.15" customHeight="1">
      <c r="B121" s="28"/>
      <c r="C121" s="23" t="s">
        <v>26</v>
      </c>
      <c r="F121" s="21" t="str">
        <f>IF(E18="","",E18)</f>
        <v>Vyplň údaj</v>
      </c>
      <c r="I121" s="23" t="s">
        <v>31</v>
      </c>
      <c r="J121" s="26" t="str">
        <f>E24</f>
        <v>Ing. Michal MIKULA</v>
      </c>
      <c r="L121" s="28"/>
    </row>
    <row r="122" spans="2:63" s="1" customFormat="1" ht="10.35" customHeight="1">
      <c r="B122" s="28"/>
      <c r="L122" s="28"/>
    </row>
    <row r="123" spans="2:63" s="10" customFormat="1" ht="29.25" customHeight="1">
      <c r="B123" s="114"/>
      <c r="C123" s="115" t="s">
        <v>101</v>
      </c>
      <c r="D123" s="116" t="s">
        <v>58</v>
      </c>
      <c r="E123" s="116" t="s">
        <v>54</v>
      </c>
      <c r="F123" s="116" t="s">
        <v>55</v>
      </c>
      <c r="G123" s="116" t="s">
        <v>102</v>
      </c>
      <c r="H123" s="116" t="s">
        <v>103</v>
      </c>
      <c r="I123" s="116" t="s">
        <v>104</v>
      </c>
      <c r="J123" s="117" t="s">
        <v>90</v>
      </c>
      <c r="K123" s="118" t="s">
        <v>105</v>
      </c>
      <c r="L123" s="114"/>
      <c r="M123" s="57" t="s">
        <v>1</v>
      </c>
      <c r="N123" s="58" t="s">
        <v>37</v>
      </c>
      <c r="O123" s="58" t="s">
        <v>106</v>
      </c>
      <c r="P123" s="58" t="s">
        <v>107</v>
      </c>
      <c r="Q123" s="58" t="s">
        <v>108</v>
      </c>
      <c r="R123" s="58" t="s">
        <v>109</v>
      </c>
      <c r="S123" s="58" t="s">
        <v>110</v>
      </c>
      <c r="T123" s="59" t="s">
        <v>111</v>
      </c>
    </row>
    <row r="124" spans="2:63" s="1" customFormat="1" ht="22.95" customHeight="1">
      <c r="B124" s="28"/>
      <c r="C124" s="62" t="s">
        <v>91</v>
      </c>
      <c r="J124" s="119">
        <f>BI124</f>
        <v>0</v>
      </c>
      <c r="L124" s="28"/>
      <c r="M124" s="60"/>
      <c r="N124" s="52"/>
      <c r="O124" s="52"/>
      <c r="P124" s="120">
        <f>P125+P143+P147+P150+P158+P208</f>
        <v>0</v>
      </c>
      <c r="Q124" s="52"/>
      <c r="R124" s="120">
        <f>R125+R143+R147+R150+R158+R208</f>
        <v>0.65239999999999998</v>
      </c>
      <c r="S124" s="52"/>
      <c r="T124" s="121">
        <f>T125+T143+T147+T150+T158+T208</f>
        <v>0.755</v>
      </c>
      <c r="AR124" s="13" t="s">
        <v>72</v>
      </c>
      <c r="AS124" s="13" t="s">
        <v>92</v>
      </c>
      <c r="BI124" s="122">
        <f>BI125+BI143+BI147+BI150+BI158+BI208</f>
        <v>0</v>
      </c>
    </row>
    <row r="125" spans="2:63" s="11" customFormat="1" ht="25.95" customHeight="1">
      <c r="B125" s="123"/>
      <c r="D125" s="124" t="s">
        <v>72</v>
      </c>
      <c r="E125" s="125" t="s">
        <v>112</v>
      </c>
      <c r="F125" s="125" t="s">
        <v>113</v>
      </c>
      <c r="I125" s="126"/>
      <c r="J125" s="127">
        <f>BI125</f>
        <v>0</v>
      </c>
      <c r="L125" s="123"/>
      <c r="M125" s="128"/>
      <c r="P125" s="129">
        <f>P126</f>
        <v>0</v>
      </c>
      <c r="R125" s="129">
        <f>R126</f>
        <v>0.30195</v>
      </c>
      <c r="T125" s="130">
        <f>T126</f>
        <v>0</v>
      </c>
      <c r="AP125" s="124" t="s">
        <v>80</v>
      </c>
      <c r="AR125" s="131" t="s">
        <v>72</v>
      </c>
      <c r="AS125" s="131" t="s">
        <v>73</v>
      </c>
      <c r="AW125" s="124" t="s">
        <v>114</v>
      </c>
      <c r="BI125" s="132">
        <f>BI126</f>
        <v>0</v>
      </c>
    </row>
    <row r="126" spans="2:63" s="11" customFormat="1" ht="22.95" customHeight="1">
      <c r="B126" s="123"/>
      <c r="D126" s="124" t="s">
        <v>72</v>
      </c>
      <c r="E126" s="133" t="s">
        <v>115</v>
      </c>
      <c r="F126" s="133" t="s">
        <v>116</v>
      </c>
      <c r="I126" s="126"/>
      <c r="J126" s="134">
        <f>BI126</f>
        <v>0</v>
      </c>
      <c r="L126" s="123"/>
      <c r="M126" s="128"/>
      <c r="P126" s="129">
        <f>SUM(P127:P142)</f>
        <v>0</v>
      </c>
      <c r="R126" s="129">
        <f>SUM(R127:R142)</f>
        <v>0.30195</v>
      </c>
      <c r="T126" s="130">
        <f>SUM(T127:T142)</f>
        <v>0</v>
      </c>
      <c r="AP126" s="124" t="s">
        <v>80</v>
      </c>
      <c r="AR126" s="131" t="s">
        <v>72</v>
      </c>
      <c r="AS126" s="131" t="s">
        <v>80</v>
      </c>
      <c r="AW126" s="124" t="s">
        <v>114</v>
      </c>
      <c r="BI126" s="132">
        <f>SUM(BI127:BI142)</f>
        <v>0</v>
      </c>
    </row>
    <row r="127" spans="2:63" s="1" customFormat="1" ht="24.15" customHeight="1">
      <c r="B127" s="135"/>
      <c r="C127" s="136" t="s">
        <v>80</v>
      </c>
      <c r="D127" s="136" t="s">
        <v>117</v>
      </c>
      <c r="E127" s="137" t="s">
        <v>118</v>
      </c>
      <c r="F127" s="138" t="s">
        <v>119</v>
      </c>
      <c r="G127" s="139" t="s">
        <v>120</v>
      </c>
      <c r="H127" s="140">
        <v>180</v>
      </c>
      <c r="I127" s="141"/>
      <c r="J127" s="140">
        <f t="shared" ref="J127:J142" si="0">ROUND(I127*H127,3)</f>
        <v>0</v>
      </c>
      <c r="K127" s="142"/>
      <c r="L127" s="28"/>
      <c r="M127" s="143" t="s">
        <v>1</v>
      </c>
      <c r="N127" s="144" t="s">
        <v>39</v>
      </c>
      <c r="P127" s="145">
        <f t="shared" ref="P127:P142" si="1">O127*H127</f>
        <v>0</v>
      </c>
      <c r="Q127" s="145">
        <v>0</v>
      </c>
      <c r="R127" s="145">
        <f t="shared" ref="R127:R142" si="2">Q127*H127</f>
        <v>0</v>
      </c>
      <c r="S127" s="145">
        <v>0</v>
      </c>
      <c r="T127" s="146">
        <f t="shared" ref="T127:T142" si="3">S127*H127</f>
        <v>0</v>
      </c>
      <c r="AP127" s="147" t="s">
        <v>121</v>
      </c>
      <c r="AR127" s="147" t="s">
        <v>117</v>
      </c>
      <c r="AS127" s="147" t="s">
        <v>122</v>
      </c>
      <c r="AW127" s="13" t="s">
        <v>114</v>
      </c>
      <c r="BC127" s="148">
        <f t="shared" ref="BC127:BC142" si="4">IF(N127="základná",J127,0)</f>
        <v>0</v>
      </c>
      <c r="BD127" s="148">
        <f t="shared" ref="BD127:BD142" si="5">IF(N127="znížená",J127,0)</f>
        <v>0</v>
      </c>
      <c r="BE127" s="148">
        <f t="shared" ref="BE127:BE142" si="6">IF(N127="zákl. prenesená",J127,0)</f>
        <v>0</v>
      </c>
      <c r="BF127" s="148">
        <f t="shared" ref="BF127:BF142" si="7">IF(N127="zníž. prenesená",J127,0)</f>
        <v>0</v>
      </c>
      <c r="BG127" s="148">
        <f t="shared" ref="BG127:BG142" si="8">IF(N127="nulová",J127,0)</f>
        <v>0</v>
      </c>
      <c r="BH127" s="13" t="s">
        <v>122</v>
      </c>
      <c r="BI127" s="149">
        <f t="shared" ref="BI127:BI142" si="9">ROUND(I127*H127,3)</f>
        <v>0</v>
      </c>
      <c r="BJ127" s="13" t="s">
        <v>121</v>
      </c>
      <c r="BK127" s="147" t="s">
        <v>123</v>
      </c>
    </row>
    <row r="128" spans="2:63" s="1" customFormat="1" ht="21.75" customHeight="1">
      <c r="B128" s="135"/>
      <c r="C128" s="150" t="s">
        <v>122</v>
      </c>
      <c r="D128" s="150" t="s">
        <v>124</v>
      </c>
      <c r="E128" s="151" t="s">
        <v>125</v>
      </c>
      <c r="F128" s="152" t="s">
        <v>126</v>
      </c>
      <c r="G128" s="153" t="s">
        <v>120</v>
      </c>
      <c r="H128" s="154">
        <v>180</v>
      </c>
      <c r="I128" s="155"/>
      <c r="J128" s="154">
        <f t="shared" si="0"/>
        <v>0</v>
      </c>
      <c r="K128" s="156"/>
      <c r="L128" s="157"/>
      <c r="M128" s="158" t="s">
        <v>1</v>
      </c>
      <c r="N128" s="159" t="s">
        <v>39</v>
      </c>
      <c r="P128" s="145">
        <f t="shared" si="1"/>
        <v>0</v>
      </c>
      <c r="Q128" s="145">
        <v>1.6000000000000001E-4</v>
      </c>
      <c r="R128" s="145">
        <f t="shared" si="2"/>
        <v>2.8800000000000003E-2</v>
      </c>
      <c r="S128" s="145">
        <v>0</v>
      </c>
      <c r="T128" s="146">
        <f t="shared" si="3"/>
        <v>0</v>
      </c>
      <c r="AP128" s="147" t="s">
        <v>127</v>
      </c>
      <c r="AR128" s="147" t="s">
        <v>124</v>
      </c>
      <c r="AS128" s="147" t="s">
        <v>122</v>
      </c>
      <c r="AW128" s="13" t="s">
        <v>114</v>
      </c>
      <c r="BC128" s="148">
        <f t="shared" si="4"/>
        <v>0</v>
      </c>
      <c r="BD128" s="148">
        <f t="shared" si="5"/>
        <v>0</v>
      </c>
      <c r="BE128" s="148">
        <f t="shared" si="6"/>
        <v>0</v>
      </c>
      <c r="BF128" s="148">
        <f t="shared" si="7"/>
        <v>0</v>
      </c>
      <c r="BG128" s="148">
        <f t="shared" si="8"/>
        <v>0</v>
      </c>
      <c r="BH128" s="13" t="s">
        <v>122</v>
      </c>
      <c r="BI128" s="149">
        <f t="shared" si="9"/>
        <v>0</v>
      </c>
      <c r="BJ128" s="13" t="s">
        <v>127</v>
      </c>
      <c r="BK128" s="147" t="s">
        <v>128</v>
      </c>
    </row>
    <row r="129" spans="2:63" s="1" customFormat="1" ht="24.15" customHeight="1">
      <c r="B129" s="135"/>
      <c r="C129" s="136" t="s">
        <v>129</v>
      </c>
      <c r="D129" s="136" t="s">
        <v>117</v>
      </c>
      <c r="E129" s="137" t="s">
        <v>130</v>
      </c>
      <c r="F129" s="138" t="s">
        <v>131</v>
      </c>
      <c r="G129" s="139" t="s">
        <v>120</v>
      </c>
      <c r="H129" s="140">
        <v>25</v>
      </c>
      <c r="I129" s="141"/>
      <c r="J129" s="140">
        <f t="shared" si="0"/>
        <v>0</v>
      </c>
      <c r="K129" s="142"/>
      <c r="L129" s="28"/>
      <c r="M129" s="143" t="s">
        <v>1</v>
      </c>
      <c r="N129" s="144" t="s">
        <v>39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P129" s="147" t="s">
        <v>121</v>
      </c>
      <c r="AR129" s="147" t="s">
        <v>117</v>
      </c>
      <c r="AS129" s="147" t="s">
        <v>122</v>
      </c>
      <c r="AW129" s="13" t="s">
        <v>114</v>
      </c>
      <c r="BC129" s="148">
        <f t="shared" si="4"/>
        <v>0</v>
      </c>
      <c r="BD129" s="148">
        <f t="shared" si="5"/>
        <v>0</v>
      </c>
      <c r="BE129" s="148">
        <f t="shared" si="6"/>
        <v>0</v>
      </c>
      <c r="BF129" s="148">
        <f t="shared" si="7"/>
        <v>0</v>
      </c>
      <c r="BG129" s="148">
        <f t="shared" si="8"/>
        <v>0</v>
      </c>
      <c r="BH129" s="13" t="s">
        <v>122</v>
      </c>
      <c r="BI129" s="149">
        <f t="shared" si="9"/>
        <v>0</v>
      </c>
      <c r="BJ129" s="13" t="s">
        <v>121</v>
      </c>
      <c r="BK129" s="147" t="s">
        <v>132</v>
      </c>
    </row>
    <row r="130" spans="2:63" s="1" customFormat="1" ht="21.75" customHeight="1">
      <c r="B130" s="135"/>
      <c r="C130" s="150" t="s">
        <v>133</v>
      </c>
      <c r="D130" s="150" t="s">
        <v>124</v>
      </c>
      <c r="E130" s="151" t="s">
        <v>134</v>
      </c>
      <c r="F130" s="152" t="s">
        <v>135</v>
      </c>
      <c r="G130" s="153" t="s">
        <v>120</v>
      </c>
      <c r="H130" s="154">
        <v>25</v>
      </c>
      <c r="I130" s="155"/>
      <c r="J130" s="154">
        <f t="shared" si="0"/>
        <v>0</v>
      </c>
      <c r="K130" s="156"/>
      <c r="L130" s="157"/>
      <c r="M130" s="158" t="s">
        <v>1</v>
      </c>
      <c r="N130" s="159" t="s">
        <v>39</v>
      </c>
      <c r="P130" s="145">
        <f t="shared" si="1"/>
        <v>0</v>
      </c>
      <c r="Q130" s="145">
        <v>2.7E-4</v>
      </c>
      <c r="R130" s="145">
        <f t="shared" si="2"/>
        <v>6.7499999999999999E-3</v>
      </c>
      <c r="S130" s="145">
        <v>0</v>
      </c>
      <c r="T130" s="146">
        <f t="shared" si="3"/>
        <v>0</v>
      </c>
      <c r="AP130" s="147" t="s">
        <v>127</v>
      </c>
      <c r="AR130" s="147" t="s">
        <v>124</v>
      </c>
      <c r="AS130" s="147" t="s">
        <v>122</v>
      </c>
      <c r="AW130" s="13" t="s">
        <v>114</v>
      </c>
      <c r="BC130" s="148">
        <f t="shared" si="4"/>
        <v>0</v>
      </c>
      <c r="BD130" s="148">
        <f t="shared" si="5"/>
        <v>0</v>
      </c>
      <c r="BE130" s="148">
        <f t="shared" si="6"/>
        <v>0</v>
      </c>
      <c r="BF130" s="148">
        <f t="shared" si="7"/>
        <v>0</v>
      </c>
      <c r="BG130" s="148">
        <f t="shared" si="8"/>
        <v>0</v>
      </c>
      <c r="BH130" s="13" t="s">
        <v>122</v>
      </c>
      <c r="BI130" s="149">
        <f t="shared" si="9"/>
        <v>0</v>
      </c>
      <c r="BJ130" s="13" t="s">
        <v>127</v>
      </c>
      <c r="BK130" s="147" t="s">
        <v>136</v>
      </c>
    </row>
    <row r="131" spans="2:63" s="1" customFormat="1" ht="24.15" customHeight="1">
      <c r="B131" s="135"/>
      <c r="C131" s="136" t="s">
        <v>137</v>
      </c>
      <c r="D131" s="136" t="s">
        <v>117</v>
      </c>
      <c r="E131" s="137" t="s">
        <v>138</v>
      </c>
      <c r="F131" s="138" t="s">
        <v>139</v>
      </c>
      <c r="G131" s="139" t="s">
        <v>120</v>
      </c>
      <c r="H131" s="140">
        <v>15</v>
      </c>
      <c r="I131" s="141"/>
      <c r="J131" s="140">
        <f t="shared" si="0"/>
        <v>0</v>
      </c>
      <c r="K131" s="142"/>
      <c r="L131" s="28"/>
      <c r="M131" s="143" t="s">
        <v>1</v>
      </c>
      <c r="N131" s="144" t="s">
        <v>39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P131" s="147" t="s">
        <v>121</v>
      </c>
      <c r="AR131" s="147" t="s">
        <v>117</v>
      </c>
      <c r="AS131" s="147" t="s">
        <v>122</v>
      </c>
      <c r="AW131" s="13" t="s">
        <v>114</v>
      </c>
      <c r="BC131" s="148">
        <f t="shared" si="4"/>
        <v>0</v>
      </c>
      <c r="BD131" s="148">
        <f t="shared" si="5"/>
        <v>0</v>
      </c>
      <c r="BE131" s="148">
        <f t="shared" si="6"/>
        <v>0</v>
      </c>
      <c r="BF131" s="148">
        <f t="shared" si="7"/>
        <v>0</v>
      </c>
      <c r="BG131" s="148">
        <f t="shared" si="8"/>
        <v>0</v>
      </c>
      <c r="BH131" s="13" t="s">
        <v>122</v>
      </c>
      <c r="BI131" s="149">
        <f t="shared" si="9"/>
        <v>0</v>
      </c>
      <c r="BJ131" s="13" t="s">
        <v>121</v>
      </c>
      <c r="BK131" s="147" t="s">
        <v>140</v>
      </c>
    </row>
    <row r="132" spans="2:63" s="1" customFormat="1" ht="21.75" customHeight="1">
      <c r="B132" s="135"/>
      <c r="C132" s="150" t="s">
        <v>141</v>
      </c>
      <c r="D132" s="150" t="s">
        <v>124</v>
      </c>
      <c r="E132" s="151" t="s">
        <v>142</v>
      </c>
      <c r="F132" s="152" t="s">
        <v>143</v>
      </c>
      <c r="G132" s="153" t="s">
        <v>120</v>
      </c>
      <c r="H132" s="154">
        <v>15</v>
      </c>
      <c r="I132" s="155"/>
      <c r="J132" s="154">
        <f t="shared" si="0"/>
        <v>0</v>
      </c>
      <c r="K132" s="156"/>
      <c r="L132" s="157"/>
      <c r="M132" s="158" t="s">
        <v>1</v>
      </c>
      <c r="N132" s="159" t="s">
        <v>39</v>
      </c>
      <c r="P132" s="145">
        <f t="shared" si="1"/>
        <v>0</v>
      </c>
      <c r="Q132" s="145">
        <v>1.8000000000000001E-4</v>
      </c>
      <c r="R132" s="145">
        <f t="shared" si="2"/>
        <v>2.7000000000000001E-3</v>
      </c>
      <c r="S132" s="145">
        <v>0</v>
      </c>
      <c r="T132" s="146">
        <f t="shared" si="3"/>
        <v>0</v>
      </c>
      <c r="AP132" s="147" t="s">
        <v>127</v>
      </c>
      <c r="AR132" s="147" t="s">
        <v>124</v>
      </c>
      <c r="AS132" s="147" t="s">
        <v>122</v>
      </c>
      <c r="AW132" s="13" t="s">
        <v>114</v>
      </c>
      <c r="BC132" s="148">
        <f t="shared" si="4"/>
        <v>0</v>
      </c>
      <c r="BD132" s="148">
        <f t="shared" si="5"/>
        <v>0</v>
      </c>
      <c r="BE132" s="148">
        <f t="shared" si="6"/>
        <v>0</v>
      </c>
      <c r="BF132" s="148">
        <f t="shared" si="7"/>
        <v>0</v>
      </c>
      <c r="BG132" s="148">
        <f t="shared" si="8"/>
        <v>0</v>
      </c>
      <c r="BH132" s="13" t="s">
        <v>122</v>
      </c>
      <c r="BI132" s="149">
        <f t="shared" si="9"/>
        <v>0</v>
      </c>
      <c r="BJ132" s="13" t="s">
        <v>127</v>
      </c>
      <c r="BK132" s="147" t="s">
        <v>144</v>
      </c>
    </row>
    <row r="133" spans="2:63" s="1" customFormat="1" ht="24.15" customHeight="1">
      <c r="B133" s="135"/>
      <c r="C133" s="136" t="s">
        <v>145</v>
      </c>
      <c r="D133" s="136" t="s">
        <v>117</v>
      </c>
      <c r="E133" s="137" t="s">
        <v>146</v>
      </c>
      <c r="F133" s="138" t="s">
        <v>147</v>
      </c>
      <c r="G133" s="139" t="s">
        <v>120</v>
      </c>
      <c r="H133" s="140">
        <v>250</v>
      </c>
      <c r="I133" s="141"/>
      <c r="J133" s="140">
        <f t="shared" si="0"/>
        <v>0</v>
      </c>
      <c r="K133" s="142"/>
      <c r="L133" s="28"/>
      <c r="M133" s="143" t="s">
        <v>1</v>
      </c>
      <c r="N133" s="144" t="s">
        <v>39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P133" s="147" t="s">
        <v>121</v>
      </c>
      <c r="AR133" s="147" t="s">
        <v>117</v>
      </c>
      <c r="AS133" s="147" t="s">
        <v>122</v>
      </c>
      <c r="AW133" s="13" t="s">
        <v>114</v>
      </c>
      <c r="BC133" s="148">
        <f t="shared" si="4"/>
        <v>0</v>
      </c>
      <c r="BD133" s="148">
        <f t="shared" si="5"/>
        <v>0</v>
      </c>
      <c r="BE133" s="148">
        <f t="shared" si="6"/>
        <v>0</v>
      </c>
      <c r="BF133" s="148">
        <f t="shared" si="7"/>
        <v>0</v>
      </c>
      <c r="BG133" s="148">
        <f t="shared" si="8"/>
        <v>0</v>
      </c>
      <c r="BH133" s="13" t="s">
        <v>122</v>
      </c>
      <c r="BI133" s="149">
        <f t="shared" si="9"/>
        <v>0</v>
      </c>
      <c r="BJ133" s="13" t="s">
        <v>121</v>
      </c>
      <c r="BK133" s="147" t="s">
        <v>148</v>
      </c>
    </row>
    <row r="134" spans="2:63" s="1" customFormat="1" ht="21.75" customHeight="1">
      <c r="B134" s="135"/>
      <c r="C134" s="150" t="s">
        <v>149</v>
      </c>
      <c r="D134" s="150" t="s">
        <v>124</v>
      </c>
      <c r="E134" s="151" t="s">
        <v>150</v>
      </c>
      <c r="F134" s="152" t="s">
        <v>151</v>
      </c>
      <c r="G134" s="153" t="s">
        <v>120</v>
      </c>
      <c r="H134" s="154">
        <v>250</v>
      </c>
      <c r="I134" s="155"/>
      <c r="J134" s="154">
        <f t="shared" si="0"/>
        <v>0</v>
      </c>
      <c r="K134" s="156"/>
      <c r="L134" s="157"/>
      <c r="M134" s="158" t="s">
        <v>1</v>
      </c>
      <c r="N134" s="159" t="s">
        <v>39</v>
      </c>
      <c r="P134" s="145">
        <f t="shared" si="1"/>
        <v>0</v>
      </c>
      <c r="Q134" s="145">
        <v>2.0000000000000001E-4</v>
      </c>
      <c r="R134" s="145">
        <f t="shared" si="2"/>
        <v>0.05</v>
      </c>
      <c r="S134" s="145">
        <v>0</v>
      </c>
      <c r="T134" s="146">
        <f t="shared" si="3"/>
        <v>0</v>
      </c>
      <c r="AP134" s="147" t="s">
        <v>127</v>
      </c>
      <c r="AR134" s="147" t="s">
        <v>124</v>
      </c>
      <c r="AS134" s="147" t="s">
        <v>122</v>
      </c>
      <c r="AW134" s="13" t="s">
        <v>114</v>
      </c>
      <c r="BC134" s="148">
        <f t="shared" si="4"/>
        <v>0</v>
      </c>
      <c r="BD134" s="148">
        <f t="shared" si="5"/>
        <v>0</v>
      </c>
      <c r="BE134" s="148">
        <f t="shared" si="6"/>
        <v>0</v>
      </c>
      <c r="BF134" s="148">
        <f t="shared" si="7"/>
        <v>0</v>
      </c>
      <c r="BG134" s="148">
        <f t="shared" si="8"/>
        <v>0</v>
      </c>
      <c r="BH134" s="13" t="s">
        <v>122</v>
      </c>
      <c r="BI134" s="149">
        <f t="shared" si="9"/>
        <v>0</v>
      </c>
      <c r="BJ134" s="13" t="s">
        <v>127</v>
      </c>
      <c r="BK134" s="147" t="s">
        <v>152</v>
      </c>
    </row>
    <row r="135" spans="2:63" s="1" customFormat="1" ht="24.15" customHeight="1">
      <c r="B135" s="135"/>
      <c r="C135" s="136" t="s">
        <v>153</v>
      </c>
      <c r="D135" s="136" t="s">
        <v>117</v>
      </c>
      <c r="E135" s="137" t="s">
        <v>154</v>
      </c>
      <c r="F135" s="138" t="s">
        <v>155</v>
      </c>
      <c r="G135" s="139" t="s">
        <v>120</v>
      </c>
      <c r="H135" s="140">
        <v>580</v>
      </c>
      <c r="I135" s="141"/>
      <c r="J135" s="140">
        <f t="shared" si="0"/>
        <v>0</v>
      </c>
      <c r="K135" s="142"/>
      <c r="L135" s="28"/>
      <c r="M135" s="143" t="s">
        <v>1</v>
      </c>
      <c r="N135" s="144" t="s">
        <v>39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P135" s="147" t="s">
        <v>121</v>
      </c>
      <c r="AR135" s="147" t="s">
        <v>117</v>
      </c>
      <c r="AS135" s="147" t="s">
        <v>122</v>
      </c>
      <c r="AW135" s="13" t="s">
        <v>114</v>
      </c>
      <c r="BC135" s="148">
        <f t="shared" si="4"/>
        <v>0</v>
      </c>
      <c r="BD135" s="148">
        <f t="shared" si="5"/>
        <v>0</v>
      </c>
      <c r="BE135" s="148">
        <f t="shared" si="6"/>
        <v>0</v>
      </c>
      <c r="BF135" s="148">
        <f t="shared" si="7"/>
        <v>0</v>
      </c>
      <c r="BG135" s="148">
        <f t="shared" si="8"/>
        <v>0</v>
      </c>
      <c r="BH135" s="13" t="s">
        <v>122</v>
      </c>
      <c r="BI135" s="149">
        <f t="shared" si="9"/>
        <v>0</v>
      </c>
      <c r="BJ135" s="13" t="s">
        <v>121</v>
      </c>
      <c r="BK135" s="147" t="s">
        <v>156</v>
      </c>
    </row>
    <row r="136" spans="2:63" s="1" customFormat="1" ht="21.75" customHeight="1">
      <c r="B136" s="135"/>
      <c r="C136" s="150" t="s">
        <v>157</v>
      </c>
      <c r="D136" s="150" t="s">
        <v>124</v>
      </c>
      <c r="E136" s="151" t="s">
        <v>158</v>
      </c>
      <c r="F136" s="152" t="s">
        <v>159</v>
      </c>
      <c r="G136" s="153" t="s">
        <v>120</v>
      </c>
      <c r="H136" s="154">
        <v>580</v>
      </c>
      <c r="I136" s="155"/>
      <c r="J136" s="154">
        <f t="shared" si="0"/>
        <v>0</v>
      </c>
      <c r="K136" s="156"/>
      <c r="L136" s="157"/>
      <c r="M136" s="158" t="s">
        <v>1</v>
      </c>
      <c r="N136" s="159" t="s">
        <v>39</v>
      </c>
      <c r="P136" s="145">
        <f t="shared" si="1"/>
        <v>0</v>
      </c>
      <c r="Q136" s="145">
        <v>2.4000000000000001E-4</v>
      </c>
      <c r="R136" s="145">
        <f t="shared" si="2"/>
        <v>0.13919999999999999</v>
      </c>
      <c r="S136" s="145">
        <v>0</v>
      </c>
      <c r="T136" s="146">
        <f t="shared" si="3"/>
        <v>0</v>
      </c>
      <c r="AP136" s="147" t="s">
        <v>127</v>
      </c>
      <c r="AR136" s="147" t="s">
        <v>124</v>
      </c>
      <c r="AS136" s="147" t="s">
        <v>122</v>
      </c>
      <c r="AW136" s="13" t="s">
        <v>114</v>
      </c>
      <c r="BC136" s="148">
        <f t="shared" si="4"/>
        <v>0</v>
      </c>
      <c r="BD136" s="148">
        <f t="shared" si="5"/>
        <v>0</v>
      </c>
      <c r="BE136" s="148">
        <f t="shared" si="6"/>
        <v>0</v>
      </c>
      <c r="BF136" s="148">
        <f t="shared" si="7"/>
        <v>0</v>
      </c>
      <c r="BG136" s="148">
        <f t="shared" si="8"/>
        <v>0</v>
      </c>
      <c r="BH136" s="13" t="s">
        <v>122</v>
      </c>
      <c r="BI136" s="149">
        <f t="shared" si="9"/>
        <v>0</v>
      </c>
      <c r="BJ136" s="13" t="s">
        <v>127</v>
      </c>
      <c r="BK136" s="147" t="s">
        <v>160</v>
      </c>
    </row>
    <row r="137" spans="2:63" s="1" customFormat="1" ht="24.15" customHeight="1">
      <c r="B137" s="135"/>
      <c r="C137" s="136" t="s">
        <v>161</v>
      </c>
      <c r="D137" s="136" t="s">
        <v>117</v>
      </c>
      <c r="E137" s="137" t="s">
        <v>162</v>
      </c>
      <c r="F137" s="138" t="s">
        <v>163</v>
      </c>
      <c r="G137" s="139" t="s">
        <v>120</v>
      </c>
      <c r="H137" s="140">
        <v>125</v>
      </c>
      <c r="I137" s="141"/>
      <c r="J137" s="140">
        <f t="shared" si="0"/>
        <v>0</v>
      </c>
      <c r="K137" s="142"/>
      <c r="L137" s="28"/>
      <c r="M137" s="143" t="s">
        <v>1</v>
      </c>
      <c r="N137" s="144" t="s">
        <v>39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P137" s="147" t="s">
        <v>121</v>
      </c>
      <c r="AR137" s="147" t="s">
        <v>117</v>
      </c>
      <c r="AS137" s="147" t="s">
        <v>122</v>
      </c>
      <c r="AW137" s="13" t="s">
        <v>114</v>
      </c>
      <c r="BC137" s="148">
        <f t="shared" si="4"/>
        <v>0</v>
      </c>
      <c r="BD137" s="148">
        <f t="shared" si="5"/>
        <v>0</v>
      </c>
      <c r="BE137" s="148">
        <f t="shared" si="6"/>
        <v>0</v>
      </c>
      <c r="BF137" s="148">
        <f t="shared" si="7"/>
        <v>0</v>
      </c>
      <c r="BG137" s="148">
        <f t="shared" si="8"/>
        <v>0</v>
      </c>
      <c r="BH137" s="13" t="s">
        <v>122</v>
      </c>
      <c r="BI137" s="149">
        <f t="shared" si="9"/>
        <v>0</v>
      </c>
      <c r="BJ137" s="13" t="s">
        <v>121</v>
      </c>
      <c r="BK137" s="147" t="s">
        <v>164</v>
      </c>
    </row>
    <row r="138" spans="2:63" s="1" customFormat="1" ht="21.75" customHeight="1">
      <c r="B138" s="135"/>
      <c r="C138" s="150" t="s">
        <v>165</v>
      </c>
      <c r="D138" s="150" t="s">
        <v>124</v>
      </c>
      <c r="E138" s="151" t="s">
        <v>166</v>
      </c>
      <c r="F138" s="152" t="s">
        <v>167</v>
      </c>
      <c r="G138" s="153" t="s">
        <v>120</v>
      </c>
      <c r="H138" s="154">
        <v>125</v>
      </c>
      <c r="I138" s="155"/>
      <c r="J138" s="154">
        <f t="shared" si="0"/>
        <v>0</v>
      </c>
      <c r="K138" s="156"/>
      <c r="L138" s="157"/>
      <c r="M138" s="158" t="s">
        <v>1</v>
      </c>
      <c r="N138" s="159" t="s">
        <v>39</v>
      </c>
      <c r="P138" s="145">
        <f t="shared" si="1"/>
        <v>0</v>
      </c>
      <c r="Q138" s="145">
        <v>3.8000000000000002E-4</v>
      </c>
      <c r="R138" s="145">
        <f t="shared" si="2"/>
        <v>4.7500000000000001E-2</v>
      </c>
      <c r="S138" s="145">
        <v>0</v>
      </c>
      <c r="T138" s="146">
        <f t="shared" si="3"/>
        <v>0</v>
      </c>
      <c r="AP138" s="147" t="s">
        <v>127</v>
      </c>
      <c r="AR138" s="147" t="s">
        <v>124</v>
      </c>
      <c r="AS138" s="147" t="s">
        <v>122</v>
      </c>
      <c r="AW138" s="13" t="s">
        <v>114</v>
      </c>
      <c r="BC138" s="148">
        <f t="shared" si="4"/>
        <v>0</v>
      </c>
      <c r="BD138" s="148">
        <f t="shared" si="5"/>
        <v>0</v>
      </c>
      <c r="BE138" s="148">
        <f t="shared" si="6"/>
        <v>0</v>
      </c>
      <c r="BF138" s="148">
        <f t="shared" si="7"/>
        <v>0</v>
      </c>
      <c r="BG138" s="148">
        <f t="shared" si="8"/>
        <v>0</v>
      </c>
      <c r="BH138" s="13" t="s">
        <v>122</v>
      </c>
      <c r="BI138" s="149">
        <f t="shared" si="9"/>
        <v>0</v>
      </c>
      <c r="BJ138" s="13" t="s">
        <v>127</v>
      </c>
      <c r="BK138" s="147" t="s">
        <v>168</v>
      </c>
    </row>
    <row r="139" spans="2:63" s="1" customFormat="1" ht="24.15" customHeight="1">
      <c r="B139" s="135"/>
      <c r="C139" s="136" t="s">
        <v>169</v>
      </c>
      <c r="D139" s="136" t="s">
        <v>117</v>
      </c>
      <c r="E139" s="137" t="s">
        <v>170</v>
      </c>
      <c r="F139" s="138" t="s">
        <v>171</v>
      </c>
      <c r="G139" s="139" t="s">
        <v>120</v>
      </c>
      <c r="H139" s="140">
        <v>20</v>
      </c>
      <c r="I139" s="141"/>
      <c r="J139" s="140">
        <f t="shared" si="0"/>
        <v>0</v>
      </c>
      <c r="K139" s="142"/>
      <c r="L139" s="28"/>
      <c r="M139" s="143" t="s">
        <v>1</v>
      </c>
      <c r="N139" s="144" t="s">
        <v>39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P139" s="147" t="s">
        <v>121</v>
      </c>
      <c r="AR139" s="147" t="s">
        <v>117</v>
      </c>
      <c r="AS139" s="147" t="s">
        <v>122</v>
      </c>
      <c r="AW139" s="13" t="s">
        <v>114</v>
      </c>
      <c r="BC139" s="148">
        <f t="shared" si="4"/>
        <v>0</v>
      </c>
      <c r="BD139" s="148">
        <f t="shared" si="5"/>
        <v>0</v>
      </c>
      <c r="BE139" s="148">
        <f t="shared" si="6"/>
        <v>0</v>
      </c>
      <c r="BF139" s="148">
        <f t="shared" si="7"/>
        <v>0</v>
      </c>
      <c r="BG139" s="148">
        <f t="shared" si="8"/>
        <v>0</v>
      </c>
      <c r="BH139" s="13" t="s">
        <v>122</v>
      </c>
      <c r="BI139" s="149">
        <f t="shared" si="9"/>
        <v>0</v>
      </c>
      <c r="BJ139" s="13" t="s">
        <v>121</v>
      </c>
      <c r="BK139" s="147" t="s">
        <v>172</v>
      </c>
    </row>
    <row r="140" spans="2:63" s="1" customFormat="1" ht="21.75" customHeight="1">
      <c r="B140" s="135"/>
      <c r="C140" s="150" t="s">
        <v>173</v>
      </c>
      <c r="D140" s="150" t="s">
        <v>124</v>
      </c>
      <c r="E140" s="151" t="s">
        <v>174</v>
      </c>
      <c r="F140" s="152" t="s">
        <v>175</v>
      </c>
      <c r="G140" s="153" t="s">
        <v>120</v>
      </c>
      <c r="H140" s="154">
        <v>20</v>
      </c>
      <c r="I140" s="155"/>
      <c r="J140" s="154">
        <f t="shared" si="0"/>
        <v>0</v>
      </c>
      <c r="K140" s="156"/>
      <c r="L140" s="157"/>
      <c r="M140" s="158" t="s">
        <v>1</v>
      </c>
      <c r="N140" s="159" t="s">
        <v>39</v>
      </c>
      <c r="P140" s="145">
        <f t="shared" si="1"/>
        <v>0</v>
      </c>
      <c r="Q140" s="145">
        <v>4.4999999999999999E-4</v>
      </c>
      <c r="R140" s="145">
        <f t="shared" si="2"/>
        <v>8.9999999999999993E-3</v>
      </c>
      <c r="S140" s="145">
        <v>0</v>
      </c>
      <c r="T140" s="146">
        <f t="shared" si="3"/>
        <v>0</v>
      </c>
      <c r="AP140" s="147" t="s">
        <v>127</v>
      </c>
      <c r="AR140" s="147" t="s">
        <v>124</v>
      </c>
      <c r="AS140" s="147" t="s">
        <v>122</v>
      </c>
      <c r="AW140" s="13" t="s">
        <v>114</v>
      </c>
      <c r="BC140" s="148">
        <f t="shared" si="4"/>
        <v>0</v>
      </c>
      <c r="BD140" s="148">
        <f t="shared" si="5"/>
        <v>0</v>
      </c>
      <c r="BE140" s="148">
        <f t="shared" si="6"/>
        <v>0</v>
      </c>
      <c r="BF140" s="148">
        <f t="shared" si="7"/>
        <v>0</v>
      </c>
      <c r="BG140" s="148">
        <f t="shared" si="8"/>
        <v>0</v>
      </c>
      <c r="BH140" s="13" t="s">
        <v>122</v>
      </c>
      <c r="BI140" s="149">
        <f t="shared" si="9"/>
        <v>0</v>
      </c>
      <c r="BJ140" s="13" t="s">
        <v>127</v>
      </c>
      <c r="BK140" s="147" t="s">
        <v>176</v>
      </c>
    </row>
    <row r="141" spans="2:63" s="1" customFormat="1" ht="24.15" customHeight="1">
      <c r="B141" s="135"/>
      <c r="C141" s="136" t="s">
        <v>177</v>
      </c>
      <c r="D141" s="136" t="s">
        <v>117</v>
      </c>
      <c r="E141" s="137" t="s">
        <v>178</v>
      </c>
      <c r="F141" s="138" t="s">
        <v>179</v>
      </c>
      <c r="G141" s="139" t="s">
        <v>120</v>
      </c>
      <c r="H141" s="140">
        <v>60</v>
      </c>
      <c r="I141" s="141"/>
      <c r="J141" s="140">
        <f t="shared" si="0"/>
        <v>0</v>
      </c>
      <c r="K141" s="142"/>
      <c r="L141" s="28"/>
      <c r="M141" s="143" t="s">
        <v>1</v>
      </c>
      <c r="N141" s="144" t="s">
        <v>39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P141" s="147" t="s">
        <v>121</v>
      </c>
      <c r="AR141" s="147" t="s">
        <v>117</v>
      </c>
      <c r="AS141" s="147" t="s">
        <v>122</v>
      </c>
      <c r="AW141" s="13" t="s">
        <v>114</v>
      </c>
      <c r="BC141" s="148">
        <f t="shared" si="4"/>
        <v>0</v>
      </c>
      <c r="BD141" s="148">
        <f t="shared" si="5"/>
        <v>0</v>
      </c>
      <c r="BE141" s="148">
        <f t="shared" si="6"/>
        <v>0</v>
      </c>
      <c r="BF141" s="148">
        <f t="shared" si="7"/>
        <v>0</v>
      </c>
      <c r="BG141" s="148">
        <f t="shared" si="8"/>
        <v>0</v>
      </c>
      <c r="BH141" s="13" t="s">
        <v>122</v>
      </c>
      <c r="BI141" s="149">
        <f t="shared" si="9"/>
        <v>0</v>
      </c>
      <c r="BJ141" s="13" t="s">
        <v>121</v>
      </c>
      <c r="BK141" s="147" t="s">
        <v>180</v>
      </c>
    </row>
    <row r="142" spans="2:63" s="1" customFormat="1" ht="21.75" customHeight="1">
      <c r="B142" s="135"/>
      <c r="C142" s="150" t="s">
        <v>181</v>
      </c>
      <c r="D142" s="150" t="s">
        <v>124</v>
      </c>
      <c r="E142" s="151" t="s">
        <v>182</v>
      </c>
      <c r="F142" s="152" t="s">
        <v>183</v>
      </c>
      <c r="G142" s="153" t="s">
        <v>120</v>
      </c>
      <c r="H142" s="154">
        <v>60</v>
      </c>
      <c r="I142" s="155"/>
      <c r="J142" s="154">
        <f t="shared" si="0"/>
        <v>0</v>
      </c>
      <c r="K142" s="156"/>
      <c r="L142" s="157"/>
      <c r="M142" s="158" t="s">
        <v>1</v>
      </c>
      <c r="N142" s="159" t="s">
        <v>39</v>
      </c>
      <c r="P142" s="145">
        <f t="shared" si="1"/>
        <v>0</v>
      </c>
      <c r="Q142" s="145">
        <v>2.9999999999999997E-4</v>
      </c>
      <c r="R142" s="145">
        <f t="shared" si="2"/>
        <v>1.7999999999999999E-2</v>
      </c>
      <c r="S142" s="145">
        <v>0</v>
      </c>
      <c r="T142" s="146">
        <f t="shared" si="3"/>
        <v>0</v>
      </c>
      <c r="AP142" s="147" t="s">
        <v>127</v>
      </c>
      <c r="AR142" s="147" t="s">
        <v>124</v>
      </c>
      <c r="AS142" s="147" t="s">
        <v>122</v>
      </c>
      <c r="AW142" s="13" t="s">
        <v>114</v>
      </c>
      <c r="BC142" s="148">
        <f t="shared" si="4"/>
        <v>0</v>
      </c>
      <c r="BD142" s="148">
        <f t="shared" si="5"/>
        <v>0</v>
      </c>
      <c r="BE142" s="148">
        <f t="shared" si="6"/>
        <v>0</v>
      </c>
      <c r="BF142" s="148">
        <f t="shared" si="7"/>
        <v>0</v>
      </c>
      <c r="BG142" s="148">
        <f t="shared" si="8"/>
        <v>0</v>
      </c>
      <c r="BH142" s="13" t="s">
        <v>122</v>
      </c>
      <c r="BI142" s="149">
        <f t="shared" si="9"/>
        <v>0</v>
      </c>
      <c r="BJ142" s="13" t="s">
        <v>127</v>
      </c>
      <c r="BK142" s="147" t="s">
        <v>184</v>
      </c>
    </row>
    <row r="143" spans="2:63" s="11" customFormat="1" ht="25.95" customHeight="1">
      <c r="B143" s="123"/>
      <c r="D143" s="124" t="s">
        <v>72</v>
      </c>
      <c r="E143" s="125" t="s">
        <v>112</v>
      </c>
      <c r="F143" s="125" t="s">
        <v>113</v>
      </c>
      <c r="I143" s="126"/>
      <c r="J143" s="127">
        <f>BI143</f>
        <v>0</v>
      </c>
      <c r="L143" s="123"/>
      <c r="M143" s="128"/>
      <c r="P143" s="129">
        <f>P144</f>
        <v>0</v>
      </c>
      <c r="R143" s="129">
        <f>R144</f>
        <v>1.4249999999999999E-2</v>
      </c>
      <c r="T143" s="130">
        <f>T144</f>
        <v>0</v>
      </c>
      <c r="AP143" s="124" t="s">
        <v>80</v>
      </c>
      <c r="AR143" s="131" t="s">
        <v>72</v>
      </c>
      <c r="AS143" s="131" t="s">
        <v>73</v>
      </c>
      <c r="AW143" s="124" t="s">
        <v>114</v>
      </c>
      <c r="BI143" s="132">
        <f>BI144</f>
        <v>0</v>
      </c>
    </row>
    <row r="144" spans="2:63" s="11" customFormat="1" ht="22.95" customHeight="1">
      <c r="B144" s="123"/>
      <c r="D144" s="124" t="s">
        <v>72</v>
      </c>
      <c r="E144" s="133" t="s">
        <v>185</v>
      </c>
      <c r="F144" s="133" t="s">
        <v>186</v>
      </c>
      <c r="I144" s="126"/>
      <c r="J144" s="134">
        <f>BI144</f>
        <v>0</v>
      </c>
      <c r="L144" s="123"/>
      <c r="M144" s="128"/>
      <c r="P144" s="129">
        <f>SUM(P145:P146)</f>
        <v>0</v>
      </c>
      <c r="R144" s="129">
        <f>SUM(R145:R146)</f>
        <v>1.4249999999999999E-2</v>
      </c>
      <c r="T144" s="130">
        <f>SUM(T145:T146)</f>
        <v>0</v>
      </c>
      <c r="AP144" s="124" t="s">
        <v>80</v>
      </c>
      <c r="AR144" s="131" t="s">
        <v>72</v>
      </c>
      <c r="AS144" s="131" t="s">
        <v>80</v>
      </c>
      <c r="AW144" s="124" t="s">
        <v>114</v>
      </c>
      <c r="BI144" s="132">
        <f>SUM(BI145:BI146)</f>
        <v>0</v>
      </c>
    </row>
    <row r="145" spans="2:63" s="1" customFormat="1" ht="24.15" customHeight="1">
      <c r="B145" s="135"/>
      <c r="C145" s="136" t="s">
        <v>187</v>
      </c>
      <c r="D145" s="136" t="s">
        <v>117</v>
      </c>
      <c r="E145" s="137" t="s">
        <v>188</v>
      </c>
      <c r="F145" s="138" t="s">
        <v>189</v>
      </c>
      <c r="G145" s="139" t="s">
        <v>120</v>
      </c>
      <c r="H145" s="140">
        <v>25</v>
      </c>
      <c r="I145" s="141"/>
      <c r="J145" s="140">
        <f>ROUND(I145*H145,3)</f>
        <v>0</v>
      </c>
      <c r="K145" s="142"/>
      <c r="L145" s="28"/>
      <c r="M145" s="143" t="s">
        <v>1</v>
      </c>
      <c r="N145" s="144" t="s">
        <v>39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P145" s="147" t="s">
        <v>133</v>
      </c>
      <c r="AR145" s="147" t="s">
        <v>117</v>
      </c>
      <c r="AS145" s="147" t="s">
        <v>122</v>
      </c>
      <c r="AW145" s="13" t="s">
        <v>114</v>
      </c>
      <c r="BC145" s="148">
        <f>IF(N145="základná",J145,0)</f>
        <v>0</v>
      </c>
      <c r="BD145" s="148">
        <f>IF(N145="znížená",J145,0)</f>
        <v>0</v>
      </c>
      <c r="BE145" s="148">
        <f>IF(N145="zákl. prenesená",J145,0)</f>
        <v>0</v>
      </c>
      <c r="BF145" s="148">
        <f>IF(N145="zníž. prenesená",J145,0)</f>
        <v>0</v>
      </c>
      <c r="BG145" s="148">
        <f>IF(N145="nulová",J145,0)</f>
        <v>0</v>
      </c>
      <c r="BH145" s="13" t="s">
        <v>122</v>
      </c>
      <c r="BI145" s="149">
        <f>ROUND(I145*H145,3)</f>
        <v>0</v>
      </c>
      <c r="BJ145" s="13" t="s">
        <v>133</v>
      </c>
      <c r="BK145" s="147" t="s">
        <v>190</v>
      </c>
    </row>
    <row r="146" spans="2:63" s="1" customFormat="1" ht="16.5" customHeight="1">
      <c r="B146" s="135"/>
      <c r="C146" s="150" t="s">
        <v>191</v>
      </c>
      <c r="D146" s="150" t="s">
        <v>124</v>
      </c>
      <c r="E146" s="151" t="s">
        <v>192</v>
      </c>
      <c r="F146" s="152" t="s">
        <v>193</v>
      </c>
      <c r="G146" s="153" t="s">
        <v>120</v>
      </c>
      <c r="H146" s="154">
        <v>25</v>
      </c>
      <c r="I146" s="155"/>
      <c r="J146" s="154">
        <f>ROUND(I146*H146,3)</f>
        <v>0</v>
      </c>
      <c r="K146" s="156"/>
      <c r="L146" s="157"/>
      <c r="M146" s="158" t="s">
        <v>1</v>
      </c>
      <c r="N146" s="159" t="s">
        <v>39</v>
      </c>
      <c r="P146" s="145">
        <f>O146*H146</f>
        <v>0</v>
      </c>
      <c r="Q146" s="145">
        <v>5.6999999999999998E-4</v>
      </c>
      <c r="R146" s="145">
        <f>Q146*H146</f>
        <v>1.4249999999999999E-2</v>
      </c>
      <c r="S146" s="145">
        <v>0</v>
      </c>
      <c r="T146" s="146">
        <f>S146*H146</f>
        <v>0</v>
      </c>
      <c r="AP146" s="147" t="s">
        <v>149</v>
      </c>
      <c r="AR146" s="147" t="s">
        <v>124</v>
      </c>
      <c r="AS146" s="147" t="s">
        <v>122</v>
      </c>
      <c r="AW146" s="13" t="s">
        <v>114</v>
      </c>
      <c r="BC146" s="148">
        <f>IF(N146="základná",J146,0)</f>
        <v>0</v>
      </c>
      <c r="BD146" s="148">
        <f>IF(N146="znížená",J146,0)</f>
        <v>0</v>
      </c>
      <c r="BE146" s="148">
        <f>IF(N146="zákl. prenesená",J146,0)</f>
        <v>0</v>
      </c>
      <c r="BF146" s="148">
        <f>IF(N146="zníž. prenesená",J146,0)</f>
        <v>0</v>
      </c>
      <c r="BG146" s="148">
        <f>IF(N146="nulová",J146,0)</f>
        <v>0</v>
      </c>
      <c r="BH146" s="13" t="s">
        <v>122</v>
      </c>
      <c r="BI146" s="149">
        <f>ROUND(I146*H146,3)</f>
        <v>0</v>
      </c>
      <c r="BJ146" s="13" t="s">
        <v>133</v>
      </c>
      <c r="BK146" s="147" t="s">
        <v>194</v>
      </c>
    </row>
    <row r="147" spans="2:63" s="11" customFormat="1" ht="25.95" customHeight="1">
      <c r="B147" s="123"/>
      <c r="D147" s="124" t="s">
        <v>72</v>
      </c>
      <c r="E147" s="125" t="s">
        <v>195</v>
      </c>
      <c r="F147" s="125" t="s">
        <v>196</v>
      </c>
      <c r="I147" s="126"/>
      <c r="J147" s="127">
        <f>BI147</f>
        <v>0</v>
      </c>
      <c r="L147" s="123"/>
      <c r="M147" s="128"/>
      <c r="P147" s="129">
        <f>SUM(P148:P149)</f>
        <v>0</v>
      </c>
      <c r="R147" s="129">
        <f>SUM(R148:R149)</f>
        <v>0</v>
      </c>
      <c r="T147" s="130">
        <f>SUM(T148:T149)</f>
        <v>0</v>
      </c>
      <c r="AP147" s="124" t="s">
        <v>80</v>
      </c>
      <c r="AR147" s="131" t="s">
        <v>72</v>
      </c>
      <c r="AS147" s="131" t="s">
        <v>73</v>
      </c>
      <c r="AW147" s="124" t="s">
        <v>114</v>
      </c>
      <c r="BI147" s="132">
        <f>SUM(BI148:BI149)</f>
        <v>0</v>
      </c>
    </row>
    <row r="148" spans="2:63" s="1" customFormat="1" ht="24.15" customHeight="1">
      <c r="B148" s="135"/>
      <c r="C148" s="136" t="s">
        <v>197</v>
      </c>
      <c r="D148" s="136" t="s">
        <v>117</v>
      </c>
      <c r="E148" s="137" t="s">
        <v>198</v>
      </c>
      <c r="F148" s="138" t="s">
        <v>199</v>
      </c>
      <c r="G148" s="139" t="s">
        <v>200</v>
      </c>
      <c r="H148" s="140">
        <v>1</v>
      </c>
      <c r="I148" s="141"/>
      <c r="J148" s="140">
        <f>ROUND(I148*H148,3)</f>
        <v>0</v>
      </c>
      <c r="K148" s="142"/>
      <c r="L148" s="28"/>
      <c r="M148" s="143" t="s">
        <v>1</v>
      </c>
      <c r="N148" s="144" t="s">
        <v>39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P148" s="147" t="s">
        <v>133</v>
      </c>
      <c r="AR148" s="147" t="s">
        <v>117</v>
      </c>
      <c r="AS148" s="147" t="s">
        <v>80</v>
      </c>
      <c r="AW148" s="13" t="s">
        <v>114</v>
      </c>
      <c r="BC148" s="148">
        <f>IF(N148="základná",J148,0)</f>
        <v>0</v>
      </c>
      <c r="BD148" s="148">
        <f>IF(N148="znížená",J148,0)</f>
        <v>0</v>
      </c>
      <c r="BE148" s="148">
        <f>IF(N148="zákl. prenesená",J148,0)</f>
        <v>0</v>
      </c>
      <c r="BF148" s="148">
        <f>IF(N148="zníž. prenesená",J148,0)</f>
        <v>0</v>
      </c>
      <c r="BG148" s="148">
        <f>IF(N148="nulová",J148,0)</f>
        <v>0</v>
      </c>
      <c r="BH148" s="13" t="s">
        <v>122</v>
      </c>
      <c r="BI148" s="149">
        <f>ROUND(I148*H148,3)</f>
        <v>0</v>
      </c>
      <c r="BJ148" s="13" t="s">
        <v>133</v>
      </c>
      <c r="BK148" s="147" t="s">
        <v>201</v>
      </c>
    </row>
    <row r="149" spans="2:63" s="1" customFormat="1" ht="16.5" customHeight="1">
      <c r="B149" s="135"/>
      <c r="C149" s="150" t="s">
        <v>202</v>
      </c>
      <c r="D149" s="150" t="s">
        <v>124</v>
      </c>
      <c r="E149" s="151" t="s">
        <v>203</v>
      </c>
      <c r="F149" s="152" t="s">
        <v>204</v>
      </c>
      <c r="G149" s="153" t="s">
        <v>200</v>
      </c>
      <c r="H149" s="154">
        <v>1</v>
      </c>
      <c r="I149" s="155"/>
      <c r="J149" s="154">
        <f>ROUND(I149*H149,3)</f>
        <v>0</v>
      </c>
      <c r="K149" s="156"/>
      <c r="L149" s="157"/>
      <c r="M149" s="158" t="s">
        <v>1</v>
      </c>
      <c r="N149" s="159" t="s">
        <v>39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P149" s="147" t="s">
        <v>127</v>
      </c>
      <c r="AR149" s="147" t="s">
        <v>124</v>
      </c>
      <c r="AS149" s="147" t="s">
        <v>80</v>
      </c>
      <c r="AW149" s="13" t="s">
        <v>114</v>
      </c>
      <c r="BC149" s="148">
        <f>IF(N149="základná",J149,0)</f>
        <v>0</v>
      </c>
      <c r="BD149" s="148">
        <f>IF(N149="znížená",J149,0)</f>
        <v>0</v>
      </c>
      <c r="BE149" s="148">
        <f>IF(N149="zákl. prenesená",J149,0)</f>
        <v>0</v>
      </c>
      <c r="BF149" s="148">
        <f>IF(N149="zníž. prenesená",J149,0)</f>
        <v>0</v>
      </c>
      <c r="BG149" s="148">
        <f>IF(N149="nulová",J149,0)</f>
        <v>0</v>
      </c>
      <c r="BH149" s="13" t="s">
        <v>122</v>
      </c>
      <c r="BI149" s="149">
        <f>ROUND(I149*H149,3)</f>
        <v>0</v>
      </c>
      <c r="BJ149" s="13" t="s">
        <v>127</v>
      </c>
      <c r="BK149" s="147" t="s">
        <v>205</v>
      </c>
    </row>
    <row r="150" spans="2:63" s="11" customFormat="1" ht="25.95" customHeight="1">
      <c r="B150" s="123"/>
      <c r="D150" s="124" t="s">
        <v>72</v>
      </c>
      <c r="E150" s="125" t="s">
        <v>153</v>
      </c>
      <c r="F150" s="125" t="s">
        <v>206</v>
      </c>
      <c r="I150" s="126"/>
      <c r="J150" s="127">
        <f>BI150</f>
        <v>0</v>
      </c>
      <c r="L150" s="123"/>
      <c r="M150" s="128"/>
      <c r="P150" s="129">
        <f>SUM(P151:P157)</f>
        <v>0</v>
      </c>
      <c r="R150" s="129">
        <f>SUM(R151:R157)</f>
        <v>0</v>
      </c>
      <c r="T150" s="130">
        <f>SUM(T151:T157)</f>
        <v>0.755</v>
      </c>
      <c r="AP150" s="124" t="s">
        <v>80</v>
      </c>
      <c r="AR150" s="131" t="s">
        <v>72</v>
      </c>
      <c r="AS150" s="131" t="s">
        <v>73</v>
      </c>
      <c r="AW150" s="124" t="s">
        <v>114</v>
      </c>
      <c r="BI150" s="132">
        <f>SUM(BI151:BI157)</f>
        <v>0</v>
      </c>
    </row>
    <row r="151" spans="2:63" s="1" customFormat="1" ht="24.15" customHeight="1">
      <c r="B151" s="135"/>
      <c r="C151" s="136" t="s">
        <v>207</v>
      </c>
      <c r="D151" s="136" t="s">
        <v>117</v>
      </c>
      <c r="E151" s="137" t="s">
        <v>208</v>
      </c>
      <c r="F151" s="138" t="s">
        <v>209</v>
      </c>
      <c r="G151" s="139" t="s">
        <v>200</v>
      </c>
      <c r="H151" s="140">
        <v>6</v>
      </c>
      <c r="I151" s="141"/>
      <c r="J151" s="140">
        <f t="shared" ref="J151:J157" si="10">ROUND(I151*H151,3)</f>
        <v>0</v>
      </c>
      <c r="K151" s="142"/>
      <c r="L151" s="28"/>
      <c r="M151" s="143" t="s">
        <v>1</v>
      </c>
      <c r="N151" s="144" t="s">
        <v>39</v>
      </c>
      <c r="P151" s="145">
        <f t="shared" ref="P151:P157" si="11">O151*H151</f>
        <v>0</v>
      </c>
      <c r="Q151" s="145">
        <v>0</v>
      </c>
      <c r="R151" s="145">
        <f t="shared" ref="R151:R157" si="12">Q151*H151</f>
        <v>0</v>
      </c>
      <c r="S151" s="145">
        <v>0</v>
      </c>
      <c r="T151" s="146">
        <f t="shared" ref="T151:T157" si="13">S151*H151</f>
        <v>0</v>
      </c>
      <c r="AP151" s="147" t="s">
        <v>133</v>
      </c>
      <c r="AR151" s="147" t="s">
        <v>117</v>
      </c>
      <c r="AS151" s="147" t="s">
        <v>80</v>
      </c>
      <c r="AW151" s="13" t="s">
        <v>114</v>
      </c>
      <c r="BC151" s="148">
        <f t="shared" ref="BC151:BC157" si="14">IF(N151="základná",J151,0)</f>
        <v>0</v>
      </c>
      <c r="BD151" s="148">
        <f t="shared" ref="BD151:BD157" si="15">IF(N151="znížená",J151,0)</f>
        <v>0</v>
      </c>
      <c r="BE151" s="148">
        <f t="shared" ref="BE151:BE157" si="16">IF(N151="zákl. prenesená",J151,0)</f>
        <v>0</v>
      </c>
      <c r="BF151" s="148">
        <f t="shared" ref="BF151:BF157" si="17">IF(N151="zníž. prenesená",J151,0)</f>
        <v>0</v>
      </c>
      <c r="BG151" s="148">
        <f t="shared" ref="BG151:BG157" si="18">IF(N151="nulová",J151,0)</f>
        <v>0</v>
      </c>
      <c r="BH151" s="13" t="s">
        <v>122</v>
      </c>
      <c r="BI151" s="149">
        <f t="shared" ref="BI151:BI157" si="19">ROUND(I151*H151,3)</f>
        <v>0</v>
      </c>
      <c r="BJ151" s="13" t="s">
        <v>133</v>
      </c>
      <c r="BK151" s="147" t="s">
        <v>210</v>
      </c>
    </row>
    <row r="152" spans="2:63" s="1" customFormat="1" ht="24.15" customHeight="1">
      <c r="B152" s="135"/>
      <c r="C152" s="136" t="s">
        <v>211</v>
      </c>
      <c r="D152" s="136" t="s">
        <v>117</v>
      </c>
      <c r="E152" s="137" t="s">
        <v>212</v>
      </c>
      <c r="F152" s="138" t="s">
        <v>213</v>
      </c>
      <c r="G152" s="139" t="s">
        <v>200</v>
      </c>
      <c r="H152" s="140">
        <v>12</v>
      </c>
      <c r="I152" s="141"/>
      <c r="J152" s="140">
        <f t="shared" si="10"/>
        <v>0</v>
      </c>
      <c r="K152" s="142"/>
      <c r="L152" s="28"/>
      <c r="M152" s="143" t="s">
        <v>1</v>
      </c>
      <c r="N152" s="144" t="s">
        <v>39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P152" s="147" t="s">
        <v>133</v>
      </c>
      <c r="AR152" s="147" t="s">
        <v>117</v>
      </c>
      <c r="AS152" s="147" t="s">
        <v>80</v>
      </c>
      <c r="AW152" s="13" t="s">
        <v>114</v>
      </c>
      <c r="BC152" s="148">
        <f t="shared" si="14"/>
        <v>0</v>
      </c>
      <c r="BD152" s="148">
        <f t="shared" si="15"/>
        <v>0</v>
      </c>
      <c r="BE152" s="148">
        <f t="shared" si="16"/>
        <v>0</v>
      </c>
      <c r="BF152" s="148">
        <f t="shared" si="17"/>
        <v>0</v>
      </c>
      <c r="BG152" s="148">
        <f t="shared" si="18"/>
        <v>0</v>
      </c>
      <c r="BH152" s="13" t="s">
        <v>122</v>
      </c>
      <c r="BI152" s="149">
        <f t="shared" si="19"/>
        <v>0</v>
      </c>
      <c r="BJ152" s="13" t="s">
        <v>133</v>
      </c>
      <c r="BK152" s="147" t="s">
        <v>214</v>
      </c>
    </row>
    <row r="153" spans="2:63" s="1" customFormat="1" ht="24.15" customHeight="1">
      <c r="B153" s="135"/>
      <c r="C153" s="136" t="s">
        <v>215</v>
      </c>
      <c r="D153" s="136" t="s">
        <v>117</v>
      </c>
      <c r="E153" s="137" t="s">
        <v>216</v>
      </c>
      <c r="F153" s="138" t="s">
        <v>217</v>
      </c>
      <c r="G153" s="139" t="s">
        <v>200</v>
      </c>
      <c r="H153" s="140">
        <v>65</v>
      </c>
      <c r="I153" s="141"/>
      <c r="J153" s="140">
        <f t="shared" si="10"/>
        <v>0</v>
      </c>
      <c r="K153" s="142"/>
      <c r="L153" s="28"/>
      <c r="M153" s="143" t="s">
        <v>1</v>
      </c>
      <c r="N153" s="144" t="s">
        <v>39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1E-3</v>
      </c>
      <c r="T153" s="146">
        <f t="shared" si="13"/>
        <v>6.5000000000000002E-2</v>
      </c>
      <c r="AP153" s="147" t="s">
        <v>133</v>
      </c>
      <c r="AR153" s="147" t="s">
        <v>117</v>
      </c>
      <c r="AS153" s="147" t="s">
        <v>80</v>
      </c>
      <c r="AW153" s="13" t="s">
        <v>114</v>
      </c>
      <c r="BC153" s="148">
        <f t="shared" si="14"/>
        <v>0</v>
      </c>
      <c r="BD153" s="148">
        <f t="shared" si="15"/>
        <v>0</v>
      </c>
      <c r="BE153" s="148">
        <f t="shared" si="16"/>
        <v>0</v>
      </c>
      <c r="BF153" s="148">
        <f t="shared" si="17"/>
        <v>0</v>
      </c>
      <c r="BG153" s="148">
        <f t="shared" si="18"/>
        <v>0</v>
      </c>
      <c r="BH153" s="13" t="s">
        <v>122</v>
      </c>
      <c r="BI153" s="149">
        <f t="shared" si="19"/>
        <v>0</v>
      </c>
      <c r="BJ153" s="13" t="s">
        <v>133</v>
      </c>
      <c r="BK153" s="147" t="s">
        <v>218</v>
      </c>
    </row>
    <row r="154" spans="2:63" s="1" customFormat="1" ht="37.950000000000003" customHeight="1">
      <c r="B154" s="135"/>
      <c r="C154" s="136" t="s">
        <v>219</v>
      </c>
      <c r="D154" s="136" t="s">
        <v>117</v>
      </c>
      <c r="E154" s="137" t="s">
        <v>220</v>
      </c>
      <c r="F154" s="138" t="s">
        <v>221</v>
      </c>
      <c r="G154" s="139" t="s">
        <v>120</v>
      </c>
      <c r="H154" s="140">
        <v>165</v>
      </c>
      <c r="I154" s="141"/>
      <c r="J154" s="140">
        <f t="shared" si="10"/>
        <v>0</v>
      </c>
      <c r="K154" s="142"/>
      <c r="L154" s="28"/>
      <c r="M154" s="143" t="s">
        <v>1</v>
      </c>
      <c r="N154" s="144" t="s">
        <v>39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2E-3</v>
      </c>
      <c r="T154" s="146">
        <f t="shared" si="13"/>
        <v>0.33</v>
      </c>
      <c r="AP154" s="147" t="s">
        <v>133</v>
      </c>
      <c r="AR154" s="147" t="s">
        <v>117</v>
      </c>
      <c r="AS154" s="147" t="s">
        <v>80</v>
      </c>
      <c r="AW154" s="13" t="s">
        <v>114</v>
      </c>
      <c r="BC154" s="148">
        <f t="shared" si="14"/>
        <v>0</v>
      </c>
      <c r="BD154" s="148">
        <f t="shared" si="15"/>
        <v>0</v>
      </c>
      <c r="BE154" s="148">
        <f t="shared" si="16"/>
        <v>0</v>
      </c>
      <c r="BF154" s="148">
        <f t="shared" si="17"/>
        <v>0</v>
      </c>
      <c r="BG154" s="148">
        <f t="shared" si="18"/>
        <v>0</v>
      </c>
      <c r="BH154" s="13" t="s">
        <v>122</v>
      </c>
      <c r="BI154" s="149">
        <f t="shared" si="19"/>
        <v>0</v>
      </c>
      <c r="BJ154" s="13" t="s">
        <v>133</v>
      </c>
      <c r="BK154" s="147" t="s">
        <v>222</v>
      </c>
    </row>
    <row r="155" spans="2:63" s="1" customFormat="1" ht="37.950000000000003" customHeight="1">
      <c r="B155" s="135"/>
      <c r="C155" s="136" t="s">
        <v>223</v>
      </c>
      <c r="D155" s="136" t="s">
        <v>117</v>
      </c>
      <c r="E155" s="137" t="s">
        <v>224</v>
      </c>
      <c r="F155" s="138" t="s">
        <v>225</v>
      </c>
      <c r="G155" s="139" t="s">
        <v>120</v>
      </c>
      <c r="H155" s="140">
        <v>65</v>
      </c>
      <c r="I155" s="141"/>
      <c r="J155" s="140">
        <f t="shared" si="10"/>
        <v>0</v>
      </c>
      <c r="K155" s="142"/>
      <c r="L155" s="28"/>
      <c r="M155" s="143" t="s">
        <v>1</v>
      </c>
      <c r="N155" s="144" t="s">
        <v>39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4.0000000000000001E-3</v>
      </c>
      <c r="T155" s="146">
        <f t="shared" si="13"/>
        <v>0.26</v>
      </c>
      <c r="AP155" s="147" t="s">
        <v>133</v>
      </c>
      <c r="AR155" s="147" t="s">
        <v>117</v>
      </c>
      <c r="AS155" s="147" t="s">
        <v>80</v>
      </c>
      <c r="AW155" s="13" t="s">
        <v>114</v>
      </c>
      <c r="BC155" s="148">
        <f t="shared" si="14"/>
        <v>0</v>
      </c>
      <c r="BD155" s="148">
        <f t="shared" si="15"/>
        <v>0</v>
      </c>
      <c r="BE155" s="148">
        <f t="shared" si="16"/>
        <v>0</v>
      </c>
      <c r="BF155" s="148">
        <f t="shared" si="17"/>
        <v>0</v>
      </c>
      <c r="BG155" s="148">
        <f t="shared" si="18"/>
        <v>0</v>
      </c>
      <c r="BH155" s="13" t="s">
        <v>122</v>
      </c>
      <c r="BI155" s="149">
        <f t="shared" si="19"/>
        <v>0</v>
      </c>
      <c r="BJ155" s="13" t="s">
        <v>133</v>
      </c>
      <c r="BK155" s="147" t="s">
        <v>226</v>
      </c>
    </row>
    <row r="156" spans="2:63" s="1" customFormat="1" ht="37.950000000000003" customHeight="1">
      <c r="B156" s="135"/>
      <c r="C156" s="136" t="s">
        <v>227</v>
      </c>
      <c r="D156" s="136" t="s">
        <v>117</v>
      </c>
      <c r="E156" s="137" t="s">
        <v>228</v>
      </c>
      <c r="F156" s="138" t="s">
        <v>229</v>
      </c>
      <c r="G156" s="139" t="s">
        <v>120</v>
      </c>
      <c r="H156" s="140">
        <v>20</v>
      </c>
      <c r="I156" s="141"/>
      <c r="J156" s="140">
        <f t="shared" si="10"/>
        <v>0</v>
      </c>
      <c r="K156" s="142"/>
      <c r="L156" s="28"/>
      <c r="M156" s="143" t="s">
        <v>1</v>
      </c>
      <c r="N156" s="144" t="s">
        <v>39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5.0000000000000001E-3</v>
      </c>
      <c r="T156" s="146">
        <f t="shared" si="13"/>
        <v>0.1</v>
      </c>
      <c r="AP156" s="147" t="s">
        <v>133</v>
      </c>
      <c r="AR156" s="147" t="s">
        <v>117</v>
      </c>
      <c r="AS156" s="147" t="s">
        <v>80</v>
      </c>
      <c r="AW156" s="13" t="s">
        <v>114</v>
      </c>
      <c r="BC156" s="148">
        <f t="shared" si="14"/>
        <v>0</v>
      </c>
      <c r="BD156" s="148">
        <f t="shared" si="15"/>
        <v>0</v>
      </c>
      <c r="BE156" s="148">
        <f t="shared" si="16"/>
        <v>0</v>
      </c>
      <c r="BF156" s="148">
        <f t="shared" si="17"/>
        <v>0</v>
      </c>
      <c r="BG156" s="148">
        <f t="shared" si="18"/>
        <v>0</v>
      </c>
      <c r="BH156" s="13" t="s">
        <v>122</v>
      </c>
      <c r="BI156" s="149">
        <f t="shared" si="19"/>
        <v>0</v>
      </c>
      <c r="BJ156" s="13" t="s">
        <v>133</v>
      </c>
      <c r="BK156" s="147" t="s">
        <v>230</v>
      </c>
    </row>
    <row r="157" spans="2:63" s="1" customFormat="1" ht="33" customHeight="1">
      <c r="B157" s="135"/>
      <c r="C157" s="136" t="s">
        <v>231</v>
      </c>
      <c r="D157" s="136" t="s">
        <v>117</v>
      </c>
      <c r="E157" s="137" t="s">
        <v>232</v>
      </c>
      <c r="F157" s="138" t="s">
        <v>233</v>
      </c>
      <c r="G157" s="139" t="s">
        <v>120</v>
      </c>
      <c r="H157" s="140">
        <v>80</v>
      </c>
      <c r="I157" s="141"/>
      <c r="J157" s="140">
        <f t="shared" si="10"/>
        <v>0</v>
      </c>
      <c r="K157" s="142"/>
      <c r="L157" s="28"/>
      <c r="M157" s="143" t="s">
        <v>1</v>
      </c>
      <c r="N157" s="144" t="s">
        <v>39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P157" s="147" t="s">
        <v>121</v>
      </c>
      <c r="AR157" s="147" t="s">
        <v>117</v>
      </c>
      <c r="AS157" s="147" t="s">
        <v>80</v>
      </c>
      <c r="AW157" s="13" t="s">
        <v>114</v>
      </c>
      <c r="BC157" s="148">
        <f t="shared" si="14"/>
        <v>0</v>
      </c>
      <c r="BD157" s="148">
        <f t="shared" si="15"/>
        <v>0</v>
      </c>
      <c r="BE157" s="148">
        <f t="shared" si="16"/>
        <v>0</v>
      </c>
      <c r="BF157" s="148">
        <f t="shared" si="17"/>
        <v>0</v>
      </c>
      <c r="BG157" s="148">
        <f t="shared" si="18"/>
        <v>0</v>
      </c>
      <c r="BH157" s="13" t="s">
        <v>122</v>
      </c>
      <c r="BI157" s="149">
        <f t="shared" si="19"/>
        <v>0</v>
      </c>
      <c r="BJ157" s="13" t="s">
        <v>121</v>
      </c>
      <c r="BK157" s="147" t="s">
        <v>234</v>
      </c>
    </row>
    <row r="158" spans="2:63" s="11" customFormat="1" ht="25.95" customHeight="1">
      <c r="B158" s="123"/>
      <c r="D158" s="124" t="s">
        <v>72</v>
      </c>
      <c r="E158" s="125" t="s">
        <v>235</v>
      </c>
      <c r="F158" s="125" t="s">
        <v>236</v>
      </c>
      <c r="I158" s="126"/>
      <c r="J158" s="127">
        <f>BI158</f>
        <v>0</v>
      </c>
      <c r="L158" s="123"/>
      <c r="M158" s="128"/>
      <c r="P158" s="129">
        <f>SUM(P159:P207)</f>
        <v>0</v>
      </c>
      <c r="R158" s="129">
        <f>SUM(R159:R207)</f>
        <v>0.27872000000000002</v>
      </c>
      <c r="T158" s="130">
        <f>SUM(T159:T207)</f>
        <v>0</v>
      </c>
      <c r="AP158" s="124" t="s">
        <v>129</v>
      </c>
      <c r="AR158" s="131" t="s">
        <v>72</v>
      </c>
      <c r="AS158" s="131" t="s">
        <v>73</v>
      </c>
      <c r="AW158" s="124" t="s">
        <v>114</v>
      </c>
      <c r="BI158" s="132">
        <f>SUM(BI159:BI207)</f>
        <v>0</v>
      </c>
    </row>
    <row r="159" spans="2:63" s="1" customFormat="1" ht="24.15" customHeight="1">
      <c r="B159" s="135"/>
      <c r="C159" s="136" t="s">
        <v>237</v>
      </c>
      <c r="D159" s="136" t="s">
        <v>117</v>
      </c>
      <c r="E159" s="137" t="s">
        <v>238</v>
      </c>
      <c r="F159" s="138" t="s">
        <v>239</v>
      </c>
      <c r="G159" s="139" t="s">
        <v>120</v>
      </c>
      <c r="H159" s="140">
        <v>30</v>
      </c>
      <c r="I159" s="141"/>
      <c r="J159" s="140">
        <f t="shared" ref="J159:J190" si="20">ROUND(I159*H159,3)</f>
        <v>0</v>
      </c>
      <c r="K159" s="142"/>
      <c r="L159" s="28"/>
      <c r="M159" s="143" t="s">
        <v>1</v>
      </c>
      <c r="N159" s="144" t="s">
        <v>39</v>
      </c>
      <c r="P159" s="145">
        <f t="shared" ref="P159:P190" si="21">O159*H159</f>
        <v>0</v>
      </c>
      <c r="Q159" s="145">
        <v>0</v>
      </c>
      <c r="R159" s="145">
        <f t="shared" ref="R159:R190" si="22">Q159*H159</f>
        <v>0</v>
      </c>
      <c r="S159" s="145">
        <v>0</v>
      </c>
      <c r="T159" s="146">
        <f t="shared" ref="T159:T190" si="23">S159*H159</f>
        <v>0</v>
      </c>
      <c r="AP159" s="147" t="s">
        <v>121</v>
      </c>
      <c r="AR159" s="147" t="s">
        <v>117</v>
      </c>
      <c r="AS159" s="147" t="s">
        <v>80</v>
      </c>
      <c r="AW159" s="13" t="s">
        <v>114</v>
      </c>
      <c r="BC159" s="148">
        <f t="shared" ref="BC159:BC190" si="24">IF(N159="základná",J159,0)</f>
        <v>0</v>
      </c>
      <c r="BD159" s="148">
        <f t="shared" ref="BD159:BD190" si="25">IF(N159="znížená",J159,0)</f>
        <v>0</v>
      </c>
      <c r="BE159" s="148">
        <f t="shared" ref="BE159:BE190" si="26">IF(N159="zákl. prenesená",J159,0)</f>
        <v>0</v>
      </c>
      <c r="BF159" s="148">
        <f t="shared" ref="BF159:BF190" si="27">IF(N159="zníž. prenesená",J159,0)</f>
        <v>0</v>
      </c>
      <c r="BG159" s="148">
        <f t="shared" ref="BG159:BG190" si="28">IF(N159="nulová",J159,0)</f>
        <v>0</v>
      </c>
      <c r="BH159" s="13" t="s">
        <v>122</v>
      </c>
      <c r="BI159" s="149">
        <f t="shared" ref="BI159:BI190" si="29">ROUND(I159*H159,3)</f>
        <v>0</v>
      </c>
      <c r="BJ159" s="13" t="s">
        <v>121</v>
      </c>
      <c r="BK159" s="147" t="s">
        <v>240</v>
      </c>
    </row>
    <row r="160" spans="2:63" s="1" customFormat="1" ht="37.950000000000003" customHeight="1">
      <c r="B160" s="135"/>
      <c r="C160" s="150" t="s">
        <v>241</v>
      </c>
      <c r="D160" s="150" t="s">
        <v>124</v>
      </c>
      <c r="E160" s="151" t="s">
        <v>242</v>
      </c>
      <c r="F160" s="152" t="s">
        <v>243</v>
      </c>
      <c r="G160" s="153" t="s">
        <v>120</v>
      </c>
      <c r="H160" s="154">
        <v>30</v>
      </c>
      <c r="I160" s="155"/>
      <c r="J160" s="154">
        <f t="shared" si="20"/>
        <v>0</v>
      </c>
      <c r="K160" s="156"/>
      <c r="L160" s="157"/>
      <c r="M160" s="158" t="s">
        <v>1</v>
      </c>
      <c r="N160" s="159" t="s">
        <v>39</v>
      </c>
      <c r="P160" s="145">
        <f t="shared" si="21"/>
        <v>0</v>
      </c>
      <c r="Q160" s="145">
        <v>6.0000000000000002E-5</v>
      </c>
      <c r="R160" s="145">
        <f t="shared" si="22"/>
        <v>1.8E-3</v>
      </c>
      <c r="S160" s="145">
        <v>0</v>
      </c>
      <c r="T160" s="146">
        <f t="shared" si="23"/>
        <v>0</v>
      </c>
      <c r="AP160" s="147" t="s">
        <v>127</v>
      </c>
      <c r="AR160" s="147" t="s">
        <v>124</v>
      </c>
      <c r="AS160" s="147" t="s">
        <v>80</v>
      </c>
      <c r="AW160" s="13" t="s">
        <v>114</v>
      </c>
      <c r="BC160" s="148">
        <f t="shared" si="24"/>
        <v>0</v>
      </c>
      <c r="BD160" s="148">
        <f t="shared" si="25"/>
        <v>0</v>
      </c>
      <c r="BE160" s="148">
        <f t="shared" si="26"/>
        <v>0</v>
      </c>
      <c r="BF160" s="148">
        <f t="shared" si="27"/>
        <v>0</v>
      </c>
      <c r="BG160" s="148">
        <f t="shared" si="28"/>
        <v>0</v>
      </c>
      <c r="BH160" s="13" t="s">
        <v>122</v>
      </c>
      <c r="BI160" s="149">
        <f t="shared" si="29"/>
        <v>0</v>
      </c>
      <c r="BJ160" s="13" t="s">
        <v>127</v>
      </c>
      <c r="BK160" s="147" t="s">
        <v>244</v>
      </c>
    </row>
    <row r="161" spans="2:63" s="1" customFormat="1" ht="24.15" customHeight="1">
      <c r="B161" s="135"/>
      <c r="C161" s="136" t="s">
        <v>245</v>
      </c>
      <c r="D161" s="136" t="s">
        <v>117</v>
      </c>
      <c r="E161" s="137" t="s">
        <v>246</v>
      </c>
      <c r="F161" s="138" t="s">
        <v>247</v>
      </c>
      <c r="G161" s="139" t="s">
        <v>120</v>
      </c>
      <c r="H161" s="140">
        <v>200</v>
      </c>
      <c r="I161" s="141"/>
      <c r="J161" s="140">
        <f t="shared" si="20"/>
        <v>0</v>
      </c>
      <c r="K161" s="142"/>
      <c r="L161" s="28"/>
      <c r="M161" s="143" t="s">
        <v>1</v>
      </c>
      <c r="N161" s="144" t="s">
        <v>39</v>
      </c>
      <c r="P161" s="145">
        <f t="shared" si="21"/>
        <v>0</v>
      </c>
      <c r="Q161" s="145">
        <v>0</v>
      </c>
      <c r="R161" s="145">
        <f t="shared" si="22"/>
        <v>0</v>
      </c>
      <c r="S161" s="145">
        <v>0</v>
      </c>
      <c r="T161" s="146">
        <f t="shared" si="23"/>
        <v>0</v>
      </c>
      <c r="AP161" s="147" t="s">
        <v>121</v>
      </c>
      <c r="AR161" s="147" t="s">
        <v>117</v>
      </c>
      <c r="AS161" s="147" t="s">
        <v>80</v>
      </c>
      <c r="AW161" s="13" t="s">
        <v>114</v>
      </c>
      <c r="BC161" s="148">
        <f t="shared" si="24"/>
        <v>0</v>
      </c>
      <c r="BD161" s="148">
        <f t="shared" si="25"/>
        <v>0</v>
      </c>
      <c r="BE161" s="148">
        <f t="shared" si="26"/>
        <v>0</v>
      </c>
      <c r="BF161" s="148">
        <f t="shared" si="27"/>
        <v>0</v>
      </c>
      <c r="BG161" s="148">
        <f t="shared" si="28"/>
        <v>0</v>
      </c>
      <c r="BH161" s="13" t="s">
        <v>122</v>
      </c>
      <c r="BI161" s="149">
        <f t="shared" si="29"/>
        <v>0</v>
      </c>
      <c r="BJ161" s="13" t="s">
        <v>121</v>
      </c>
      <c r="BK161" s="147" t="s">
        <v>248</v>
      </c>
    </row>
    <row r="162" spans="2:63" s="1" customFormat="1" ht="37.950000000000003" customHeight="1">
      <c r="B162" s="135"/>
      <c r="C162" s="150" t="s">
        <v>249</v>
      </c>
      <c r="D162" s="150" t="s">
        <v>124</v>
      </c>
      <c r="E162" s="151" t="s">
        <v>250</v>
      </c>
      <c r="F162" s="152" t="s">
        <v>251</v>
      </c>
      <c r="G162" s="153" t="s">
        <v>120</v>
      </c>
      <c r="H162" s="154">
        <v>200</v>
      </c>
      <c r="I162" s="155"/>
      <c r="J162" s="154">
        <f t="shared" si="20"/>
        <v>0</v>
      </c>
      <c r="K162" s="156"/>
      <c r="L162" s="157"/>
      <c r="M162" s="158" t="s">
        <v>1</v>
      </c>
      <c r="N162" s="159" t="s">
        <v>39</v>
      </c>
      <c r="P162" s="145">
        <f t="shared" si="21"/>
        <v>0</v>
      </c>
      <c r="Q162" s="145">
        <v>9.0000000000000006E-5</v>
      </c>
      <c r="R162" s="145">
        <f t="shared" si="22"/>
        <v>1.8000000000000002E-2</v>
      </c>
      <c r="S162" s="145">
        <v>0</v>
      </c>
      <c r="T162" s="146">
        <f t="shared" si="23"/>
        <v>0</v>
      </c>
      <c r="AP162" s="147" t="s">
        <v>127</v>
      </c>
      <c r="AR162" s="147" t="s">
        <v>124</v>
      </c>
      <c r="AS162" s="147" t="s">
        <v>80</v>
      </c>
      <c r="AW162" s="13" t="s">
        <v>114</v>
      </c>
      <c r="BC162" s="148">
        <f t="shared" si="24"/>
        <v>0</v>
      </c>
      <c r="BD162" s="148">
        <f t="shared" si="25"/>
        <v>0</v>
      </c>
      <c r="BE162" s="148">
        <f t="shared" si="26"/>
        <v>0</v>
      </c>
      <c r="BF162" s="148">
        <f t="shared" si="27"/>
        <v>0</v>
      </c>
      <c r="BG162" s="148">
        <f t="shared" si="28"/>
        <v>0</v>
      </c>
      <c r="BH162" s="13" t="s">
        <v>122</v>
      </c>
      <c r="BI162" s="149">
        <f t="shared" si="29"/>
        <v>0</v>
      </c>
      <c r="BJ162" s="13" t="s">
        <v>127</v>
      </c>
      <c r="BK162" s="147" t="s">
        <v>252</v>
      </c>
    </row>
    <row r="163" spans="2:63" s="1" customFormat="1" ht="16.5" customHeight="1">
      <c r="B163" s="135"/>
      <c r="C163" s="136" t="s">
        <v>253</v>
      </c>
      <c r="D163" s="136" t="s">
        <v>117</v>
      </c>
      <c r="E163" s="137" t="s">
        <v>254</v>
      </c>
      <c r="F163" s="138" t="s">
        <v>255</v>
      </c>
      <c r="G163" s="139" t="s">
        <v>200</v>
      </c>
      <c r="H163" s="140">
        <v>39</v>
      </c>
      <c r="I163" s="141"/>
      <c r="J163" s="140">
        <f t="shared" si="20"/>
        <v>0</v>
      </c>
      <c r="K163" s="142"/>
      <c r="L163" s="28"/>
      <c r="M163" s="143" t="s">
        <v>1</v>
      </c>
      <c r="N163" s="144" t="s">
        <v>39</v>
      </c>
      <c r="P163" s="145">
        <f t="shared" si="21"/>
        <v>0</v>
      </c>
      <c r="Q163" s="145">
        <v>0</v>
      </c>
      <c r="R163" s="145">
        <f t="shared" si="22"/>
        <v>0</v>
      </c>
      <c r="S163" s="145">
        <v>0</v>
      </c>
      <c r="T163" s="146">
        <f t="shared" si="23"/>
        <v>0</v>
      </c>
      <c r="AP163" s="147" t="s">
        <v>121</v>
      </c>
      <c r="AR163" s="147" t="s">
        <v>117</v>
      </c>
      <c r="AS163" s="147" t="s">
        <v>80</v>
      </c>
      <c r="AW163" s="13" t="s">
        <v>114</v>
      </c>
      <c r="BC163" s="148">
        <f t="shared" si="24"/>
        <v>0</v>
      </c>
      <c r="BD163" s="148">
        <f t="shared" si="25"/>
        <v>0</v>
      </c>
      <c r="BE163" s="148">
        <f t="shared" si="26"/>
        <v>0</v>
      </c>
      <c r="BF163" s="148">
        <f t="shared" si="27"/>
        <v>0</v>
      </c>
      <c r="BG163" s="148">
        <f t="shared" si="28"/>
        <v>0</v>
      </c>
      <c r="BH163" s="13" t="s">
        <v>122</v>
      </c>
      <c r="BI163" s="149">
        <f t="shared" si="29"/>
        <v>0</v>
      </c>
      <c r="BJ163" s="13" t="s">
        <v>121</v>
      </c>
      <c r="BK163" s="147" t="s">
        <v>256</v>
      </c>
    </row>
    <row r="164" spans="2:63" s="1" customFormat="1" ht="16.5" customHeight="1">
      <c r="B164" s="135"/>
      <c r="C164" s="150" t="s">
        <v>257</v>
      </c>
      <c r="D164" s="150" t="s">
        <v>124</v>
      </c>
      <c r="E164" s="151" t="s">
        <v>258</v>
      </c>
      <c r="F164" s="152" t="s">
        <v>259</v>
      </c>
      <c r="G164" s="153" t="s">
        <v>200</v>
      </c>
      <c r="H164" s="154">
        <v>39</v>
      </c>
      <c r="I164" s="155"/>
      <c r="J164" s="154">
        <f t="shared" si="20"/>
        <v>0</v>
      </c>
      <c r="K164" s="156"/>
      <c r="L164" s="157"/>
      <c r="M164" s="158" t="s">
        <v>1</v>
      </c>
      <c r="N164" s="159" t="s">
        <v>39</v>
      </c>
      <c r="P164" s="145">
        <f t="shared" si="21"/>
        <v>0</v>
      </c>
      <c r="Q164" s="145">
        <v>0</v>
      </c>
      <c r="R164" s="145">
        <f t="shared" si="22"/>
        <v>0</v>
      </c>
      <c r="S164" s="145">
        <v>0</v>
      </c>
      <c r="T164" s="146">
        <f t="shared" si="23"/>
        <v>0</v>
      </c>
      <c r="AP164" s="147" t="s">
        <v>127</v>
      </c>
      <c r="AR164" s="147" t="s">
        <v>124</v>
      </c>
      <c r="AS164" s="147" t="s">
        <v>80</v>
      </c>
      <c r="AW164" s="13" t="s">
        <v>114</v>
      </c>
      <c r="BC164" s="148">
        <f t="shared" si="24"/>
        <v>0</v>
      </c>
      <c r="BD164" s="148">
        <f t="shared" si="25"/>
        <v>0</v>
      </c>
      <c r="BE164" s="148">
        <f t="shared" si="26"/>
        <v>0</v>
      </c>
      <c r="BF164" s="148">
        <f t="shared" si="27"/>
        <v>0</v>
      </c>
      <c r="BG164" s="148">
        <f t="shared" si="28"/>
        <v>0</v>
      </c>
      <c r="BH164" s="13" t="s">
        <v>122</v>
      </c>
      <c r="BI164" s="149">
        <f t="shared" si="29"/>
        <v>0</v>
      </c>
      <c r="BJ164" s="13" t="s">
        <v>127</v>
      </c>
      <c r="BK164" s="147" t="s">
        <v>260</v>
      </c>
    </row>
    <row r="165" spans="2:63" s="1" customFormat="1" ht="24.15" customHeight="1">
      <c r="B165" s="135"/>
      <c r="C165" s="136" t="s">
        <v>261</v>
      </c>
      <c r="D165" s="136" t="s">
        <v>117</v>
      </c>
      <c r="E165" s="137" t="s">
        <v>262</v>
      </c>
      <c r="F165" s="138" t="s">
        <v>263</v>
      </c>
      <c r="G165" s="139" t="s">
        <v>200</v>
      </c>
      <c r="H165" s="140">
        <v>1</v>
      </c>
      <c r="I165" s="141"/>
      <c r="J165" s="140">
        <f t="shared" si="20"/>
        <v>0</v>
      </c>
      <c r="K165" s="142"/>
      <c r="L165" s="28"/>
      <c r="M165" s="143" t="s">
        <v>1</v>
      </c>
      <c r="N165" s="144" t="s">
        <v>39</v>
      </c>
      <c r="P165" s="145">
        <f t="shared" si="21"/>
        <v>0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AP165" s="147" t="s">
        <v>121</v>
      </c>
      <c r="AR165" s="147" t="s">
        <v>117</v>
      </c>
      <c r="AS165" s="147" t="s">
        <v>80</v>
      </c>
      <c r="AW165" s="13" t="s">
        <v>114</v>
      </c>
      <c r="BC165" s="148">
        <f t="shared" si="24"/>
        <v>0</v>
      </c>
      <c r="BD165" s="148">
        <f t="shared" si="25"/>
        <v>0</v>
      </c>
      <c r="BE165" s="148">
        <f t="shared" si="26"/>
        <v>0</v>
      </c>
      <c r="BF165" s="148">
        <f t="shared" si="27"/>
        <v>0</v>
      </c>
      <c r="BG165" s="148">
        <f t="shared" si="28"/>
        <v>0</v>
      </c>
      <c r="BH165" s="13" t="s">
        <v>122</v>
      </c>
      <c r="BI165" s="149">
        <f t="shared" si="29"/>
        <v>0</v>
      </c>
      <c r="BJ165" s="13" t="s">
        <v>121</v>
      </c>
      <c r="BK165" s="147" t="s">
        <v>264</v>
      </c>
    </row>
    <row r="166" spans="2:63" s="1" customFormat="1" ht="21.75" customHeight="1">
      <c r="B166" s="135"/>
      <c r="C166" s="150" t="s">
        <v>265</v>
      </c>
      <c r="D166" s="150" t="s">
        <v>124</v>
      </c>
      <c r="E166" s="151" t="s">
        <v>266</v>
      </c>
      <c r="F166" s="152" t="s">
        <v>267</v>
      </c>
      <c r="G166" s="153" t="s">
        <v>200</v>
      </c>
      <c r="H166" s="154">
        <v>1</v>
      </c>
      <c r="I166" s="155"/>
      <c r="J166" s="154">
        <f t="shared" si="20"/>
        <v>0</v>
      </c>
      <c r="K166" s="156"/>
      <c r="L166" s="157"/>
      <c r="M166" s="158" t="s">
        <v>1</v>
      </c>
      <c r="N166" s="159" t="s">
        <v>39</v>
      </c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AP166" s="147" t="s">
        <v>127</v>
      </c>
      <c r="AR166" s="147" t="s">
        <v>124</v>
      </c>
      <c r="AS166" s="147" t="s">
        <v>80</v>
      </c>
      <c r="AW166" s="13" t="s">
        <v>114</v>
      </c>
      <c r="BC166" s="148">
        <f t="shared" si="24"/>
        <v>0</v>
      </c>
      <c r="BD166" s="148">
        <f t="shared" si="25"/>
        <v>0</v>
      </c>
      <c r="BE166" s="148">
        <f t="shared" si="26"/>
        <v>0</v>
      </c>
      <c r="BF166" s="148">
        <f t="shared" si="27"/>
        <v>0</v>
      </c>
      <c r="BG166" s="148">
        <f t="shared" si="28"/>
        <v>0</v>
      </c>
      <c r="BH166" s="13" t="s">
        <v>122</v>
      </c>
      <c r="BI166" s="149">
        <f t="shared" si="29"/>
        <v>0</v>
      </c>
      <c r="BJ166" s="13" t="s">
        <v>127</v>
      </c>
      <c r="BK166" s="147" t="s">
        <v>268</v>
      </c>
    </row>
    <row r="167" spans="2:63" s="1" customFormat="1" ht="24.15" customHeight="1">
      <c r="B167" s="135"/>
      <c r="C167" s="136" t="s">
        <v>269</v>
      </c>
      <c r="D167" s="136" t="s">
        <v>117</v>
      </c>
      <c r="E167" s="137" t="s">
        <v>262</v>
      </c>
      <c r="F167" s="138" t="s">
        <v>263</v>
      </c>
      <c r="G167" s="139" t="s">
        <v>200</v>
      </c>
      <c r="H167" s="140">
        <v>1</v>
      </c>
      <c r="I167" s="141"/>
      <c r="J167" s="140">
        <f t="shared" si="20"/>
        <v>0</v>
      </c>
      <c r="K167" s="142"/>
      <c r="L167" s="28"/>
      <c r="M167" s="143" t="s">
        <v>1</v>
      </c>
      <c r="N167" s="144" t="s">
        <v>39</v>
      </c>
      <c r="P167" s="145">
        <f t="shared" si="21"/>
        <v>0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AP167" s="147" t="s">
        <v>121</v>
      </c>
      <c r="AR167" s="147" t="s">
        <v>117</v>
      </c>
      <c r="AS167" s="147" t="s">
        <v>80</v>
      </c>
      <c r="AW167" s="13" t="s">
        <v>114</v>
      </c>
      <c r="BC167" s="148">
        <f t="shared" si="24"/>
        <v>0</v>
      </c>
      <c r="BD167" s="148">
        <f t="shared" si="25"/>
        <v>0</v>
      </c>
      <c r="BE167" s="148">
        <f t="shared" si="26"/>
        <v>0</v>
      </c>
      <c r="BF167" s="148">
        <f t="shared" si="27"/>
        <v>0</v>
      </c>
      <c r="BG167" s="148">
        <f t="shared" si="28"/>
        <v>0</v>
      </c>
      <c r="BH167" s="13" t="s">
        <v>122</v>
      </c>
      <c r="BI167" s="149">
        <f t="shared" si="29"/>
        <v>0</v>
      </c>
      <c r="BJ167" s="13" t="s">
        <v>121</v>
      </c>
      <c r="BK167" s="147" t="s">
        <v>270</v>
      </c>
    </row>
    <row r="168" spans="2:63" s="1" customFormat="1" ht="16.5" customHeight="1">
      <c r="B168" s="135"/>
      <c r="C168" s="150" t="s">
        <v>271</v>
      </c>
      <c r="D168" s="150" t="s">
        <v>124</v>
      </c>
      <c r="E168" s="151" t="s">
        <v>272</v>
      </c>
      <c r="F168" s="152" t="s">
        <v>273</v>
      </c>
      <c r="G168" s="153" t="s">
        <v>200</v>
      </c>
      <c r="H168" s="154">
        <v>1</v>
      </c>
      <c r="I168" s="155"/>
      <c r="J168" s="154">
        <f t="shared" si="20"/>
        <v>0</v>
      </c>
      <c r="K168" s="156"/>
      <c r="L168" s="157"/>
      <c r="M168" s="158" t="s">
        <v>1</v>
      </c>
      <c r="N168" s="159" t="s">
        <v>39</v>
      </c>
      <c r="P168" s="145">
        <f t="shared" si="21"/>
        <v>0</v>
      </c>
      <c r="Q168" s="145">
        <v>0</v>
      </c>
      <c r="R168" s="145">
        <f t="shared" si="22"/>
        <v>0</v>
      </c>
      <c r="S168" s="145">
        <v>0</v>
      </c>
      <c r="T168" s="146">
        <f t="shared" si="23"/>
        <v>0</v>
      </c>
      <c r="AP168" s="147" t="s">
        <v>127</v>
      </c>
      <c r="AR168" s="147" t="s">
        <v>124</v>
      </c>
      <c r="AS168" s="147" t="s">
        <v>80</v>
      </c>
      <c r="AW168" s="13" t="s">
        <v>114</v>
      </c>
      <c r="BC168" s="148">
        <f t="shared" si="24"/>
        <v>0</v>
      </c>
      <c r="BD168" s="148">
        <f t="shared" si="25"/>
        <v>0</v>
      </c>
      <c r="BE168" s="148">
        <f t="shared" si="26"/>
        <v>0</v>
      </c>
      <c r="BF168" s="148">
        <f t="shared" si="27"/>
        <v>0</v>
      </c>
      <c r="BG168" s="148">
        <f t="shared" si="28"/>
        <v>0</v>
      </c>
      <c r="BH168" s="13" t="s">
        <v>122</v>
      </c>
      <c r="BI168" s="149">
        <f t="shared" si="29"/>
        <v>0</v>
      </c>
      <c r="BJ168" s="13" t="s">
        <v>127</v>
      </c>
      <c r="BK168" s="147" t="s">
        <v>274</v>
      </c>
    </row>
    <row r="169" spans="2:63" s="1" customFormat="1" ht="24.15" customHeight="1">
      <c r="B169" s="135"/>
      <c r="C169" s="136" t="s">
        <v>275</v>
      </c>
      <c r="D169" s="136" t="s">
        <v>117</v>
      </c>
      <c r="E169" s="137" t="s">
        <v>276</v>
      </c>
      <c r="F169" s="138" t="s">
        <v>277</v>
      </c>
      <c r="G169" s="139" t="s">
        <v>200</v>
      </c>
      <c r="H169" s="140">
        <v>80</v>
      </c>
      <c r="I169" s="141"/>
      <c r="J169" s="140">
        <f t="shared" si="20"/>
        <v>0</v>
      </c>
      <c r="K169" s="142"/>
      <c r="L169" s="28"/>
      <c r="M169" s="143" t="s">
        <v>1</v>
      </c>
      <c r="N169" s="144" t="s">
        <v>39</v>
      </c>
      <c r="P169" s="145">
        <f t="shared" si="21"/>
        <v>0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AP169" s="147" t="s">
        <v>121</v>
      </c>
      <c r="AR169" s="147" t="s">
        <v>117</v>
      </c>
      <c r="AS169" s="147" t="s">
        <v>80</v>
      </c>
      <c r="AW169" s="13" t="s">
        <v>114</v>
      </c>
      <c r="BC169" s="148">
        <f t="shared" si="24"/>
        <v>0</v>
      </c>
      <c r="BD169" s="148">
        <f t="shared" si="25"/>
        <v>0</v>
      </c>
      <c r="BE169" s="148">
        <f t="shared" si="26"/>
        <v>0</v>
      </c>
      <c r="BF169" s="148">
        <f t="shared" si="27"/>
        <v>0</v>
      </c>
      <c r="BG169" s="148">
        <f t="shared" si="28"/>
        <v>0</v>
      </c>
      <c r="BH169" s="13" t="s">
        <v>122</v>
      </c>
      <c r="BI169" s="149">
        <f t="shared" si="29"/>
        <v>0</v>
      </c>
      <c r="BJ169" s="13" t="s">
        <v>121</v>
      </c>
      <c r="BK169" s="147" t="s">
        <v>278</v>
      </c>
    </row>
    <row r="170" spans="2:63" s="1" customFormat="1" ht="24.15" customHeight="1">
      <c r="B170" s="135"/>
      <c r="C170" s="136" t="s">
        <v>279</v>
      </c>
      <c r="D170" s="136" t="s">
        <v>117</v>
      </c>
      <c r="E170" s="137" t="s">
        <v>280</v>
      </c>
      <c r="F170" s="138" t="s">
        <v>281</v>
      </c>
      <c r="G170" s="139" t="s">
        <v>200</v>
      </c>
      <c r="H170" s="140">
        <v>20</v>
      </c>
      <c r="I170" s="141"/>
      <c r="J170" s="140">
        <f t="shared" si="20"/>
        <v>0</v>
      </c>
      <c r="K170" s="142"/>
      <c r="L170" s="28"/>
      <c r="M170" s="143" t="s">
        <v>1</v>
      </c>
      <c r="N170" s="144" t="s">
        <v>39</v>
      </c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AP170" s="147" t="s">
        <v>121</v>
      </c>
      <c r="AR170" s="147" t="s">
        <v>117</v>
      </c>
      <c r="AS170" s="147" t="s">
        <v>80</v>
      </c>
      <c r="AW170" s="13" t="s">
        <v>114</v>
      </c>
      <c r="BC170" s="148">
        <f t="shared" si="24"/>
        <v>0</v>
      </c>
      <c r="BD170" s="148">
        <f t="shared" si="25"/>
        <v>0</v>
      </c>
      <c r="BE170" s="148">
        <f t="shared" si="26"/>
        <v>0</v>
      </c>
      <c r="BF170" s="148">
        <f t="shared" si="27"/>
        <v>0</v>
      </c>
      <c r="BG170" s="148">
        <f t="shared" si="28"/>
        <v>0</v>
      </c>
      <c r="BH170" s="13" t="s">
        <v>122</v>
      </c>
      <c r="BI170" s="149">
        <f t="shared" si="29"/>
        <v>0</v>
      </c>
      <c r="BJ170" s="13" t="s">
        <v>121</v>
      </c>
      <c r="BK170" s="147" t="s">
        <v>282</v>
      </c>
    </row>
    <row r="171" spans="2:63" s="1" customFormat="1" ht="24.15" customHeight="1">
      <c r="B171" s="135"/>
      <c r="C171" s="136" t="s">
        <v>283</v>
      </c>
      <c r="D171" s="136" t="s">
        <v>117</v>
      </c>
      <c r="E171" s="137" t="s">
        <v>284</v>
      </c>
      <c r="F171" s="138" t="s">
        <v>285</v>
      </c>
      <c r="G171" s="139" t="s">
        <v>200</v>
      </c>
      <c r="H171" s="140">
        <v>12</v>
      </c>
      <c r="I171" s="141"/>
      <c r="J171" s="140">
        <f t="shared" si="20"/>
        <v>0</v>
      </c>
      <c r="K171" s="142"/>
      <c r="L171" s="28"/>
      <c r="M171" s="143" t="s">
        <v>1</v>
      </c>
      <c r="N171" s="144" t="s">
        <v>39</v>
      </c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AP171" s="147" t="s">
        <v>121</v>
      </c>
      <c r="AR171" s="147" t="s">
        <v>117</v>
      </c>
      <c r="AS171" s="147" t="s">
        <v>80</v>
      </c>
      <c r="AW171" s="13" t="s">
        <v>114</v>
      </c>
      <c r="BC171" s="148">
        <f t="shared" si="24"/>
        <v>0</v>
      </c>
      <c r="BD171" s="148">
        <f t="shared" si="25"/>
        <v>0</v>
      </c>
      <c r="BE171" s="148">
        <f t="shared" si="26"/>
        <v>0</v>
      </c>
      <c r="BF171" s="148">
        <f t="shared" si="27"/>
        <v>0</v>
      </c>
      <c r="BG171" s="148">
        <f t="shared" si="28"/>
        <v>0</v>
      </c>
      <c r="BH171" s="13" t="s">
        <v>122</v>
      </c>
      <c r="BI171" s="149">
        <f t="shared" si="29"/>
        <v>0</v>
      </c>
      <c r="BJ171" s="13" t="s">
        <v>121</v>
      </c>
      <c r="BK171" s="147" t="s">
        <v>286</v>
      </c>
    </row>
    <row r="172" spans="2:63" s="1" customFormat="1" ht="24.15" customHeight="1">
      <c r="B172" s="135"/>
      <c r="C172" s="136" t="s">
        <v>287</v>
      </c>
      <c r="D172" s="136" t="s">
        <v>117</v>
      </c>
      <c r="E172" s="137" t="s">
        <v>288</v>
      </c>
      <c r="F172" s="138" t="s">
        <v>289</v>
      </c>
      <c r="G172" s="139" t="s">
        <v>200</v>
      </c>
      <c r="H172" s="140">
        <v>10</v>
      </c>
      <c r="I172" s="141"/>
      <c r="J172" s="140">
        <f t="shared" si="20"/>
        <v>0</v>
      </c>
      <c r="K172" s="142"/>
      <c r="L172" s="28"/>
      <c r="M172" s="143" t="s">
        <v>1</v>
      </c>
      <c r="N172" s="144" t="s">
        <v>39</v>
      </c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AP172" s="147" t="s">
        <v>121</v>
      </c>
      <c r="AR172" s="147" t="s">
        <v>117</v>
      </c>
      <c r="AS172" s="147" t="s">
        <v>80</v>
      </c>
      <c r="AW172" s="13" t="s">
        <v>114</v>
      </c>
      <c r="BC172" s="148">
        <f t="shared" si="24"/>
        <v>0</v>
      </c>
      <c r="BD172" s="148">
        <f t="shared" si="25"/>
        <v>0</v>
      </c>
      <c r="BE172" s="148">
        <f t="shared" si="26"/>
        <v>0</v>
      </c>
      <c r="BF172" s="148">
        <f t="shared" si="27"/>
        <v>0</v>
      </c>
      <c r="BG172" s="148">
        <f t="shared" si="28"/>
        <v>0</v>
      </c>
      <c r="BH172" s="13" t="s">
        <v>122</v>
      </c>
      <c r="BI172" s="149">
        <f t="shared" si="29"/>
        <v>0</v>
      </c>
      <c r="BJ172" s="13" t="s">
        <v>121</v>
      </c>
      <c r="BK172" s="147" t="s">
        <v>290</v>
      </c>
    </row>
    <row r="173" spans="2:63" s="1" customFormat="1" ht="21.75" customHeight="1">
      <c r="B173" s="135"/>
      <c r="C173" s="150" t="s">
        <v>291</v>
      </c>
      <c r="D173" s="150" t="s">
        <v>124</v>
      </c>
      <c r="E173" s="151" t="s">
        <v>292</v>
      </c>
      <c r="F173" s="152" t="s">
        <v>717</v>
      </c>
      <c r="G173" s="153" t="s">
        <v>200</v>
      </c>
      <c r="H173" s="154">
        <v>10</v>
      </c>
      <c r="I173" s="155"/>
      <c r="J173" s="154">
        <f t="shared" si="20"/>
        <v>0</v>
      </c>
      <c r="K173" s="156"/>
      <c r="L173" s="157"/>
      <c r="M173" s="158" t="s">
        <v>1</v>
      </c>
      <c r="N173" s="159" t="s">
        <v>39</v>
      </c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AP173" s="147" t="s">
        <v>127</v>
      </c>
      <c r="AR173" s="147" t="s">
        <v>124</v>
      </c>
      <c r="AS173" s="147" t="s">
        <v>80</v>
      </c>
      <c r="AW173" s="13" t="s">
        <v>114</v>
      </c>
      <c r="BC173" s="148">
        <f t="shared" si="24"/>
        <v>0</v>
      </c>
      <c r="BD173" s="148">
        <f t="shared" si="25"/>
        <v>0</v>
      </c>
      <c r="BE173" s="148">
        <f t="shared" si="26"/>
        <v>0</v>
      </c>
      <c r="BF173" s="148">
        <f t="shared" si="27"/>
        <v>0</v>
      </c>
      <c r="BG173" s="148">
        <f t="shared" si="28"/>
        <v>0</v>
      </c>
      <c r="BH173" s="13" t="s">
        <v>122</v>
      </c>
      <c r="BI173" s="149">
        <f t="shared" si="29"/>
        <v>0</v>
      </c>
      <c r="BJ173" s="13" t="s">
        <v>127</v>
      </c>
      <c r="BK173" s="147" t="s">
        <v>293</v>
      </c>
    </row>
    <row r="174" spans="2:63" s="1" customFormat="1" ht="24.15" customHeight="1">
      <c r="B174" s="135"/>
      <c r="C174" s="136" t="s">
        <v>294</v>
      </c>
      <c r="D174" s="136" t="s">
        <v>117</v>
      </c>
      <c r="E174" s="137" t="s">
        <v>295</v>
      </c>
      <c r="F174" s="138" t="s">
        <v>296</v>
      </c>
      <c r="G174" s="139" t="s">
        <v>200</v>
      </c>
      <c r="H174" s="140">
        <v>5</v>
      </c>
      <c r="I174" s="141"/>
      <c r="J174" s="140">
        <f t="shared" si="20"/>
        <v>0</v>
      </c>
      <c r="K174" s="142"/>
      <c r="L174" s="28"/>
      <c r="M174" s="143" t="s">
        <v>1</v>
      </c>
      <c r="N174" s="144" t="s">
        <v>39</v>
      </c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AP174" s="147" t="s">
        <v>121</v>
      </c>
      <c r="AR174" s="147" t="s">
        <v>117</v>
      </c>
      <c r="AS174" s="147" t="s">
        <v>80</v>
      </c>
      <c r="AW174" s="13" t="s">
        <v>114</v>
      </c>
      <c r="BC174" s="148">
        <f t="shared" si="24"/>
        <v>0</v>
      </c>
      <c r="BD174" s="148">
        <f t="shared" si="25"/>
        <v>0</v>
      </c>
      <c r="BE174" s="148">
        <f t="shared" si="26"/>
        <v>0</v>
      </c>
      <c r="BF174" s="148">
        <f t="shared" si="27"/>
        <v>0</v>
      </c>
      <c r="BG174" s="148">
        <f t="shared" si="28"/>
        <v>0</v>
      </c>
      <c r="BH174" s="13" t="s">
        <v>122</v>
      </c>
      <c r="BI174" s="149">
        <f t="shared" si="29"/>
        <v>0</v>
      </c>
      <c r="BJ174" s="13" t="s">
        <v>121</v>
      </c>
      <c r="BK174" s="147" t="s">
        <v>297</v>
      </c>
    </row>
    <row r="175" spans="2:63" s="1" customFormat="1" ht="24.15" customHeight="1">
      <c r="B175" s="135"/>
      <c r="C175" s="150" t="s">
        <v>298</v>
      </c>
      <c r="D175" s="150" t="s">
        <v>124</v>
      </c>
      <c r="E175" s="151" t="s">
        <v>299</v>
      </c>
      <c r="F175" s="152" t="s">
        <v>715</v>
      </c>
      <c r="G175" s="153" t="s">
        <v>200</v>
      </c>
      <c r="H175" s="154">
        <v>3</v>
      </c>
      <c r="I175" s="155"/>
      <c r="J175" s="154">
        <f t="shared" si="20"/>
        <v>0</v>
      </c>
      <c r="K175" s="156"/>
      <c r="L175" s="157"/>
      <c r="M175" s="158" t="s">
        <v>1</v>
      </c>
      <c r="N175" s="159" t="s">
        <v>39</v>
      </c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AP175" s="147" t="s">
        <v>127</v>
      </c>
      <c r="AR175" s="147" t="s">
        <v>124</v>
      </c>
      <c r="AS175" s="147" t="s">
        <v>80</v>
      </c>
      <c r="AW175" s="13" t="s">
        <v>114</v>
      </c>
      <c r="BC175" s="148">
        <f t="shared" si="24"/>
        <v>0</v>
      </c>
      <c r="BD175" s="148">
        <f t="shared" si="25"/>
        <v>0</v>
      </c>
      <c r="BE175" s="148">
        <f t="shared" si="26"/>
        <v>0</v>
      </c>
      <c r="BF175" s="148">
        <f t="shared" si="27"/>
        <v>0</v>
      </c>
      <c r="BG175" s="148">
        <f t="shared" si="28"/>
        <v>0</v>
      </c>
      <c r="BH175" s="13" t="s">
        <v>122</v>
      </c>
      <c r="BI175" s="149">
        <f t="shared" si="29"/>
        <v>0</v>
      </c>
      <c r="BJ175" s="13" t="s">
        <v>127</v>
      </c>
      <c r="BK175" s="147" t="s">
        <v>300</v>
      </c>
    </row>
    <row r="176" spans="2:63" s="1" customFormat="1" ht="33" customHeight="1">
      <c r="B176" s="135"/>
      <c r="C176" s="150" t="s">
        <v>301</v>
      </c>
      <c r="D176" s="150" t="s">
        <v>124</v>
      </c>
      <c r="E176" s="151" t="s">
        <v>302</v>
      </c>
      <c r="F176" s="152" t="s">
        <v>716</v>
      </c>
      <c r="G176" s="153" t="s">
        <v>200</v>
      </c>
      <c r="H176" s="154">
        <v>2</v>
      </c>
      <c r="I176" s="155"/>
      <c r="J176" s="154">
        <f t="shared" si="20"/>
        <v>0</v>
      </c>
      <c r="K176" s="156"/>
      <c r="L176" s="157"/>
      <c r="M176" s="158" t="s">
        <v>1</v>
      </c>
      <c r="N176" s="159" t="s">
        <v>39</v>
      </c>
      <c r="P176" s="145">
        <f t="shared" si="21"/>
        <v>0</v>
      </c>
      <c r="Q176" s="145">
        <v>0</v>
      </c>
      <c r="R176" s="145">
        <f t="shared" si="22"/>
        <v>0</v>
      </c>
      <c r="S176" s="145">
        <v>0</v>
      </c>
      <c r="T176" s="146">
        <f t="shared" si="23"/>
        <v>0</v>
      </c>
      <c r="AP176" s="147" t="s">
        <v>127</v>
      </c>
      <c r="AR176" s="147" t="s">
        <v>124</v>
      </c>
      <c r="AS176" s="147" t="s">
        <v>80</v>
      </c>
      <c r="AW176" s="13" t="s">
        <v>114</v>
      </c>
      <c r="BC176" s="148">
        <f t="shared" si="24"/>
        <v>0</v>
      </c>
      <c r="BD176" s="148">
        <f t="shared" si="25"/>
        <v>0</v>
      </c>
      <c r="BE176" s="148">
        <f t="shared" si="26"/>
        <v>0</v>
      </c>
      <c r="BF176" s="148">
        <f t="shared" si="27"/>
        <v>0</v>
      </c>
      <c r="BG176" s="148">
        <f t="shared" si="28"/>
        <v>0</v>
      </c>
      <c r="BH176" s="13" t="s">
        <v>122</v>
      </c>
      <c r="BI176" s="149">
        <f t="shared" si="29"/>
        <v>0</v>
      </c>
      <c r="BJ176" s="13" t="s">
        <v>127</v>
      </c>
      <c r="BK176" s="147" t="s">
        <v>303</v>
      </c>
    </row>
    <row r="177" spans="2:63" s="1" customFormat="1" ht="24.15" customHeight="1">
      <c r="B177" s="135"/>
      <c r="C177" s="136" t="s">
        <v>304</v>
      </c>
      <c r="D177" s="136" t="s">
        <v>117</v>
      </c>
      <c r="E177" s="137" t="s">
        <v>305</v>
      </c>
      <c r="F177" s="138" t="s">
        <v>306</v>
      </c>
      <c r="G177" s="139" t="s">
        <v>200</v>
      </c>
      <c r="H177" s="140">
        <v>3</v>
      </c>
      <c r="I177" s="141"/>
      <c r="J177" s="140">
        <f t="shared" si="20"/>
        <v>0</v>
      </c>
      <c r="K177" s="142"/>
      <c r="L177" s="28"/>
      <c r="M177" s="143" t="s">
        <v>1</v>
      </c>
      <c r="N177" s="144" t="s">
        <v>39</v>
      </c>
      <c r="P177" s="145">
        <f t="shared" si="21"/>
        <v>0</v>
      </c>
      <c r="Q177" s="145">
        <v>0</v>
      </c>
      <c r="R177" s="145">
        <f t="shared" si="22"/>
        <v>0</v>
      </c>
      <c r="S177" s="145">
        <v>0</v>
      </c>
      <c r="T177" s="146">
        <f t="shared" si="23"/>
        <v>0</v>
      </c>
      <c r="AP177" s="147" t="s">
        <v>121</v>
      </c>
      <c r="AR177" s="147" t="s">
        <v>117</v>
      </c>
      <c r="AS177" s="147" t="s">
        <v>80</v>
      </c>
      <c r="AW177" s="13" t="s">
        <v>114</v>
      </c>
      <c r="BC177" s="148">
        <f t="shared" si="24"/>
        <v>0</v>
      </c>
      <c r="BD177" s="148">
        <f t="shared" si="25"/>
        <v>0</v>
      </c>
      <c r="BE177" s="148">
        <f t="shared" si="26"/>
        <v>0</v>
      </c>
      <c r="BF177" s="148">
        <f t="shared" si="27"/>
        <v>0</v>
      </c>
      <c r="BG177" s="148">
        <f t="shared" si="28"/>
        <v>0</v>
      </c>
      <c r="BH177" s="13" t="s">
        <v>122</v>
      </c>
      <c r="BI177" s="149">
        <f t="shared" si="29"/>
        <v>0</v>
      </c>
      <c r="BJ177" s="13" t="s">
        <v>121</v>
      </c>
      <c r="BK177" s="147" t="s">
        <v>307</v>
      </c>
    </row>
    <row r="178" spans="2:63" s="1" customFormat="1" ht="16.5" customHeight="1">
      <c r="B178" s="135"/>
      <c r="C178" s="150" t="s">
        <v>308</v>
      </c>
      <c r="D178" s="150" t="s">
        <v>124</v>
      </c>
      <c r="E178" s="151" t="s">
        <v>309</v>
      </c>
      <c r="F178" s="152" t="s">
        <v>310</v>
      </c>
      <c r="G178" s="153" t="s">
        <v>200</v>
      </c>
      <c r="H178" s="154">
        <v>3</v>
      </c>
      <c r="I178" s="155"/>
      <c r="J178" s="154">
        <f t="shared" si="20"/>
        <v>0</v>
      </c>
      <c r="K178" s="156"/>
      <c r="L178" s="157"/>
      <c r="M178" s="158" t="s">
        <v>1</v>
      </c>
      <c r="N178" s="159" t="s">
        <v>39</v>
      </c>
      <c r="P178" s="145">
        <f t="shared" si="21"/>
        <v>0</v>
      </c>
      <c r="Q178" s="145">
        <v>3.1E-4</v>
      </c>
      <c r="R178" s="145">
        <f t="shared" si="22"/>
        <v>9.3000000000000005E-4</v>
      </c>
      <c r="S178" s="145">
        <v>0</v>
      </c>
      <c r="T178" s="146">
        <f t="shared" si="23"/>
        <v>0</v>
      </c>
      <c r="AP178" s="147" t="s">
        <v>127</v>
      </c>
      <c r="AR178" s="147" t="s">
        <v>124</v>
      </c>
      <c r="AS178" s="147" t="s">
        <v>80</v>
      </c>
      <c r="AW178" s="13" t="s">
        <v>114</v>
      </c>
      <c r="BC178" s="148">
        <f t="shared" si="24"/>
        <v>0</v>
      </c>
      <c r="BD178" s="148">
        <f t="shared" si="25"/>
        <v>0</v>
      </c>
      <c r="BE178" s="148">
        <f t="shared" si="26"/>
        <v>0</v>
      </c>
      <c r="BF178" s="148">
        <f t="shared" si="27"/>
        <v>0</v>
      </c>
      <c r="BG178" s="148">
        <f t="shared" si="28"/>
        <v>0</v>
      </c>
      <c r="BH178" s="13" t="s">
        <v>122</v>
      </c>
      <c r="BI178" s="149">
        <f t="shared" si="29"/>
        <v>0</v>
      </c>
      <c r="BJ178" s="13" t="s">
        <v>127</v>
      </c>
      <c r="BK178" s="147" t="s">
        <v>311</v>
      </c>
    </row>
    <row r="179" spans="2:63" s="1" customFormat="1" ht="24.15" customHeight="1">
      <c r="B179" s="135"/>
      <c r="C179" s="136" t="s">
        <v>312</v>
      </c>
      <c r="D179" s="136" t="s">
        <v>117</v>
      </c>
      <c r="E179" s="137" t="s">
        <v>313</v>
      </c>
      <c r="F179" s="138" t="s">
        <v>314</v>
      </c>
      <c r="G179" s="139" t="s">
        <v>200</v>
      </c>
      <c r="H179" s="140">
        <v>77</v>
      </c>
      <c r="I179" s="141"/>
      <c r="J179" s="140">
        <f t="shared" si="20"/>
        <v>0</v>
      </c>
      <c r="K179" s="142"/>
      <c r="L179" s="28"/>
      <c r="M179" s="143" t="s">
        <v>1</v>
      </c>
      <c r="N179" s="144" t="s">
        <v>39</v>
      </c>
      <c r="P179" s="145">
        <f t="shared" si="21"/>
        <v>0</v>
      </c>
      <c r="Q179" s="145">
        <v>0</v>
      </c>
      <c r="R179" s="145">
        <f t="shared" si="22"/>
        <v>0</v>
      </c>
      <c r="S179" s="145">
        <v>0</v>
      </c>
      <c r="T179" s="146">
        <f t="shared" si="23"/>
        <v>0</v>
      </c>
      <c r="AP179" s="147" t="s">
        <v>121</v>
      </c>
      <c r="AR179" s="147" t="s">
        <v>117</v>
      </c>
      <c r="AS179" s="147" t="s">
        <v>80</v>
      </c>
      <c r="AW179" s="13" t="s">
        <v>114</v>
      </c>
      <c r="BC179" s="148">
        <f t="shared" si="24"/>
        <v>0</v>
      </c>
      <c r="BD179" s="148">
        <f t="shared" si="25"/>
        <v>0</v>
      </c>
      <c r="BE179" s="148">
        <f t="shared" si="26"/>
        <v>0</v>
      </c>
      <c r="BF179" s="148">
        <f t="shared" si="27"/>
        <v>0</v>
      </c>
      <c r="BG179" s="148">
        <f t="shared" si="28"/>
        <v>0</v>
      </c>
      <c r="BH179" s="13" t="s">
        <v>122</v>
      </c>
      <c r="BI179" s="149">
        <f t="shared" si="29"/>
        <v>0</v>
      </c>
      <c r="BJ179" s="13" t="s">
        <v>121</v>
      </c>
      <c r="BK179" s="147" t="s">
        <v>315</v>
      </c>
    </row>
    <row r="180" spans="2:63" s="1" customFormat="1" ht="24.15" customHeight="1">
      <c r="B180" s="135"/>
      <c r="C180" s="150" t="s">
        <v>316</v>
      </c>
      <c r="D180" s="150" t="s">
        <v>124</v>
      </c>
      <c r="E180" s="151" t="s">
        <v>317</v>
      </c>
      <c r="F180" s="152" t="s">
        <v>712</v>
      </c>
      <c r="G180" s="153" t="s">
        <v>200</v>
      </c>
      <c r="H180" s="154">
        <v>42</v>
      </c>
      <c r="I180" s="155"/>
      <c r="J180" s="154">
        <f t="shared" si="20"/>
        <v>0</v>
      </c>
      <c r="K180" s="156"/>
      <c r="L180" s="157"/>
      <c r="M180" s="158" t="s">
        <v>1</v>
      </c>
      <c r="N180" s="159" t="s">
        <v>39</v>
      </c>
      <c r="P180" s="145">
        <f t="shared" si="21"/>
        <v>0</v>
      </c>
      <c r="Q180" s="145">
        <v>0</v>
      </c>
      <c r="R180" s="145">
        <f t="shared" si="22"/>
        <v>0</v>
      </c>
      <c r="S180" s="145">
        <v>0</v>
      </c>
      <c r="T180" s="146">
        <f t="shared" si="23"/>
        <v>0</v>
      </c>
      <c r="AP180" s="147" t="s">
        <v>127</v>
      </c>
      <c r="AR180" s="147" t="s">
        <v>124</v>
      </c>
      <c r="AS180" s="147" t="s">
        <v>80</v>
      </c>
      <c r="AW180" s="13" t="s">
        <v>114</v>
      </c>
      <c r="BC180" s="148">
        <f t="shared" si="24"/>
        <v>0</v>
      </c>
      <c r="BD180" s="148">
        <f t="shared" si="25"/>
        <v>0</v>
      </c>
      <c r="BE180" s="148">
        <f t="shared" si="26"/>
        <v>0</v>
      </c>
      <c r="BF180" s="148">
        <f t="shared" si="27"/>
        <v>0</v>
      </c>
      <c r="BG180" s="148">
        <f t="shared" si="28"/>
        <v>0</v>
      </c>
      <c r="BH180" s="13" t="s">
        <v>122</v>
      </c>
      <c r="BI180" s="149">
        <f t="shared" si="29"/>
        <v>0</v>
      </c>
      <c r="BJ180" s="13" t="s">
        <v>127</v>
      </c>
      <c r="BK180" s="147" t="s">
        <v>318</v>
      </c>
    </row>
    <row r="181" spans="2:63" s="1" customFormat="1" ht="24.15" customHeight="1">
      <c r="B181" s="135"/>
      <c r="C181" s="150" t="s">
        <v>319</v>
      </c>
      <c r="D181" s="150" t="s">
        <v>124</v>
      </c>
      <c r="E181" s="151" t="s">
        <v>320</v>
      </c>
      <c r="F181" s="152" t="s">
        <v>713</v>
      </c>
      <c r="G181" s="153" t="s">
        <v>200</v>
      </c>
      <c r="H181" s="154">
        <v>27</v>
      </c>
      <c r="I181" s="155"/>
      <c r="J181" s="154">
        <f t="shared" si="20"/>
        <v>0</v>
      </c>
      <c r="K181" s="156"/>
      <c r="L181" s="157"/>
      <c r="M181" s="158" t="s">
        <v>1</v>
      </c>
      <c r="N181" s="159" t="s">
        <v>39</v>
      </c>
      <c r="P181" s="145">
        <f t="shared" si="21"/>
        <v>0</v>
      </c>
      <c r="Q181" s="145">
        <v>0</v>
      </c>
      <c r="R181" s="145">
        <f t="shared" si="22"/>
        <v>0</v>
      </c>
      <c r="S181" s="145">
        <v>0</v>
      </c>
      <c r="T181" s="146">
        <f t="shared" si="23"/>
        <v>0</v>
      </c>
      <c r="AP181" s="147" t="s">
        <v>127</v>
      </c>
      <c r="AR181" s="147" t="s">
        <v>124</v>
      </c>
      <c r="AS181" s="147" t="s">
        <v>80</v>
      </c>
      <c r="AW181" s="13" t="s">
        <v>114</v>
      </c>
      <c r="BC181" s="148">
        <f t="shared" si="24"/>
        <v>0</v>
      </c>
      <c r="BD181" s="148">
        <f t="shared" si="25"/>
        <v>0</v>
      </c>
      <c r="BE181" s="148">
        <f t="shared" si="26"/>
        <v>0</v>
      </c>
      <c r="BF181" s="148">
        <f t="shared" si="27"/>
        <v>0</v>
      </c>
      <c r="BG181" s="148">
        <f t="shared" si="28"/>
        <v>0</v>
      </c>
      <c r="BH181" s="13" t="s">
        <v>122</v>
      </c>
      <c r="BI181" s="149">
        <f t="shared" si="29"/>
        <v>0</v>
      </c>
      <c r="BJ181" s="13" t="s">
        <v>127</v>
      </c>
      <c r="BK181" s="147" t="s">
        <v>321</v>
      </c>
    </row>
    <row r="182" spans="2:63" s="1" customFormat="1" ht="24.15" customHeight="1">
      <c r="B182" s="135"/>
      <c r="C182" s="150" t="s">
        <v>322</v>
      </c>
      <c r="D182" s="150" t="s">
        <v>124</v>
      </c>
      <c r="E182" s="151" t="s">
        <v>323</v>
      </c>
      <c r="F182" s="152" t="s">
        <v>714</v>
      </c>
      <c r="G182" s="153" t="s">
        <v>200</v>
      </c>
      <c r="H182" s="154">
        <v>8</v>
      </c>
      <c r="I182" s="155"/>
      <c r="J182" s="154">
        <f t="shared" si="20"/>
        <v>0</v>
      </c>
      <c r="K182" s="156"/>
      <c r="L182" s="157"/>
      <c r="M182" s="158" t="s">
        <v>1</v>
      </c>
      <c r="N182" s="159" t="s">
        <v>39</v>
      </c>
      <c r="P182" s="145">
        <f t="shared" si="21"/>
        <v>0</v>
      </c>
      <c r="Q182" s="145">
        <v>0</v>
      </c>
      <c r="R182" s="145">
        <f t="shared" si="22"/>
        <v>0</v>
      </c>
      <c r="S182" s="145">
        <v>0</v>
      </c>
      <c r="T182" s="146">
        <f t="shared" si="23"/>
        <v>0</v>
      </c>
      <c r="AP182" s="147" t="s">
        <v>127</v>
      </c>
      <c r="AR182" s="147" t="s">
        <v>124</v>
      </c>
      <c r="AS182" s="147" t="s">
        <v>80</v>
      </c>
      <c r="AW182" s="13" t="s">
        <v>114</v>
      </c>
      <c r="BC182" s="148">
        <f t="shared" si="24"/>
        <v>0</v>
      </c>
      <c r="BD182" s="148">
        <f t="shared" si="25"/>
        <v>0</v>
      </c>
      <c r="BE182" s="148">
        <f t="shared" si="26"/>
        <v>0</v>
      </c>
      <c r="BF182" s="148">
        <f t="shared" si="27"/>
        <v>0</v>
      </c>
      <c r="BG182" s="148">
        <f t="shared" si="28"/>
        <v>0</v>
      </c>
      <c r="BH182" s="13" t="s">
        <v>122</v>
      </c>
      <c r="BI182" s="149">
        <f t="shared" si="29"/>
        <v>0</v>
      </c>
      <c r="BJ182" s="13" t="s">
        <v>127</v>
      </c>
      <c r="BK182" s="147" t="s">
        <v>324</v>
      </c>
    </row>
    <row r="183" spans="2:63" s="1" customFormat="1" ht="16.5" customHeight="1">
      <c r="B183" s="135"/>
      <c r="C183" s="150" t="s">
        <v>325</v>
      </c>
      <c r="D183" s="150" t="s">
        <v>124</v>
      </c>
      <c r="E183" s="151" t="s">
        <v>326</v>
      </c>
      <c r="F183" s="152" t="s">
        <v>327</v>
      </c>
      <c r="G183" s="153" t="s">
        <v>200</v>
      </c>
      <c r="H183" s="154">
        <v>65</v>
      </c>
      <c r="I183" s="155"/>
      <c r="J183" s="154">
        <f t="shared" si="20"/>
        <v>0</v>
      </c>
      <c r="K183" s="156"/>
      <c r="L183" s="157"/>
      <c r="M183" s="158" t="s">
        <v>1</v>
      </c>
      <c r="N183" s="159" t="s">
        <v>39</v>
      </c>
      <c r="P183" s="145">
        <f t="shared" si="21"/>
        <v>0</v>
      </c>
      <c r="Q183" s="145">
        <v>0</v>
      </c>
      <c r="R183" s="145">
        <f t="shared" si="22"/>
        <v>0</v>
      </c>
      <c r="S183" s="145">
        <v>0</v>
      </c>
      <c r="T183" s="146">
        <f t="shared" si="23"/>
        <v>0</v>
      </c>
      <c r="AP183" s="147" t="s">
        <v>127</v>
      </c>
      <c r="AR183" s="147" t="s">
        <v>124</v>
      </c>
      <c r="AS183" s="147" t="s">
        <v>80</v>
      </c>
      <c r="AW183" s="13" t="s">
        <v>114</v>
      </c>
      <c r="BC183" s="148">
        <f t="shared" si="24"/>
        <v>0</v>
      </c>
      <c r="BD183" s="148">
        <f t="shared" si="25"/>
        <v>0</v>
      </c>
      <c r="BE183" s="148">
        <f t="shared" si="26"/>
        <v>0</v>
      </c>
      <c r="BF183" s="148">
        <f t="shared" si="27"/>
        <v>0</v>
      </c>
      <c r="BG183" s="148">
        <f t="shared" si="28"/>
        <v>0</v>
      </c>
      <c r="BH183" s="13" t="s">
        <v>122</v>
      </c>
      <c r="BI183" s="149">
        <f t="shared" si="29"/>
        <v>0</v>
      </c>
      <c r="BJ183" s="13" t="s">
        <v>127</v>
      </c>
      <c r="BK183" s="147" t="s">
        <v>328</v>
      </c>
    </row>
    <row r="184" spans="2:63" s="1" customFormat="1" ht="16.5" customHeight="1">
      <c r="B184" s="135"/>
      <c r="C184" s="150" t="s">
        <v>329</v>
      </c>
      <c r="D184" s="150" t="s">
        <v>124</v>
      </c>
      <c r="E184" s="151" t="s">
        <v>330</v>
      </c>
      <c r="F184" s="152" t="s">
        <v>331</v>
      </c>
      <c r="G184" s="153" t="s">
        <v>200</v>
      </c>
      <c r="H184" s="154">
        <v>8</v>
      </c>
      <c r="I184" s="155"/>
      <c r="J184" s="154">
        <f t="shared" si="20"/>
        <v>0</v>
      </c>
      <c r="K184" s="156"/>
      <c r="L184" s="157"/>
      <c r="M184" s="158" t="s">
        <v>1</v>
      </c>
      <c r="N184" s="159" t="s">
        <v>39</v>
      </c>
      <c r="P184" s="145">
        <f t="shared" si="21"/>
        <v>0</v>
      </c>
      <c r="Q184" s="145">
        <v>0</v>
      </c>
      <c r="R184" s="145">
        <f t="shared" si="22"/>
        <v>0</v>
      </c>
      <c r="S184" s="145">
        <v>0</v>
      </c>
      <c r="T184" s="146">
        <f t="shared" si="23"/>
        <v>0</v>
      </c>
      <c r="AP184" s="147" t="s">
        <v>127</v>
      </c>
      <c r="AR184" s="147" t="s">
        <v>124</v>
      </c>
      <c r="AS184" s="147" t="s">
        <v>80</v>
      </c>
      <c r="AW184" s="13" t="s">
        <v>114</v>
      </c>
      <c r="BC184" s="148">
        <f t="shared" si="24"/>
        <v>0</v>
      </c>
      <c r="BD184" s="148">
        <f t="shared" si="25"/>
        <v>0</v>
      </c>
      <c r="BE184" s="148">
        <f t="shared" si="26"/>
        <v>0</v>
      </c>
      <c r="BF184" s="148">
        <f t="shared" si="27"/>
        <v>0</v>
      </c>
      <c r="BG184" s="148">
        <f t="shared" si="28"/>
        <v>0</v>
      </c>
      <c r="BH184" s="13" t="s">
        <v>122</v>
      </c>
      <c r="BI184" s="149">
        <f t="shared" si="29"/>
        <v>0</v>
      </c>
      <c r="BJ184" s="13" t="s">
        <v>127</v>
      </c>
      <c r="BK184" s="147" t="s">
        <v>332</v>
      </c>
    </row>
    <row r="185" spans="2:63" s="1" customFormat="1" ht="16.5" customHeight="1">
      <c r="B185" s="135"/>
      <c r="C185" s="150" t="s">
        <v>333</v>
      </c>
      <c r="D185" s="150" t="s">
        <v>124</v>
      </c>
      <c r="E185" s="151" t="s">
        <v>334</v>
      </c>
      <c r="F185" s="152" t="s">
        <v>335</v>
      </c>
      <c r="G185" s="153" t="s">
        <v>200</v>
      </c>
      <c r="H185" s="154">
        <v>8</v>
      </c>
      <c r="I185" s="155"/>
      <c r="J185" s="154">
        <f t="shared" si="20"/>
        <v>0</v>
      </c>
      <c r="K185" s="156"/>
      <c r="L185" s="157"/>
      <c r="M185" s="158" t="s">
        <v>1</v>
      </c>
      <c r="N185" s="159" t="s">
        <v>39</v>
      </c>
      <c r="P185" s="145">
        <f t="shared" si="21"/>
        <v>0</v>
      </c>
      <c r="Q185" s="145">
        <v>0</v>
      </c>
      <c r="R185" s="145">
        <f t="shared" si="22"/>
        <v>0</v>
      </c>
      <c r="S185" s="145">
        <v>0</v>
      </c>
      <c r="T185" s="146">
        <f t="shared" si="23"/>
        <v>0</v>
      </c>
      <c r="AP185" s="147" t="s">
        <v>127</v>
      </c>
      <c r="AR185" s="147" t="s">
        <v>124</v>
      </c>
      <c r="AS185" s="147" t="s">
        <v>80</v>
      </c>
      <c r="AW185" s="13" t="s">
        <v>114</v>
      </c>
      <c r="BC185" s="148">
        <f t="shared" si="24"/>
        <v>0</v>
      </c>
      <c r="BD185" s="148">
        <f t="shared" si="25"/>
        <v>0</v>
      </c>
      <c r="BE185" s="148">
        <f t="shared" si="26"/>
        <v>0</v>
      </c>
      <c r="BF185" s="148">
        <f t="shared" si="27"/>
        <v>0</v>
      </c>
      <c r="BG185" s="148">
        <f t="shared" si="28"/>
        <v>0</v>
      </c>
      <c r="BH185" s="13" t="s">
        <v>122</v>
      </c>
      <c r="BI185" s="149">
        <f t="shared" si="29"/>
        <v>0</v>
      </c>
      <c r="BJ185" s="13" t="s">
        <v>127</v>
      </c>
      <c r="BK185" s="147" t="s">
        <v>336</v>
      </c>
    </row>
    <row r="186" spans="2:63" s="1" customFormat="1" ht="16.5" customHeight="1">
      <c r="B186" s="135"/>
      <c r="C186" s="136" t="s">
        <v>337</v>
      </c>
      <c r="D186" s="136" t="s">
        <v>117</v>
      </c>
      <c r="E186" s="137" t="s">
        <v>338</v>
      </c>
      <c r="F186" s="138" t="s">
        <v>339</v>
      </c>
      <c r="G186" s="139" t="s">
        <v>200</v>
      </c>
      <c r="H186" s="140">
        <v>1</v>
      </c>
      <c r="I186" s="141"/>
      <c r="J186" s="140">
        <f t="shared" si="20"/>
        <v>0</v>
      </c>
      <c r="K186" s="142"/>
      <c r="L186" s="28"/>
      <c r="M186" s="143" t="s">
        <v>1</v>
      </c>
      <c r="N186" s="144" t="s">
        <v>39</v>
      </c>
      <c r="P186" s="145">
        <f t="shared" si="21"/>
        <v>0</v>
      </c>
      <c r="Q186" s="145">
        <v>0</v>
      </c>
      <c r="R186" s="145">
        <f t="shared" si="22"/>
        <v>0</v>
      </c>
      <c r="S186" s="145">
        <v>0</v>
      </c>
      <c r="T186" s="146">
        <f t="shared" si="23"/>
        <v>0</v>
      </c>
      <c r="AP186" s="147" t="s">
        <v>121</v>
      </c>
      <c r="AR186" s="147" t="s">
        <v>117</v>
      </c>
      <c r="AS186" s="147" t="s">
        <v>80</v>
      </c>
      <c r="AW186" s="13" t="s">
        <v>114</v>
      </c>
      <c r="BC186" s="148">
        <f t="shared" si="24"/>
        <v>0</v>
      </c>
      <c r="BD186" s="148">
        <f t="shared" si="25"/>
        <v>0</v>
      </c>
      <c r="BE186" s="148">
        <f t="shared" si="26"/>
        <v>0</v>
      </c>
      <c r="BF186" s="148">
        <f t="shared" si="27"/>
        <v>0</v>
      </c>
      <c r="BG186" s="148">
        <f t="shared" si="28"/>
        <v>0</v>
      </c>
      <c r="BH186" s="13" t="s">
        <v>122</v>
      </c>
      <c r="BI186" s="149">
        <f t="shared" si="29"/>
        <v>0</v>
      </c>
      <c r="BJ186" s="13" t="s">
        <v>121</v>
      </c>
      <c r="BK186" s="147" t="s">
        <v>340</v>
      </c>
    </row>
    <row r="187" spans="2:63" s="1" customFormat="1" ht="24.15" customHeight="1">
      <c r="B187" s="135"/>
      <c r="C187" s="150" t="s">
        <v>341</v>
      </c>
      <c r="D187" s="150" t="s">
        <v>124</v>
      </c>
      <c r="E187" s="151" t="s">
        <v>342</v>
      </c>
      <c r="F187" s="152" t="s">
        <v>343</v>
      </c>
      <c r="G187" s="153" t="s">
        <v>200</v>
      </c>
      <c r="H187" s="154">
        <v>1</v>
      </c>
      <c r="I187" s="155"/>
      <c r="J187" s="154">
        <f t="shared" si="20"/>
        <v>0</v>
      </c>
      <c r="K187" s="156"/>
      <c r="L187" s="157"/>
      <c r="M187" s="158" t="s">
        <v>1</v>
      </c>
      <c r="N187" s="159" t="s">
        <v>39</v>
      </c>
      <c r="P187" s="145">
        <f t="shared" si="21"/>
        <v>0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AP187" s="147" t="s">
        <v>127</v>
      </c>
      <c r="AR187" s="147" t="s">
        <v>124</v>
      </c>
      <c r="AS187" s="147" t="s">
        <v>80</v>
      </c>
      <c r="AW187" s="13" t="s">
        <v>114</v>
      </c>
      <c r="BC187" s="148">
        <f t="shared" si="24"/>
        <v>0</v>
      </c>
      <c r="BD187" s="148">
        <f t="shared" si="25"/>
        <v>0</v>
      </c>
      <c r="BE187" s="148">
        <f t="shared" si="26"/>
        <v>0</v>
      </c>
      <c r="BF187" s="148">
        <f t="shared" si="27"/>
        <v>0</v>
      </c>
      <c r="BG187" s="148">
        <f t="shared" si="28"/>
        <v>0</v>
      </c>
      <c r="BH187" s="13" t="s">
        <v>122</v>
      </c>
      <c r="BI187" s="149">
        <f t="shared" si="29"/>
        <v>0</v>
      </c>
      <c r="BJ187" s="13" t="s">
        <v>127</v>
      </c>
      <c r="BK187" s="147" t="s">
        <v>344</v>
      </c>
    </row>
    <row r="188" spans="2:63" s="1" customFormat="1" ht="24.15" customHeight="1">
      <c r="B188" s="135"/>
      <c r="C188" s="136" t="s">
        <v>345</v>
      </c>
      <c r="D188" s="136" t="s">
        <v>117</v>
      </c>
      <c r="E188" s="137" t="s">
        <v>346</v>
      </c>
      <c r="F188" s="138" t="s">
        <v>347</v>
      </c>
      <c r="G188" s="139" t="s">
        <v>200</v>
      </c>
      <c r="H188" s="140">
        <v>5</v>
      </c>
      <c r="I188" s="141"/>
      <c r="J188" s="140">
        <f t="shared" si="20"/>
        <v>0</v>
      </c>
      <c r="K188" s="142"/>
      <c r="L188" s="28"/>
      <c r="M188" s="143" t="s">
        <v>1</v>
      </c>
      <c r="N188" s="144" t="s">
        <v>39</v>
      </c>
      <c r="P188" s="145">
        <f t="shared" si="21"/>
        <v>0</v>
      </c>
      <c r="Q188" s="145">
        <v>0</v>
      </c>
      <c r="R188" s="145">
        <f t="shared" si="22"/>
        <v>0</v>
      </c>
      <c r="S188" s="145">
        <v>0</v>
      </c>
      <c r="T188" s="146">
        <f t="shared" si="23"/>
        <v>0</v>
      </c>
      <c r="AP188" s="147" t="s">
        <v>121</v>
      </c>
      <c r="AR188" s="147" t="s">
        <v>117</v>
      </c>
      <c r="AS188" s="147" t="s">
        <v>80</v>
      </c>
      <c r="AW188" s="13" t="s">
        <v>114</v>
      </c>
      <c r="BC188" s="148">
        <f t="shared" si="24"/>
        <v>0</v>
      </c>
      <c r="BD188" s="148">
        <f t="shared" si="25"/>
        <v>0</v>
      </c>
      <c r="BE188" s="148">
        <f t="shared" si="26"/>
        <v>0</v>
      </c>
      <c r="BF188" s="148">
        <f t="shared" si="27"/>
        <v>0</v>
      </c>
      <c r="BG188" s="148">
        <f t="shared" si="28"/>
        <v>0</v>
      </c>
      <c r="BH188" s="13" t="s">
        <v>122</v>
      </c>
      <c r="BI188" s="149">
        <f t="shared" si="29"/>
        <v>0</v>
      </c>
      <c r="BJ188" s="13" t="s">
        <v>121</v>
      </c>
      <c r="BK188" s="147" t="s">
        <v>348</v>
      </c>
    </row>
    <row r="189" spans="2:63" s="1" customFormat="1" ht="16.5" customHeight="1">
      <c r="B189" s="135"/>
      <c r="C189" s="150" t="s">
        <v>349</v>
      </c>
      <c r="D189" s="150" t="s">
        <v>124</v>
      </c>
      <c r="E189" s="151" t="s">
        <v>350</v>
      </c>
      <c r="F189" s="152" t="s">
        <v>351</v>
      </c>
      <c r="G189" s="153" t="s">
        <v>200</v>
      </c>
      <c r="H189" s="154">
        <v>5</v>
      </c>
      <c r="I189" s="155"/>
      <c r="J189" s="154">
        <f t="shared" si="20"/>
        <v>0</v>
      </c>
      <c r="K189" s="156"/>
      <c r="L189" s="157"/>
      <c r="M189" s="158" t="s">
        <v>1</v>
      </c>
      <c r="N189" s="159" t="s">
        <v>39</v>
      </c>
      <c r="P189" s="145">
        <f t="shared" si="21"/>
        <v>0</v>
      </c>
      <c r="Q189" s="145">
        <v>1E-4</v>
      </c>
      <c r="R189" s="145">
        <f t="shared" si="22"/>
        <v>5.0000000000000001E-4</v>
      </c>
      <c r="S189" s="145">
        <v>0</v>
      </c>
      <c r="T189" s="146">
        <f t="shared" si="23"/>
        <v>0</v>
      </c>
      <c r="AP189" s="147" t="s">
        <v>127</v>
      </c>
      <c r="AR189" s="147" t="s">
        <v>124</v>
      </c>
      <c r="AS189" s="147" t="s">
        <v>80</v>
      </c>
      <c r="AW189" s="13" t="s">
        <v>114</v>
      </c>
      <c r="BC189" s="148">
        <f t="shared" si="24"/>
        <v>0</v>
      </c>
      <c r="BD189" s="148">
        <f t="shared" si="25"/>
        <v>0</v>
      </c>
      <c r="BE189" s="148">
        <f t="shared" si="26"/>
        <v>0</v>
      </c>
      <c r="BF189" s="148">
        <f t="shared" si="27"/>
        <v>0</v>
      </c>
      <c r="BG189" s="148">
        <f t="shared" si="28"/>
        <v>0</v>
      </c>
      <c r="BH189" s="13" t="s">
        <v>122</v>
      </c>
      <c r="BI189" s="149">
        <f t="shared" si="29"/>
        <v>0</v>
      </c>
      <c r="BJ189" s="13" t="s">
        <v>127</v>
      </c>
      <c r="BK189" s="147" t="s">
        <v>352</v>
      </c>
    </row>
    <row r="190" spans="2:63" s="1" customFormat="1" ht="16.5" customHeight="1">
      <c r="B190" s="135"/>
      <c r="C190" s="136" t="s">
        <v>353</v>
      </c>
      <c r="D190" s="136" t="s">
        <v>117</v>
      </c>
      <c r="E190" s="137" t="s">
        <v>354</v>
      </c>
      <c r="F190" s="138" t="s">
        <v>355</v>
      </c>
      <c r="G190" s="139" t="s">
        <v>200</v>
      </c>
      <c r="H190" s="140">
        <v>66</v>
      </c>
      <c r="I190" s="141"/>
      <c r="J190" s="140">
        <f t="shared" si="20"/>
        <v>0</v>
      </c>
      <c r="K190" s="142"/>
      <c r="L190" s="28"/>
      <c r="M190" s="143" t="s">
        <v>1</v>
      </c>
      <c r="N190" s="144" t="s">
        <v>39</v>
      </c>
      <c r="P190" s="145">
        <f t="shared" si="21"/>
        <v>0</v>
      </c>
      <c r="Q190" s="145">
        <v>0</v>
      </c>
      <c r="R190" s="145">
        <f t="shared" si="22"/>
        <v>0</v>
      </c>
      <c r="S190" s="145">
        <v>0</v>
      </c>
      <c r="T190" s="146">
        <f t="shared" si="23"/>
        <v>0</v>
      </c>
      <c r="AP190" s="147" t="s">
        <v>121</v>
      </c>
      <c r="AR190" s="147" t="s">
        <v>117</v>
      </c>
      <c r="AS190" s="147" t="s">
        <v>80</v>
      </c>
      <c r="AW190" s="13" t="s">
        <v>114</v>
      </c>
      <c r="BC190" s="148">
        <f t="shared" si="24"/>
        <v>0</v>
      </c>
      <c r="BD190" s="148">
        <f t="shared" si="25"/>
        <v>0</v>
      </c>
      <c r="BE190" s="148">
        <f t="shared" si="26"/>
        <v>0</v>
      </c>
      <c r="BF190" s="148">
        <f t="shared" si="27"/>
        <v>0</v>
      </c>
      <c r="BG190" s="148">
        <f t="shared" si="28"/>
        <v>0</v>
      </c>
      <c r="BH190" s="13" t="s">
        <v>122</v>
      </c>
      <c r="BI190" s="149">
        <f t="shared" si="29"/>
        <v>0</v>
      </c>
      <c r="BJ190" s="13" t="s">
        <v>121</v>
      </c>
      <c r="BK190" s="147" t="s">
        <v>356</v>
      </c>
    </row>
    <row r="191" spans="2:63" s="1" customFormat="1" ht="24.15" customHeight="1">
      <c r="B191" s="135"/>
      <c r="C191" s="150" t="s">
        <v>357</v>
      </c>
      <c r="D191" s="150" t="s">
        <v>124</v>
      </c>
      <c r="E191" s="151" t="s">
        <v>358</v>
      </c>
      <c r="F191" s="152" t="s">
        <v>711</v>
      </c>
      <c r="G191" s="153" t="s">
        <v>200</v>
      </c>
      <c r="H191" s="154">
        <v>31</v>
      </c>
      <c r="I191" s="155"/>
      <c r="J191" s="154">
        <f t="shared" ref="J191:J207" si="30">ROUND(I191*H191,3)</f>
        <v>0</v>
      </c>
      <c r="K191" s="156"/>
      <c r="L191" s="157"/>
      <c r="M191" s="158" t="s">
        <v>1</v>
      </c>
      <c r="N191" s="159" t="s">
        <v>39</v>
      </c>
      <c r="P191" s="145">
        <f t="shared" ref="P191:P207" si="31">O191*H191</f>
        <v>0</v>
      </c>
      <c r="Q191" s="145">
        <v>1.3999999999999999E-4</v>
      </c>
      <c r="R191" s="145">
        <f t="shared" ref="R191:R207" si="32">Q191*H191</f>
        <v>4.3399999999999992E-3</v>
      </c>
      <c r="S191" s="145">
        <v>0</v>
      </c>
      <c r="T191" s="146">
        <f t="shared" ref="T191:T207" si="33">S191*H191</f>
        <v>0</v>
      </c>
      <c r="AP191" s="147" t="s">
        <v>127</v>
      </c>
      <c r="AR191" s="147" t="s">
        <v>124</v>
      </c>
      <c r="AS191" s="147" t="s">
        <v>80</v>
      </c>
      <c r="AW191" s="13" t="s">
        <v>114</v>
      </c>
      <c r="BC191" s="148">
        <f t="shared" ref="BC191:BC207" si="34">IF(N191="základná",J191,0)</f>
        <v>0</v>
      </c>
      <c r="BD191" s="148">
        <f t="shared" ref="BD191:BD207" si="35">IF(N191="znížená",J191,0)</f>
        <v>0</v>
      </c>
      <c r="BE191" s="148">
        <f t="shared" ref="BE191:BE207" si="36">IF(N191="zákl. prenesená",J191,0)</f>
        <v>0</v>
      </c>
      <c r="BF191" s="148">
        <f t="shared" ref="BF191:BF207" si="37">IF(N191="zníž. prenesená",J191,0)</f>
        <v>0</v>
      </c>
      <c r="BG191" s="148">
        <f t="shared" ref="BG191:BG207" si="38">IF(N191="nulová",J191,0)</f>
        <v>0</v>
      </c>
      <c r="BH191" s="13" t="s">
        <v>122</v>
      </c>
      <c r="BI191" s="149">
        <f t="shared" ref="BI191:BI207" si="39">ROUND(I191*H191,3)</f>
        <v>0</v>
      </c>
      <c r="BJ191" s="13" t="s">
        <v>127</v>
      </c>
      <c r="BK191" s="147" t="s">
        <v>359</v>
      </c>
    </row>
    <row r="192" spans="2:63" s="1" customFormat="1" ht="16.5" customHeight="1">
      <c r="B192" s="135"/>
      <c r="C192" s="150" t="s">
        <v>121</v>
      </c>
      <c r="D192" s="150" t="s">
        <v>124</v>
      </c>
      <c r="E192" s="151" t="s">
        <v>360</v>
      </c>
      <c r="F192" s="152" t="s">
        <v>361</v>
      </c>
      <c r="G192" s="153" t="s">
        <v>200</v>
      </c>
      <c r="H192" s="154">
        <v>6</v>
      </c>
      <c r="I192" s="155"/>
      <c r="J192" s="154">
        <f t="shared" si="30"/>
        <v>0</v>
      </c>
      <c r="K192" s="156"/>
      <c r="L192" s="157"/>
      <c r="M192" s="158" t="s">
        <v>1</v>
      </c>
      <c r="N192" s="159" t="s">
        <v>39</v>
      </c>
      <c r="P192" s="145">
        <f t="shared" si="31"/>
        <v>0</v>
      </c>
      <c r="Q192" s="145">
        <v>1.7700000000000001E-3</v>
      </c>
      <c r="R192" s="145">
        <f t="shared" si="32"/>
        <v>1.0620000000000001E-2</v>
      </c>
      <c r="S192" s="145">
        <v>0</v>
      </c>
      <c r="T192" s="146">
        <f t="shared" si="33"/>
        <v>0</v>
      </c>
      <c r="AP192" s="147" t="s">
        <v>127</v>
      </c>
      <c r="AR192" s="147" t="s">
        <v>124</v>
      </c>
      <c r="AS192" s="147" t="s">
        <v>80</v>
      </c>
      <c r="AW192" s="13" t="s">
        <v>114</v>
      </c>
      <c r="BC192" s="148">
        <f t="shared" si="34"/>
        <v>0</v>
      </c>
      <c r="BD192" s="148">
        <f t="shared" si="35"/>
        <v>0</v>
      </c>
      <c r="BE192" s="148">
        <f t="shared" si="36"/>
        <v>0</v>
      </c>
      <c r="BF192" s="148">
        <f t="shared" si="37"/>
        <v>0</v>
      </c>
      <c r="BG192" s="148">
        <f t="shared" si="38"/>
        <v>0</v>
      </c>
      <c r="BH192" s="13" t="s">
        <v>122</v>
      </c>
      <c r="BI192" s="149">
        <f t="shared" si="39"/>
        <v>0</v>
      </c>
      <c r="BJ192" s="13" t="s">
        <v>127</v>
      </c>
      <c r="BK192" s="147" t="s">
        <v>362</v>
      </c>
    </row>
    <row r="193" spans="2:63" s="1" customFormat="1" ht="16.5" customHeight="1">
      <c r="B193" s="135"/>
      <c r="C193" s="150" t="s">
        <v>363</v>
      </c>
      <c r="D193" s="150" t="s">
        <v>124</v>
      </c>
      <c r="E193" s="151" t="s">
        <v>364</v>
      </c>
      <c r="F193" s="152" t="s">
        <v>365</v>
      </c>
      <c r="G193" s="153" t="s">
        <v>200</v>
      </c>
      <c r="H193" s="154">
        <v>11</v>
      </c>
      <c r="I193" s="155"/>
      <c r="J193" s="154">
        <f t="shared" si="30"/>
        <v>0</v>
      </c>
      <c r="K193" s="156"/>
      <c r="L193" s="157"/>
      <c r="M193" s="158" t="s">
        <v>1</v>
      </c>
      <c r="N193" s="159" t="s">
        <v>39</v>
      </c>
      <c r="P193" s="145">
        <f t="shared" si="31"/>
        <v>0</v>
      </c>
      <c r="Q193" s="145">
        <v>1.7700000000000001E-3</v>
      </c>
      <c r="R193" s="145">
        <f t="shared" si="32"/>
        <v>1.9470000000000001E-2</v>
      </c>
      <c r="S193" s="145">
        <v>0</v>
      </c>
      <c r="T193" s="146">
        <f t="shared" si="33"/>
        <v>0</v>
      </c>
      <c r="AP193" s="147" t="s">
        <v>127</v>
      </c>
      <c r="AR193" s="147" t="s">
        <v>124</v>
      </c>
      <c r="AS193" s="147" t="s">
        <v>80</v>
      </c>
      <c r="AW193" s="13" t="s">
        <v>114</v>
      </c>
      <c r="BC193" s="148">
        <f t="shared" si="34"/>
        <v>0</v>
      </c>
      <c r="BD193" s="148">
        <f t="shared" si="35"/>
        <v>0</v>
      </c>
      <c r="BE193" s="148">
        <f t="shared" si="36"/>
        <v>0</v>
      </c>
      <c r="BF193" s="148">
        <f t="shared" si="37"/>
        <v>0</v>
      </c>
      <c r="BG193" s="148">
        <f t="shared" si="38"/>
        <v>0</v>
      </c>
      <c r="BH193" s="13" t="s">
        <v>122</v>
      </c>
      <c r="BI193" s="149">
        <f t="shared" si="39"/>
        <v>0</v>
      </c>
      <c r="BJ193" s="13" t="s">
        <v>127</v>
      </c>
      <c r="BK193" s="147" t="s">
        <v>366</v>
      </c>
    </row>
    <row r="194" spans="2:63" s="1" customFormat="1" ht="16.5" customHeight="1">
      <c r="B194" s="135"/>
      <c r="C194" s="150" t="s">
        <v>367</v>
      </c>
      <c r="D194" s="150" t="s">
        <v>124</v>
      </c>
      <c r="E194" s="151" t="s">
        <v>368</v>
      </c>
      <c r="F194" s="152" t="s">
        <v>369</v>
      </c>
      <c r="G194" s="153" t="s">
        <v>200</v>
      </c>
      <c r="H194" s="154">
        <v>12</v>
      </c>
      <c r="I194" s="155"/>
      <c r="J194" s="154">
        <f t="shared" si="30"/>
        <v>0</v>
      </c>
      <c r="K194" s="156"/>
      <c r="L194" s="157"/>
      <c r="M194" s="158" t="s">
        <v>1</v>
      </c>
      <c r="N194" s="159" t="s">
        <v>39</v>
      </c>
      <c r="P194" s="145">
        <f t="shared" si="31"/>
        <v>0</v>
      </c>
      <c r="Q194" s="145">
        <v>4.0200000000000001E-3</v>
      </c>
      <c r="R194" s="145">
        <f t="shared" si="32"/>
        <v>4.8240000000000005E-2</v>
      </c>
      <c r="S194" s="145">
        <v>0</v>
      </c>
      <c r="T194" s="146">
        <f t="shared" si="33"/>
        <v>0</v>
      </c>
      <c r="AP194" s="147" t="s">
        <v>127</v>
      </c>
      <c r="AR194" s="147" t="s">
        <v>124</v>
      </c>
      <c r="AS194" s="147" t="s">
        <v>80</v>
      </c>
      <c r="AW194" s="13" t="s">
        <v>114</v>
      </c>
      <c r="BC194" s="148">
        <f t="shared" si="34"/>
        <v>0</v>
      </c>
      <c r="BD194" s="148">
        <f t="shared" si="35"/>
        <v>0</v>
      </c>
      <c r="BE194" s="148">
        <f t="shared" si="36"/>
        <v>0</v>
      </c>
      <c r="BF194" s="148">
        <f t="shared" si="37"/>
        <v>0</v>
      </c>
      <c r="BG194" s="148">
        <f t="shared" si="38"/>
        <v>0</v>
      </c>
      <c r="BH194" s="13" t="s">
        <v>122</v>
      </c>
      <c r="BI194" s="149">
        <f t="shared" si="39"/>
        <v>0</v>
      </c>
      <c r="BJ194" s="13" t="s">
        <v>127</v>
      </c>
      <c r="BK194" s="147" t="s">
        <v>370</v>
      </c>
    </row>
    <row r="195" spans="2:63" s="1" customFormat="1" ht="16.5" customHeight="1">
      <c r="B195" s="135"/>
      <c r="C195" s="150" t="s">
        <v>371</v>
      </c>
      <c r="D195" s="150" t="s">
        <v>124</v>
      </c>
      <c r="E195" s="151" t="s">
        <v>372</v>
      </c>
      <c r="F195" s="152" t="s">
        <v>710</v>
      </c>
      <c r="G195" s="153" t="s">
        <v>200</v>
      </c>
      <c r="H195" s="154">
        <v>6</v>
      </c>
      <c r="I195" s="155"/>
      <c r="J195" s="154">
        <f t="shared" si="30"/>
        <v>0</v>
      </c>
      <c r="K195" s="156"/>
      <c r="L195" s="157"/>
      <c r="M195" s="158" t="s">
        <v>1</v>
      </c>
      <c r="N195" s="159" t="s">
        <v>39</v>
      </c>
      <c r="P195" s="145">
        <f t="shared" si="31"/>
        <v>0</v>
      </c>
      <c r="Q195" s="145">
        <v>4.0200000000000001E-3</v>
      </c>
      <c r="R195" s="145">
        <f t="shared" si="32"/>
        <v>2.4120000000000003E-2</v>
      </c>
      <c r="S195" s="145">
        <v>0</v>
      </c>
      <c r="T195" s="146">
        <f t="shared" si="33"/>
        <v>0</v>
      </c>
      <c r="AP195" s="147" t="s">
        <v>127</v>
      </c>
      <c r="AR195" s="147" t="s">
        <v>124</v>
      </c>
      <c r="AS195" s="147" t="s">
        <v>80</v>
      </c>
      <c r="AW195" s="13" t="s">
        <v>114</v>
      </c>
      <c r="BC195" s="148">
        <f t="shared" si="34"/>
        <v>0</v>
      </c>
      <c r="BD195" s="148">
        <f t="shared" si="35"/>
        <v>0</v>
      </c>
      <c r="BE195" s="148">
        <f t="shared" si="36"/>
        <v>0</v>
      </c>
      <c r="BF195" s="148">
        <f t="shared" si="37"/>
        <v>0</v>
      </c>
      <c r="BG195" s="148">
        <f t="shared" si="38"/>
        <v>0</v>
      </c>
      <c r="BH195" s="13" t="s">
        <v>122</v>
      </c>
      <c r="BI195" s="149">
        <f t="shared" si="39"/>
        <v>0</v>
      </c>
      <c r="BJ195" s="13" t="s">
        <v>127</v>
      </c>
      <c r="BK195" s="147" t="s">
        <v>373</v>
      </c>
    </row>
    <row r="196" spans="2:63" s="1" customFormat="1" ht="24.15" customHeight="1">
      <c r="B196" s="135"/>
      <c r="C196" s="136" t="s">
        <v>374</v>
      </c>
      <c r="D196" s="136" t="s">
        <v>117</v>
      </c>
      <c r="E196" s="137" t="s">
        <v>375</v>
      </c>
      <c r="F196" s="138" t="s">
        <v>709</v>
      </c>
      <c r="G196" s="139" t="s">
        <v>200</v>
      </c>
      <c r="H196" s="140">
        <v>10</v>
      </c>
      <c r="I196" s="141"/>
      <c r="J196" s="140">
        <f t="shared" si="30"/>
        <v>0</v>
      </c>
      <c r="K196" s="142"/>
      <c r="L196" s="28"/>
      <c r="M196" s="143" t="s">
        <v>1</v>
      </c>
      <c r="N196" s="144" t="s">
        <v>39</v>
      </c>
      <c r="P196" s="145">
        <f t="shared" si="31"/>
        <v>0</v>
      </c>
      <c r="Q196" s="145">
        <v>0</v>
      </c>
      <c r="R196" s="145">
        <f t="shared" si="32"/>
        <v>0</v>
      </c>
      <c r="S196" s="145">
        <v>0</v>
      </c>
      <c r="T196" s="146">
        <f t="shared" si="33"/>
        <v>0</v>
      </c>
      <c r="AP196" s="147" t="s">
        <v>121</v>
      </c>
      <c r="AR196" s="147" t="s">
        <v>117</v>
      </c>
      <c r="AS196" s="147" t="s">
        <v>80</v>
      </c>
      <c r="AW196" s="13" t="s">
        <v>114</v>
      </c>
      <c r="BC196" s="148">
        <f t="shared" si="34"/>
        <v>0</v>
      </c>
      <c r="BD196" s="148">
        <f t="shared" si="35"/>
        <v>0</v>
      </c>
      <c r="BE196" s="148">
        <f t="shared" si="36"/>
        <v>0</v>
      </c>
      <c r="BF196" s="148">
        <f t="shared" si="37"/>
        <v>0</v>
      </c>
      <c r="BG196" s="148">
        <f t="shared" si="38"/>
        <v>0</v>
      </c>
      <c r="BH196" s="13" t="s">
        <v>122</v>
      </c>
      <c r="BI196" s="149">
        <f t="shared" si="39"/>
        <v>0</v>
      </c>
      <c r="BJ196" s="13" t="s">
        <v>121</v>
      </c>
      <c r="BK196" s="147" t="s">
        <v>376</v>
      </c>
    </row>
    <row r="197" spans="2:63" s="1" customFormat="1" ht="33" customHeight="1">
      <c r="B197" s="135"/>
      <c r="C197" s="150" t="s">
        <v>377</v>
      </c>
      <c r="D197" s="150" t="s">
        <v>124</v>
      </c>
      <c r="E197" s="151" t="s">
        <v>378</v>
      </c>
      <c r="F197" s="152" t="s">
        <v>708</v>
      </c>
      <c r="G197" s="153" t="s">
        <v>200</v>
      </c>
      <c r="H197" s="154">
        <v>4</v>
      </c>
      <c r="I197" s="155"/>
      <c r="J197" s="154">
        <f t="shared" si="30"/>
        <v>0</v>
      </c>
      <c r="K197" s="156"/>
      <c r="L197" s="157"/>
      <c r="M197" s="158" t="s">
        <v>1</v>
      </c>
      <c r="N197" s="159" t="s">
        <v>39</v>
      </c>
      <c r="P197" s="145">
        <f t="shared" si="31"/>
        <v>0</v>
      </c>
      <c r="Q197" s="145">
        <v>0</v>
      </c>
      <c r="R197" s="145">
        <f t="shared" si="32"/>
        <v>0</v>
      </c>
      <c r="S197" s="145">
        <v>0</v>
      </c>
      <c r="T197" s="146">
        <f t="shared" si="33"/>
        <v>0</v>
      </c>
      <c r="AP197" s="147" t="s">
        <v>127</v>
      </c>
      <c r="AR197" s="147" t="s">
        <v>124</v>
      </c>
      <c r="AS197" s="147" t="s">
        <v>80</v>
      </c>
      <c r="AW197" s="13" t="s">
        <v>114</v>
      </c>
      <c r="BC197" s="148">
        <f t="shared" si="34"/>
        <v>0</v>
      </c>
      <c r="BD197" s="148">
        <f t="shared" si="35"/>
        <v>0</v>
      </c>
      <c r="BE197" s="148">
        <f t="shared" si="36"/>
        <v>0</v>
      </c>
      <c r="BF197" s="148">
        <f t="shared" si="37"/>
        <v>0</v>
      </c>
      <c r="BG197" s="148">
        <f t="shared" si="38"/>
        <v>0</v>
      </c>
      <c r="BH197" s="13" t="s">
        <v>122</v>
      </c>
      <c r="BI197" s="149">
        <f t="shared" si="39"/>
        <v>0</v>
      </c>
      <c r="BJ197" s="13" t="s">
        <v>127</v>
      </c>
      <c r="BK197" s="147" t="s">
        <v>379</v>
      </c>
    </row>
    <row r="198" spans="2:63" s="1" customFormat="1" ht="24.15" customHeight="1">
      <c r="B198" s="135"/>
      <c r="C198" s="150" t="s">
        <v>380</v>
      </c>
      <c r="D198" s="150" t="s">
        <v>124</v>
      </c>
      <c r="E198" s="151" t="s">
        <v>381</v>
      </c>
      <c r="F198" s="152" t="s">
        <v>382</v>
      </c>
      <c r="G198" s="153" t="s">
        <v>200</v>
      </c>
      <c r="H198" s="154">
        <v>6</v>
      </c>
      <c r="I198" s="155"/>
      <c r="J198" s="154">
        <f t="shared" si="30"/>
        <v>0</v>
      </c>
      <c r="K198" s="156"/>
      <c r="L198" s="157"/>
      <c r="M198" s="158" t="s">
        <v>1</v>
      </c>
      <c r="N198" s="159" t="s">
        <v>39</v>
      </c>
      <c r="P198" s="145">
        <f t="shared" si="31"/>
        <v>0</v>
      </c>
      <c r="Q198" s="145">
        <v>0</v>
      </c>
      <c r="R198" s="145">
        <f t="shared" si="32"/>
        <v>0</v>
      </c>
      <c r="S198" s="145">
        <v>0</v>
      </c>
      <c r="T198" s="146">
        <f t="shared" si="33"/>
        <v>0</v>
      </c>
      <c r="AP198" s="147" t="s">
        <v>127</v>
      </c>
      <c r="AR198" s="147" t="s">
        <v>124</v>
      </c>
      <c r="AS198" s="147" t="s">
        <v>80</v>
      </c>
      <c r="AW198" s="13" t="s">
        <v>114</v>
      </c>
      <c r="BC198" s="148">
        <f t="shared" si="34"/>
        <v>0</v>
      </c>
      <c r="BD198" s="148">
        <f t="shared" si="35"/>
        <v>0</v>
      </c>
      <c r="BE198" s="148">
        <f t="shared" si="36"/>
        <v>0</v>
      </c>
      <c r="BF198" s="148">
        <f t="shared" si="37"/>
        <v>0</v>
      </c>
      <c r="BG198" s="148">
        <f t="shared" si="38"/>
        <v>0</v>
      </c>
      <c r="BH198" s="13" t="s">
        <v>122</v>
      </c>
      <c r="BI198" s="149">
        <f t="shared" si="39"/>
        <v>0</v>
      </c>
      <c r="BJ198" s="13" t="s">
        <v>127</v>
      </c>
      <c r="BK198" s="147" t="s">
        <v>383</v>
      </c>
    </row>
    <row r="199" spans="2:63" s="1" customFormat="1" ht="16.5" customHeight="1">
      <c r="B199" s="135"/>
      <c r="C199" s="150" t="s">
        <v>384</v>
      </c>
      <c r="D199" s="150" t="s">
        <v>124</v>
      </c>
      <c r="E199" s="151" t="s">
        <v>385</v>
      </c>
      <c r="F199" s="152" t="s">
        <v>386</v>
      </c>
      <c r="G199" s="153" t="s">
        <v>200</v>
      </c>
      <c r="H199" s="154">
        <v>12</v>
      </c>
      <c r="I199" s="155"/>
      <c r="J199" s="154">
        <f t="shared" si="30"/>
        <v>0</v>
      </c>
      <c r="K199" s="156"/>
      <c r="L199" s="157"/>
      <c r="M199" s="158" t="s">
        <v>1</v>
      </c>
      <c r="N199" s="159" t="s">
        <v>39</v>
      </c>
      <c r="P199" s="145">
        <f t="shared" si="31"/>
        <v>0</v>
      </c>
      <c r="Q199" s="145">
        <v>1.0000000000000001E-5</v>
      </c>
      <c r="R199" s="145">
        <f t="shared" si="32"/>
        <v>1.2000000000000002E-4</v>
      </c>
      <c r="S199" s="145">
        <v>0</v>
      </c>
      <c r="T199" s="146">
        <f t="shared" si="33"/>
        <v>0</v>
      </c>
      <c r="AP199" s="147" t="s">
        <v>127</v>
      </c>
      <c r="AR199" s="147" t="s">
        <v>124</v>
      </c>
      <c r="AS199" s="147" t="s">
        <v>80</v>
      </c>
      <c r="AW199" s="13" t="s">
        <v>114</v>
      </c>
      <c r="BC199" s="148">
        <f t="shared" si="34"/>
        <v>0</v>
      </c>
      <c r="BD199" s="148">
        <f t="shared" si="35"/>
        <v>0</v>
      </c>
      <c r="BE199" s="148">
        <f t="shared" si="36"/>
        <v>0</v>
      </c>
      <c r="BF199" s="148">
        <f t="shared" si="37"/>
        <v>0</v>
      </c>
      <c r="BG199" s="148">
        <f t="shared" si="38"/>
        <v>0</v>
      </c>
      <c r="BH199" s="13" t="s">
        <v>122</v>
      </c>
      <c r="BI199" s="149">
        <f t="shared" si="39"/>
        <v>0</v>
      </c>
      <c r="BJ199" s="13" t="s">
        <v>127</v>
      </c>
      <c r="BK199" s="147" t="s">
        <v>387</v>
      </c>
    </row>
    <row r="200" spans="2:63" s="1" customFormat="1" ht="24.15" customHeight="1">
      <c r="B200" s="135"/>
      <c r="C200" s="136" t="s">
        <v>388</v>
      </c>
      <c r="D200" s="136" t="s">
        <v>117</v>
      </c>
      <c r="E200" s="137" t="s">
        <v>389</v>
      </c>
      <c r="F200" s="138" t="s">
        <v>390</v>
      </c>
      <c r="G200" s="139" t="s">
        <v>200</v>
      </c>
      <c r="H200" s="140">
        <v>3</v>
      </c>
      <c r="I200" s="141"/>
      <c r="J200" s="140">
        <f t="shared" si="30"/>
        <v>0</v>
      </c>
      <c r="K200" s="142"/>
      <c r="L200" s="28"/>
      <c r="M200" s="143" t="s">
        <v>1</v>
      </c>
      <c r="N200" s="144" t="s">
        <v>39</v>
      </c>
      <c r="P200" s="145">
        <f t="shared" si="31"/>
        <v>0</v>
      </c>
      <c r="Q200" s="145">
        <v>0</v>
      </c>
      <c r="R200" s="145">
        <f t="shared" si="32"/>
        <v>0</v>
      </c>
      <c r="S200" s="145">
        <v>0</v>
      </c>
      <c r="T200" s="146">
        <f t="shared" si="33"/>
        <v>0</v>
      </c>
      <c r="AP200" s="147" t="s">
        <v>121</v>
      </c>
      <c r="AR200" s="147" t="s">
        <v>117</v>
      </c>
      <c r="AS200" s="147" t="s">
        <v>80</v>
      </c>
      <c r="AW200" s="13" t="s">
        <v>114</v>
      </c>
      <c r="BC200" s="148">
        <f t="shared" si="34"/>
        <v>0</v>
      </c>
      <c r="BD200" s="148">
        <f t="shared" si="35"/>
        <v>0</v>
      </c>
      <c r="BE200" s="148">
        <f t="shared" si="36"/>
        <v>0</v>
      </c>
      <c r="BF200" s="148">
        <f t="shared" si="37"/>
        <v>0</v>
      </c>
      <c r="BG200" s="148">
        <f t="shared" si="38"/>
        <v>0</v>
      </c>
      <c r="BH200" s="13" t="s">
        <v>122</v>
      </c>
      <c r="BI200" s="149">
        <f t="shared" si="39"/>
        <v>0</v>
      </c>
      <c r="BJ200" s="13" t="s">
        <v>121</v>
      </c>
      <c r="BK200" s="147" t="s">
        <v>391</v>
      </c>
    </row>
    <row r="201" spans="2:63" s="1" customFormat="1" ht="24.15" customHeight="1">
      <c r="B201" s="135"/>
      <c r="C201" s="136" t="s">
        <v>392</v>
      </c>
      <c r="D201" s="136" t="s">
        <v>117</v>
      </c>
      <c r="E201" s="137" t="s">
        <v>393</v>
      </c>
      <c r="F201" s="138" t="s">
        <v>394</v>
      </c>
      <c r="G201" s="139" t="s">
        <v>200</v>
      </c>
      <c r="H201" s="140">
        <v>3</v>
      </c>
      <c r="I201" s="141"/>
      <c r="J201" s="140">
        <f t="shared" si="30"/>
        <v>0</v>
      </c>
      <c r="K201" s="142"/>
      <c r="L201" s="28"/>
      <c r="M201" s="143" t="s">
        <v>1</v>
      </c>
      <c r="N201" s="144" t="s">
        <v>39</v>
      </c>
      <c r="P201" s="145">
        <f t="shared" si="31"/>
        <v>0</v>
      </c>
      <c r="Q201" s="145">
        <v>0</v>
      </c>
      <c r="R201" s="145">
        <f t="shared" si="32"/>
        <v>0</v>
      </c>
      <c r="S201" s="145">
        <v>0</v>
      </c>
      <c r="T201" s="146">
        <f t="shared" si="33"/>
        <v>0</v>
      </c>
      <c r="AP201" s="147" t="s">
        <v>121</v>
      </c>
      <c r="AR201" s="147" t="s">
        <v>117</v>
      </c>
      <c r="AS201" s="147" t="s">
        <v>80</v>
      </c>
      <c r="AW201" s="13" t="s">
        <v>114</v>
      </c>
      <c r="BC201" s="148">
        <f t="shared" si="34"/>
        <v>0</v>
      </c>
      <c r="BD201" s="148">
        <f t="shared" si="35"/>
        <v>0</v>
      </c>
      <c r="BE201" s="148">
        <f t="shared" si="36"/>
        <v>0</v>
      </c>
      <c r="BF201" s="148">
        <f t="shared" si="37"/>
        <v>0</v>
      </c>
      <c r="BG201" s="148">
        <f t="shared" si="38"/>
        <v>0</v>
      </c>
      <c r="BH201" s="13" t="s">
        <v>122</v>
      </c>
      <c r="BI201" s="149">
        <f t="shared" si="39"/>
        <v>0</v>
      </c>
      <c r="BJ201" s="13" t="s">
        <v>121</v>
      </c>
      <c r="BK201" s="147" t="s">
        <v>395</v>
      </c>
    </row>
    <row r="202" spans="2:63" s="1" customFormat="1" ht="16.5" customHeight="1">
      <c r="B202" s="135"/>
      <c r="C202" s="136" t="s">
        <v>396</v>
      </c>
      <c r="D202" s="136" t="s">
        <v>117</v>
      </c>
      <c r="E202" s="137" t="s">
        <v>397</v>
      </c>
      <c r="F202" s="138" t="s">
        <v>398</v>
      </c>
      <c r="G202" s="139" t="s">
        <v>200</v>
      </c>
      <c r="H202" s="140">
        <v>1</v>
      </c>
      <c r="I202" s="141"/>
      <c r="J202" s="140">
        <f t="shared" si="30"/>
        <v>0</v>
      </c>
      <c r="K202" s="142"/>
      <c r="L202" s="28"/>
      <c r="M202" s="143" t="s">
        <v>1</v>
      </c>
      <c r="N202" s="144" t="s">
        <v>39</v>
      </c>
      <c r="P202" s="145">
        <f t="shared" si="31"/>
        <v>0</v>
      </c>
      <c r="Q202" s="145">
        <v>0</v>
      </c>
      <c r="R202" s="145">
        <f t="shared" si="32"/>
        <v>0</v>
      </c>
      <c r="S202" s="145">
        <v>0</v>
      </c>
      <c r="T202" s="146">
        <f t="shared" si="33"/>
        <v>0</v>
      </c>
      <c r="AP202" s="147" t="s">
        <v>121</v>
      </c>
      <c r="AR202" s="147" t="s">
        <v>117</v>
      </c>
      <c r="AS202" s="147" t="s">
        <v>80</v>
      </c>
      <c r="AW202" s="13" t="s">
        <v>114</v>
      </c>
      <c r="BC202" s="148">
        <f t="shared" si="34"/>
        <v>0</v>
      </c>
      <c r="BD202" s="148">
        <f t="shared" si="35"/>
        <v>0</v>
      </c>
      <c r="BE202" s="148">
        <f t="shared" si="36"/>
        <v>0</v>
      </c>
      <c r="BF202" s="148">
        <f t="shared" si="37"/>
        <v>0</v>
      </c>
      <c r="BG202" s="148">
        <f t="shared" si="38"/>
        <v>0</v>
      </c>
      <c r="BH202" s="13" t="s">
        <v>122</v>
      </c>
      <c r="BI202" s="149">
        <f t="shared" si="39"/>
        <v>0</v>
      </c>
      <c r="BJ202" s="13" t="s">
        <v>121</v>
      </c>
      <c r="BK202" s="147" t="s">
        <v>399</v>
      </c>
    </row>
    <row r="203" spans="2:63" s="1" customFormat="1" ht="37.950000000000003" customHeight="1">
      <c r="B203" s="135"/>
      <c r="C203" s="150" t="s">
        <v>400</v>
      </c>
      <c r="D203" s="150" t="s">
        <v>124</v>
      </c>
      <c r="E203" s="151" t="s">
        <v>401</v>
      </c>
      <c r="F203" s="152" t="s">
        <v>402</v>
      </c>
      <c r="G203" s="153" t="s">
        <v>200</v>
      </c>
      <c r="H203" s="154">
        <v>1</v>
      </c>
      <c r="I203" s="155"/>
      <c r="J203" s="154">
        <f t="shared" si="30"/>
        <v>0</v>
      </c>
      <c r="K203" s="156"/>
      <c r="L203" s="157"/>
      <c r="M203" s="158" t="s">
        <v>1</v>
      </c>
      <c r="N203" s="159" t="s">
        <v>39</v>
      </c>
      <c r="P203" s="145">
        <f t="shared" si="31"/>
        <v>0</v>
      </c>
      <c r="Q203" s="145">
        <v>5.8E-4</v>
      </c>
      <c r="R203" s="145">
        <f t="shared" si="32"/>
        <v>5.8E-4</v>
      </c>
      <c r="S203" s="145">
        <v>0</v>
      </c>
      <c r="T203" s="146">
        <f t="shared" si="33"/>
        <v>0</v>
      </c>
      <c r="AP203" s="147" t="s">
        <v>149</v>
      </c>
      <c r="AR203" s="147" t="s">
        <v>124</v>
      </c>
      <c r="AS203" s="147" t="s">
        <v>80</v>
      </c>
      <c r="AW203" s="13" t="s">
        <v>114</v>
      </c>
      <c r="BC203" s="148">
        <f t="shared" si="34"/>
        <v>0</v>
      </c>
      <c r="BD203" s="148">
        <f t="shared" si="35"/>
        <v>0</v>
      </c>
      <c r="BE203" s="148">
        <f t="shared" si="36"/>
        <v>0</v>
      </c>
      <c r="BF203" s="148">
        <f t="shared" si="37"/>
        <v>0</v>
      </c>
      <c r="BG203" s="148">
        <f t="shared" si="38"/>
        <v>0</v>
      </c>
      <c r="BH203" s="13" t="s">
        <v>122</v>
      </c>
      <c r="BI203" s="149">
        <f t="shared" si="39"/>
        <v>0</v>
      </c>
      <c r="BJ203" s="13" t="s">
        <v>133</v>
      </c>
      <c r="BK203" s="147" t="s">
        <v>403</v>
      </c>
    </row>
    <row r="204" spans="2:63" s="1" customFormat="1" ht="24.15" customHeight="1">
      <c r="B204" s="135"/>
      <c r="C204" s="136" t="s">
        <v>404</v>
      </c>
      <c r="D204" s="136" t="s">
        <v>117</v>
      </c>
      <c r="E204" s="137" t="s">
        <v>405</v>
      </c>
      <c r="F204" s="138" t="s">
        <v>406</v>
      </c>
      <c r="G204" s="139" t="s">
        <v>200</v>
      </c>
      <c r="H204" s="140">
        <v>150</v>
      </c>
      <c r="I204" s="141"/>
      <c r="J204" s="140">
        <f t="shared" si="30"/>
        <v>0</v>
      </c>
      <c r="K204" s="142"/>
      <c r="L204" s="28"/>
      <c r="M204" s="143" t="s">
        <v>1</v>
      </c>
      <c r="N204" s="144" t="s">
        <v>39</v>
      </c>
      <c r="P204" s="145">
        <f t="shared" si="31"/>
        <v>0</v>
      </c>
      <c r="Q204" s="145">
        <v>0</v>
      </c>
      <c r="R204" s="145">
        <f t="shared" si="32"/>
        <v>0</v>
      </c>
      <c r="S204" s="145">
        <v>0</v>
      </c>
      <c r="T204" s="146">
        <f t="shared" si="33"/>
        <v>0</v>
      </c>
      <c r="AP204" s="147" t="s">
        <v>121</v>
      </c>
      <c r="AR204" s="147" t="s">
        <v>117</v>
      </c>
      <c r="AS204" s="147" t="s">
        <v>80</v>
      </c>
      <c r="AW204" s="13" t="s">
        <v>114</v>
      </c>
      <c r="BC204" s="148">
        <f t="shared" si="34"/>
        <v>0</v>
      </c>
      <c r="BD204" s="148">
        <f t="shared" si="35"/>
        <v>0</v>
      </c>
      <c r="BE204" s="148">
        <f t="shared" si="36"/>
        <v>0</v>
      </c>
      <c r="BF204" s="148">
        <f t="shared" si="37"/>
        <v>0</v>
      </c>
      <c r="BG204" s="148">
        <f t="shared" si="38"/>
        <v>0</v>
      </c>
      <c r="BH204" s="13" t="s">
        <v>122</v>
      </c>
      <c r="BI204" s="149">
        <f t="shared" si="39"/>
        <v>0</v>
      </c>
      <c r="BJ204" s="13" t="s">
        <v>121</v>
      </c>
      <c r="BK204" s="147" t="s">
        <v>407</v>
      </c>
    </row>
    <row r="205" spans="2:63" s="1" customFormat="1" ht="21.75" customHeight="1">
      <c r="B205" s="135"/>
      <c r="C205" s="150" t="s">
        <v>408</v>
      </c>
      <c r="D205" s="150" t="s">
        <v>124</v>
      </c>
      <c r="E205" s="151" t="s">
        <v>409</v>
      </c>
      <c r="F205" s="152" t="s">
        <v>410</v>
      </c>
      <c r="G205" s="153" t="s">
        <v>200</v>
      </c>
      <c r="H205" s="154">
        <v>150</v>
      </c>
      <c r="I205" s="155"/>
      <c r="J205" s="154">
        <f t="shared" si="30"/>
        <v>0</v>
      </c>
      <c r="K205" s="156"/>
      <c r="L205" s="157"/>
      <c r="M205" s="158" t="s">
        <v>1</v>
      </c>
      <c r="N205" s="159" t="s">
        <v>39</v>
      </c>
      <c r="P205" s="145">
        <f t="shared" si="31"/>
        <v>0</v>
      </c>
      <c r="Q205" s="145">
        <v>0</v>
      </c>
      <c r="R205" s="145">
        <f t="shared" si="32"/>
        <v>0</v>
      </c>
      <c r="S205" s="145">
        <v>0</v>
      </c>
      <c r="T205" s="146">
        <f t="shared" si="33"/>
        <v>0</v>
      </c>
      <c r="AP205" s="147" t="s">
        <v>127</v>
      </c>
      <c r="AR205" s="147" t="s">
        <v>124</v>
      </c>
      <c r="AS205" s="147" t="s">
        <v>80</v>
      </c>
      <c r="AW205" s="13" t="s">
        <v>114</v>
      </c>
      <c r="BC205" s="148">
        <f t="shared" si="34"/>
        <v>0</v>
      </c>
      <c r="BD205" s="148">
        <f t="shared" si="35"/>
        <v>0</v>
      </c>
      <c r="BE205" s="148">
        <f t="shared" si="36"/>
        <v>0</v>
      </c>
      <c r="BF205" s="148">
        <f t="shared" si="37"/>
        <v>0</v>
      </c>
      <c r="BG205" s="148">
        <f t="shared" si="38"/>
        <v>0</v>
      </c>
      <c r="BH205" s="13" t="s">
        <v>122</v>
      </c>
      <c r="BI205" s="149">
        <f t="shared" si="39"/>
        <v>0</v>
      </c>
      <c r="BJ205" s="13" t="s">
        <v>127</v>
      </c>
      <c r="BK205" s="147" t="s">
        <v>411</v>
      </c>
    </row>
    <row r="206" spans="2:63" s="1" customFormat="1" ht="16.5" customHeight="1">
      <c r="B206" s="135"/>
      <c r="C206" s="150" t="s">
        <v>412</v>
      </c>
      <c r="D206" s="150" t="s">
        <v>124</v>
      </c>
      <c r="E206" s="151" t="s">
        <v>413</v>
      </c>
      <c r="F206" s="152" t="s">
        <v>414</v>
      </c>
      <c r="G206" s="153" t="s">
        <v>415</v>
      </c>
      <c r="H206" s="154">
        <v>150</v>
      </c>
      <c r="I206" s="155"/>
      <c r="J206" s="154">
        <f t="shared" si="30"/>
        <v>0</v>
      </c>
      <c r="K206" s="156"/>
      <c r="L206" s="157"/>
      <c r="M206" s="158" t="s">
        <v>1</v>
      </c>
      <c r="N206" s="159" t="s">
        <v>39</v>
      </c>
      <c r="P206" s="145">
        <f t="shared" si="31"/>
        <v>0</v>
      </c>
      <c r="Q206" s="145">
        <v>1E-3</v>
      </c>
      <c r="R206" s="145">
        <f t="shared" si="32"/>
        <v>0.15</v>
      </c>
      <c r="S206" s="145">
        <v>0</v>
      </c>
      <c r="T206" s="146">
        <f t="shared" si="33"/>
        <v>0</v>
      </c>
      <c r="AP206" s="147" t="s">
        <v>127</v>
      </c>
      <c r="AR206" s="147" t="s">
        <v>124</v>
      </c>
      <c r="AS206" s="147" t="s">
        <v>80</v>
      </c>
      <c r="AW206" s="13" t="s">
        <v>114</v>
      </c>
      <c r="BC206" s="148">
        <f t="shared" si="34"/>
        <v>0</v>
      </c>
      <c r="BD206" s="148">
        <f t="shared" si="35"/>
        <v>0</v>
      </c>
      <c r="BE206" s="148">
        <f t="shared" si="36"/>
        <v>0</v>
      </c>
      <c r="BF206" s="148">
        <f t="shared" si="37"/>
        <v>0</v>
      </c>
      <c r="BG206" s="148">
        <f t="shared" si="38"/>
        <v>0</v>
      </c>
      <c r="BH206" s="13" t="s">
        <v>122</v>
      </c>
      <c r="BI206" s="149">
        <f t="shared" si="39"/>
        <v>0</v>
      </c>
      <c r="BJ206" s="13" t="s">
        <v>127</v>
      </c>
      <c r="BK206" s="147" t="s">
        <v>416</v>
      </c>
    </row>
    <row r="207" spans="2:63" s="1" customFormat="1" ht="16.5" customHeight="1">
      <c r="B207" s="135"/>
      <c r="C207" s="136" t="s">
        <v>417</v>
      </c>
      <c r="D207" s="136" t="s">
        <v>117</v>
      </c>
      <c r="E207" s="137" t="s">
        <v>418</v>
      </c>
      <c r="F207" s="138" t="s">
        <v>419</v>
      </c>
      <c r="G207" s="139" t="s">
        <v>120</v>
      </c>
      <c r="H207" s="140">
        <v>80</v>
      </c>
      <c r="I207" s="141"/>
      <c r="J207" s="140">
        <f t="shared" si="30"/>
        <v>0</v>
      </c>
      <c r="K207" s="142"/>
      <c r="L207" s="28"/>
      <c r="M207" s="143" t="s">
        <v>1</v>
      </c>
      <c r="N207" s="144" t="s">
        <v>39</v>
      </c>
      <c r="P207" s="145">
        <f t="shared" si="31"/>
        <v>0</v>
      </c>
      <c r="Q207" s="145">
        <v>0</v>
      </c>
      <c r="R207" s="145">
        <f t="shared" si="32"/>
        <v>0</v>
      </c>
      <c r="S207" s="145">
        <v>0</v>
      </c>
      <c r="T207" s="146">
        <f t="shared" si="33"/>
        <v>0</v>
      </c>
      <c r="AP207" s="147" t="s">
        <v>121</v>
      </c>
      <c r="AR207" s="147" t="s">
        <v>117</v>
      </c>
      <c r="AS207" s="147" t="s">
        <v>80</v>
      </c>
      <c r="AW207" s="13" t="s">
        <v>114</v>
      </c>
      <c r="BC207" s="148">
        <f t="shared" si="34"/>
        <v>0</v>
      </c>
      <c r="BD207" s="148">
        <f t="shared" si="35"/>
        <v>0</v>
      </c>
      <c r="BE207" s="148">
        <f t="shared" si="36"/>
        <v>0</v>
      </c>
      <c r="BF207" s="148">
        <f t="shared" si="37"/>
        <v>0</v>
      </c>
      <c r="BG207" s="148">
        <f t="shared" si="38"/>
        <v>0</v>
      </c>
      <c r="BH207" s="13" t="s">
        <v>122</v>
      </c>
      <c r="BI207" s="149">
        <f t="shared" si="39"/>
        <v>0</v>
      </c>
      <c r="BJ207" s="13" t="s">
        <v>121</v>
      </c>
      <c r="BK207" s="147" t="s">
        <v>420</v>
      </c>
    </row>
    <row r="208" spans="2:63" s="11" customFormat="1" ht="25.95" customHeight="1">
      <c r="B208" s="123"/>
      <c r="D208" s="124" t="s">
        <v>72</v>
      </c>
      <c r="E208" s="125" t="s">
        <v>421</v>
      </c>
      <c r="F208" s="125" t="s">
        <v>422</v>
      </c>
      <c r="I208" s="126"/>
      <c r="J208" s="127">
        <f>BI208</f>
        <v>0</v>
      </c>
      <c r="L208" s="123"/>
      <c r="M208" s="128"/>
      <c r="P208" s="129">
        <f>SUM(P209:P228)</f>
        <v>0</v>
      </c>
      <c r="R208" s="129">
        <f>SUM(R209:R228)</f>
        <v>5.7479999999999996E-2</v>
      </c>
      <c r="T208" s="130">
        <f>SUM(T209:T228)</f>
        <v>0</v>
      </c>
      <c r="AP208" s="124" t="s">
        <v>129</v>
      </c>
      <c r="AR208" s="131" t="s">
        <v>72</v>
      </c>
      <c r="AS208" s="131" t="s">
        <v>73</v>
      </c>
      <c r="AW208" s="124" t="s">
        <v>114</v>
      </c>
      <c r="BI208" s="132">
        <f>SUM(BI209:BI228)</f>
        <v>0</v>
      </c>
    </row>
    <row r="209" spans="2:63" s="1" customFormat="1" ht="16.5" customHeight="1">
      <c r="B209" s="135"/>
      <c r="C209" s="136" t="s">
        <v>423</v>
      </c>
      <c r="D209" s="136" t="s">
        <v>117</v>
      </c>
      <c r="E209" s="137" t="s">
        <v>424</v>
      </c>
      <c r="F209" s="138" t="s">
        <v>425</v>
      </c>
      <c r="G209" s="139" t="s">
        <v>200</v>
      </c>
      <c r="H209" s="140">
        <v>1</v>
      </c>
      <c r="I209" s="141"/>
      <c r="J209" s="140">
        <f t="shared" ref="J209:J228" si="40">ROUND(I209*H209,3)</f>
        <v>0</v>
      </c>
      <c r="K209" s="142"/>
      <c r="L209" s="28"/>
      <c r="M209" s="143" t="s">
        <v>1</v>
      </c>
      <c r="N209" s="144" t="s">
        <v>39</v>
      </c>
      <c r="P209" s="145">
        <f t="shared" ref="P209:P228" si="41">O209*H209</f>
        <v>0</v>
      </c>
      <c r="Q209" s="145">
        <v>0</v>
      </c>
      <c r="R209" s="145">
        <f t="shared" ref="R209:R228" si="42">Q209*H209</f>
        <v>0</v>
      </c>
      <c r="S209" s="145">
        <v>0</v>
      </c>
      <c r="T209" s="146">
        <f t="shared" ref="T209:T228" si="43">S209*H209</f>
        <v>0</v>
      </c>
      <c r="AP209" s="147" t="s">
        <v>121</v>
      </c>
      <c r="AR209" s="147" t="s">
        <v>117</v>
      </c>
      <c r="AS209" s="147" t="s">
        <v>80</v>
      </c>
      <c r="AW209" s="13" t="s">
        <v>114</v>
      </c>
      <c r="BC209" s="148">
        <f t="shared" ref="BC209:BC228" si="44">IF(N209="základná",J209,0)</f>
        <v>0</v>
      </c>
      <c r="BD209" s="148">
        <f t="shared" ref="BD209:BD228" si="45">IF(N209="znížená",J209,0)</f>
        <v>0</v>
      </c>
      <c r="BE209" s="148">
        <f t="shared" ref="BE209:BE228" si="46">IF(N209="zákl. prenesená",J209,0)</f>
        <v>0</v>
      </c>
      <c r="BF209" s="148">
        <f t="shared" ref="BF209:BF228" si="47">IF(N209="zníž. prenesená",J209,0)</f>
        <v>0</v>
      </c>
      <c r="BG209" s="148">
        <f t="shared" ref="BG209:BG228" si="48">IF(N209="nulová",J209,0)</f>
        <v>0</v>
      </c>
      <c r="BH209" s="13" t="s">
        <v>122</v>
      </c>
      <c r="BI209" s="149">
        <f t="shared" ref="BI209:BI228" si="49">ROUND(I209*H209,3)</f>
        <v>0</v>
      </c>
      <c r="BJ209" s="13" t="s">
        <v>121</v>
      </c>
      <c r="BK209" s="147" t="s">
        <v>426</v>
      </c>
    </row>
    <row r="210" spans="2:63" s="1" customFormat="1" ht="49.2" customHeight="1">
      <c r="B210" s="135"/>
      <c r="C210" s="150" t="s">
        <v>427</v>
      </c>
      <c r="D210" s="150" t="s">
        <v>124</v>
      </c>
      <c r="E210" s="151" t="s">
        <v>428</v>
      </c>
      <c r="F210" s="152" t="s">
        <v>429</v>
      </c>
      <c r="G210" s="153" t="s">
        <v>200</v>
      </c>
      <c r="H210" s="154">
        <v>1</v>
      </c>
      <c r="I210" s="155"/>
      <c r="J210" s="154">
        <f t="shared" si="40"/>
        <v>0</v>
      </c>
      <c r="K210" s="156"/>
      <c r="L210" s="157"/>
      <c r="M210" s="158" t="s">
        <v>1</v>
      </c>
      <c r="N210" s="159" t="s">
        <v>39</v>
      </c>
      <c r="P210" s="145">
        <f t="shared" si="41"/>
        <v>0</v>
      </c>
      <c r="Q210" s="145">
        <v>3.7499999999999999E-2</v>
      </c>
      <c r="R210" s="145">
        <f t="shared" si="42"/>
        <v>3.7499999999999999E-2</v>
      </c>
      <c r="S210" s="145">
        <v>0</v>
      </c>
      <c r="T210" s="146">
        <f t="shared" si="43"/>
        <v>0</v>
      </c>
      <c r="AP210" s="147" t="s">
        <v>127</v>
      </c>
      <c r="AR210" s="147" t="s">
        <v>124</v>
      </c>
      <c r="AS210" s="147" t="s">
        <v>80</v>
      </c>
      <c r="AW210" s="13" t="s">
        <v>114</v>
      </c>
      <c r="BC210" s="148">
        <f t="shared" si="44"/>
        <v>0</v>
      </c>
      <c r="BD210" s="148">
        <f t="shared" si="45"/>
        <v>0</v>
      </c>
      <c r="BE210" s="148">
        <f t="shared" si="46"/>
        <v>0</v>
      </c>
      <c r="BF210" s="148">
        <f t="shared" si="47"/>
        <v>0</v>
      </c>
      <c r="BG210" s="148">
        <f t="shared" si="48"/>
        <v>0</v>
      </c>
      <c r="BH210" s="13" t="s">
        <v>122</v>
      </c>
      <c r="BI210" s="149">
        <f t="shared" si="49"/>
        <v>0</v>
      </c>
      <c r="BJ210" s="13" t="s">
        <v>127</v>
      </c>
      <c r="BK210" s="147" t="s">
        <v>430</v>
      </c>
    </row>
    <row r="211" spans="2:63" s="1" customFormat="1" ht="33" customHeight="1">
      <c r="B211" s="135"/>
      <c r="C211" s="136" t="s">
        <v>431</v>
      </c>
      <c r="D211" s="136" t="s">
        <v>117</v>
      </c>
      <c r="E211" s="137" t="s">
        <v>432</v>
      </c>
      <c r="F211" s="138" t="s">
        <v>433</v>
      </c>
      <c r="G211" s="139" t="s">
        <v>120</v>
      </c>
      <c r="H211" s="140">
        <v>480</v>
      </c>
      <c r="I211" s="141"/>
      <c r="J211" s="140">
        <f t="shared" si="40"/>
        <v>0</v>
      </c>
      <c r="K211" s="142"/>
      <c r="L211" s="28"/>
      <c r="M211" s="143" t="s">
        <v>1</v>
      </c>
      <c r="N211" s="144" t="s">
        <v>39</v>
      </c>
      <c r="P211" s="145">
        <f t="shared" si="41"/>
        <v>0</v>
      </c>
      <c r="Q211" s="145">
        <v>0</v>
      </c>
      <c r="R211" s="145">
        <f t="shared" si="42"/>
        <v>0</v>
      </c>
      <c r="S211" s="145">
        <v>0</v>
      </c>
      <c r="T211" s="146">
        <f t="shared" si="43"/>
        <v>0</v>
      </c>
      <c r="AP211" s="147" t="s">
        <v>121</v>
      </c>
      <c r="AR211" s="147" t="s">
        <v>117</v>
      </c>
      <c r="AS211" s="147" t="s">
        <v>80</v>
      </c>
      <c r="AW211" s="13" t="s">
        <v>114</v>
      </c>
      <c r="BC211" s="148">
        <f t="shared" si="44"/>
        <v>0</v>
      </c>
      <c r="BD211" s="148">
        <f t="shared" si="45"/>
        <v>0</v>
      </c>
      <c r="BE211" s="148">
        <f t="shared" si="46"/>
        <v>0</v>
      </c>
      <c r="BF211" s="148">
        <f t="shared" si="47"/>
        <v>0</v>
      </c>
      <c r="BG211" s="148">
        <f t="shared" si="48"/>
        <v>0</v>
      </c>
      <c r="BH211" s="13" t="s">
        <v>122</v>
      </c>
      <c r="BI211" s="149">
        <f t="shared" si="49"/>
        <v>0</v>
      </c>
      <c r="BJ211" s="13" t="s">
        <v>121</v>
      </c>
      <c r="BK211" s="147" t="s">
        <v>434</v>
      </c>
    </row>
    <row r="212" spans="2:63" s="1" customFormat="1" ht="16.5" customHeight="1">
      <c r="B212" s="135"/>
      <c r="C212" s="150" t="s">
        <v>435</v>
      </c>
      <c r="D212" s="150" t="s">
        <v>124</v>
      </c>
      <c r="E212" s="151" t="s">
        <v>436</v>
      </c>
      <c r="F212" s="152" t="s">
        <v>718</v>
      </c>
      <c r="G212" s="153" t="s">
        <v>120</v>
      </c>
      <c r="H212" s="154">
        <v>480</v>
      </c>
      <c r="I212" s="155"/>
      <c r="J212" s="154">
        <f t="shared" si="40"/>
        <v>0</v>
      </c>
      <c r="K212" s="156"/>
      <c r="L212" s="157"/>
      <c r="M212" s="158" t="s">
        <v>1</v>
      </c>
      <c r="N212" s="159" t="s">
        <v>39</v>
      </c>
      <c r="P212" s="145">
        <f t="shared" si="41"/>
        <v>0</v>
      </c>
      <c r="Q212" s="145">
        <v>4.0000000000000003E-5</v>
      </c>
      <c r="R212" s="145">
        <f t="shared" si="42"/>
        <v>1.9200000000000002E-2</v>
      </c>
      <c r="S212" s="145">
        <v>0</v>
      </c>
      <c r="T212" s="146">
        <f t="shared" si="43"/>
        <v>0</v>
      </c>
      <c r="AP212" s="147" t="s">
        <v>127</v>
      </c>
      <c r="AR212" s="147" t="s">
        <v>124</v>
      </c>
      <c r="AS212" s="147" t="s">
        <v>80</v>
      </c>
      <c r="AW212" s="13" t="s">
        <v>114</v>
      </c>
      <c r="BC212" s="148">
        <f t="shared" si="44"/>
        <v>0</v>
      </c>
      <c r="BD212" s="148">
        <f t="shared" si="45"/>
        <v>0</v>
      </c>
      <c r="BE212" s="148">
        <f t="shared" si="46"/>
        <v>0</v>
      </c>
      <c r="BF212" s="148">
        <f t="shared" si="47"/>
        <v>0</v>
      </c>
      <c r="BG212" s="148">
        <f t="shared" si="48"/>
        <v>0</v>
      </c>
      <c r="BH212" s="13" t="s">
        <v>122</v>
      </c>
      <c r="BI212" s="149">
        <f t="shared" si="49"/>
        <v>0</v>
      </c>
      <c r="BJ212" s="13" t="s">
        <v>127</v>
      </c>
      <c r="BK212" s="147" t="s">
        <v>437</v>
      </c>
    </row>
    <row r="213" spans="2:63" s="1" customFormat="1" ht="16.5" customHeight="1">
      <c r="B213" s="135"/>
      <c r="C213" s="136" t="s">
        <v>438</v>
      </c>
      <c r="D213" s="136" t="s">
        <v>117</v>
      </c>
      <c r="E213" s="137" t="s">
        <v>439</v>
      </c>
      <c r="F213" s="138" t="s">
        <v>440</v>
      </c>
      <c r="G213" s="139" t="s">
        <v>200</v>
      </c>
      <c r="H213" s="140">
        <v>9</v>
      </c>
      <c r="I213" s="141"/>
      <c r="J213" s="140">
        <f t="shared" si="40"/>
        <v>0</v>
      </c>
      <c r="K213" s="142"/>
      <c r="L213" s="28"/>
      <c r="M213" s="143" t="s">
        <v>1</v>
      </c>
      <c r="N213" s="144" t="s">
        <v>39</v>
      </c>
      <c r="P213" s="145">
        <f t="shared" si="41"/>
        <v>0</v>
      </c>
      <c r="Q213" s="145">
        <v>0</v>
      </c>
      <c r="R213" s="145">
        <f t="shared" si="42"/>
        <v>0</v>
      </c>
      <c r="S213" s="145">
        <v>0</v>
      </c>
      <c r="T213" s="146">
        <f t="shared" si="43"/>
        <v>0</v>
      </c>
      <c r="AP213" s="147" t="s">
        <v>121</v>
      </c>
      <c r="AR213" s="147" t="s">
        <v>117</v>
      </c>
      <c r="AS213" s="147" t="s">
        <v>80</v>
      </c>
      <c r="AW213" s="13" t="s">
        <v>114</v>
      </c>
      <c r="BC213" s="148">
        <f t="shared" si="44"/>
        <v>0</v>
      </c>
      <c r="BD213" s="148">
        <f t="shared" si="45"/>
        <v>0</v>
      </c>
      <c r="BE213" s="148">
        <f t="shared" si="46"/>
        <v>0</v>
      </c>
      <c r="BF213" s="148">
        <f t="shared" si="47"/>
        <v>0</v>
      </c>
      <c r="BG213" s="148">
        <f t="shared" si="48"/>
        <v>0</v>
      </c>
      <c r="BH213" s="13" t="s">
        <v>122</v>
      </c>
      <c r="BI213" s="149">
        <f t="shared" si="49"/>
        <v>0</v>
      </c>
      <c r="BJ213" s="13" t="s">
        <v>121</v>
      </c>
      <c r="BK213" s="147" t="s">
        <v>441</v>
      </c>
    </row>
    <row r="214" spans="2:63" s="1" customFormat="1" ht="24.15" customHeight="1">
      <c r="B214" s="135"/>
      <c r="C214" s="150" t="s">
        <v>442</v>
      </c>
      <c r="D214" s="150" t="s">
        <v>124</v>
      </c>
      <c r="E214" s="151" t="s">
        <v>443</v>
      </c>
      <c r="F214" s="152" t="s">
        <v>444</v>
      </c>
      <c r="G214" s="153" t="s">
        <v>200</v>
      </c>
      <c r="H214" s="154">
        <v>1</v>
      </c>
      <c r="I214" s="155"/>
      <c r="J214" s="154">
        <f t="shared" si="40"/>
        <v>0</v>
      </c>
      <c r="K214" s="156"/>
      <c r="L214" s="157"/>
      <c r="M214" s="158" t="s">
        <v>1</v>
      </c>
      <c r="N214" s="159" t="s">
        <v>39</v>
      </c>
      <c r="P214" s="145">
        <f t="shared" si="41"/>
        <v>0</v>
      </c>
      <c r="Q214" s="145">
        <v>6.9999999999999994E-5</v>
      </c>
      <c r="R214" s="145">
        <f t="shared" si="42"/>
        <v>6.9999999999999994E-5</v>
      </c>
      <c r="S214" s="145">
        <v>0</v>
      </c>
      <c r="T214" s="146">
        <f t="shared" si="43"/>
        <v>0</v>
      </c>
      <c r="AP214" s="147" t="s">
        <v>127</v>
      </c>
      <c r="AR214" s="147" t="s">
        <v>124</v>
      </c>
      <c r="AS214" s="147" t="s">
        <v>80</v>
      </c>
      <c r="AW214" s="13" t="s">
        <v>114</v>
      </c>
      <c r="BC214" s="148">
        <f t="shared" si="44"/>
        <v>0</v>
      </c>
      <c r="BD214" s="148">
        <f t="shared" si="45"/>
        <v>0</v>
      </c>
      <c r="BE214" s="148">
        <f t="shared" si="46"/>
        <v>0</v>
      </c>
      <c r="BF214" s="148">
        <f t="shared" si="47"/>
        <v>0</v>
      </c>
      <c r="BG214" s="148">
        <f t="shared" si="48"/>
        <v>0</v>
      </c>
      <c r="BH214" s="13" t="s">
        <v>122</v>
      </c>
      <c r="BI214" s="149">
        <f t="shared" si="49"/>
        <v>0</v>
      </c>
      <c r="BJ214" s="13" t="s">
        <v>127</v>
      </c>
      <c r="BK214" s="147" t="s">
        <v>445</v>
      </c>
    </row>
    <row r="215" spans="2:63" s="1" customFormat="1" ht="24.15" customHeight="1">
      <c r="B215" s="135"/>
      <c r="C215" s="150" t="s">
        <v>446</v>
      </c>
      <c r="D215" s="150" t="s">
        <v>124</v>
      </c>
      <c r="E215" s="151" t="s">
        <v>447</v>
      </c>
      <c r="F215" s="152" t="s">
        <v>448</v>
      </c>
      <c r="G215" s="153" t="s">
        <v>200</v>
      </c>
      <c r="H215" s="154">
        <v>8</v>
      </c>
      <c r="I215" s="155"/>
      <c r="J215" s="154">
        <f t="shared" si="40"/>
        <v>0</v>
      </c>
      <c r="K215" s="156"/>
      <c r="L215" s="157"/>
      <c r="M215" s="158" t="s">
        <v>1</v>
      </c>
      <c r="N215" s="159" t="s">
        <v>39</v>
      </c>
      <c r="P215" s="145">
        <f t="shared" si="41"/>
        <v>0</v>
      </c>
      <c r="Q215" s="145">
        <v>6.9999999999999994E-5</v>
      </c>
      <c r="R215" s="145">
        <f t="shared" si="42"/>
        <v>5.5999999999999995E-4</v>
      </c>
      <c r="S215" s="145">
        <v>0</v>
      </c>
      <c r="T215" s="146">
        <f t="shared" si="43"/>
        <v>0</v>
      </c>
      <c r="AP215" s="147" t="s">
        <v>127</v>
      </c>
      <c r="AR215" s="147" t="s">
        <v>124</v>
      </c>
      <c r="AS215" s="147" t="s">
        <v>80</v>
      </c>
      <c r="AW215" s="13" t="s">
        <v>114</v>
      </c>
      <c r="BC215" s="148">
        <f t="shared" si="44"/>
        <v>0</v>
      </c>
      <c r="BD215" s="148">
        <f t="shared" si="45"/>
        <v>0</v>
      </c>
      <c r="BE215" s="148">
        <f t="shared" si="46"/>
        <v>0</v>
      </c>
      <c r="BF215" s="148">
        <f t="shared" si="47"/>
        <v>0</v>
      </c>
      <c r="BG215" s="148">
        <f t="shared" si="48"/>
        <v>0</v>
      </c>
      <c r="BH215" s="13" t="s">
        <v>122</v>
      </c>
      <c r="BI215" s="149">
        <f t="shared" si="49"/>
        <v>0</v>
      </c>
      <c r="BJ215" s="13" t="s">
        <v>127</v>
      </c>
      <c r="BK215" s="147" t="s">
        <v>449</v>
      </c>
    </row>
    <row r="216" spans="2:63" s="1" customFormat="1" ht="24.15" customHeight="1">
      <c r="B216" s="135"/>
      <c r="C216" s="136" t="s">
        <v>450</v>
      </c>
      <c r="D216" s="136" t="s">
        <v>117</v>
      </c>
      <c r="E216" s="137" t="s">
        <v>451</v>
      </c>
      <c r="F216" s="138" t="s">
        <v>452</v>
      </c>
      <c r="G216" s="139" t="s">
        <v>200</v>
      </c>
      <c r="H216" s="140">
        <v>16</v>
      </c>
      <c r="I216" s="141"/>
      <c r="J216" s="140">
        <f t="shared" si="40"/>
        <v>0</v>
      </c>
      <c r="K216" s="142"/>
      <c r="L216" s="28"/>
      <c r="M216" s="143" t="s">
        <v>1</v>
      </c>
      <c r="N216" s="144" t="s">
        <v>39</v>
      </c>
      <c r="P216" s="145">
        <f t="shared" si="41"/>
        <v>0</v>
      </c>
      <c r="Q216" s="145">
        <v>0</v>
      </c>
      <c r="R216" s="145">
        <f t="shared" si="42"/>
        <v>0</v>
      </c>
      <c r="S216" s="145">
        <v>0</v>
      </c>
      <c r="T216" s="146">
        <f t="shared" si="43"/>
        <v>0</v>
      </c>
      <c r="AP216" s="147" t="s">
        <v>121</v>
      </c>
      <c r="AR216" s="147" t="s">
        <v>117</v>
      </c>
      <c r="AS216" s="147" t="s">
        <v>80</v>
      </c>
      <c r="AW216" s="13" t="s">
        <v>114</v>
      </c>
      <c r="BC216" s="148">
        <f t="shared" si="44"/>
        <v>0</v>
      </c>
      <c r="BD216" s="148">
        <f t="shared" si="45"/>
        <v>0</v>
      </c>
      <c r="BE216" s="148">
        <f t="shared" si="46"/>
        <v>0</v>
      </c>
      <c r="BF216" s="148">
        <f t="shared" si="47"/>
        <v>0</v>
      </c>
      <c r="BG216" s="148">
        <f t="shared" si="48"/>
        <v>0</v>
      </c>
      <c r="BH216" s="13" t="s">
        <v>122</v>
      </c>
      <c r="BI216" s="149">
        <f t="shared" si="49"/>
        <v>0</v>
      </c>
      <c r="BJ216" s="13" t="s">
        <v>121</v>
      </c>
      <c r="BK216" s="147" t="s">
        <v>453</v>
      </c>
    </row>
    <row r="217" spans="2:63" s="1" customFormat="1" ht="21.75" customHeight="1">
      <c r="B217" s="135"/>
      <c r="C217" s="136" t="s">
        <v>454</v>
      </c>
      <c r="D217" s="136" t="s">
        <v>117</v>
      </c>
      <c r="E217" s="137" t="s">
        <v>455</v>
      </c>
      <c r="F217" s="138" t="s">
        <v>456</v>
      </c>
      <c r="G217" s="139" t="s">
        <v>200</v>
      </c>
      <c r="H217" s="140">
        <v>1</v>
      </c>
      <c r="I217" s="141"/>
      <c r="J217" s="140">
        <f t="shared" si="40"/>
        <v>0</v>
      </c>
      <c r="K217" s="142"/>
      <c r="L217" s="28"/>
      <c r="M217" s="143" t="s">
        <v>1</v>
      </c>
      <c r="N217" s="144" t="s">
        <v>39</v>
      </c>
      <c r="P217" s="145">
        <f t="shared" si="41"/>
        <v>0</v>
      </c>
      <c r="Q217" s="145">
        <v>0</v>
      </c>
      <c r="R217" s="145">
        <f t="shared" si="42"/>
        <v>0</v>
      </c>
      <c r="S217" s="145">
        <v>0</v>
      </c>
      <c r="T217" s="146">
        <f t="shared" si="43"/>
        <v>0</v>
      </c>
      <c r="AP217" s="147" t="s">
        <v>121</v>
      </c>
      <c r="AR217" s="147" t="s">
        <v>117</v>
      </c>
      <c r="AS217" s="147" t="s">
        <v>80</v>
      </c>
      <c r="AW217" s="13" t="s">
        <v>114</v>
      </c>
      <c r="BC217" s="148">
        <f t="shared" si="44"/>
        <v>0</v>
      </c>
      <c r="BD217" s="148">
        <f t="shared" si="45"/>
        <v>0</v>
      </c>
      <c r="BE217" s="148">
        <f t="shared" si="46"/>
        <v>0</v>
      </c>
      <c r="BF217" s="148">
        <f t="shared" si="47"/>
        <v>0</v>
      </c>
      <c r="BG217" s="148">
        <f t="shared" si="48"/>
        <v>0</v>
      </c>
      <c r="BH217" s="13" t="s">
        <v>122</v>
      </c>
      <c r="BI217" s="149">
        <f t="shared" si="49"/>
        <v>0</v>
      </c>
      <c r="BJ217" s="13" t="s">
        <v>121</v>
      </c>
      <c r="BK217" s="147" t="s">
        <v>457</v>
      </c>
    </row>
    <row r="218" spans="2:63" s="1" customFormat="1" ht="24.15" customHeight="1">
      <c r="B218" s="135"/>
      <c r="C218" s="150" t="s">
        <v>458</v>
      </c>
      <c r="D218" s="150" t="s">
        <v>124</v>
      </c>
      <c r="E218" s="151" t="s">
        <v>459</v>
      </c>
      <c r="F218" s="152" t="s">
        <v>707</v>
      </c>
      <c r="G218" s="153" t="s">
        <v>200</v>
      </c>
      <c r="H218" s="154">
        <v>1</v>
      </c>
      <c r="I218" s="155"/>
      <c r="J218" s="154">
        <f t="shared" si="40"/>
        <v>0</v>
      </c>
      <c r="K218" s="156"/>
      <c r="L218" s="157"/>
      <c r="M218" s="158" t="s">
        <v>1</v>
      </c>
      <c r="N218" s="159" t="s">
        <v>39</v>
      </c>
      <c r="P218" s="145">
        <f t="shared" si="41"/>
        <v>0</v>
      </c>
      <c r="Q218" s="145">
        <v>1.4999999999999999E-4</v>
      </c>
      <c r="R218" s="145">
        <f t="shared" si="42"/>
        <v>1.4999999999999999E-4</v>
      </c>
      <c r="S218" s="145">
        <v>0</v>
      </c>
      <c r="T218" s="146">
        <f t="shared" si="43"/>
        <v>0</v>
      </c>
      <c r="AP218" s="147" t="s">
        <v>127</v>
      </c>
      <c r="AR218" s="147" t="s">
        <v>124</v>
      </c>
      <c r="AS218" s="147" t="s">
        <v>80</v>
      </c>
      <c r="AW218" s="13" t="s">
        <v>114</v>
      </c>
      <c r="BC218" s="148">
        <f t="shared" si="44"/>
        <v>0</v>
      </c>
      <c r="BD218" s="148">
        <f t="shared" si="45"/>
        <v>0</v>
      </c>
      <c r="BE218" s="148">
        <f t="shared" si="46"/>
        <v>0</v>
      </c>
      <c r="BF218" s="148">
        <f t="shared" si="47"/>
        <v>0</v>
      </c>
      <c r="BG218" s="148">
        <f t="shared" si="48"/>
        <v>0</v>
      </c>
      <c r="BH218" s="13" t="s">
        <v>122</v>
      </c>
      <c r="BI218" s="149">
        <f t="shared" si="49"/>
        <v>0</v>
      </c>
      <c r="BJ218" s="13" t="s">
        <v>127</v>
      </c>
      <c r="BK218" s="147" t="s">
        <v>460</v>
      </c>
    </row>
    <row r="219" spans="2:63" s="1" customFormat="1" ht="16.5" customHeight="1">
      <c r="B219" s="135"/>
      <c r="C219" s="136" t="s">
        <v>461</v>
      </c>
      <c r="D219" s="136" t="s">
        <v>117</v>
      </c>
      <c r="E219" s="137" t="s">
        <v>462</v>
      </c>
      <c r="F219" s="138" t="s">
        <v>463</v>
      </c>
      <c r="G219" s="139" t="s">
        <v>464</v>
      </c>
      <c r="H219" s="140">
        <v>16</v>
      </c>
      <c r="I219" s="141"/>
      <c r="J219" s="140">
        <f t="shared" si="40"/>
        <v>0</v>
      </c>
      <c r="K219" s="142"/>
      <c r="L219" s="28"/>
      <c r="M219" s="143" t="s">
        <v>1</v>
      </c>
      <c r="N219" s="144" t="s">
        <v>39</v>
      </c>
      <c r="P219" s="145">
        <f t="shared" si="41"/>
        <v>0</v>
      </c>
      <c r="Q219" s="145">
        <v>0</v>
      </c>
      <c r="R219" s="145">
        <f t="shared" si="42"/>
        <v>0</v>
      </c>
      <c r="S219" s="145">
        <v>0</v>
      </c>
      <c r="T219" s="146">
        <f t="shared" si="43"/>
        <v>0</v>
      </c>
      <c r="AP219" s="147" t="s">
        <v>121</v>
      </c>
      <c r="AR219" s="147" t="s">
        <v>117</v>
      </c>
      <c r="AS219" s="147" t="s">
        <v>80</v>
      </c>
      <c r="AW219" s="13" t="s">
        <v>114</v>
      </c>
      <c r="BC219" s="148">
        <f t="shared" si="44"/>
        <v>0</v>
      </c>
      <c r="BD219" s="148">
        <f t="shared" si="45"/>
        <v>0</v>
      </c>
      <c r="BE219" s="148">
        <f t="shared" si="46"/>
        <v>0</v>
      </c>
      <c r="BF219" s="148">
        <f t="shared" si="47"/>
        <v>0</v>
      </c>
      <c r="BG219" s="148">
        <f t="shared" si="48"/>
        <v>0</v>
      </c>
      <c r="BH219" s="13" t="s">
        <v>122</v>
      </c>
      <c r="BI219" s="149">
        <f t="shared" si="49"/>
        <v>0</v>
      </c>
      <c r="BJ219" s="13" t="s">
        <v>121</v>
      </c>
      <c r="BK219" s="147" t="s">
        <v>465</v>
      </c>
    </row>
    <row r="220" spans="2:63" s="1" customFormat="1" ht="24.15" customHeight="1">
      <c r="B220" s="135"/>
      <c r="C220" s="136" t="s">
        <v>112</v>
      </c>
      <c r="D220" s="136" t="s">
        <v>117</v>
      </c>
      <c r="E220" s="137" t="s">
        <v>466</v>
      </c>
      <c r="F220" s="138" t="s">
        <v>467</v>
      </c>
      <c r="G220" s="139" t="s">
        <v>464</v>
      </c>
      <c r="H220" s="140">
        <v>10</v>
      </c>
      <c r="I220" s="141"/>
      <c r="J220" s="140">
        <f t="shared" si="40"/>
        <v>0</v>
      </c>
      <c r="K220" s="142"/>
      <c r="L220" s="28"/>
      <c r="M220" s="143" t="s">
        <v>1</v>
      </c>
      <c r="N220" s="144" t="s">
        <v>39</v>
      </c>
      <c r="P220" s="145">
        <f t="shared" si="41"/>
        <v>0</v>
      </c>
      <c r="Q220" s="145">
        <v>0</v>
      </c>
      <c r="R220" s="145">
        <f t="shared" si="42"/>
        <v>0</v>
      </c>
      <c r="S220" s="145">
        <v>0</v>
      </c>
      <c r="T220" s="146">
        <f t="shared" si="43"/>
        <v>0</v>
      </c>
      <c r="AP220" s="147" t="s">
        <v>121</v>
      </c>
      <c r="AR220" s="147" t="s">
        <v>117</v>
      </c>
      <c r="AS220" s="147" t="s">
        <v>80</v>
      </c>
      <c r="AW220" s="13" t="s">
        <v>114</v>
      </c>
      <c r="BC220" s="148">
        <f t="shared" si="44"/>
        <v>0</v>
      </c>
      <c r="BD220" s="148">
        <f t="shared" si="45"/>
        <v>0</v>
      </c>
      <c r="BE220" s="148">
        <f t="shared" si="46"/>
        <v>0</v>
      </c>
      <c r="BF220" s="148">
        <f t="shared" si="47"/>
        <v>0</v>
      </c>
      <c r="BG220" s="148">
        <f t="shared" si="48"/>
        <v>0</v>
      </c>
      <c r="BH220" s="13" t="s">
        <v>122</v>
      </c>
      <c r="BI220" s="149">
        <f t="shared" si="49"/>
        <v>0</v>
      </c>
      <c r="BJ220" s="13" t="s">
        <v>121</v>
      </c>
      <c r="BK220" s="147" t="s">
        <v>468</v>
      </c>
    </row>
    <row r="221" spans="2:63" s="1" customFormat="1" ht="24.15" customHeight="1">
      <c r="B221" s="135"/>
      <c r="C221" s="136" t="s">
        <v>469</v>
      </c>
      <c r="D221" s="136" t="s">
        <v>117</v>
      </c>
      <c r="E221" s="137" t="s">
        <v>470</v>
      </c>
      <c r="F221" s="138" t="s">
        <v>471</v>
      </c>
      <c r="G221" s="139" t="s">
        <v>472</v>
      </c>
      <c r="H221" s="140">
        <v>1</v>
      </c>
      <c r="I221" s="141"/>
      <c r="J221" s="140">
        <f t="shared" si="40"/>
        <v>0</v>
      </c>
      <c r="K221" s="142"/>
      <c r="L221" s="28"/>
      <c r="M221" s="143" t="s">
        <v>1</v>
      </c>
      <c r="N221" s="144" t="s">
        <v>39</v>
      </c>
      <c r="P221" s="145">
        <f t="shared" si="41"/>
        <v>0</v>
      </c>
      <c r="Q221" s="145">
        <v>0</v>
      </c>
      <c r="R221" s="145">
        <f t="shared" si="42"/>
        <v>0</v>
      </c>
      <c r="S221" s="145">
        <v>0</v>
      </c>
      <c r="T221" s="146">
        <f t="shared" si="43"/>
        <v>0</v>
      </c>
      <c r="AP221" s="147" t="s">
        <v>121</v>
      </c>
      <c r="AR221" s="147" t="s">
        <v>117</v>
      </c>
      <c r="AS221" s="147" t="s">
        <v>80</v>
      </c>
      <c r="AW221" s="13" t="s">
        <v>114</v>
      </c>
      <c r="BC221" s="148">
        <f t="shared" si="44"/>
        <v>0</v>
      </c>
      <c r="BD221" s="148">
        <f t="shared" si="45"/>
        <v>0</v>
      </c>
      <c r="BE221" s="148">
        <f t="shared" si="46"/>
        <v>0</v>
      </c>
      <c r="BF221" s="148">
        <f t="shared" si="47"/>
        <v>0</v>
      </c>
      <c r="BG221" s="148">
        <f t="shared" si="48"/>
        <v>0</v>
      </c>
      <c r="BH221" s="13" t="s">
        <v>122</v>
      </c>
      <c r="BI221" s="149">
        <f t="shared" si="49"/>
        <v>0</v>
      </c>
      <c r="BJ221" s="13" t="s">
        <v>121</v>
      </c>
      <c r="BK221" s="147" t="s">
        <v>473</v>
      </c>
    </row>
    <row r="222" spans="2:63" s="1" customFormat="1" ht="16.5" customHeight="1">
      <c r="B222" s="135"/>
      <c r="C222" s="136" t="s">
        <v>474</v>
      </c>
      <c r="D222" s="136" t="s">
        <v>117</v>
      </c>
      <c r="E222" s="137" t="s">
        <v>475</v>
      </c>
      <c r="F222" s="138" t="s">
        <v>476</v>
      </c>
      <c r="G222" s="139" t="s">
        <v>464</v>
      </c>
      <c r="H222" s="140">
        <v>60</v>
      </c>
      <c r="I222" s="141"/>
      <c r="J222" s="140">
        <f t="shared" si="40"/>
        <v>0</v>
      </c>
      <c r="K222" s="142"/>
      <c r="L222" s="28"/>
      <c r="M222" s="143" t="s">
        <v>1</v>
      </c>
      <c r="N222" s="144" t="s">
        <v>39</v>
      </c>
      <c r="P222" s="145">
        <f t="shared" si="41"/>
        <v>0</v>
      </c>
      <c r="Q222" s="145">
        <v>0</v>
      </c>
      <c r="R222" s="145">
        <f t="shared" si="42"/>
        <v>0</v>
      </c>
      <c r="S222" s="145">
        <v>0</v>
      </c>
      <c r="T222" s="146">
        <f t="shared" si="43"/>
        <v>0</v>
      </c>
      <c r="AP222" s="147" t="s">
        <v>121</v>
      </c>
      <c r="AR222" s="147" t="s">
        <v>117</v>
      </c>
      <c r="AS222" s="147" t="s">
        <v>80</v>
      </c>
      <c r="AW222" s="13" t="s">
        <v>114</v>
      </c>
      <c r="BC222" s="148">
        <f t="shared" si="44"/>
        <v>0</v>
      </c>
      <c r="BD222" s="148">
        <f t="shared" si="45"/>
        <v>0</v>
      </c>
      <c r="BE222" s="148">
        <f t="shared" si="46"/>
        <v>0</v>
      </c>
      <c r="BF222" s="148">
        <f t="shared" si="47"/>
        <v>0</v>
      </c>
      <c r="BG222" s="148">
        <f t="shared" si="48"/>
        <v>0</v>
      </c>
      <c r="BH222" s="13" t="s">
        <v>122</v>
      </c>
      <c r="BI222" s="149">
        <f t="shared" si="49"/>
        <v>0</v>
      </c>
      <c r="BJ222" s="13" t="s">
        <v>121</v>
      </c>
      <c r="BK222" s="147" t="s">
        <v>477</v>
      </c>
    </row>
    <row r="223" spans="2:63" s="1" customFormat="1" ht="16.5" customHeight="1">
      <c r="B223" s="135"/>
      <c r="C223" s="136" t="s">
        <v>478</v>
      </c>
      <c r="D223" s="136" t="s">
        <v>117</v>
      </c>
      <c r="E223" s="137" t="s">
        <v>479</v>
      </c>
      <c r="F223" s="138" t="s">
        <v>480</v>
      </c>
      <c r="G223" s="139" t="s">
        <v>464</v>
      </c>
      <c r="H223" s="140">
        <v>6</v>
      </c>
      <c r="I223" s="141"/>
      <c r="J223" s="140">
        <f t="shared" si="40"/>
        <v>0</v>
      </c>
      <c r="K223" s="142"/>
      <c r="L223" s="28"/>
      <c r="M223" s="143" t="s">
        <v>1</v>
      </c>
      <c r="N223" s="144" t="s">
        <v>39</v>
      </c>
      <c r="P223" s="145">
        <f t="shared" si="41"/>
        <v>0</v>
      </c>
      <c r="Q223" s="145">
        <v>0</v>
      </c>
      <c r="R223" s="145">
        <f t="shared" si="42"/>
        <v>0</v>
      </c>
      <c r="S223" s="145">
        <v>0</v>
      </c>
      <c r="T223" s="146">
        <f t="shared" si="43"/>
        <v>0</v>
      </c>
      <c r="AP223" s="147" t="s">
        <v>121</v>
      </c>
      <c r="AR223" s="147" t="s">
        <v>117</v>
      </c>
      <c r="AS223" s="147" t="s">
        <v>80</v>
      </c>
      <c r="AW223" s="13" t="s">
        <v>114</v>
      </c>
      <c r="BC223" s="148">
        <f t="shared" si="44"/>
        <v>0</v>
      </c>
      <c r="BD223" s="148">
        <f t="shared" si="45"/>
        <v>0</v>
      </c>
      <c r="BE223" s="148">
        <f t="shared" si="46"/>
        <v>0</v>
      </c>
      <c r="BF223" s="148">
        <f t="shared" si="47"/>
        <v>0</v>
      </c>
      <c r="BG223" s="148">
        <f t="shared" si="48"/>
        <v>0</v>
      </c>
      <c r="BH223" s="13" t="s">
        <v>122</v>
      </c>
      <c r="BI223" s="149">
        <f t="shared" si="49"/>
        <v>0</v>
      </c>
      <c r="BJ223" s="13" t="s">
        <v>121</v>
      </c>
      <c r="BK223" s="147" t="s">
        <v>481</v>
      </c>
    </row>
    <row r="224" spans="2:63" s="1" customFormat="1" ht="16.5" customHeight="1">
      <c r="B224" s="135"/>
      <c r="C224" s="136" t="s">
        <v>482</v>
      </c>
      <c r="D224" s="136" t="s">
        <v>117</v>
      </c>
      <c r="E224" s="137" t="s">
        <v>483</v>
      </c>
      <c r="F224" s="138" t="s">
        <v>484</v>
      </c>
      <c r="G224" s="139" t="s">
        <v>464</v>
      </c>
      <c r="H224" s="140">
        <v>10</v>
      </c>
      <c r="I224" s="141"/>
      <c r="J224" s="140">
        <f t="shared" si="40"/>
        <v>0</v>
      </c>
      <c r="K224" s="142"/>
      <c r="L224" s="28"/>
      <c r="M224" s="143" t="s">
        <v>1</v>
      </c>
      <c r="N224" s="144" t="s">
        <v>39</v>
      </c>
      <c r="P224" s="145">
        <f t="shared" si="41"/>
        <v>0</v>
      </c>
      <c r="Q224" s="145">
        <v>0</v>
      </c>
      <c r="R224" s="145">
        <f t="shared" si="42"/>
        <v>0</v>
      </c>
      <c r="S224" s="145">
        <v>0</v>
      </c>
      <c r="T224" s="146">
        <f t="shared" si="43"/>
        <v>0</v>
      </c>
      <c r="AP224" s="147" t="s">
        <v>121</v>
      </c>
      <c r="AR224" s="147" t="s">
        <v>117</v>
      </c>
      <c r="AS224" s="147" t="s">
        <v>80</v>
      </c>
      <c r="AW224" s="13" t="s">
        <v>114</v>
      </c>
      <c r="BC224" s="148">
        <f t="shared" si="44"/>
        <v>0</v>
      </c>
      <c r="BD224" s="148">
        <f t="shared" si="45"/>
        <v>0</v>
      </c>
      <c r="BE224" s="148">
        <f t="shared" si="46"/>
        <v>0</v>
      </c>
      <c r="BF224" s="148">
        <f t="shared" si="47"/>
        <v>0</v>
      </c>
      <c r="BG224" s="148">
        <f t="shared" si="48"/>
        <v>0</v>
      </c>
      <c r="BH224" s="13" t="s">
        <v>122</v>
      </c>
      <c r="BI224" s="149">
        <f t="shared" si="49"/>
        <v>0</v>
      </c>
      <c r="BJ224" s="13" t="s">
        <v>121</v>
      </c>
      <c r="BK224" s="147" t="s">
        <v>485</v>
      </c>
    </row>
    <row r="225" spans="2:63" s="1" customFormat="1" ht="16.5" customHeight="1">
      <c r="B225" s="135"/>
      <c r="C225" s="136" t="s">
        <v>486</v>
      </c>
      <c r="D225" s="136" t="s">
        <v>117</v>
      </c>
      <c r="E225" s="137" t="s">
        <v>487</v>
      </c>
      <c r="F225" s="138" t="s">
        <v>488</v>
      </c>
      <c r="G225" s="139" t="s">
        <v>464</v>
      </c>
      <c r="H225" s="140">
        <v>10</v>
      </c>
      <c r="I225" s="141"/>
      <c r="J225" s="140">
        <f t="shared" si="40"/>
        <v>0</v>
      </c>
      <c r="K225" s="142"/>
      <c r="L225" s="28"/>
      <c r="M225" s="143" t="s">
        <v>1</v>
      </c>
      <c r="N225" s="144" t="s">
        <v>39</v>
      </c>
      <c r="P225" s="145">
        <f t="shared" si="41"/>
        <v>0</v>
      </c>
      <c r="Q225" s="145">
        <v>0</v>
      </c>
      <c r="R225" s="145">
        <f t="shared" si="42"/>
        <v>0</v>
      </c>
      <c r="S225" s="145">
        <v>0</v>
      </c>
      <c r="T225" s="146">
        <f t="shared" si="43"/>
        <v>0</v>
      </c>
      <c r="AP225" s="147" t="s">
        <v>121</v>
      </c>
      <c r="AR225" s="147" t="s">
        <v>117</v>
      </c>
      <c r="AS225" s="147" t="s">
        <v>80</v>
      </c>
      <c r="AW225" s="13" t="s">
        <v>114</v>
      </c>
      <c r="BC225" s="148">
        <f t="shared" si="44"/>
        <v>0</v>
      </c>
      <c r="BD225" s="148">
        <f t="shared" si="45"/>
        <v>0</v>
      </c>
      <c r="BE225" s="148">
        <f t="shared" si="46"/>
        <v>0</v>
      </c>
      <c r="BF225" s="148">
        <f t="shared" si="47"/>
        <v>0</v>
      </c>
      <c r="BG225" s="148">
        <f t="shared" si="48"/>
        <v>0</v>
      </c>
      <c r="BH225" s="13" t="s">
        <v>122</v>
      </c>
      <c r="BI225" s="149">
        <f t="shared" si="49"/>
        <v>0</v>
      </c>
      <c r="BJ225" s="13" t="s">
        <v>121</v>
      </c>
      <c r="BK225" s="147" t="s">
        <v>489</v>
      </c>
    </row>
    <row r="226" spans="2:63" s="1" customFormat="1" ht="16.5" customHeight="1">
      <c r="B226" s="135"/>
      <c r="C226" s="136" t="s">
        <v>490</v>
      </c>
      <c r="D226" s="136" t="s">
        <v>117</v>
      </c>
      <c r="E226" s="137" t="s">
        <v>491</v>
      </c>
      <c r="F226" s="138" t="s">
        <v>492</v>
      </c>
      <c r="G226" s="139" t="s">
        <v>464</v>
      </c>
      <c r="H226" s="140">
        <v>10</v>
      </c>
      <c r="I226" s="141"/>
      <c r="J226" s="140">
        <f t="shared" si="40"/>
        <v>0</v>
      </c>
      <c r="K226" s="142"/>
      <c r="L226" s="28"/>
      <c r="M226" s="143" t="s">
        <v>1</v>
      </c>
      <c r="N226" s="144" t="s">
        <v>39</v>
      </c>
      <c r="P226" s="145">
        <f t="shared" si="41"/>
        <v>0</v>
      </c>
      <c r="Q226" s="145">
        <v>0</v>
      </c>
      <c r="R226" s="145">
        <f t="shared" si="42"/>
        <v>0</v>
      </c>
      <c r="S226" s="145">
        <v>0</v>
      </c>
      <c r="T226" s="146">
        <f t="shared" si="43"/>
        <v>0</v>
      </c>
      <c r="AP226" s="147" t="s">
        <v>121</v>
      </c>
      <c r="AR226" s="147" t="s">
        <v>117</v>
      </c>
      <c r="AS226" s="147" t="s">
        <v>80</v>
      </c>
      <c r="AW226" s="13" t="s">
        <v>114</v>
      </c>
      <c r="BC226" s="148">
        <f t="shared" si="44"/>
        <v>0</v>
      </c>
      <c r="BD226" s="148">
        <f t="shared" si="45"/>
        <v>0</v>
      </c>
      <c r="BE226" s="148">
        <f t="shared" si="46"/>
        <v>0</v>
      </c>
      <c r="BF226" s="148">
        <f t="shared" si="47"/>
        <v>0</v>
      </c>
      <c r="BG226" s="148">
        <f t="shared" si="48"/>
        <v>0</v>
      </c>
      <c r="BH226" s="13" t="s">
        <v>122</v>
      </c>
      <c r="BI226" s="149">
        <f t="shared" si="49"/>
        <v>0</v>
      </c>
      <c r="BJ226" s="13" t="s">
        <v>121</v>
      </c>
      <c r="BK226" s="147" t="s">
        <v>493</v>
      </c>
    </row>
    <row r="227" spans="2:63" s="1" customFormat="1" ht="16.5" customHeight="1">
      <c r="B227" s="135"/>
      <c r="C227" s="136" t="s">
        <v>494</v>
      </c>
      <c r="D227" s="136" t="s">
        <v>117</v>
      </c>
      <c r="E227" s="137" t="s">
        <v>495</v>
      </c>
      <c r="F227" s="138" t="s">
        <v>496</v>
      </c>
      <c r="G227" s="139" t="s">
        <v>200</v>
      </c>
      <c r="H227" s="140">
        <v>1</v>
      </c>
      <c r="I227" s="141"/>
      <c r="J227" s="140">
        <f t="shared" si="40"/>
        <v>0</v>
      </c>
      <c r="K227" s="142"/>
      <c r="L227" s="28"/>
      <c r="M227" s="143" t="s">
        <v>1</v>
      </c>
      <c r="N227" s="144" t="s">
        <v>39</v>
      </c>
      <c r="P227" s="145">
        <f t="shared" si="41"/>
        <v>0</v>
      </c>
      <c r="Q227" s="145">
        <v>0</v>
      </c>
      <c r="R227" s="145">
        <f t="shared" si="42"/>
        <v>0</v>
      </c>
      <c r="S227" s="145">
        <v>0</v>
      </c>
      <c r="T227" s="146">
        <f t="shared" si="43"/>
        <v>0</v>
      </c>
      <c r="AP227" s="147" t="s">
        <v>121</v>
      </c>
      <c r="AR227" s="147" t="s">
        <v>117</v>
      </c>
      <c r="AS227" s="147" t="s">
        <v>80</v>
      </c>
      <c r="AW227" s="13" t="s">
        <v>114</v>
      </c>
      <c r="BC227" s="148">
        <f t="shared" si="44"/>
        <v>0</v>
      </c>
      <c r="BD227" s="148">
        <f t="shared" si="45"/>
        <v>0</v>
      </c>
      <c r="BE227" s="148">
        <f t="shared" si="46"/>
        <v>0</v>
      </c>
      <c r="BF227" s="148">
        <f t="shared" si="47"/>
        <v>0</v>
      </c>
      <c r="BG227" s="148">
        <f t="shared" si="48"/>
        <v>0</v>
      </c>
      <c r="BH227" s="13" t="s">
        <v>122</v>
      </c>
      <c r="BI227" s="149">
        <f t="shared" si="49"/>
        <v>0</v>
      </c>
      <c r="BJ227" s="13" t="s">
        <v>121</v>
      </c>
      <c r="BK227" s="147" t="s">
        <v>497</v>
      </c>
    </row>
    <row r="228" spans="2:63" s="1" customFormat="1" ht="16.5" customHeight="1">
      <c r="B228" s="135"/>
      <c r="C228" s="136" t="s">
        <v>498</v>
      </c>
      <c r="D228" s="136" t="s">
        <v>117</v>
      </c>
      <c r="E228" s="137" t="s">
        <v>499</v>
      </c>
      <c r="F228" s="138" t="s">
        <v>500</v>
      </c>
      <c r="G228" s="139" t="s">
        <v>464</v>
      </c>
      <c r="H228" s="140">
        <v>8</v>
      </c>
      <c r="I228" s="141"/>
      <c r="J228" s="140">
        <f t="shared" si="40"/>
        <v>0</v>
      </c>
      <c r="K228" s="142"/>
      <c r="L228" s="28"/>
      <c r="M228" s="160" t="s">
        <v>1</v>
      </c>
      <c r="N228" s="161" t="s">
        <v>39</v>
      </c>
      <c r="O228" s="162"/>
      <c r="P228" s="163">
        <f t="shared" si="41"/>
        <v>0</v>
      </c>
      <c r="Q228" s="163">
        <v>0</v>
      </c>
      <c r="R228" s="163">
        <f t="shared" si="42"/>
        <v>0</v>
      </c>
      <c r="S228" s="163">
        <v>0</v>
      </c>
      <c r="T228" s="164">
        <f t="shared" si="43"/>
        <v>0</v>
      </c>
      <c r="AP228" s="147" t="s">
        <v>121</v>
      </c>
      <c r="AR228" s="147" t="s">
        <v>117</v>
      </c>
      <c r="AS228" s="147" t="s">
        <v>80</v>
      </c>
      <c r="AW228" s="13" t="s">
        <v>114</v>
      </c>
      <c r="BC228" s="148">
        <f t="shared" si="44"/>
        <v>0</v>
      </c>
      <c r="BD228" s="148">
        <f t="shared" si="45"/>
        <v>0</v>
      </c>
      <c r="BE228" s="148">
        <f t="shared" si="46"/>
        <v>0</v>
      </c>
      <c r="BF228" s="148">
        <f t="shared" si="47"/>
        <v>0</v>
      </c>
      <c r="BG228" s="148">
        <f t="shared" si="48"/>
        <v>0</v>
      </c>
      <c r="BH228" s="13" t="s">
        <v>122</v>
      </c>
      <c r="BI228" s="149">
        <f t="shared" si="49"/>
        <v>0</v>
      </c>
      <c r="BJ228" s="13" t="s">
        <v>121</v>
      </c>
      <c r="BK228" s="147" t="s">
        <v>501</v>
      </c>
    </row>
    <row r="229" spans="2:63" s="1" customFormat="1" ht="6.9" customHeight="1">
      <c r="B229" s="43"/>
      <c r="C229" s="44"/>
      <c r="D229" s="44"/>
      <c r="E229" s="44"/>
      <c r="F229" s="44"/>
      <c r="G229" s="44"/>
      <c r="H229" s="44"/>
      <c r="I229" s="44"/>
      <c r="J229" s="44"/>
      <c r="K229" s="44"/>
      <c r="L229" s="28"/>
    </row>
  </sheetData>
  <autoFilter ref="C123:K228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1"/>
  <sheetViews>
    <sheetView showGridLines="0" topLeftCell="A114" workbookViewId="0">
      <selection activeCell="F125" sqref="F12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5" t="s">
        <v>6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84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85</v>
      </c>
      <c r="L4" s="16"/>
      <c r="M4" s="86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8" t="str">
        <f>'Rekapitulácia stavby'!K6</f>
        <v>Elektroinštalácia budova pri kostole- Ružomberok</v>
      </c>
      <c r="F7" s="209"/>
      <c r="G7" s="209"/>
      <c r="H7" s="209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77" t="s">
        <v>502</v>
      </c>
      <c r="F9" s="207"/>
      <c r="G9" s="207"/>
      <c r="H9" s="207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30. 7. 2024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0" t="str">
        <f>'Rekapitulácia stavby'!E14</f>
        <v>Vyplň údaj</v>
      </c>
      <c r="F18" s="199"/>
      <c r="G18" s="199"/>
      <c r="H18" s="199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29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3" t="s">
        <v>1</v>
      </c>
      <c r="F27" s="203"/>
      <c r="G27" s="203"/>
      <c r="H27" s="203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ROUND(J122,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ROUND((SUM(BE122:BE190)),  2)</f>
        <v>0</v>
      </c>
      <c r="G33" s="91"/>
      <c r="H33" s="91"/>
      <c r="I33" s="92">
        <v>0.2</v>
      </c>
      <c r="J33" s="90">
        <f>ROUND(((SUM(BE122:BE190))*I33),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ROUND((SUM(BF122:BF190)),  2)</f>
        <v>0</v>
      </c>
      <c r="G34" s="91"/>
      <c r="H34" s="91"/>
      <c r="I34" s="92">
        <v>0.2</v>
      </c>
      <c r="J34" s="90">
        <f>ROUND(((SUM(BF122:BF190))*I34),  2)</f>
        <v>0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ROUND((SUM(BG122:BG190)),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ROUND((SUM(BH122:BH190)),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ROUND((SUM(BI122:BI190)),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88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08" t="str">
        <f>E7</f>
        <v>Elektroinštalácia budova pri kostole- Ružomberok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77" t="str">
        <f>E9</f>
        <v xml:space="preserve">BLE - Bleskozvd budova pri kostole- Ružomberok </v>
      </c>
      <c r="F87" s="207"/>
      <c r="G87" s="207"/>
      <c r="H87" s="207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Ružomberok</v>
      </c>
      <c r="I89" s="23" t="s">
        <v>21</v>
      </c>
      <c r="J89" s="51" t="str">
        <f>IF(J12="","",J12)</f>
        <v>30. 7. 2024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22</v>
      </c>
      <c r="F91" s="21" t="str">
        <f>E15</f>
        <v xml:space="preserve"> </v>
      </c>
      <c r="I91" s="23" t="s">
        <v>28</v>
      </c>
      <c r="J91" s="26" t="str">
        <f>E21</f>
        <v>Ing. Michal MIKULA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Ing. Michal MIKULA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89</v>
      </c>
      <c r="D94" s="95"/>
      <c r="E94" s="95"/>
      <c r="F94" s="95"/>
      <c r="G94" s="95"/>
      <c r="H94" s="95"/>
      <c r="I94" s="95"/>
      <c r="J94" s="104" t="s">
        <v>90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91</v>
      </c>
      <c r="J96" s="64">
        <f>J122</f>
        <v>0</v>
      </c>
      <c r="L96" s="28"/>
      <c r="AU96" s="13" t="s">
        <v>92</v>
      </c>
    </row>
    <row r="97" spans="2:12" s="8" customFormat="1" ht="24.9" customHeight="1">
      <c r="B97" s="106"/>
      <c r="D97" s="107" t="s">
        <v>503</v>
      </c>
      <c r="E97" s="108"/>
      <c r="F97" s="108"/>
      <c r="G97" s="108"/>
      <c r="H97" s="108"/>
      <c r="I97" s="108"/>
      <c r="J97" s="109">
        <f>J123</f>
        <v>0</v>
      </c>
      <c r="L97" s="106"/>
    </row>
    <row r="98" spans="2:12" s="9" customFormat="1" ht="19.95" customHeight="1">
      <c r="B98" s="110"/>
      <c r="D98" s="111" t="s">
        <v>504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12" s="8" customFormat="1" ht="24.9" customHeight="1">
      <c r="B99" s="106"/>
      <c r="D99" s="107" t="s">
        <v>505</v>
      </c>
      <c r="E99" s="108"/>
      <c r="F99" s="108"/>
      <c r="G99" s="108"/>
      <c r="H99" s="108"/>
      <c r="I99" s="108"/>
      <c r="J99" s="109">
        <f>J126</f>
        <v>0</v>
      </c>
      <c r="L99" s="106"/>
    </row>
    <row r="100" spans="2:12" s="9" customFormat="1" ht="19.95" customHeight="1">
      <c r="B100" s="110"/>
      <c r="D100" s="111" t="s">
        <v>506</v>
      </c>
      <c r="E100" s="112"/>
      <c r="F100" s="112"/>
      <c r="G100" s="112"/>
      <c r="H100" s="112"/>
      <c r="I100" s="112"/>
      <c r="J100" s="113">
        <f>J127</f>
        <v>0</v>
      </c>
      <c r="L100" s="110"/>
    </row>
    <row r="101" spans="2:12" s="9" customFormat="1" ht="19.95" customHeight="1">
      <c r="B101" s="110"/>
      <c r="D101" s="111" t="s">
        <v>507</v>
      </c>
      <c r="E101" s="112"/>
      <c r="F101" s="112"/>
      <c r="G101" s="112"/>
      <c r="H101" s="112"/>
      <c r="I101" s="112"/>
      <c r="J101" s="113">
        <f>J179</f>
        <v>0</v>
      </c>
      <c r="L101" s="110"/>
    </row>
    <row r="102" spans="2:12" s="8" customFormat="1" ht="24.9" customHeight="1">
      <c r="B102" s="106"/>
      <c r="D102" s="107" t="s">
        <v>508</v>
      </c>
      <c r="E102" s="108"/>
      <c r="F102" s="108"/>
      <c r="G102" s="108"/>
      <c r="H102" s="108"/>
      <c r="I102" s="108"/>
      <c r="J102" s="109">
        <f>J188</f>
        <v>0</v>
      </c>
      <c r="L102" s="106"/>
    </row>
    <row r="103" spans="2:12" s="1" customFormat="1" ht="21.75" customHeight="1">
      <c r="B103" s="28"/>
      <c r="L103" s="28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12" s="1" customFormat="1" ht="24.9" customHeight="1">
      <c r="B109" s="28"/>
      <c r="C109" s="17" t="s">
        <v>100</v>
      </c>
      <c r="L109" s="28"/>
    </row>
    <row r="110" spans="2:12" s="1" customFormat="1" ht="6.9" customHeight="1">
      <c r="B110" s="28"/>
      <c r="L110" s="28"/>
    </row>
    <row r="111" spans="2:12" s="1" customFormat="1" ht="12" customHeight="1">
      <c r="B111" s="28"/>
      <c r="C111" s="23" t="s">
        <v>15</v>
      </c>
      <c r="L111" s="28"/>
    </row>
    <row r="112" spans="2:12" s="1" customFormat="1" ht="16.5" customHeight="1">
      <c r="B112" s="28"/>
      <c r="E112" s="208" t="str">
        <f>E7</f>
        <v>Elektroinštalácia budova pri kostole- Ružomberok</v>
      </c>
      <c r="F112" s="209"/>
      <c r="G112" s="209"/>
      <c r="H112" s="209"/>
      <c r="L112" s="28"/>
    </row>
    <row r="113" spans="2:65" s="1" customFormat="1" ht="12" customHeight="1">
      <c r="B113" s="28"/>
      <c r="C113" s="23" t="s">
        <v>86</v>
      </c>
      <c r="L113" s="28"/>
    </row>
    <row r="114" spans="2:65" s="1" customFormat="1" ht="16.5" customHeight="1">
      <c r="B114" s="28"/>
      <c r="E114" s="177" t="str">
        <f>E9</f>
        <v xml:space="preserve">BLE - Bleskozvd budova pri kostole- Ružomberok </v>
      </c>
      <c r="F114" s="207"/>
      <c r="G114" s="207"/>
      <c r="H114" s="207"/>
      <c r="L114" s="28"/>
    </row>
    <row r="115" spans="2:65" s="1" customFormat="1" ht="6.9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F12</f>
        <v>Ružomberok</v>
      </c>
      <c r="I116" s="23" t="s">
        <v>21</v>
      </c>
      <c r="J116" s="51" t="str">
        <f>IF(J12="","",J12)</f>
        <v>30. 7. 2024</v>
      </c>
      <c r="L116" s="28"/>
    </row>
    <row r="117" spans="2:65" s="1" customFormat="1" ht="6.9" customHeight="1">
      <c r="B117" s="28"/>
      <c r="L117" s="28"/>
    </row>
    <row r="118" spans="2:65" s="1" customFormat="1" ht="15.15" customHeight="1">
      <c r="B118" s="28"/>
      <c r="C118" s="23" t="s">
        <v>22</v>
      </c>
      <c r="F118" s="21" t="str">
        <f>E15</f>
        <v xml:space="preserve"> </v>
      </c>
      <c r="I118" s="23" t="s">
        <v>28</v>
      </c>
      <c r="J118" s="26" t="str">
        <f>E21</f>
        <v>Ing. Michal MIKULA</v>
      </c>
      <c r="L118" s="28"/>
    </row>
    <row r="119" spans="2:65" s="1" customFormat="1" ht="15.15" customHeight="1">
      <c r="B119" s="28"/>
      <c r="C119" s="23" t="s">
        <v>26</v>
      </c>
      <c r="F119" s="21" t="str">
        <f>IF(E18="","",E18)</f>
        <v>Vyplň údaj</v>
      </c>
      <c r="I119" s="23" t="s">
        <v>31</v>
      </c>
      <c r="J119" s="26" t="str">
        <f>E24</f>
        <v>Ing. Michal MIKULA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4"/>
      <c r="C121" s="115" t="s">
        <v>101</v>
      </c>
      <c r="D121" s="116" t="s">
        <v>58</v>
      </c>
      <c r="E121" s="116" t="s">
        <v>54</v>
      </c>
      <c r="F121" s="116" t="s">
        <v>55</v>
      </c>
      <c r="G121" s="116" t="s">
        <v>102</v>
      </c>
      <c r="H121" s="116" t="s">
        <v>103</v>
      </c>
      <c r="I121" s="116" t="s">
        <v>104</v>
      </c>
      <c r="J121" s="117" t="s">
        <v>90</v>
      </c>
      <c r="K121" s="118" t="s">
        <v>105</v>
      </c>
      <c r="L121" s="114"/>
      <c r="M121" s="57" t="s">
        <v>1</v>
      </c>
      <c r="N121" s="58" t="s">
        <v>37</v>
      </c>
      <c r="O121" s="58" t="s">
        <v>106</v>
      </c>
      <c r="P121" s="58" t="s">
        <v>107</v>
      </c>
      <c r="Q121" s="58" t="s">
        <v>108</v>
      </c>
      <c r="R121" s="58" t="s">
        <v>109</v>
      </c>
      <c r="S121" s="58" t="s">
        <v>110</v>
      </c>
      <c r="T121" s="59" t="s">
        <v>111</v>
      </c>
    </row>
    <row r="122" spans="2:65" s="1" customFormat="1" ht="22.95" customHeight="1">
      <c r="B122" s="28"/>
      <c r="C122" s="62" t="s">
        <v>91</v>
      </c>
      <c r="J122" s="119">
        <f>BK122</f>
        <v>0</v>
      </c>
      <c r="L122" s="28"/>
      <c r="M122" s="60"/>
      <c r="N122" s="52"/>
      <c r="O122" s="52"/>
      <c r="P122" s="120">
        <f>P123+P126+P188</f>
        <v>0</v>
      </c>
      <c r="Q122" s="52"/>
      <c r="R122" s="120">
        <f>R123+R126+R188</f>
        <v>0.28701500000000008</v>
      </c>
      <c r="S122" s="52"/>
      <c r="T122" s="121">
        <f>T123+T126+T188</f>
        <v>1.5250000000000001</v>
      </c>
      <c r="AT122" s="13" t="s">
        <v>72</v>
      </c>
      <c r="AU122" s="13" t="s">
        <v>92</v>
      </c>
      <c r="BK122" s="122">
        <f>BK123+BK126+BK188</f>
        <v>0</v>
      </c>
    </row>
    <row r="123" spans="2:65" s="11" customFormat="1" ht="25.95" customHeight="1">
      <c r="B123" s="123"/>
      <c r="D123" s="124" t="s">
        <v>72</v>
      </c>
      <c r="E123" s="125" t="s">
        <v>509</v>
      </c>
      <c r="F123" s="125" t="s">
        <v>510</v>
      </c>
      <c r="I123" s="126"/>
      <c r="J123" s="127">
        <f>BK123</f>
        <v>0</v>
      </c>
      <c r="L123" s="123"/>
      <c r="M123" s="128"/>
      <c r="P123" s="129">
        <f>P124</f>
        <v>0</v>
      </c>
      <c r="R123" s="129">
        <f>R124</f>
        <v>0</v>
      </c>
      <c r="T123" s="130">
        <f>T124</f>
        <v>1.3</v>
      </c>
      <c r="AR123" s="124" t="s">
        <v>80</v>
      </c>
      <c r="AT123" s="131" t="s">
        <v>72</v>
      </c>
      <c r="AU123" s="131" t="s">
        <v>73</v>
      </c>
      <c r="AY123" s="124" t="s">
        <v>114</v>
      </c>
      <c r="BK123" s="132">
        <f>BK124</f>
        <v>0</v>
      </c>
    </row>
    <row r="124" spans="2:65" s="11" customFormat="1" ht="22.95" customHeight="1">
      <c r="B124" s="123"/>
      <c r="D124" s="124" t="s">
        <v>72</v>
      </c>
      <c r="E124" s="133" t="s">
        <v>80</v>
      </c>
      <c r="F124" s="133" t="s">
        <v>511</v>
      </c>
      <c r="I124" s="126"/>
      <c r="J124" s="134">
        <f>BK124</f>
        <v>0</v>
      </c>
      <c r="L124" s="123"/>
      <c r="M124" s="128"/>
      <c r="P124" s="129">
        <f>P125</f>
        <v>0</v>
      </c>
      <c r="R124" s="129">
        <f>R125</f>
        <v>0</v>
      </c>
      <c r="T124" s="130">
        <f>T125</f>
        <v>1.3</v>
      </c>
      <c r="AR124" s="124" t="s">
        <v>80</v>
      </c>
      <c r="AT124" s="131" t="s">
        <v>72</v>
      </c>
      <c r="AU124" s="131" t="s">
        <v>80</v>
      </c>
      <c r="AY124" s="124" t="s">
        <v>114</v>
      </c>
      <c r="BK124" s="132">
        <f>BK125</f>
        <v>0</v>
      </c>
    </row>
    <row r="125" spans="2:65" s="1" customFormat="1" ht="33" customHeight="1">
      <c r="B125" s="135"/>
      <c r="C125" s="136" t="s">
        <v>80</v>
      </c>
      <c r="D125" s="136" t="s">
        <v>117</v>
      </c>
      <c r="E125" s="137" t="s">
        <v>512</v>
      </c>
      <c r="F125" s="138" t="s">
        <v>513</v>
      </c>
      <c r="G125" s="139" t="s">
        <v>514</v>
      </c>
      <c r="H125" s="140">
        <v>5</v>
      </c>
      <c r="I125" s="141"/>
      <c r="J125" s="140">
        <f>ROUND(I125*H125,3)</f>
        <v>0</v>
      </c>
      <c r="K125" s="142"/>
      <c r="L125" s="28"/>
      <c r="M125" s="143" t="s">
        <v>1</v>
      </c>
      <c r="N125" s="144" t="s">
        <v>39</v>
      </c>
      <c r="P125" s="145">
        <f>O125*H125</f>
        <v>0</v>
      </c>
      <c r="Q125" s="145">
        <v>0</v>
      </c>
      <c r="R125" s="145">
        <f>Q125*H125</f>
        <v>0</v>
      </c>
      <c r="S125" s="145">
        <v>0.26</v>
      </c>
      <c r="T125" s="146">
        <f>S125*H125</f>
        <v>1.3</v>
      </c>
      <c r="AR125" s="147" t="s">
        <v>133</v>
      </c>
      <c r="AT125" s="147" t="s">
        <v>117</v>
      </c>
      <c r="AU125" s="147" t="s">
        <v>122</v>
      </c>
      <c r="AY125" s="13" t="s">
        <v>114</v>
      </c>
      <c r="BE125" s="148">
        <f>IF(N125="základná",J125,0)</f>
        <v>0</v>
      </c>
      <c r="BF125" s="148">
        <f>IF(N125="znížená",J125,0)</f>
        <v>0</v>
      </c>
      <c r="BG125" s="148">
        <f>IF(N125="zákl. prenesená",J125,0)</f>
        <v>0</v>
      </c>
      <c r="BH125" s="148">
        <f>IF(N125="zníž. prenesená",J125,0)</f>
        <v>0</v>
      </c>
      <c r="BI125" s="148">
        <f>IF(N125="nulová",J125,0)</f>
        <v>0</v>
      </c>
      <c r="BJ125" s="13" t="s">
        <v>122</v>
      </c>
      <c r="BK125" s="149">
        <f>ROUND(I125*H125,3)</f>
        <v>0</v>
      </c>
      <c r="BL125" s="13" t="s">
        <v>133</v>
      </c>
      <c r="BM125" s="147" t="s">
        <v>515</v>
      </c>
    </row>
    <row r="126" spans="2:65" s="11" customFormat="1" ht="25.95" customHeight="1">
      <c r="B126" s="123"/>
      <c r="D126" s="124" t="s">
        <v>72</v>
      </c>
      <c r="E126" s="125" t="s">
        <v>124</v>
      </c>
      <c r="F126" s="125" t="s">
        <v>124</v>
      </c>
      <c r="I126" s="126"/>
      <c r="J126" s="127">
        <f>BK126</f>
        <v>0</v>
      </c>
      <c r="L126" s="123"/>
      <c r="M126" s="128"/>
      <c r="P126" s="129">
        <f>P127+P179</f>
        <v>0</v>
      </c>
      <c r="R126" s="129">
        <f>R127+R179</f>
        <v>0.28701500000000008</v>
      </c>
      <c r="T126" s="130">
        <f>T127+T179</f>
        <v>0.22500000000000001</v>
      </c>
      <c r="AR126" s="124" t="s">
        <v>129</v>
      </c>
      <c r="AT126" s="131" t="s">
        <v>72</v>
      </c>
      <c r="AU126" s="131" t="s">
        <v>73</v>
      </c>
      <c r="AY126" s="124" t="s">
        <v>114</v>
      </c>
      <c r="BK126" s="132">
        <f>BK127+BK179</f>
        <v>0</v>
      </c>
    </row>
    <row r="127" spans="2:65" s="11" customFormat="1" ht="22.95" customHeight="1">
      <c r="B127" s="123"/>
      <c r="D127" s="124" t="s">
        <v>72</v>
      </c>
      <c r="E127" s="133" t="s">
        <v>235</v>
      </c>
      <c r="F127" s="133" t="s">
        <v>516</v>
      </c>
      <c r="I127" s="126"/>
      <c r="J127" s="134">
        <f>BK127</f>
        <v>0</v>
      </c>
      <c r="L127" s="123"/>
      <c r="M127" s="128"/>
      <c r="P127" s="129">
        <f>SUM(P128:P178)</f>
        <v>0</v>
      </c>
      <c r="R127" s="129">
        <f>SUM(R128:R178)</f>
        <v>0.28701500000000008</v>
      </c>
      <c r="T127" s="130">
        <f>SUM(T128:T178)</f>
        <v>0</v>
      </c>
      <c r="AR127" s="124" t="s">
        <v>129</v>
      </c>
      <c r="AT127" s="131" t="s">
        <v>72</v>
      </c>
      <c r="AU127" s="131" t="s">
        <v>80</v>
      </c>
      <c r="AY127" s="124" t="s">
        <v>114</v>
      </c>
      <c r="BK127" s="132">
        <f>SUM(BK128:BK178)</f>
        <v>0</v>
      </c>
    </row>
    <row r="128" spans="2:65" s="1" customFormat="1" ht="24.15" customHeight="1">
      <c r="B128" s="135"/>
      <c r="C128" s="136" t="s">
        <v>122</v>
      </c>
      <c r="D128" s="136" t="s">
        <v>117</v>
      </c>
      <c r="E128" s="137" t="s">
        <v>517</v>
      </c>
      <c r="F128" s="138" t="s">
        <v>518</v>
      </c>
      <c r="G128" s="139" t="s">
        <v>200</v>
      </c>
      <c r="H128" s="140">
        <v>5</v>
      </c>
      <c r="I128" s="141"/>
      <c r="J128" s="140">
        <f t="shared" ref="J128:J159" si="0">ROUND(I128*H128,3)</f>
        <v>0</v>
      </c>
      <c r="K128" s="142"/>
      <c r="L128" s="28"/>
      <c r="M128" s="143" t="s">
        <v>1</v>
      </c>
      <c r="N128" s="144" t="s">
        <v>39</v>
      </c>
      <c r="P128" s="145">
        <f t="shared" ref="P128:P159" si="1">O128*H128</f>
        <v>0</v>
      </c>
      <c r="Q128" s="145">
        <v>0</v>
      </c>
      <c r="R128" s="145">
        <f t="shared" ref="R128:R159" si="2">Q128*H128</f>
        <v>0</v>
      </c>
      <c r="S128" s="145">
        <v>0</v>
      </c>
      <c r="T128" s="146">
        <f t="shared" ref="T128:T159" si="3">S128*H128</f>
        <v>0</v>
      </c>
      <c r="AR128" s="147" t="s">
        <v>121</v>
      </c>
      <c r="AT128" s="147" t="s">
        <v>117</v>
      </c>
      <c r="AU128" s="147" t="s">
        <v>122</v>
      </c>
      <c r="AY128" s="13" t="s">
        <v>114</v>
      </c>
      <c r="BE128" s="148">
        <f t="shared" ref="BE128:BE159" si="4">IF(N128="základná",J128,0)</f>
        <v>0</v>
      </c>
      <c r="BF128" s="148">
        <f t="shared" ref="BF128:BF159" si="5">IF(N128="znížená",J128,0)</f>
        <v>0</v>
      </c>
      <c r="BG128" s="148">
        <f t="shared" ref="BG128:BG159" si="6">IF(N128="zákl. prenesená",J128,0)</f>
        <v>0</v>
      </c>
      <c r="BH128" s="148">
        <f t="shared" ref="BH128:BH159" si="7">IF(N128="zníž. prenesená",J128,0)</f>
        <v>0</v>
      </c>
      <c r="BI128" s="148">
        <f t="shared" ref="BI128:BI159" si="8">IF(N128="nulová",J128,0)</f>
        <v>0</v>
      </c>
      <c r="BJ128" s="13" t="s">
        <v>122</v>
      </c>
      <c r="BK128" s="149">
        <f t="shared" ref="BK128:BK159" si="9">ROUND(I128*H128,3)</f>
        <v>0</v>
      </c>
      <c r="BL128" s="13" t="s">
        <v>121</v>
      </c>
      <c r="BM128" s="147" t="s">
        <v>519</v>
      </c>
    </row>
    <row r="129" spans="2:65" s="1" customFormat="1" ht="24.15" customHeight="1">
      <c r="B129" s="135"/>
      <c r="C129" s="150" t="s">
        <v>129</v>
      </c>
      <c r="D129" s="150" t="s">
        <v>124</v>
      </c>
      <c r="E129" s="151" t="s">
        <v>520</v>
      </c>
      <c r="F129" s="152" t="s">
        <v>521</v>
      </c>
      <c r="G129" s="153" t="s">
        <v>200</v>
      </c>
      <c r="H129" s="154">
        <v>5</v>
      </c>
      <c r="I129" s="155"/>
      <c r="J129" s="154">
        <f t="shared" si="0"/>
        <v>0</v>
      </c>
      <c r="K129" s="156"/>
      <c r="L129" s="157"/>
      <c r="M129" s="158" t="s">
        <v>1</v>
      </c>
      <c r="N129" s="159" t="s">
        <v>39</v>
      </c>
      <c r="P129" s="145">
        <f t="shared" si="1"/>
        <v>0</v>
      </c>
      <c r="Q129" s="145">
        <v>4.0000000000000002E-4</v>
      </c>
      <c r="R129" s="145">
        <f t="shared" si="2"/>
        <v>2E-3</v>
      </c>
      <c r="S129" s="145">
        <v>0</v>
      </c>
      <c r="T129" s="146">
        <f t="shared" si="3"/>
        <v>0</v>
      </c>
      <c r="AR129" s="147" t="s">
        <v>127</v>
      </c>
      <c r="AT129" s="147" t="s">
        <v>124</v>
      </c>
      <c r="AU129" s="147" t="s">
        <v>122</v>
      </c>
      <c r="AY129" s="13" t="s">
        <v>114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122</v>
      </c>
      <c r="BK129" s="149">
        <f t="shared" si="9"/>
        <v>0</v>
      </c>
      <c r="BL129" s="13" t="s">
        <v>127</v>
      </c>
      <c r="BM129" s="147" t="s">
        <v>522</v>
      </c>
    </row>
    <row r="130" spans="2:65" s="1" customFormat="1" ht="24.15" customHeight="1">
      <c r="B130" s="135"/>
      <c r="C130" s="136" t="s">
        <v>133</v>
      </c>
      <c r="D130" s="136" t="s">
        <v>117</v>
      </c>
      <c r="E130" s="137" t="s">
        <v>523</v>
      </c>
      <c r="F130" s="138" t="s">
        <v>524</v>
      </c>
      <c r="G130" s="139" t="s">
        <v>120</v>
      </c>
      <c r="H130" s="140">
        <v>10</v>
      </c>
      <c r="I130" s="141"/>
      <c r="J130" s="140">
        <f t="shared" si="0"/>
        <v>0</v>
      </c>
      <c r="K130" s="142"/>
      <c r="L130" s="28"/>
      <c r="M130" s="143" t="s">
        <v>1</v>
      </c>
      <c r="N130" s="144" t="s">
        <v>39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121</v>
      </c>
      <c r="AT130" s="147" t="s">
        <v>117</v>
      </c>
      <c r="AU130" s="147" t="s">
        <v>122</v>
      </c>
      <c r="AY130" s="13" t="s">
        <v>114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122</v>
      </c>
      <c r="BK130" s="149">
        <f t="shared" si="9"/>
        <v>0</v>
      </c>
      <c r="BL130" s="13" t="s">
        <v>121</v>
      </c>
      <c r="BM130" s="147" t="s">
        <v>525</v>
      </c>
    </row>
    <row r="131" spans="2:65" s="1" customFormat="1" ht="16.5" customHeight="1">
      <c r="B131" s="135"/>
      <c r="C131" s="150" t="s">
        <v>137</v>
      </c>
      <c r="D131" s="150" t="s">
        <v>124</v>
      </c>
      <c r="E131" s="151" t="s">
        <v>526</v>
      </c>
      <c r="F131" s="152" t="s">
        <v>527</v>
      </c>
      <c r="G131" s="153" t="s">
        <v>415</v>
      </c>
      <c r="H131" s="154">
        <v>0.2</v>
      </c>
      <c r="I131" s="155"/>
      <c r="J131" s="154">
        <f t="shared" si="0"/>
        <v>0</v>
      </c>
      <c r="K131" s="156"/>
      <c r="L131" s="157"/>
      <c r="M131" s="158" t="s">
        <v>1</v>
      </c>
      <c r="N131" s="159" t="s">
        <v>39</v>
      </c>
      <c r="P131" s="145">
        <f t="shared" si="1"/>
        <v>0</v>
      </c>
      <c r="Q131" s="145">
        <v>1E-3</v>
      </c>
      <c r="R131" s="145">
        <f t="shared" si="2"/>
        <v>2.0000000000000001E-4</v>
      </c>
      <c r="S131" s="145">
        <v>0</v>
      </c>
      <c r="T131" s="146">
        <f t="shared" si="3"/>
        <v>0</v>
      </c>
      <c r="AR131" s="147" t="s">
        <v>127</v>
      </c>
      <c r="AT131" s="147" t="s">
        <v>124</v>
      </c>
      <c r="AU131" s="147" t="s">
        <v>122</v>
      </c>
      <c r="AY131" s="13" t="s">
        <v>114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122</v>
      </c>
      <c r="BK131" s="149">
        <f t="shared" si="9"/>
        <v>0</v>
      </c>
      <c r="BL131" s="13" t="s">
        <v>127</v>
      </c>
      <c r="BM131" s="147" t="s">
        <v>528</v>
      </c>
    </row>
    <row r="132" spans="2:65" s="1" customFormat="1" ht="21.75" customHeight="1">
      <c r="B132" s="135"/>
      <c r="C132" s="150" t="s">
        <v>141</v>
      </c>
      <c r="D132" s="150" t="s">
        <v>124</v>
      </c>
      <c r="E132" s="151" t="s">
        <v>529</v>
      </c>
      <c r="F132" s="152" t="s">
        <v>530</v>
      </c>
      <c r="G132" s="153" t="s">
        <v>415</v>
      </c>
      <c r="H132" s="154">
        <v>0.05</v>
      </c>
      <c r="I132" s="155"/>
      <c r="J132" s="154">
        <f t="shared" si="0"/>
        <v>0</v>
      </c>
      <c r="K132" s="156"/>
      <c r="L132" s="157"/>
      <c r="M132" s="158" t="s">
        <v>1</v>
      </c>
      <c r="N132" s="159" t="s">
        <v>39</v>
      </c>
      <c r="P132" s="145">
        <f t="shared" si="1"/>
        <v>0</v>
      </c>
      <c r="Q132" s="145">
        <v>1E-3</v>
      </c>
      <c r="R132" s="145">
        <f t="shared" si="2"/>
        <v>5.0000000000000002E-5</v>
      </c>
      <c r="S132" s="145">
        <v>0</v>
      </c>
      <c r="T132" s="146">
        <f t="shared" si="3"/>
        <v>0</v>
      </c>
      <c r="AR132" s="147" t="s">
        <v>127</v>
      </c>
      <c r="AT132" s="147" t="s">
        <v>124</v>
      </c>
      <c r="AU132" s="147" t="s">
        <v>122</v>
      </c>
      <c r="AY132" s="13" t="s">
        <v>114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122</v>
      </c>
      <c r="BK132" s="149">
        <f t="shared" si="9"/>
        <v>0</v>
      </c>
      <c r="BL132" s="13" t="s">
        <v>127</v>
      </c>
      <c r="BM132" s="147" t="s">
        <v>531</v>
      </c>
    </row>
    <row r="133" spans="2:65" s="1" customFormat="1" ht="24.15" customHeight="1">
      <c r="B133" s="135"/>
      <c r="C133" s="136" t="s">
        <v>145</v>
      </c>
      <c r="D133" s="136" t="s">
        <v>117</v>
      </c>
      <c r="E133" s="137" t="s">
        <v>532</v>
      </c>
      <c r="F133" s="138" t="s">
        <v>533</v>
      </c>
      <c r="G133" s="139" t="s">
        <v>120</v>
      </c>
      <c r="H133" s="140">
        <v>80</v>
      </c>
      <c r="I133" s="141"/>
      <c r="J133" s="140">
        <f t="shared" si="0"/>
        <v>0</v>
      </c>
      <c r="K133" s="142"/>
      <c r="L133" s="28"/>
      <c r="M133" s="143" t="s">
        <v>1</v>
      </c>
      <c r="N133" s="144" t="s">
        <v>39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121</v>
      </c>
      <c r="AT133" s="147" t="s">
        <v>117</v>
      </c>
      <c r="AU133" s="147" t="s">
        <v>122</v>
      </c>
      <c r="AY133" s="13" t="s">
        <v>114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122</v>
      </c>
      <c r="BK133" s="149">
        <f t="shared" si="9"/>
        <v>0</v>
      </c>
      <c r="BL133" s="13" t="s">
        <v>121</v>
      </c>
      <c r="BM133" s="147" t="s">
        <v>534</v>
      </c>
    </row>
    <row r="134" spans="2:65" s="1" customFormat="1" ht="16.5" customHeight="1">
      <c r="B134" s="135"/>
      <c r="C134" s="150" t="s">
        <v>149</v>
      </c>
      <c r="D134" s="150" t="s">
        <v>124</v>
      </c>
      <c r="E134" s="151" t="s">
        <v>535</v>
      </c>
      <c r="F134" s="152" t="s">
        <v>536</v>
      </c>
      <c r="G134" s="153" t="s">
        <v>415</v>
      </c>
      <c r="H134" s="154">
        <v>76</v>
      </c>
      <c r="I134" s="155"/>
      <c r="J134" s="154">
        <f t="shared" si="0"/>
        <v>0</v>
      </c>
      <c r="K134" s="156"/>
      <c r="L134" s="157"/>
      <c r="M134" s="158" t="s">
        <v>1</v>
      </c>
      <c r="N134" s="159" t="s">
        <v>39</v>
      </c>
      <c r="P134" s="145">
        <f t="shared" si="1"/>
        <v>0</v>
      </c>
      <c r="Q134" s="145">
        <v>1E-3</v>
      </c>
      <c r="R134" s="145">
        <f t="shared" si="2"/>
        <v>7.5999999999999998E-2</v>
      </c>
      <c r="S134" s="145">
        <v>0</v>
      </c>
      <c r="T134" s="146">
        <f t="shared" si="3"/>
        <v>0</v>
      </c>
      <c r="AR134" s="147" t="s">
        <v>127</v>
      </c>
      <c r="AT134" s="147" t="s">
        <v>124</v>
      </c>
      <c r="AU134" s="147" t="s">
        <v>122</v>
      </c>
      <c r="AY134" s="13" t="s">
        <v>114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122</v>
      </c>
      <c r="BK134" s="149">
        <f t="shared" si="9"/>
        <v>0</v>
      </c>
      <c r="BL134" s="13" t="s">
        <v>127</v>
      </c>
      <c r="BM134" s="147" t="s">
        <v>537</v>
      </c>
    </row>
    <row r="135" spans="2:65" s="1" customFormat="1" ht="24.15" customHeight="1">
      <c r="B135" s="135"/>
      <c r="C135" s="136" t="s">
        <v>153</v>
      </c>
      <c r="D135" s="136" t="s">
        <v>117</v>
      </c>
      <c r="E135" s="137" t="s">
        <v>538</v>
      </c>
      <c r="F135" s="138" t="s">
        <v>539</v>
      </c>
      <c r="G135" s="139" t="s">
        <v>120</v>
      </c>
      <c r="H135" s="140">
        <v>25</v>
      </c>
      <c r="I135" s="141"/>
      <c r="J135" s="140">
        <f t="shared" si="0"/>
        <v>0</v>
      </c>
      <c r="K135" s="142"/>
      <c r="L135" s="28"/>
      <c r="M135" s="143" t="s">
        <v>1</v>
      </c>
      <c r="N135" s="144" t="s">
        <v>39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121</v>
      </c>
      <c r="AT135" s="147" t="s">
        <v>117</v>
      </c>
      <c r="AU135" s="147" t="s">
        <v>122</v>
      </c>
      <c r="AY135" s="13" t="s">
        <v>114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122</v>
      </c>
      <c r="BK135" s="149">
        <f t="shared" si="9"/>
        <v>0</v>
      </c>
      <c r="BL135" s="13" t="s">
        <v>121</v>
      </c>
      <c r="BM135" s="147" t="s">
        <v>540</v>
      </c>
    </row>
    <row r="136" spans="2:65" s="1" customFormat="1" ht="16.5" customHeight="1">
      <c r="B136" s="135"/>
      <c r="C136" s="150" t="s">
        <v>157</v>
      </c>
      <c r="D136" s="150" t="s">
        <v>124</v>
      </c>
      <c r="E136" s="151" t="s">
        <v>541</v>
      </c>
      <c r="F136" s="152" t="s">
        <v>542</v>
      </c>
      <c r="G136" s="153" t="s">
        <v>415</v>
      </c>
      <c r="H136" s="154">
        <v>15.625</v>
      </c>
      <c r="I136" s="155"/>
      <c r="J136" s="154">
        <f t="shared" si="0"/>
        <v>0</v>
      </c>
      <c r="K136" s="156"/>
      <c r="L136" s="157"/>
      <c r="M136" s="158" t="s">
        <v>1</v>
      </c>
      <c r="N136" s="159" t="s">
        <v>39</v>
      </c>
      <c r="P136" s="145">
        <f t="shared" si="1"/>
        <v>0</v>
      </c>
      <c r="Q136" s="145">
        <v>1E-3</v>
      </c>
      <c r="R136" s="145">
        <f t="shared" si="2"/>
        <v>1.5625E-2</v>
      </c>
      <c r="S136" s="145">
        <v>0</v>
      </c>
      <c r="T136" s="146">
        <f t="shared" si="3"/>
        <v>0</v>
      </c>
      <c r="AR136" s="147" t="s">
        <v>127</v>
      </c>
      <c r="AT136" s="147" t="s">
        <v>124</v>
      </c>
      <c r="AU136" s="147" t="s">
        <v>122</v>
      </c>
      <c r="AY136" s="13" t="s">
        <v>114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122</v>
      </c>
      <c r="BK136" s="149">
        <f t="shared" si="9"/>
        <v>0</v>
      </c>
      <c r="BL136" s="13" t="s">
        <v>127</v>
      </c>
      <c r="BM136" s="147" t="s">
        <v>543</v>
      </c>
    </row>
    <row r="137" spans="2:65" s="1" customFormat="1" ht="21.75" customHeight="1">
      <c r="B137" s="135"/>
      <c r="C137" s="136" t="s">
        <v>161</v>
      </c>
      <c r="D137" s="136" t="s">
        <v>117</v>
      </c>
      <c r="E137" s="137" t="s">
        <v>544</v>
      </c>
      <c r="F137" s="138" t="s">
        <v>545</v>
      </c>
      <c r="G137" s="139" t="s">
        <v>200</v>
      </c>
      <c r="H137" s="140">
        <v>1</v>
      </c>
      <c r="I137" s="141"/>
      <c r="J137" s="140">
        <f t="shared" si="0"/>
        <v>0</v>
      </c>
      <c r="K137" s="142"/>
      <c r="L137" s="28"/>
      <c r="M137" s="143" t="s">
        <v>1</v>
      </c>
      <c r="N137" s="144" t="s">
        <v>39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121</v>
      </c>
      <c r="AT137" s="147" t="s">
        <v>117</v>
      </c>
      <c r="AU137" s="147" t="s">
        <v>122</v>
      </c>
      <c r="AY137" s="13" t="s">
        <v>114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122</v>
      </c>
      <c r="BK137" s="149">
        <f t="shared" si="9"/>
        <v>0</v>
      </c>
      <c r="BL137" s="13" t="s">
        <v>121</v>
      </c>
      <c r="BM137" s="147" t="s">
        <v>546</v>
      </c>
    </row>
    <row r="138" spans="2:65" s="1" customFormat="1" ht="24.15" customHeight="1">
      <c r="B138" s="135"/>
      <c r="C138" s="150" t="s">
        <v>165</v>
      </c>
      <c r="D138" s="150" t="s">
        <v>124</v>
      </c>
      <c r="E138" s="151" t="s">
        <v>547</v>
      </c>
      <c r="F138" s="152" t="s">
        <v>548</v>
      </c>
      <c r="G138" s="153" t="s">
        <v>200</v>
      </c>
      <c r="H138" s="154">
        <v>1</v>
      </c>
      <c r="I138" s="155"/>
      <c r="J138" s="154">
        <f t="shared" si="0"/>
        <v>0</v>
      </c>
      <c r="K138" s="156"/>
      <c r="L138" s="157"/>
      <c r="M138" s="158" t="s">
        <v>1</v>
      </c>
      <c r="N138" s="159" t="s">
        <v>39</v>
      </c>
      <c r="P138" s="145">
        <f t="shared" si="1"/>
        <v>0</v>
      </c>
      <c r="Q138" s="145">
        <v>2.7999999999999998E-4</v>
      </c>
      <c r="R138" s="145">
        <f t="shared" si="2"/>
        <v>2.7999999999999998E-4</v>
      </c>
      <c r="S138" s="145">
        <v>0</v>
      </c>
      <c r="T138" s="146">
        <f t="shared" si="3"/>
        <v>0</v>
      </c>
      <c r="AR138" s="147" t="s">
        <v>127</v>
      </c>
      <c r="AT138" s="147" t="s">
        <v>124</v>
      </c>
      <c r="AU138" s="147" t="s">
        <v>122</v>
      </c>
      <c r="AY138" s="13" t="s">
        <v>114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122</v>
      </c>
      <c r="BK138" s="149">
        <f t="shared" si="9"/>
        <v>0</v>
      </c>
      <c r="BL138" s="13" t="s">
        <v>127</v>
      </c>
      <c r="BM138" s="147" t="s">
        <v>549</v>
      </c>
    </row>
    <row r="139" spans="2:65" s="1" customFormat="1" ht="16.5" customHeight="1">
      <c r="B139" s="135"/>
      <c r="C139" s="150" t="s">
        <v>169</v>
      </c>
      <c r="D139" s="150" t="s">
        <v>124</v>
      </c>
      <c r="E139" s="151" t="s">
        <v>550</v>
      </c>
      <c r="F139" s="152" t="s">
        <v>551</v>
      </c>
      <c r="G139" s="153" t="s">
        <v>200</v>
      </c>
      <c r="H139" s="154">
        <v>1</v>
      </c>
      <c r="I139" s="155"/>
      <c r="J139" s="154">
        <f t="shared" si="0"/>
        <v>0</v>
      </c>
      <c r="K139" s="156"/>
      <c r="L139" s="157"/>
      <c r="M139" s="158" t="s">
        <v>1</v>
      </c>
      <c r="N139" s="159" t="s">
        <v>39</v>
      </c>
      <c r="P139" s="145">
        <f t="shared" si="1"/>
        <v>0</v>
      </c>
      <c r="Q139" s="145">
        <v>2.4000000000000001E-4</v>
      </c>
      <c r="R139" s="145">
        <f t="shared" si="2"/>
        <v>2.4000000000000001E-4</v>
      </c>
      <c r="S139" s="145">
        <v>0</v>
      </c>
      <c r="T139" s="146">
        <f t="shared" si="3"/>
        <v>0</v>
      </c>
      <c r="AR139" s="147" t="s">
        <v>127</v>
      </c>
      <c r="AT139" s="147" t="s">
        <v>124</v>
      </c>
      <c r="AU139" s="147" t="s">
        <v>122</v>
      </c>
      <c r="AY139" s="13" t="s">
        <v>114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122</v>
      </c>
      <c r="BK139" s="149">
        <f t="shared" si="9"/>
        <v>0</v>
      </c>
      <c r="BL139" s="13" t="s">
        <v>127</v>
      </c>
      <c r="BM139" s="147" t="s">
        <v>552</v>
      </c>
    </row>
    <row r="140" spans="2:65" s="1" customFormat="1" ht="16.5" customHeight="1">
      <c r="B140" s="135"/>
      <c r="C140" s="136" t="s">
        <v>173</v>
      </c>
      <c r="D140" s="136" t="s">
        <v>117</v>
      </c>
      <c r="E140" s="137" t="s">
        <v>553</v>
      </c>
      <c r="F140" s="138" t="s">
        <v>554</v>
      </c>
      <c r="G140" s="139" t="s">
        <v>200</v>
      </c>
      <c r="H140" s="140">
        <v>5</v>
      </c>
      <c r="I140" s="141"/>
      <c r="J140" s="140">
        <f t="shared" si="0"/>
        <v>0</v>
      </c>
      <c r="K140" s="142"/>
      <c r="L140" s="28"/>
      <c r="M140" s="143" t="s">
        <v>1</v>
      </c>
      <c r="N140" s="144" t="s">
        <v>39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121</v>
      </c>
      <c r="AT140" s="147" t="s">
        <v>117</v>
      </c>
      <c r="AU140" s="147" t="s">
        <v>122</v>
      </c>
      <c r="AY140" s="13" t="s">
        <v>114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122</v>
      </c>
      <c r="BK140" s="149">
        <f t="shared" si="9"/>
        <v>0</v>
      </c>
      <c r="BL140" s="13" t="s">
        <v>121</v>
      </c>
      <c r="BM140" s="147" t="s">
        <v>555</v>
      </c>
    </row>
    <row r="141" spans="2:65" s="1" customFormat="1" ht="24.15" customHeight="1">
      <c r="B141" s="135"/>
      <c r="C141" s="150" t="s">
        <v>177</v>
      </c>
      <c r="D141" s="150" t="s">
        <v>124</v>
      </c>
      <c r="E141" s="151" t="s">
        <v>556</v>
      </c>
      <c r="F141" s="152" t="s">
        <v>557</v>
      </c>
      <c r="G141" s="153" t="s">
        <v>200</v>
      </c>
      <c r="H141" s="154">
        <v>5</v>
      </c>
      <c r="I141" s="155"/>
      <c r="J141" s="154">
        <f t="shared" si="0"/>
        <v>0</v>
      </c>
      <c r="K141" s="156"/>
      <c r="L141" s="157"/>
      <c r="M141" s="158" t="s">
        <v>1</v>
      </c>
      <c r="N141" s="159" t="s">
        <v>39</v>
      </c>
      <c r="P141" s="145">
        <f t="shared" si="1"/>
        <v>0</v>
      </c>
      <c r="Q141" s="145">
        <v>3.0000000000000001E-5</v>
      </c>
      <c r="R141" s="145">
        <f t="shared" si="2"/>
        <v>1.5000000000000001E-4</v>
      </c>
      <c r="S141" s="145">
        <v>0</v>
      </c>
      <c r="T141" s="146">
        <f t="shared" si="3"/>
        <v>0</v>
      </c>
      <c r="AR141" s="147" t="s">
        <v>127</v>
      </c>
      <c r="AT141" s="147" t="s">
        <v>124</v>
      </c>
      <c r="AU141" s="147" t="s">
        <v>122</v>
      </c>
      <c r="AY141" s="13" t="s">
        <v>114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122</v>
      </c>
      <c r="BK141" s="149">
        <f t="shared" si="9"/>
        <v>0</v>
      </c>
      <c r="BL141" s="13" t="s">
        <v>127</v>
      </c>
      <c r="BM141" s="147" t="s">
        <v>558</v>
      </c>
    </row>
    <row r="142" spans="2:65" s="1" customFormat="1" ht="24.15" customHeight="1">
      <c r="B142" s="135"/>
      <c r="C142" s="136" t="s">
        <v>181</v>
      </c>
      <c r="D142" s="136" t="s">
        <v>117</v>
      </c>
      <c r="E142" s="137" t="s">
        <v>559</v>
      </c>
      <c r="F142" s="138" t="s">
        <v>560</v>
      </c>
      <c r="G142" s="139" t="s">
        <v>200</v>
      </c>
      <c r="H142" s="140">
        <v>5</v>
      </c>
      <c r="I142" s="141"/>
      <c r="J142" s="140">
        <f t="shared" si="0"/>
        <v>0</v>
      </c>
      <c r="K142" s="142"/>
      <c r="L142" s="28"/>
      <c r="M142" s="143" t="s">
        <v>1</v>
      </c>
      <c r="N142" s="144" t="s">
        <v>39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121</v>
      </c>
      <c r="AT142" s="147" t="s">
        <v>117</v>
      </c>
      <c r="AU142" s="147" t="s">
        <v>122</v>
      </c>
      <c r="AY142" s="13" t="s">
        <v>114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122</v>
      </c>
      <c r="BK142" s="149">
        <f t="shared" si="9"/>
        <v>0</v>
      </c>
      <c r="BL142" s="13" t="s">
        <v>121</v>
      </c>
      <c r="BM142" s="147" t="s">
        <v>561</v>
      </c>
    </row>
    <row r="143" spans="2:65" s="1" customFormat="1" ht="24.15" customHeight="1">
      <c r="B143" s="135"/>
      <c r="C143" s="136" t="s">
        <v>562</v>
      </c>
      <c r="D143" s="136" t="s">
        <v>117</v>
      </c>
      <c r="E143" s="137" t="s">
        <v>563</v>
      </c>
      <c r="F143" s="138" t="s">
        <v>564</v>
      </c>
      <c r="G143" s="139" t="s">
        <v>200</v>
      </c>
      <c r="H143" s="140">
        <v>2</v>
      </c>
      <c r="I143" s="141"/>
      <c r="J143" s="140">
        <f t="shared" si="0"/>
        <v>0</v>
      </c>
      <c r="K143" s="142"/>
      <c r="L143" s="28"/>
      <c r="M143" s="143" t="s">
        <v>1</v>
      </c>
      <c r="N143" s="144" t="s">
        <v>39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121</v>
      </c>
      <c r="AT143" s="147" t="s">
        <v>117</v>
      </c>
      <c r="AU143" s="147" t="s">
        <v>122</v>
      </c>
      <c r="AY143" s="13" t="s">
        <v>114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122</v>
      </c>
      <c r="BK143" s="149">
        <f t="shared" si="9"/>
        <v>0</v>
      </c>
      <c r="BL143" s="13" t="s">
        <v>121</v>
      </c>
      <c r="BM143" s="147" t="s">
        <v>565</v>
      </c>
    </row>
    <row r="144" spans="2:65" s="1" customFormat="1" ht="37.950000000000003" customHeight="1">
      <c r="B144" s="135"/>
      <c r="C144" s="150" t="s">
        <v>566</v>
      </c>
      <c r="D144" s="150" t="s">
        <v>124</v>
      </c>
      <c r="E144" s="151" t="s">
        <v>567</v>
      </c>
      <c r="F144" s="152" t="s">
        <v>568</v>
      </c>
      <c r="G144" s="153" t="s">
        <v>200</v>
      </c>
      <c r="H144" s="154">
        <v>2</v>
      </c>
      <c r="I144" s="155"/>
      <c r="J144" s="154">
        <f t="shared" si="0"/>
        <v>0</v>
      </c>
      <c r="K144" s="156"/>
      <c r="L144" s="157"/>
      <c r="M144" s="158" t="s">
        <v>1</v>
      </c>
      <c r="N144" s="159" t="s">
        <v>39</v>
      </c>
      <c r="P144" s="145">
        <f t="shared" si="1"/>
        <v>0</v>
      </c>
      <c r="Q144" s="145">
        <v>1.1350000000000001E-2</v>
      </c>
      <c r="R144" s="145">
        <f t="shared" si="2"/>
        <v>2.2700000000000001E-2</v>
      </c>
      <c r="S144" s="145">
        <v>0</v>
      </c>
      <c r="T144" s="146">
        <f t="shared" si="3"/>
        <v>0</v>
      </c>
      <c r="AR144" s="147" t="s">
        <v>127</v>
      </c>
      <c r="AT144" s="147" t="s">
        <v>124</v>
      </c>
      <c r="AU144" s="147" t="s">
        <v>122</v>
      </c>
      <c r="AY144" s="13" t="s">
        <v>114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122</v>
      </c>
      <c r="BK144" s="149">
        <f t="shared" si="9"/>
        <v>0</v>
      </c>
      <c r="BL144" s="13" t="s">
        <v>127</v>
      </c>
      <c r="BM144" s="147" t="s">
        <v>569</v>
      </c>
    </row>
    <row r="145" spans="2:65" s="1" customFormat="1" ht="16.5" customHeight="1">
      <c r="B145" s="135"/>
      <c r="C145" s="136" t="s">
        <v>570</v>
      </c>
      <c r="D145" s="136" t="s">
        <v>117</v>
      </c>
      <c r="E145" s="137" t="s">
        <v>571</v>
      </c>
      <c r="F145" s="138" t="s">
        <v>572</v>
      </c>
      <c r="G145" s="139" t="s">
        <v>200</v>
      </c>
      <c r="H145" s="140">
        <v>10</v>
      </c>
      <c r="I145" s="141"/>
      <c r="J145" s="140">
        <f t="shared" si="0"/>
        <v>0</v>
      </c>
      <c r="K145" s="142"/>
      <c r="L145" s="28"/>
      <c r="M145" s="143" t="s">
        <v>1</v>
      </c>
      <c r="N145" s="144" t="s">
        <v>39</v>
      </c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AR145" s="147" t="s">
        <v>121</v>
      </c>
      <c r="AT145" s="147" t="s">
        <v>117</v>
      </c>
      <c r="AU145" s="147" t="s">
        <v>122</v>
      </c>
      <c r="AY145" s="13" t="s">
        <v>114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122</v>
      </c>
      <c r="BK145" s="149">
        <f t="shared" si="9"/>
        <v>0</v>
      </c>
      <c r="BL145" s="13" t="s">
        <v>121</v>
      </c>
      <c r="BM145" s="147" t="s">
        <v>573</v>
      </c>
    </row>
    <row r="146" spans="2:65" s="1" customFormat="1" ht="24.15" customHeight="1">
      <c r="B146" s="135"/>
      <c r="C146" s="150" t="s">
        <v>8</v>
      </c>
      <c r="D146" s="150" t="s">
        <v>124</v>
      </c>
      <c r="E146" s="151" t="s">
        <v>574</v>
      </c>
      <c r="F146" s="152" t="s">
        <v>575</v>
      </c>
      <c r="G146" s="153" t="s">
        <v>200</v>
      </c>
      <c r="H146" s="154">
        <v>10</v>
      </c>
      <c r="I146" s="155"/>
      <c r="J146" s="154">
        <f t="shared" si="0"/>
        <v>0</v>
      </c>
      <c r="K146" s="156"/>
      <c r="L146" s="157"/>
      <c r="M146" s="158" t="s">
        <v>1</v>
      </c>
      <c r="N146" s="159" t="s">
        <v>39</v>
      </c>
      <c r="P146" s="145">
        <f t="shared" si="1"/>
        <v>0</v>
      </c>
      <c r="Q146" s="145">
        <v>1.7000000000000001E-4</v>
      </c>
      <c r="R146" s="145">
        <f t="shared" si="2"/>
        <v>1.7000000000000001E-3</v>
      </c>
      <c r="S146" s="145">
        <v>0</v>
      </c>
      <c r="T146" s="146">
        <f t="shared" si="3"/>
        <v>0</v>
      </c>
      <c r="AR146" s="147" t="s">
        <v>127</v>
      </c>
      <c r="AT146" s="147" t="s">
        <v>124</v>
      </c>
      <c r="AU146" s="147" t="s">
        <v>122</v>
      </c>
      <c r="AY146" s="13" t="s">
        <v>114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122</v>
      </c>
      <c r="BK146" s="149">
        <f t="shared" si="9"/>
        <v>0</v>
      </c>
      <c r="BL146" s="13" t="s">
        <v>127</v>
      </c>
      <c r="BM146" s="147" t="s">
        <v>576</v>
      </c>
    </row>
    <row r="147" spans="2:65" s="1" customFormat="1" ht="16.5" customHeight="1">
      <c r="B147" s="135"/>
      <c r="C147" s="136" t="s">
        <v>577</v>
      </c>
      <c r="D147" s="136" t="s">
        <v>117</v>
      </c>
      <c r="E147" s="137" t="s">
        <v>578</v>
      </c>
      <c r="F147" s="138" t="s">
        <v>579</v>
      </c>
      <c r="G147" s="139" t="s">
        <v>200</v>
      </c>
      <c r="H147" s="140">
        <v>4</v>
      </c>
      <c r="I147" s="141"/>
      <c r="J147" s="140">
        <f t="shared" si="0"/>
        <v>0</v>
      </c>
      <c r="K147" s="142"/>
      <c r="L147" s="28"/>
      <c r="M147" s="143" t="s">
        <v>1</v>
      </c>
      <c r="N147" s="144" t="s">
        <v>39</v>
      </c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AR147" s="147" t="s">
        <v>121</v>
      </c>
      <c r="AT147" s="147" t="s">
        <v>117</v>
      </c>
      <c r="AU147" s="147" t="s">
        <v>122</v>
      </c>
      <c r="AY147" s="13" t="s">
        <v>114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122</v>
      </c>
      <c r="BK147" s="149">
        <f t="shared" si="9"/>
        <v>0</v>
      </c>
      <c r="BL147" s="13" t="s">
        <v>121</v>
      </c>
      <c r="BM147" s="147" t="s">
        <v>580</v>
      </c>
    </row>
    <row r="148" spans="2:65" s="1" customFormat="1" ht="24.15" customHeight="1">
      <c r="B148" s="135"/>
      <c r="C148" s="150" t="s">
        <v>581</v>
      </c>
      <c r="D148" s="150" t="s">
        <v>124</v>
      </c>
      <c r="E148" s="151" t="s">
        <v>582</v>
      </c>
      <c r="F148" s="152" t="s">
        <v>583</v>
      </c>
      <c r="G148" s="153" t="s">
        <v>200</v>
      </c>
      <c r="H148" s="154">
        <v>4</v>
      </c>
      <c r="I148" s="155"/>
      <c r="J148" s="154">
        <f t="shared" si="0"/>
        <v>0</v>
      </c>
      <c r="K148" s="156"/>
      <c r="L148" s="157"/>
      <c r="M148" s="158" t="s">
        <v>1</v>
      </c>
      <c r="N148" s="159" t="s">
        <v>39</v>
      </c>
      <c r="P148" s="145">
        <f t="shared" si="1"/>
        <v>0</v>
      </c>
      <c r="Q148" s="145">
        <v>5.9999999999999995E-4</v>
      </c>
      <c r="R148" s="145">
        <f t="shared" si="2"/>
        <v>2.3999999999999998E-3</v>
      </c>
      <c r="S148" s="145">
        <v>0</v>
      </c>
      <c r="T148" s="146">
        <f t="shared" si="3"/>
        <v>0</v>
      </c>
      <c r="AR148" s="147" t="s">
        <v>127</v>
      </c>
      <c r="AT148" s="147" t="s">
        <v>124</v>
      </c>
      <c r="AU148" s="147" t="s">
        <v>122</v>
      </c>
      <c r="AY148" s="13" t="s">
        <v>114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122</v>
      </c>
      <c r="BK148" s="149">
        <f t="shared" si="9"/>
        <v>0</v>
      </c>
      <c r="BL148" s="13" t="s">
        <v>127</v>
      </c>
      <c r="BM148" s="147" t="s">
        <v>584</v>
      </c>
    </row>
    <row r="149" spans="2:65" s="1" customFormat="1" ht="24.15" customHeight="1">
      <c r="B149" s="135"/>
      <c r="C149" s="136" t="s">
        <v>187</v>
      </c>
      <c r="D149" s="136" t="s">
        <v>117</v>
      </c>
      <c r="E149" s="137" t="s">
        <v>585</v>
      </c>
      <c r="F149" s="138" t="s">
        <v>586</v>
      </c>
      <c r="G149" s="139" t="s">
        <v>200</v>
      </c>
      <c r="H149" s="140">
        <v>10</v>
      </c>
      <c r="I149" s="141"/>
      <c r="J149" s="140">
        <f t="shared" si="0"/>
        <v>0</v>
      </c>
      <c r="K149" s="142"/>
      <c r="L149" s="28"/>
      <c r="M149" s="143" t="s">
        <v>1</v>
      </c>
      <c r="N149" s="144" t="s">
        <v>39</v>
      </c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121</v>
      </c>
      <c r="AT149" s="147" t="s">
        <v>117</v>
      </c>
      <c r="AU149" s="147" t="s">
        <v>122</v>
      </c>
      <c r="AY149" s="13" t="s">
        <v>114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122</v>
      </c>
      <c r="BK149" s="149">
        <f t="shared" si="9"/>
        <v>0</v>
      </c>
      <c r="BL149" s="13" t="s">
        <v>121</v>
      </c>
      <c r="BM149" s="147" t="s">
        <v>587</v>
      </c>
    </row>
    <row r="150" spans="2:65" s="1" customFormat="1" ht="24.15" customHeight="1">
      <c r="B150" s="135"/>
      <c r="C150" s="150" t="s">
        <v>191</v>
      </c>
      <c r="D150" s="150" t="s">
        <v>124</v>
      </c>
      <c r="E150" s="151" t="s">
        <v>588</v>
      </c>
      <c r="F150" s="152" t="s">
        <v>589</v>
      </c>
      <c r="G150" s="153" t="s">
        <v>200</v>
      </c>
      <c r="H150" s="154">
        <v>10</v>
      </c>
      <c r="I150" s="155"/>
      <c r="J150" s="154">
        <f t="shared" si="0"/>
        <v>0</v>
      </c>
      <c r="K150" s="156"/>
      <c r="L150" s="157"/>
      <c r="M150" s="158" t="s">
        <v>1</v>
      </c>
      <c r="N150" s="159" t="s">
        <v>39</v>
      </c>
      <c r="P150" s="145">
        <f t="shared" si="1"/>
        <v>0</v>
      </c>
      <c r="Q150" s="145">
        <v>2.2000000000000001E-4</v>
      </c>
      <c r="R150" s="145">
        <f t="shared" si="2"/>
        <v>2.2000000000000001E-3</v>
      </c>
      <c r="S150" s="145">
        <v>0</v>
      </c>
      <c r="T150" s="146">
        <f t="shared" si="3"/>
        <v>0</v>
      </c>
      <c r="AR150" s="147" t="s">
        <v>127</v>
      </c>
      <c r="AT150" s="147" t="s">
        <v>124</v>
      </c>
      <c r="AU150" s="147" t="s">
        <v>122</v>
      </c>
      <c r="AY150" s="13" t="s">
        <v>114</v>
      </c>
      <c r="BE150" s="148">
        <f t="shared" si="4"/>
        <v>0</v>
      </c>
      <c r="BF150" s="148">
        <f t="shared" si="5"/>
        <v>0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122</v>
      </c>
      <c r="BK150" s="149">
        <f t="shared" si="9"/>
        <v>0</v>
      </c>
      <c r="BL150" s="13" t="s">
        <v>127</v>
      </c>
      <c r="BM150" s="147" t="s">
        <v>590</v>
      </c>
    </row>
    <row r="151" spans="2:65" s="1" customFormat="1" ht="16.5" customHeight="1">
      <c r="B151" s="135"/>
      <c r="C151" s="136" t="s">
        <v>197</v>
      </c>
      <c r="D151" s="136" t="s">
        <v>117</v>
      </c>
      <c r="E151" s="137" t="s">
        <v>591</v>
      </c>
      <c r="F151" s="138" t="s">
        <v>592</v>
      </c>
      <c r="G151" s="139" t="s">
        <v>200</v>
      </c>
      <c r="H151" s="140">
        <v>12</v>
      </c>
      <c r="I151" s="141"/>
      <c r="J151" s="140">
        <f t="shared" si="0"/>
        <v>0</v>
      </c>
      <c r="K151" s="142"/>
      <c r="L151" s="28"/>
      <c r="M151" s="143" t="s">
        <v>1</v>
      </c>
      <c r="N151" s="144" t="s">
        <v>39</v>
      </c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AR151" s="147" t="s">
        <v>121</v>
      </c>
      <c r="AT151" s="147" t="s">
        <v>117</v>
      </c>
      <c r="AU151" s="147" t="s">
        <v>122</v>
      </c>
      <c r="AY151" s="13" t="s">
        <v>114</v>
      </c>
      <c r="BE151" s="148">
        <f t="shared" si="4"/>
        <v>0</v>
      </c>
      <c r="BF151" s="148">
        <f t="shared" si="5"/>
        <v>0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122</v>
      </c>
      <c r="BK151" s="149">
        <f t="shared" si="9"/>
        <v>0</v>
      </c>
      <c r="BL151" s="13" t="s">
        <v>121</v>
      </c>
      <c r="BM151" s="147" t="s">
        <v>593</v>
      </c>
    </row>
    <row r="152" spans="2:65" s="1" customFormat="1" ht="16.5" customHeight="1">
      <c r="B152" s="135"/>
      <c r="C152" s="150" t="s">
        <v>202</v>
      </c>
      <c r="D152" s="150" t="s">
        <v>124</v>
      </c>
      <c r="E152" s="151" t="s">
        <v>594</v>
      </c>
      <c r="F152" s="152" t="s">
        <v>595</v>
      </c>
      <c r="G152" s="153" t="s">
        <v>200</v>
      </c>
      <c r="H152" s="154">
        <v>12</v>
      </c>
      <c r="I152" s="155"/>
      <c r="J152" s="154">
        <f t="shared" si="0"/>
        <v>0</v>
      </c>
      <c r="K152" s="156"/>
      <c r="L152" s="157"/>
      <c r="M152" s="158" t="s">
        <v>1</v>
      </c>
      <c r="N152" s="159" t="s">
        <v>39</v>
      </c>
      <c r="P152" s="145">
        <f t="shared" si="1"/>
        <v>0</v>
      </c>
      <c r="Q152" s="145">
        <v>2.1000000000000001E-4</v>
      </c>
      <c r="R152" s="145">
        <f t="shared" si="2"/>
        <v>2.5200000000000001E-3</v>
      </c>
      <c r="S152" s="145">
        <v>0</v>
      </c>
      <c r="T152" s="146">
        <f t="shared" si="3"/>
        <v>0</v>
      </c>
      <c r="AR152" s="147" t="s">
        <v>127</v>
      </c>
      <c r="AT152" s="147" t="s">
        <v>124</v>
      </c>
      <c r="AU152" s="147" t="s">
        <v>122</v>
      </c>
      <c r="AY152" s="13" t="s">
        <v>114</v>
      </c>
      <c r="BE152" s="148">
        <f t="shared" si="4"/>
        <v>0</v>
      </c>
      <c r="BF152" s="148">
        <f t="shared" si="5"/>
        <v>0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122</v>
      </c>
      <c r="BK152" s="149">
        <f t="shared" si="9"/>
        <v>0</v>
      </c>
      <c r="BL152" s="13" t="s">
        <v>127</v>
      </c>
      <c r="BM152" s="147" t="s">
        <v>596</v>
      </c>
    </row>
    <row r="153" spans="2:65" s="1" customFormat="1" ht="16.5" customHeight="1">
      <c r="B153" s="135"/>
      <c r="C153" s="136" t="s">
        <v>597</v>
      </c>
      <c r="D153" s="136" t="s">
        <v>117</v>
      </c>
      <c r="E153" s="137" t="s">
        <v>598</v>
      </c>
      <c r="F153" s="138" t="s">
        <v>599</v>
      </c>
      <c r="G153" s="139" t="s">
        <v>200</v>
      </c>
      <c r="H153" s="140">
        <v>2</v>
      </c>
      <c r="I153" s="141"/>
      <c r="J153" s="140">
        <f t="shared" si="0"/>
        <v>0</v>
      </c>
      <c r="K153" s="142"/>
      <c r="L153" s="28"/>
      <c r="M153" s="143" t="s">
        <v>1</v>
      </c>
      <c r="N153" s="144" t="s">
        <v>39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AR153" s="147" t="s">
        <v>121</v>
      </c>
      <c r="AT153" s="147" t="s">
        <v>117</v>
      </c>
      <c r="AU153" s="147" t="s">
        <v>122</v>
      </c>
      <c r="AY153" s="13" t="s">
        <v>114</v>
      </c>
      <c r="BE153" s="148">
        <f t="shared" si="4"/>
        <v>0</v>
      </c>
      <c r="BF153" s="148">
        <f t="shared" si="5"/>
        <v>0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122</v>
      </c>
      <c r="BK153" s="149">
        <f t="shared" si="9"/>
        <v>0</v>
      </c>
      <c r="BL153" s="13" t="s">
        <v>121</v>
      </c>
      <c r="BM153" s="147" t="s">
        <v>600</v>
      </c>
    </row>
    <row r="154" spans="2:65" s="1" customFormat="1" ht="37.950000000000003" customHeight="1">
      <c r="B154" s="135"/>
      <c r="C154" s="150" t="s">
        <v>207</v>
      </c>
      <c r="D154" s="150" t="s">
        <v>124</v>
      </c>
      <c r="E154" s="151" t="s">
        <v>601</v>
      </c>
      <c r="F154" s="152" t="s">
        <v>602</v>
      </c>
      <c r="G154" s="153" t="s">
        <v>200</v>
      </c>
      <c r="H154" s="154">
        <v>2</v>
      </c>
      <c r="I154" s="155"/>
      <c r="J154" s="154">
        <f t="shared" si="0"/>
        <v>0</v>
      </c>
      <c r="K154" s="156"/>
      <c r="L154" s="157"/>
      <c r="M154" s="158" t="s">
        <v>1</v>
      </c>
      <c r="N154" s="159" t="s">
        <v>39</v>
      </c>
      <c r="P154" s="145">
        <f t="shared" si="1"/>
        <v>0</v>
      </c>
      <c r="Q154" s="145">
        <v>1.7270000000000001E-2</v>
      </c>
      <c r="R154" s="145">
        <f t="shared" si="2"/>
        <v>3.4540000000000001E-2</v>
      </c>
      <c r="S154" s="145">
        <v>0</v>
      </c>
      <c r="T154" s="146">
        <f t="shared" si="3"/>
        <v>0</v>
      </c>
      <c r="AR154" s="147" t="s">
        <v>127</v>
      </c>
      <c r="AT154" s="147" t="s">
        <v>124</v>
      </c>
      <c r="AU154" s="147" t="s">
        <v>122</v>
      </c>
      <c r="AY154" s="13" t="s">
        <v>114</v>
      </c>
      <c r="BE154" s="148">
        <f t="shared" si="4"/>
        <v>0</v>
      </c>
      <c r="BF154" s="148">
        <f t="shared" si="5"/>
        <v>0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122</v>
      </c>
      <c r="BK154" s="149">
        <f t="shared" si="9"/>
        <v>0</v>
      </c>
      <c r="BL154" s="13" t="s">
        <v>127</v>
      </c>
      <c r="BM154" s="147" t="s">
        <v>603</v>
      </c>
    </row>
    <row r="155" spans="2:65" s="1" customFormat="1" ht="16.5" customHeight="1">
      <c r="B155" s="135"/>
      <c r="C155" s="136" t="s">
        <v>211</v>
      </c>
      <c r="D155" s="136" t="s">
        <v>117</v>
      </c>
      <c r="E155" s="137" t="s">
        <v>604</v>
      </c>
      <c r="F155" s="138" t="s">
        <v>605</v>
      </c>
      <c r="G155" s="139" t="s">
        <v>200</v>
      </c>
      <c r="H155" s="140">
        <v>5</v>
      </c>
      <c r="I155" s="141"/>
      <c r="J155" s="140">
        <f t="shared" si="0"/>
        <v>0</v>
      </c>
      <c r="K155" s="142"/>
      <c r="L155" s="28"/>
      <c r="M155" s="143" t="s">
        <v>1</v>
      </c>
      <c r="N155" s="144" t="s">
        <v>39</v>
      </c>
      <c r="P155" s="145">
        <f t="shared" si="1"/>
        <v>0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AR155" s="147" t="s">
        <v>121</v>
      </c>
      <c r="AT155" s="147" t="s">
        <v>117</v>
      </c>
      <c r="AU155" s="147" t="s">
        <v>122</v>
      </c>
      <c r="AY155" s="13" t="s">
        <v>114</v>
      </c>
      <c r="BE155" s="148">
        <f t="shared" si="4"/>
        <v>0</v>
      </c>
      <c r="BF155" s="148">
        <f t="shared" si="5"/>
        <v>0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3" t="s">
        <v>122</v>
      </c>
      <c r="BK155" s="149">
        <f t="shared" si="9"/>
        <v>0</v>
      </c>
      <c r="BL155" s="13" t="s">
        <v>121</v>
      </c>
      <c r="BM155" s="147" t="s">
        <v>606</v>
      </c>
    </row>
    <row r="156" spans="2:65" s="1" customFormat="1" ht="24.15" customHeight="1">
      <c r="B156" s="135"/>
      <c r="C156" s="150" t="s">
        <v>215</v>
      </c>
      <c r="D156" s="150" t="s">
        <v>124</v>
      </c>
      <c r="E156" s="151" t="s">
        <v>607</v>
      </c>
      <c r="F156" s="152" t="s">
        <v>608</v>
      </c>
      <c r="G156" s="153" t="s">
        <v>200</v>
      </c>
      <c r="H156" s="154">
        <v>5</v>
      </c>
      <c r="I156" s="155"/>
      <c r="J156" s="154">
        <f t="shared" si="0"/>
        <v>0</v>
      </c>
      <c r="K156" s="156"/>
      <c r="L156" s="157"/>
      <c r="M156" s="158" t="s">
        <v>1</v>
      </c>
      <c r="N156" s="159" t="s">
        <v>39</v>
      </c>
      <c r="P156" s="145">
        <f t="shared" si="1"/>
        <v>0</v>
      </c>
      <c r="Q156" s="145">
        <v>1.6100000000000001E-3</v>
      </c>
      <c r="R156" s="145">
        <f t="shared" si="2"/>
        <v>8.0499999999999999E-3</v>
      </c>
      <c r="S156" s="145">
        <v>0</v>
      </c>
      <c r="T156" s="146">
        <f t="shared" si="3"/>
        <v>0</v>
      </c>
      <c r="AR156" s="147" t="s">
        <v>127</v>
      </c>
      <c r="AT156" s="147" t="s">
        <v>124</v>
      </c>
      <c r="AU156" s="147" t="s">
        <v>122</v>
      </c>
      <c r="AY156" s="13" t="s">
        <v>114</v>
      </c>
      <c r="BE156" s="148">
        <f t="shared" si="4"/>
        <v>0</v>
      </c>
      <c r="BF156" s="148">
        <f t="shared" si="5"/>
        <v>0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3" t="s">
        <v>122</v>
      </c>
      <c r="BK156" s="149">
        <f t="shared" si="9"/>
        <v>0</v>
      </c>
      <c r="BL156" s="13" t="s">
        <v>127</v>
      </c>
      <c r="BM156" s="147" t="s">
        <v>609</v>
      </c>
    </row>
    <row r="157" spans="2:65" s="1" customFormat="1" ht="24.15" customHeight="1">
      <c r="B157" s="135"/>
      <c r="C157" s="136" t="s">
        <v>219</v>
      </c>
      <c r="D157" s="136" t="s">
        <v>117</v>
      </c>
      <c r="E157" s="137" t="s">
        <v>610</v>
      </c>
      <c r="F157" s="138" t="s">
        <v>611</v>
      </c>
      <c r="G157" s="139" t="s">
        <v>200</v>
      </c>
      <c r="H157" s="140">
        <v>10</v>
      </c>
      <c r="I157" s="141"/>
      <c r="J157" s="140">
        <f t="shared" si="0"/>
        <v>0</v>
      </c>
      <c r="K157" s="142"/>
      <c r="L157" s="28"/>
      <c r="M157" s="143" t="s">
        <v>1</v>
      </c>
      <c r="N157" s="144" t="s">
        <v>39</v>
      </c>
      <c r="P157" s="145">
        <f t="shared" si="1"/>
        <v>0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AR157" s="147" t="s">
        <v>121</v>
      </c>
      <c r="AT157" s="147" t="s">
        <v>117</v>
      </c>
      <c r="AU157" s="147" t="s">
        <v>122</v>
      </c>
      <c r="AY157" s="13" t="s">
        <v>114</v>
      </c>
      <c r="BE157" s="148">
        <f t="shared" si="4"/>
        <v>0</v>
      </c>
      <c r="BF157" s="148">
        <f t="shared" si="5"/>
        <v>0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3" t="s">
        <v>122</v>
      </c>
      <c r="BK157" s="149">
        <f t="shared" si="9"/>
        <v>0</v>
      </c>
      <c r="BL157" s="13" t="s">
        <v>121</v>
      </c>
      <c r="BM157" s="147" t="s">
        <v>612</v>
      </c>
    </row>
    <row r="158" spans="2:65" s="1" customFormat="1" ht="24.15" customHeight="1">
      <c r="B158" s="135"/>
      <c r="C158" s="150" t="s">
        <v>223</v>
      </c>
      <c r="D158" s="150" t="s">
        <v>124</v>
      </c>
      <c r="E158" s="151" t="s">
        <v>613</v>
      </c>
      <c r="F158" s="152" t="s">
        <v>614</v>
      </c>
      <c r="G158" s="153" t="s">
        <v>200</v>
      </c>
      <c r="H158" s="154">
        <v>10</v>
      </c>
      <c r="I158" s="155"/>
      <c r="J158" s="154">
        <f t="shared" si="0"/>
        <v>0</v>
      </c>
      <c r="K158" s="156"/>
      <c r="L158" s="157"/>
      <c r="M158" s="158" t="s">
        <v>1</v>
      </c>
      <c r="N158" s="159" t="s">
        <v>39</v>
      </c>
      <c r="P158" s="145">
        <f t="shared" si="1"/>
        <v>0</v>
      </c>
      <c r="Q158" s="145">
        <v>2.3000000000000001E-4</v>
      </c>
      <c r="R158" s="145">
        <f t="shared" si="2"/>
        <v>2.3E-3</v>
      </c>
      <c r="S158" s="145">
        <v>0</v>
      </c>
      <c r="T158" s="146">
        <f t="shared" si="3"/>
        <v>0</v>
      </c>
      <c r="AR158" s="147" t="s">
        <v>127</v>
      </c>
      <c r="AT158" s="147" t="s">
        <v>124</v>
      </c>
      <c r="AU158" s="147" t="s">
        <v>122</v>
      </c>
      <c r="AY158" s="13" t="s">
        <v>114</v>
      </c>
      <c r="BE158" s="148">
        <f t="shared" si="4"/>
        <v>0</v>
      </c>
      <c r="BF158" s="148">
        <f t="shared" si="5"/>
        <v>0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3" t="s">
        <v>122</v>
      </c>
      <c r="BK158" s="149">
        <f t="shared" si="9"/>
        <v>0</v>
      </c>
      <c r="BL158" s="13" t="s">
        <v>127</v>
      </c>
      <c r="BM158" s="147" t="s">
        <v>615</v>
      </c>
    </row>
    <row r="159" spans="2:65" s="1" customFormat="1" ht="24.15" customHeight="1">
      <c r="B159" s="135"/>
      <c r="C159" s="136" t="s">
        <v>227</v>
      </c>
      <c r="D159" s="136" t="s">
        <v>117</v>
      </c>
      <c r="E159" s="137" t="s">
        <v>616</v>
      </c>
      <c r="F159" s="138" t="s">
        <v>617</v>
      </c>
      <c r="G159" s="139" t="s">
        <v>120</v>
      </c>
      <c r="H159" s="140">
        <v>150</v>
      </c>
      <c r="I159" s="141"/>
      <c r="J159" s="140">
        <f t="shared" si="0"/>
        <v>0</v>
      </c>
      <c r="K159" s="142"/>
      <c r="L159" s="28"/>
      <c r="M159" s="143" t="s">
        <v>1</v>
      </c>
      <c r="N159" s="144" t="s">
        <v>39</v>
      </c>
      <c r="P159" s="145">
        <f t="shared" si="1"/>
        <v>0</v>
      </c>
      <c r="Q159" s="145">
        <v>0</v>
      </c>
      <c r="R159" s="145">
        <f t="shared" si="2"/>
        <v>0</v>
      </c>
      <c r="S159" s="145">
        <v>0</v>
      </c>
      <c r="T159" s="146">
        <f t="shared" si="3"/>
        <v>0</v>
      </c>
      <c r="AR159" s="147" t="s">
        <v>121</v>
      </c>
      <c r="AT159" s="147" t="s">
        <v>117</v>
      </c>
      <c r="AU159" s="147" t="s">
        <v>122</v>
      </c>
      <c r="AY159" s="13" t="s">
        <v>114</v>
      </c>
      <c r="BE159" s="148">
        <f t="shared" si="4"/>
        <v>0</v>
      </c>
      <c r="BF159" s="148">
        <f t="shared" si="5"/>
        <v>0</v>
      </c>
      <c r="BG159" s="148">
        <f t="shared" si="6"/>
        <v>0</v>
      </c>
      <c r="BH159" s="148">
        <f t="shared" si="7"/>
        <v>0</v>
      </c>
      <c r="BI159" s="148">
        <f t="shared" si="8"/>
        <v>0</v>
      </c>
      <c r="BJ159" s="13" t="s">
        <v>122</v>
      </c>
      <c r="BK159" s="149">
        <f t="shared" si="9"/>
        <v>0</v>
      </c>
      <c r="BL159" s="13" t="s">
        <v>121</v>
      </c>
      <c r="BM159" s="147" t="s">
        <v>618</v>
      </c>
    </row>
    <row r="160" spans="2:65" s="1" customFormat="1" ht="16.5" customHeight="1">
      <c r="B160" s="135"/>
      <c r="C160" s="150" t="s">
        <v>231</v>
      </c>
      <c r="D160" s="150" t="s">
        <v>124</v>
      </c>
      <c r="E160" s="151" t="s">
        <v>619</v>
      </c>
      <c r="F160" s="152" t="s">
        <v>620</v>
      </c>
      <c r="G160" s="153" t="s">
        <v>415</v>
      </c>
      <c r="H160" s="154">
        <v>21</v>
      </c>
      <c r="I160" s="155"/>
      <c r="J160" s="154">
        <f t="shared" ref="J160:J178" si="10">ROUND(I160*H160,3)</f>
        <v>0</v>
      </c>
      <c r="K160" s="156"/>
      <c r="L160" s="157"/>
      <c r="M160" s="158" t="s">
        <v>1</v>
      </c>
      <c r="N160" s="159" t="s">
        <v>39</v>
      </c>
      <c r="P160" s="145">
        <f t="shared" ref="P160:P178" si="11">O160*H160</f>
        <v>0</v>
      </c>
      <c r="Q160" s="145">
        <v>1E-3</v>
      </c>
      <c r="R160" s="145">
        <f t="shared" ref="R160:R178" si="12">Q160*H160</f>
        <v>2.1000000000000001E-2</v>
      </c>
      <c r="S160" s="145">
        <v>0</v>
      </c>
      <c r="T160" s="146">
        <f t="shared" ref="T160:T178" si="13">S160*H160</f>
        <v>0</v>
      </c>
      <c r="AR160" s="147" t="s">
        <v>127</v>
      </c>
      <c r="AT160" s="147" t="s">
        <v>124</v>
      </c>
      <c r="AU160" s="147" t="s">
        <v>122</v>
      </c>
      <c r="AY160" s="13" t="s">
        <v>114</v>
      </c>
      <c r="BE160" s="148">
        <f t="shared" ref="BE160:BE178" si="14">IF(N160="základná",J160,0)</f>
        <v>0</v>
      </c>
      <c r="BF160" s="148">
        <f t="shared" ref="BF160:BF178" si="15">IF(N160="znížená",J160,0)</f>
        <v>0</v>
      </c>
      <c r="BG160" s="148">
        <f t="shared" ref="BG160:BG178" si="16">IF(N160="zákl. prenesená",J160,0)</f>
        <v>0</v>
      </c>
      <c r="BH160" s="148">
        <f t="shared" ref="BH160:BH178" si="17">IF(N160="zníž. prenesená",J160,0)</f>
        <v>0</v>
      </c>
      <c r="BI160" s="148">
        <f t="shared" ref="BI160:BI178" si="18">IF(N160="nulová",J160,0)</f>
        <v>0</v>
      </c>
      <c r="BJ160" s="13" t="s">
        <v>122</v>
      </c>
      <c r="BK160" s="149">
        <f t="shared" ref="BK160:BK178" si="19">ROUND(I160*H160,3)</f>
        <v>0</v>
      </c>
      <c r="BL160" s="13" t="s">
        <v>127</v>
      </c>
      <c r="BM160" s="147" t="s">
        <v>621</v>
      </c>
    </row>
    <row r="161" spans="2:65" s="1" customFormat="1" ht="24.15" customHeight="1">
      <c r="B161" s="135"/>
      <c r="C161" s="136" t="s">
        <v>237</v>
      </c>
      <c r="D161" s="136" t="s">
        <v>117</v>
      </c>
      <c r="E161" s="137" t="s">
        <v>622</v>
      </c>
      <c r="F161" s="138" t="s">
        <v>623</v>
      </c>
      <c r="G161" s="139" t="s">
        <v>200</v>
      </c>
      <c r="H161" s="140">
        <v>170</v>
      </c>
      <c r="I161" s="141"/>
      <c r="J161" s="140">
        <f t="shared" si="10"/>
        <v>0</v>
      </c>
      <c r="K161" s="142"/>
      <c r="L161" s="28"/>
      <c r="M161" s="143" t="s">
        <v>1</v>
      </c>
      <c r="N161" s="144" t="s">
        <v>39</v>
      </c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AR161" s="147" t="s">
        <v>121</v>
      </c>
      <c r="AT161" s="147" t="s">
        <v>117</v>
      </c>
      <c r="AU161" s="147" t="s">
        <v>122</v>
      </c>
      <c r="AY161" s="13" t="s">
        <v>114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3" t="s">
        <v>122</v>
      </c>
      <c r="BK161" s="149">
        <f t="shared" si="19"/>
        <v>0</v>
      </c>
      <c r="BL161" s="13" t="s">
        <v>121</v>
      </c>
      <c r="BM161" s="147" t="s">
        <v>624</v>
      </c>
    </row>
    <row r="162" spans="2:65" s="1" customFormat="1" ht="24.15" customHeight="1">
      <c r="B162" s="135"/>
      <c r="C162" s="150" t="s">
        <v>241</v>
      </c>
      <c r="D162" s="150" t="s">
        <v>124</v>
      </c>
      <c r="E162" s="151" t="s">
        <v>625</v>
      </c>
      <c r="F162" s="152" t="s">
        <v>626</v>
      </c>
      <c r="G162" s="153" t="s">
        <v>200</v>
      </c>
      <c r="H162" s="154">
        <v>170</v>
      </c>
      <c r="I162" s="155"/>
      <c r="J162" s="154">
        <f t="shared" si="10"/>
        <v>0</v>
      </c>
      <c r="K162" s="156"/>
      <c r="L162" s="157"/>
      <c r="M162" s="158" t="s">
        <v>1</v>
      </c>
      <c r="N162" s="159" t="s">
        <v>39</v>
      </c>
      <c r="P162" s="145">
        <f t="shared" si="11"/>
        <v>0</v>
      </c>
      <c r="Q162" s="145">
        <v>1E-4</v>
      </c>
      <c r="R162" s="145">
        <f t="shared" si="12"/>
        <v>1.7000000000000001E-2</v>
      </c>
      <c r="S162" s="145">
        <v>0</v>
      </c>
      <c r="T162" s="146">
        <f t="shared" si="13"/>
        <v>0</v>
      </c>
      <c r="AR162" s="147" t="s">
        <v>127</v>
      </c>
      <c r="AT162" s="147" t="s">
        <v>124</v>
      </c>
      <c r="AU162" s="147" t="s">
        <v>122</v>
      </c>
      <c r="AY162" s="13" t="s">
        <v>114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122</v>
      </c>
      <c r="BK162" s="149">
        <f t="shared" si="19"/>
        <v>0</v>
      </c>
      <c r="BL162" s="13" t="s">
        <v>127</v>
      </c>
      <c r="BM162" s="147" t="s">
        <v>627</v>
      </c>
    </row>
    <row r="163" spans="2:65" s="1" customFormat="1" ht="24.15" customHeight="1">
      <c r="B163" s="135"/>
      <c r="C163" s="150" t="s">
        <v>245</v>
      </c>
      <c r="D163" s="150" t="s">
        <v>124</v>
      </c>
      <c r="E163" s="151" t="s">
        <v>628</v>
      </c>
      <c r="F163" s="152" t="s">
        <v>629</v>
      </c>
      <c r="G163" s="153" t="s">
        <v>200</v>
      </c>
      <c r="H163" s="154">
        <v>170</v>
      </c>
      <c r="I163" s="155"/>
      <c r="J163" s="154">
        <f t="shared" si="10"/>
        <v>0</v>
      </c>
      <c r="K163" s="156"/>
      <c r="L163" s="157"/>
      <c r="M163" s="158" t="s">
        <v>1</v>
      </c>
      <c r="N163" s="159" t="s">
        <v>39</v>
      </c>
      <c r="P163" s="145">
        <f t="shared" si="11"/>
        <v>0</v>
      </c>
      <c r="Q163" s="145">
        <v>4.0000000000000002E-4</v>
      </c>
      <c r="R163" s="145">
        <f t="shared" si="12"/>
        <v>6.8000000000000005E-2</v>
      </c>
      <c r="S163" s="145">
        <v>0</v>
      </c>
      <c r="T163" s="146">
        <f t="shared" si="13"/>
        <v>0</v>
      </c>
      <c r="AR163" s="147" t="s">
        <v>127</v>
      </c>
      <c r="AT163" s="147" t="s">
        <v>124</v>
      </c>
      <c r="AU163" s="147" t="s">
        <v>122</v>
      </c>
      <c r="AY163" s="13" t="s">
        <v>114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122</v>
      </c>
      <c r="BK163" s="149">
        <f t="shared" si="19"/>
        <v>0</v>
      </c>
      <c r="BL163" s="13" t="s">
        <v>127</v>
      </c>
      <c r="BM163" s="147" t="s">
        <v>630</v>
      </c>
    </row>
    <row r="164" spans="2:65" s="1" customFormat="1" ht="16.5" customHeight="1">
      <c r="B164" s="135"/>
      <c r="C164" s="136" t="s">
        <v>249</v>
      </c>
      <c r="D164" s="136" t="s">
        <v>117</v>
      </c>
      <c r="E164" s="137" t="s">
        <v>631</v>
      </c>
      <c r="F164" s="138" t="s">
        <v>632</v>
      </c>
      <c r="G164" s="139" t="s">
        <v>200</v>
      </c>
      <c r="H164" s="140">
        <v>44</v>
      </c>
      <c r="I164" s="141"/>
      <c r="J164" s="140">
        <f t="shared" si="10"/>
        <v>0</v>
      </c>
      <c r="K164" s="142"/>
      <c r="L164" s="28"/>
      <c r="M164" s="143" t="s">
        <v>1</v>
      </c>
      <c r="N164" s="144" t="s">
        <v>39</v>
      </c>
      <c r="P164" s="145">
        <f t="shared" si="11"/>
        <v>0</v>
      </c>
      <c r="Q164" s="145">
        <v>0</v>
      </c>
      <c r="R164" s="145">
        <f t="shared" si="12"/>
        <v>0</v>
      </c>
      <c r="S164" s="145">
        <v>0</v>
      </c>
      <c r="T164" s="146">
        <f t="shared" si="13"/>
        <v>0</v>
      </c>
      <c r="AR164" s="147" t="s">
        <v>121</v>
      </c>
      <c r="AT164" s="147" t="s">
        <v>117</v>
      </c>
      <c r="AU164" s="147" t="s">
        <v>122</v>
      </c>
      <c r="AY164" s="13" t="s">
        <v>114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122</v>
      </c>
      <c r="BK164" s="149">
        <f t="shared" si="19"/>
        <v>0</v>
      </c>
      <c r="BL164" s="13" t="s">
        <v>121</v>
      </c>
      <c r="BM164" s="147" t="s">
        <v>633</v>
      </c>
    </row>
    <row r="165" spans="2:65" s="1" customFormat="1" ht="24.15" customHeight="1">
      <c r="B165" s="135"/>
      <c r="C165" s="150" t="s">
        <v>253</v>
      </c>
      <c r="D165" s="150" t="s">
        <v>124</v>
      </c>
      <c r="E165" s="151" t="s">
        <v>634</v>
      </c>
      <c r="F165" s="152" t="s">
        <v>635</v>
      </c>
      <c r="G165" s="153" t="s">
        <v>200</v>
      </c>
      <c r="H165" s="154">
        <v>44</v>
      </c>
      <c r="I165" s="155"/>
      <c r="J165" s="154">
        <f t="shared" si="10"/>
        <v>0</v>
      </c>
      <c r="K165" s="156"/>
      <c r="L165" s="157"/>
      <c r="M165" s="158" t="s">
        <v>1</v>
      </c>
      <c r="N165" s="159" t="s">
        <v>39</v>
      </c>
      <c r="P165" s="145">
        <f t="shared" si="11"/>
        <v>0</v>
      </c>
      <c r="Q165" s="145">
        <v>1E-4</v>
      </c>
      <c r="R165" s="145">
        <f t="shared" si="12"/>
        <v>4.4000000000000003E-3</v>
      </c>
      <c r="S165" s="145">
        <v>0</v>
      </c>
      <c r="T165" s="146">
        <f t="shared" si="13"/>
        <v>0</v>
      </c>
      <c r="AR165" s="147" t="s">
        <v>127</v>
      </c>
      <c r="AT165" s="147" t="s">
        <v>124</v>
      </c>
      <c r="AU165" s="147" t="s">
        <v>122</v>
      </c>
      <c r="AY165" s="13" t="s">
        <v>114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122</v>
      </c>
      <c r="BK165" s="149">
        <f t="shared" si="19"/>
        <v>0</v>
      </c>
      <c r="BL165" s="13" t="s">
        <v>127</v>
      </c>
      <c r="BM165" s="147" t="s">
        <v>636</v>
      </c>
    </row>
    <row r="166" spans="2:65" s="1" customFormat="1" ht="16.5" customHeight="1">
      <c r="B166" s="135"/>
      <c r="C166" s="136" t="s">
        <v>257</v>
      </c>
      <c r="D166" s="136" t="s">
        <v>117</v>
      </c>
      <c r="E166" s="137" t="s">
        <v>637</v>
      </c>
      <c r="F166" s="138" t="s">
        <v>638</v>
      </c>
      <c r="G166" s="139" t="s">
        <v>200</v>
      </c>
      <c r="H166" s="140">
        <v>5</v>
      </c>
      <c r="I166" s="141"/>
      <c r="J166" s="140">
        <f t="shared" si="10"/>
        <v>0</v>
      </c>
      <c r="K166" s="142"/>
      <c r="L166" s="28"/>
      <c r="M166" s="143" t="s">
        <v>1</v>
      </c>
      <c r="N166" s="144" t="s">
        <v>39</v>
      </c>
      <c r="P166" s="145">
        <f t="shared" si="11"/>
        <v>0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AR166" s="147" t="s">
        <v>121</v>
      </c>
      <c r="AT166" s="147" t="s">
        <v>117</v>
      </c>
      <c r="AU166" s="147" t="s">
        <v>122</v>
      </c>
      <c r="AY166" s="13" t="s">
        <v>114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122</v>
      </c>
      <c r="BK166" s="149">
        <f t="shared" si="19"/>
        <v>0</v>
      </c>
      <c r="BL166" s="13" t="s">
        <v>121</v>
      </c>
      <c r="BM166" s="147" t="s">
        <v>639</v>
      </c>
    </row>
    <row r="167" spans="2:65" s="1" customFormat="1" ht="16.5" customHeight="1">
      <c r="B167" s="135"/>
      <c r="C167" s="150" t="s">
        <v>261</v>
      </c>
      <c r="D167" s="150" t="s">
        <v>124</v>
      </c>
      <c r="E167" s="151" t="s">
        <v>640</v>
      </c>
      <c r="F167" s="152" t="s">
        <v>641</v>
      </c>
      <c r="G167" s="153" t="s">
        <v>200</v>
      </c>
      <c r="H167" s="154">
        <v>5</v>
      </c>
      <c r="I167" s="155"/>
      <c r="J167" s="154">
        <f t="shared" si="10"/>
        <v>0</v>
      </c>
      <c r="K167" s="156"/>
      <c r="L167" s="157"/>
      <c r="M167" s="158" t="s">
        <v>1</v>
      </c>
      <c r="N167" s="159" t="s">
        <v>39</v>
      </c>
      <c r="P167" s="145">
        <f t="shared" si="11"/>
        <v>0</v>
      </c>
      <c r="Q167" s="145">
        <v>1.7000000000000001E-4</v>
      </c>
      <c r="R167" s="145">
        <f t="shared" si="12"/>
        <v>8.5000000000000006E-4</v>
      </c>
      <c r="S167" s="145">
        <v>0</v>
      </c>
      <c r="T167" s="146">
        <f t="shared" si="13"/>
        <v>0</v>
      </c>
      <c r="AR167" s="147" t="s">
        <v>127</v>
      </c>
      <c r="AT167" s="147" t="s">
        <v>124</v>
      </c>
      <c r="AU167" s="147" t="s">
        <v>122</v>
      </c>
      <c r="AY167" s="13" t="s">
        <v>114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3" t="s">
        <v>122</v>
      </c>
      <c r="BK167" s="149">
        <f t="shared" si="19"/>
        <v>0</v>
      </c>
      <c r="BL167" s="13" t="s">
        <v>127</v>
      </c>
      <c r="BM167" s="147" t="s">
        <v>642</v>
      </c>
    </row>
    <row r="168" spans="2:65" s="1" customFormat="1" ht="24.15" customHeight="1">
      <c r="B168" s="135"/>
      <c r="C168" s="136" t="s">
        <v>265</v>
      </c>
      <c r="D168" s="136" t="s">
        <v>117</v>
      </c>
      <c r="E168" s="137" t="s">
        <v>643</v>
      </c>
      <c r="F168" s="138" t="s">
        <v>644</v>
      </c>
      <c r="G168" s="139" t="s">
        <v>200</v>
      </c>
      <c r="H168" s="140">
        <v>33</v>
      </c>
      <c r="I168" s="141"/>
      <c r="J168" s="140">
        <f t="shared" si="10"/>
        <v>0</v>
      </c>
      <c r="K168" s="142"/>
      <c r="L168" s="28"/>
      <c r="M168" s="143" t="s">
        <v>1</v>
      </c>
      <c r="N168" s="144" t="s">
        <v>39</v>
      </c>
      <c r="P168" s="145">
        <f t="shared" si="11"/>
        <v>0</v>
      </c>
      <c r="Q168" s="145">
        <v>0</v>
      </c>
      <c r="R168" s="145">
        <f t="shared" si="12"/>
        <v>0</v>
      </c>
      <c r="S168" s="145">
        <v>0</v>
      </c>
      <c r="T168" s="146">
        <f t="shared" si="13"/>
        <v>0</v>
      </c>
      <c r="AR168" s="147" t="s">
        <v>121</v>
      </c>
      <c r="AT168" s="147" t="s">
        <v>117</v>
      </c>
      <c r="AU168" s="147" t="s">
        <v>122</v>
      </c>
      <c r="AY168" s="13" t="s">
        <v>114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3" t="s">
        <v>122</v>
      </c>
      <c r="BK168" s="149">
        <f t="shared" si="19"/>
        <v>0</v>
      </c>
      <c r="BL168" s="13" t="s">
        <v>121</v>
      </c>
      <c r="BM168" s="147" t="s">
        <v>645</v>
      </c>
    </row>
    <row r="169" spans="2:65" s="1" customFormat="1" ht="16.5" customHeight="1">
      <c r="B169" s="135"/>
      <c r="C169" s="150" t="s">
        <v>269</v>
      </c>
      <c r="D169" s="150" t="s">
        <v>124</v>
      </c>
      <c r="E169" s="151" t="s">
        <v>646</v>
      </c>
      <c r="F169" s="152" t="s">
        <v>647</v>
      </c>
      <c r="G169" s="153" t="s">
        <v>200</v>
      </c>
      <c r="H169" s="154">
        <v>33</v>
      </c>
      <c r="I169" s="155"/>
      <c r="J169" s="154">
        <f t="shared" si="10"/>
        <v>0</v>
      </c>
      <c r="K169" s="156"/>
      <c r="L169" s="157"/>
      <c r="M169" s="158" t="s">
        <v>1</v>
      </c>
      <c r="N169" s="159" t="s">
        <v>39</v>
      </c>
      <c r="P169" s="145">
        <f t="shared" si="11"/>
        <v>0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AR169" s="147" t="s">
        <v>127</v>
      </c>
      <c r="AT169" s="147" t="s">
        <v>124</v>
      </c>
      <c r="AU169" s="147" t="s">
        <v>122</v>
      </c>
      <c r="AY169" s="13" t="s">
        <v>114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3" t="s">
        <v>122</v>
      </c>
      <c r="BK169" s="149">
        <f t="shared" si="19"/>
        <v>0</v>
      </c>
      <c r="BL169" s="13" t="s">
        <v>127</v>
      </c>
      <c r="BM169" s="147" t="s">
        <v>648</v>
      </c>
    </row>
    <row r="170" spans="2:65" s="1" customFormat="1" ht="24.15" customHeight="1">
      <c r="B170" s="135"/>
      <c r="C170" s="150" t="s">
        <v>271</v>
      </c>
      <c r="D170" s="150" t="s">
        <v>124</v>
      </c>
      <c r="E170" s="151" t="s">
        <v>649</v>
      </c>
      <c r="F170" s="152" t="s">
        <v>650</v>
      </c>
      <c r="G170" s="153" t="s">
        <v>200</v>
      </c>
      <c r="H170" s="154">
        <v>33</v>
      </c>
      <c r="I170" s="155"/>
      <c r="J170" s="154">
        <f t="shared" si="10"/>
        <v>0</v>
      </c>
      <c r="K170" s="156"/>
      <c r="L170" s="157"/>
      <c r="M170" s="158" t="s">
        <v>1</v>
      </c>
      <c r="N170" s="159" t="s">
        <v>39</v>
      </c>
      <c r="P170" s="145">
        <f t="shared" si="11"/>
        <v>0</v>
      </c>
      <c r="Q170" s="145">
        <v>1.2E-4</v>
      </c>
      <c r="R170" s="145">
        <f t="shared" si="12"/>
        <v>3.96E-3</v>
      </c>
      <c r="S170" s="145">
        <v>0</v>
      </c>
      <c r="T170" s="146">
        <f t="shared" si="13"/>
        <v>0</v>
      </c>
      <c r="AR170" s="147" t="s">
        <v>127</v>
      </c>
      <c r="AT170" s="147" t="s">
        <v>124</v>
      </c>
      <c r="AU170" s="147" t="s">
        <v>122</v>
      </c>
      <c r="AY170" s="13" t="s">
        <v>114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3" t="s">
        <v>122</v>
      </c>
      <c r="BK170" s="149">
        <f t="shared" si="19"/>
        <v>0</v>
      </c>
      <c r="BL170" s="13" t="s">
        <v>127</v>
      </c>
      <c r="BM170" s="147" t="s">
        <v>651</v>
      </c>
    </row>
    <row r="171" spans="2:65" s="1" customFormat="1" ht="16.5" customHeight="1">
      <c r="B171" s="135"/>
      <c r="C171" s="136" t="s">
        <v>275</v>
      </c>
      <c r="D171" s="136" t="s">
        <v>117</v>
      </c>
      <c r="E171" s="137" t="s">
        <v>652</v>
      </c>
      <c r="F171" s="138" t="s">
        <v>653</v>
      </c>
      <c r="G171" s="139" t="s">
        <v>200</v>
      </c>
      <c r="H171" s="140">
        <v>5</v>
      </c>
      <c r="I171" s="141"/>
      <c r="J171" s="140">
        <f t="shared" si="10"/>
        <v>0</v>
      </c>
      <c r="K171" s="142"/>
      <c r="L171" s="28"/>
      <c r="M171" s="143" t="s">
        <v>1</v>
      </c>
      <c r="N171" s="144" t="s">
        <v>39</v>
      </c>
      <c r="P171" s="145">
        <f t="shared" si="11"/>
        <v>0</v>
      </c>
      <c r="Q171" s="145">
        <v>0</v>
      </c>
      <c r="R171" s="145">
        <f t="shared" si="12"/>
        <v>0</v>
      </c>
      <c r="S171" s="145">
        <v>0</v>
      </c>
      <c r="T171" s="146">
        <f t="shared" si="13"/>
        <v>0</v>
      </c>
      <c r="AR171" s="147" t="s">
        <v>121</v>
      </c>
      <c r="AT171" s="147" t="s">
        <v>117</v>
      </c>
      <c r="AU171" s="147" t="s">
        <v>122</v>
      </c>
      <c r="AY171" s="13" t="s">
        <v>114</v>
      </c>
      <c r="BE171" s="148">
        <f t="shared" si="14"/>
        <v>0</v>
      </c>
      <c r="BF171" s="148">
        <f t="shared" si="15"/>
        <v>0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3" t="s">
        <v>122</v>
      </c>
      <c r="BK171" s="149">
        <f t="shared" si="19"/>
        <v>0</v>
      </c>
      <c r="BL171" s="13" t="s">
        <v>121</v>
      </c>
      <c r="BM171" s="147" t="s">
        <v>654</v>
      </c>
    </row>
    <row r="172" spans="2:65" s="1" customFormat="1" ht="16.5" customHeight="1">
      <c r="B172" s="135"/>
      <c r="C172" s="150" t="s">
        <v>279</v>
      </c>
      <c r="D172" s="150" t="s">
        <v>124</v>
      </c>
      <c r="E172" s="151" t="s">
        <v>655</v>
      </c>
      <c r="F172" s="152" t="s">
        <v>656</v>
      </c>
      <c r="G172" s="153" t="s">
        <v>200</v>
      </c>
      <c r="H172" s="154">
        <v>5</v>
      </c>
      <c r="I172" s="155"/>
      <c r="J172" s="154">
        <f t="shared" si="10"/>
        <v>0</v>
      </c>
      <c r="K172" s="156"/>
      <c r="L172" s="157"/>
      <c r="M172" s="158" t="s">
        <v>1</v>
      </c>
      <c r="N172" s="159" t="s">
        <v>39</v>
      </c>
      <c r="P172" s="145">
        <f t="shared" si="11"/>
        <v>0</v>
      </c>
      <c r="Q172" s="145">
        <v>1.7000000000000001E-4</v>
      </c>
      <c r="R172" s="145">
        <f t="shared" si="12"/>
        <v>8.5000000000000006E-4</v>
      </c>
      <c r="S172" s="145">
        <v>0</v>
      </c>
      <c r="T172" s="146">
        <f t="shared" si="13"/>
        <v>0</v>
      </c>
      <c r="AR172" s="147" t="s">
        <v>127</v>
      </c>
      <c r="AT172" s="147" t="s">
        <v>124</v>
      </c>
      <c r="AU172" s="147" t="s">
        <v>122</v>
      </c>
      <c r="AY172" s="13" t="s">
        <v>114</v>
      </c>
      <c r="BE172" s="148">
        <f t="shared" si="14"/>
        <v>0</v>
      </c>
      <c r="BF172" s="148">
        <f t="shared" si="15"/>
        <v>0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3" t="s">
        <v>122</v>
      </c>
      <c r="BK172" s="149">
        <f t="shared" si="19"/>
        <v>0</v>
      </c>
      <c r="BL172" s="13" t="s">
        <v>127</v>
      </c>
      <c r="BM172" s="147" t="s">
        <v>657</v>
      </c>
    </row>
    <row r="173" spans="2:65" s="1" customFormat="1" ht="16.5" customHeight="1">
      <c r="B173" s="135"/>
      <c r="C173" s="136" t="s">
        <v>283</v>
      </c>
      <c r="D173" s="136" t="s">
        <v>117</v>
      </c>
      <c r="E173" s="137" t="s">
        <v>418</v>
      </c>
      <c r="F173" s="138" t="s">
        <v>658</v>
      </c>
      <c r="G173" s="139" t="s">
        <v>200</v>
      </c>
      <c r="H173" s="140">
        <v>20</v>
      </c>
      <c r="I173" s="141"/>
      <c r="J173" s="140">
        <f t="shared" si="10"/>
        <v>0</v>
      </c>
      <c r="K173" s="142"/>
      <c r="L173" s="28"/>
      <c r="M173" s="143" t="s">
        <v>1</v>
      </c>
      <c r="N173" s="144" t="s">
        <v>39</v>
      </c>
      <c r="P173" s="145">
        <f t="shared" si="11"/>
        <v>0</v>
      </c>
      <c r="Q173" s="145">
        <v>0</v>
      </c>
      <c r="R173" s="145">
        <f t="shared" si="12"/>
        <v>0</v>
      </c>
      <c r="S173" s="145">
        <v>0</v>
      </c>
      <c r="T173" s="146">
        <f t="shared" si="13"/>
        <v>0</v>
      </c>
      <c r="AR173" s="147" t="s">
        <v>121</v>
      </c>
      <c r="AT173" s="147" t="s">
        <v>117</v>
      </c>
      <c r="AU173" s="147" t="s">
        <v>122</v>
      </c>
      <c r="AY173" s="13" t="s">
        <v>114</v>
      </c>
      <c r="BE173" s="148">
        <f t="shared" si="14"/>
        <v>0</v>
      </c>
      <c r="BF173" s="148">
        <f t="shared" si="15"/>
        <v>0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3" t="s">
        <v>122</v>
      </c>
      <c r="BK173" s="149">
        <f t="shared" si="19"/>
        <v>0</v>
      </c>
      <c r="BL173" s="13" t="s">
        <v>121</v>
      </c>
      <c r="BM173" s="147" t="s">
        <v>659</v>
      </c>
    </row>
    <row r="174" spans="2:65" s="1" customFormat="1" ht="16.5" customHeight="1">
      <c r="B174" s="135"/>
      <c r="C174" s="136" t="s">
        <v>287</v>
      </c>
      <c r="D174" s="136" t="s">
        <v>117</v>
      </c>
      <c r="E174" s="137" t="s">
        <v>462</v>
      </c>
      <c r="F174" s="138" t="s">
        <v>660</v>
      </c>
      <c r="G174" s="139" t="s">
        <v>464</v>
      </c>
      <c r="H174" s="140">
        <v>13</v>
      </c>
      <c r="I174" s="141"/>
      <c r="J174" s="140">
        <f t="shared" si="10"/>
        <v>0</v>
      </c>
      <c r="K174" s="142"/>
      <c r="L174" s="28"/>
      <c r="M174" s="143" t="s">
        <v>1</v>
      </c>
      <c r="N174" s="144" t="s">
        <v>39</v>
      </c>
      <c r="P174" s="145">
        <f t="shared" si="11"/>
        <v>0</v>
      </c>
      <c r="Q174" s="145">
        <v>0</v>
      </c>
      <c r="R174" s="145">
        <f t="shared" si="12"/>
        <v>0</v>
      </c>
      <c r="S174" s="145">
        <v>0</v>
      </c>
      <c r="T174" s="146">
        <f t="shared" si="13"/>
        <v>0</v>
      </c>
      <c r="AR174" s="147" t="s">
        <v>121</v>
      </c>
      <c r="AT174" s="147" t="s">
        <v>117</v>
      </c>
      <c r="AU174" s="147" t="s">
        <v>122</v>
      </c>
      <c r="AY174" s="13" t="s">
        <v>114</v>
      </c>
      <c r="BE174" s="148">
        <f t="shared" si="14"/>
        <v>0</v>
      </c>
      <c r="BF174" s="148">
        <f t="shared" si="15"/>
        <v>0</v>
      </c>
      <c r="BG174" s="148">
        <f t="shared" si="16"/>
        <v>0</v>
      </c>
      <c r="BH174" s="148">
        <f t="shared" si="17"/>
        <v>0</v>
      </c>
      <c r="BI174" s="148">
        <f t="shared" si="18"/>
        <v>0</v>
      </c>
      <c r="BJ174" s="13" t="s">
        <v>122</v>
      </c>
      <c r="BK174" s="149">
        <f t="shared" si="19"/>
        <v>0</v>
      </c>
      <c r="BL174" s="13" t="s">
        <v>121</v>
      </c>
      <c r="BM174" s="147" t="s">
        <v>661</v>
      </c>
    </row>
    <row r="175" spans="2:65" s="1" customFormat="1" ht="24.15" customHeight="1">
      <c r="B175" s="135"/>
      <c r="C175" s="136" t="s">
        <v>291</v>
      </c>
      <c r="D175" s="136" t="s">
        <v>117</v>
      </c>
      <c r="E175" s="137" t="s">
        <v>487</v>
      </c>
      <c r="F175" s="138" t="s">
        <v>662</v>
      </c>
      <c r="G175" s="139" t="s">
        <v>464</v>
      </c>
      <c r="H175" s="140">
        <v>12</v>
      </c>
      <c r="I175" s="141"/>
      <c r="J175" s="140">
        <f t="shared" si="10"/>
        <v>0</v>
      </c>
      <c r="K175" s="142"/>
      <c r="L175" s="28"/>
      <c r="M175" s="143" t="s">
        <v>1</v>
      </c>
      <c r="N175" s="144" t="s">
        <v>39</v>
      </c>
      <c r="P175" s="145">
        <f t="shared" si="11"/>
        <v>0</v>
      </c>
      <c r="Q175" s="145">
        <v>0</v>
      </c>
      <c r="R175" s="145">
        <f t="shared" si="12"/>
        <v>0</v>
      </c>
      <c r="S175" s="145">
        <v>0</v>
      </c>
      <c r="T175" s="146">
        <f t="shared" si="13"/>
        <v>0</v>
      </c>
      <c r="AR175" s="147" t="s">
        <v>121</v>
      </c>
      <c r="AT175" s="147" t="s">
        <v>117</v>
      </c>
      <c r="AU175" s="147" t="s">
        <v>122</v>
      </c>
      <c r="AY175" s="13" t="s">
        <v>114</v>
      </c>
      <c r="BE175" s="148">
        <f t="shared" si="14"/>
        <v>0</v>
      </c>
      <c r="BF175" s="148">
        <f t="shared" si="15"/>
        <v>0</v>
      </c>
      <c r="BG175" s="148">
        <f t="shared" si="16"/>
        <v>0</v>
      </c>
      <c r="BH175" s="148">
        <f t="shared" si="17"/>
        <v>0</v>
      </c>
      <c r="BI175" s="148">
        <f t="shared" si="18"/>
        <v>0</v>
      </c>
      <c r="BJ175" s="13" t="s">
        <v>122</v>
      </c>
      <c r="BK175" s="149">
        <f t="shared" si="19"/>
        <v>0</v>
      </c>
      <c r="BL175" s="13" t="s">
        <v>121</v>
      </c>
      <c r="BM175" s="147" t="s">
        <v>663</v>
      </c>
    </row>
    <row r="176" spans="2:65" s="1" customFormat="1" ht="16.5" customHeight="1">
      <c r="B176" s="135"/>
      <c r="C176" s="136" t="s">
        <v>294</v>
      </c>
      <c r="D176" s="136" t="s">
        <v>117</v>
      </c>
      <c r="E176" s="137" t="s">
        <v>491</v>
      </c>
      <c r="F176" s="138" t="s">
        <v>492</v>
      </c>
      <c r="G176" s="139" t="s">
        <v>464</v>
      </c>
      <c r="H176" s="140">
        <v>4</v>
      </c>
      <c r="I176" s="141"/>
      <c r="J176" s="140">
        <f t="shared" si="10"/>
        <v>0</v>
      </c>
      <c r="K176" s="142"/>
      <c r="L176" s="28"/>
      <c r="M176" s="143" t="s">
        <v>1</v>
      </c>
      <c r="N176" s="144" t="s">
        <v>39</v>
      </c>
      <c r="P176" s="145">
        <f t="shared" si="11"/>
        <v>0</v>
      </c>
      <c r="Q176" s="145">
        <v>0</v>
      </c>
      <c r="R176" s="145">
        <f t="shared" si="12"/>
        <v>0</v>
      </c>
      <c r="S176" s="145">
        <v>0</v>
      </c>
      <c r="T176" s="146">
        <f t="shared" si="13"/>
        <v>0</v>
      </c>
      <c r="AR176" s="147" t="s">
        <v>121</v>
      </c>
      <c r="AT176" s="147" t="s">
        <v>117</v>
      </c>
      <c r="AU176" s="147" t="s">
        <v>122</v>
      </c>
      <c r="AY176" s="13" t="s">
        <v>114</v>
      </c>
      <c r="BE176" s="148">
        <f t="shared" si="14"/>
        <v>0</v>
      </c>
      <c r="BF176" s="148">
        <f t="shared" si="15"/>
        <v>0</v>
      </c>
      <c r="BG176" s="148">
        <f t="shared" si="16"/>
        <v>0</v>
      </c>
      <c r="BH176" s="148">
        <f t="shared" si="17"/>
        <v>0</v>
      </c>
      <c r="BI176" s="148">
        <f t="shared" si="18"/>
        <v>0</v>
      </c>
      <c r="BJ176" s="13" t="s">
        <v>122</v>
      </c>
      <c r="BK176" s="149">
        <f t="shared" si="19"/>
        <v>0</v>
      </c>
      <c r="BL176" s="13" t="s">
        <v>121</v>
      </c>
      <c r="BM176" s="147" t="s">
        <v>664</v>
      </c>
    </row>
    <row r="177" spans="2:65" s="1" customFormat="1" ht="16.5" customHeight="1">
      <c r="B177" s="135"/>
      <c r="C177" s="136" t="s">
        <v>298</v>
      </c>
      <c r="D177" s="136" t="s">
        <v>117</v>
      </c>
      <c r="E177" s="137" t="s">
        <v>495</v>
      </c>
      <c r="F177" s="138" t="s">
        <v>496</v>
      </c>
      <c r="G177" s="139" t="s">
        <v>665</v>
      </c>
      <c r="H177" s="141"/>
      <c r="I177" s="141"/>
      <c r="J177" s="140">
        <f t="shared" si="10"/>
        <v>0</v>
      </c>
      <c r="K177" s="142"/>
      <c r="L177" s="28"/>
      <c r="M177" s="143" t="s">
        <v>1</v>
      </c>
      <c r="N177" s="144" t="s">
        <v>39</v>
      </c>
      <c r="P177" s="145">
        <f t="shared" si="11"/>
        <v>0</v>
      </c>
      <c r="Q177" s="145">
        <v>0</v>
      </c>
      <c r="R177" s="145">
        <f t="shared" si="12"/>
        <v>0</v>
      </c>
      <c r="S177" s="145">
        <v>0</v>
      </c>
      <c r="T177" s="146">
        <f t="shared" si="13"/>
        <v>0</v>
      </c>
      <c r="AR177" s="147" t="s">
        <v>121</v>
      </c>
      <c r="AT177" s="147" t="s">
        <v>117</v>
      </c>
      <c r="AU177" s="147" t="s">
        <v>122</v>
      </c>
      <c r="AY177" s="13" t="s">
        <v>114</v>
      </c>
      <c r="BE177" s="148">
        <f t="shared" si="14"/>
        <v>0</v>
      </c>
      <c r="BF177" s="148">
        <f t="shared" si="15"/>
        <v>0</v>
      </c>
      <c r="BG177" s="148">
        <f t="shared" si="16"/>
        <v>0</v>
      </c>
      <c r="BH177" s="148">
        <f t="shared" si="17"/>
        <v>0</v>
      </c>
      <c r="BI177" s="148">
        <f t="shared" si="18"/>
        <v>0</v>
      </c>
      <c r="BJ177" s="13" t="s">
        <v>122</v>
      </c>
      <c r="BK177" s="149">
        <f t="shared" si="19"/>
        <v>0</v>
      </c>
      <c r="BL177" s="13" t="s">
        <v>121</v>
      </c>
      <c r="BM177" s="147" t="s">
        <v>666</v>
      </c>
    </row>
    <row r="178" spans="2:65" s="1" customFormat="1" ht="16.5" customHeight="1">
      <c r="B178" s="135"/>
      <c r="C178" s="136" t="s">
        <v>301</v>
      </c>
      <c r="D178" s="136" t="s">
        <v>117</v>
      </c>
      <c r="E178" s="137" t="s">
        <v>499</v>
      </c>
      <c r="F178" s="138" t="s">
        <v>500</v>
      </c>
      <c r="G178" s="139" t="s">
        <v>665</v>
      </c>
      <c r="H178" s="141"/>
      <c r="I178" s="141"/>
      <c r="J178" s="140">
        <f t="shared" si="10"/>
        <v>0</v>
      </c>
      <c r="K178" s="142"/>
      <c r="L178" s="28"/>
      <c r="M178" s="143" t="s">
        <v>1</v>
      </c>
      <c r="N178" s="144" t="s">
        <v>39</v>
      </c>
      <c r="P178" s="145">
        <f t="shared" si="11"/>
        <v>0</v>
      </c>
      <c r="Q178" s="145">
        <v>0</v>
      </c>
      <c r="R178" s="145">
        <f t="shared" si="12"/>
        <v>0</v>
      </c>
      <c r="S178" s="145">
        <v>0</v>
      </c>
      <c r="T178" s="146">
        <f t="shared" si="13"/>
        <v>0</v>
      </c>
      <c r="AR178" s="147" t="s">
        <v>121</v>
      </c>
      <c r="AT178" s="147" t="s">
        <v>117</v>
      </c>
      <c r="AU178" s="147" t="s">
        <v>122</v>
      </c>
      <c r="AY178" s="13" t="s">
        <v>114</v>
      </c>
      <c r="BE178" s="148">
        <f t="shared" si="14"/>
        <v>0</v>
      </c>
      <c r="BF178" s="148">
        <f t="shared" si="15"/>
        <v>0</v>
      </c>
      <c r="BG178" s="148">
        <f t="shared" si="16"/>
        <v>0</v>
      </c>
      <c r="BH178" s="148">
        <f t="shared" si="17"/>
        <v>0</v>
      </c>
      <c r="BI178" s="148">
        <f t="shared" si="18"/>
        <v>0</v>
      </c>
      <c r="BJ178" s="13" t="s">
        <v>122</v>
      </c>
      <c r="BK178" s="149">
        <f t="shared" si="19"/>
        <v>0</v>
      </c>
      <c r="BL178" s="13" t="s">
        <v>121</v>
      </c>
      <c r="BM178" s="147" t="s">
        <v>667</v>
      </c>
    </row>
    <row r="179" spans="2:65" s="11" customFormat="1" ht="22.95" customHeight="1">
      <c r="B179" s="123"/>
      <c r="D179" s="124" t="s">
        <v>72</v>
      </c>
      <c r="E179" s="133" t="s">
        <v>668</v>
      </c>
      <c r="F179" s="133" t="s">
        <v>669</v>
      </c>
      <c r="I179" s="126"/>
      <c r="J179" s="134">
        <f>BK179</f>
        <v>0</v>
      </c>
      <c r="L179" s="123"/>
      <c r="M179" s="128"/>
      <c r="P179" s="129">
        <f>SUM(P180:P187)</f>
        <v>0</v>
      </c>
      <c r="R179" s="129">
        <f>SUM(R180:R187)</f>
        <v>0</v>
      </c>
      <c r="T179" s="130">
        <f>SUM(T180:T187)</f>
        <v>0.22500000000000001</v>
      </c>
      <c r="AR179" s="124" t="s">
        <v>129</v>
      </c>
      <c r="AT179" s="131" t="s">
        <v>72</v>
      </c>
      <c r="AU179" s="131" t="s">
        <v>80</v>
      </c>
      <c r="AY179" s="124" t="s">
        <v>114</v>
      </c>
      <c r="BK179" s="132">
        <f>SUM(BK180:BK187)</f>
        <v>0</v>
      </c>
    </row>
    <row r="180" spans="2:65" s="1" customFormat="1" ht="33" customHeight="1">
      <c r="B180" s="135"/>
      <c r="C180" s="136" t="s">
        <v>304</v>
      </c>
      <c r="D180" s="136" t="s">
        <v>117</v>
      </c>
      <c r="E180" s="137" t="s">
        <v>670</v>
      </c>
      <c r="F180" s="138" t="s">
        <v>671</v>
      </c>
      <c r="G180" s="139" t="s">
        <v>514</v>
      </c>
      <c r="H180" s="140">
        <v>1</v>
      </c>
      <c r="I180" s="141"/>
      <c r="J180" s="140">
        <f t="shared" ref="J180:J187" si="20">ROUND(I180*H180,3)</f>
        <v>0</v>
      </c>
      <c r="K180" s="142"/>
      <c r="L180" s="28"/>
      <c r="M180" s="143" t="s">
        <v>1</v>
      </c>
      <c r="N180" s="144" t="s">
        <v>39</v>
      </c>
      <c r="P180" s="145">
        <f t="shared" ref="P180:P187" si="21">O180*H180</f>
        <v>0</v>
      </c>
      <c r="Q180" s="145">
        <v>0</v>
      </c>
      <c r="R180" s="145">
        <f t="shared" ref="R180:R187" si="22">Q180*H180</f>
        <v>0</v>
      </c>
      <c r="S180" s="145">
        <v>0.22500000000000001</v>
      </c>
      <c r="T180" s="146">
        <f t="shared" ref="T180:T187" si="23">S180*H180</f>
        <v>0.22500000000000001</v>
      </c>
      <c r="AR180" s="147" t="s">
        <v>133</v>
      </c>
      <c r="AT180" s="147" t="s">
        <v>117</v>
      </c>
      <c r="AU180" s="147" t="s">
        <v>122</v>
      </c>
      <c r="AY180" s="13" t="s">
        <v>114</v>
      </c>
      <c r="BE180" s="148">
        <f t="shared" ref="BE180:BE187" si="24">IF(N180="základná",J180,0)</f>
        <v>0</v>
      </c>
      <c r="BF180" s="148">
        <f t="shared" ref="BF180:BF187" si="25">IF(N180="znížená",J180,0)</f>
        <v>0</v>
      </c>
      <c r="BG180" s="148">
        <f t="shared" ref="BG180:BG187" si="26">IF(N180="zákl. prenesená",J180,0)</f>
        <v>0</v>
      </c>
      <c r="BH180" s="148">
        <f t="shared" ref="BH180:BH187" si="27">IF(N180="zníž. prenesená",J180,0)</f>
        <v>0</v>
      </c>
      <c r="BI180" s="148">
        <f t="shared" ref="BI180:BI187" si="28">IF(N180="nulová",J180,0)</f>
        <v>0</v>
      </c>
      <c r="BJ180" s="13" t="s">
        <v>122</v>
      </c>
      <c r="BK180" s="149">
        <f t="shared" ref="BK180:BK187" si="29">ROUND(I180*H180,3)</f>
        <v>0</v>
      </c>
      <c r="BL180" s="13" t="s">
        <v>133</v>
      </c>
      <c r="BM180" s="147" t="s">
        <v>672</v>
      </c>
    </row>
    <row r="181" spans="2:65" s="1" customFormat="1" ht="24.15" customHeight="1">
      <c r="B181" s="135"/>
      <c r="C181" s="136" t="s">
        <v>308</v>
      </c>
      <c r="D181" s="136" t="s">
        <v>117</v>
      </c>
      <c r="E181" s="137" t="s">
        <v>673</v>
      </c>
      <c r="F181" s="138" t="s">
        <v>674</v>
      </c>
      <c r="G181" s="139" t="s">
        <v>675</v>
      </c>
      <c r="H181" s="140">
        <v>2</v>
      </c>
      <c r="I181" s="141"/>
      <c r="J181" s="140">
        <f t="shared" si="20"/>
        <v>0</v>
      </c>
      <c r="K181" s="142"/>
      <c r="L181" s="28"/>
      <c r="M181" s="143" t="s">
        <v>1</v>
      </c>
      <c r="N181" s="144" t="s">
        <v>39</v>
      </c>
      <c r="P181" s="145">
        <f t="shared" si="21"/>
        <v>0</v>
      </c>
      <c r="Q181" s="145">
        <v>0</v>
      </c>
      <c r="R181" s="145">
        <f t="shared" si="22"/>
        <v>0</v>
      </c>
      <c r="S181" s="145">
        <v>0</v>
      </c>
      <c r="T181" s="146">
        <f t="shared" si="23"/>
        <v>0</v>
      </c>
      <c r="AR181" s="147" t="s">
        <v>121</v>
      </c>
      <c r="AT181" s="147" t="s">
        <v>117</v>
      </c>
      <c r="AU181" s="147" t="s">
        <v>122</v>
      </c>
      <c r="AY181" s="13" t="s">
        <v>114</v>
      </c>
      <c r="BE181" s="148">
        <f t="shared" si="24"/>
        <v>0</v>
      </c>
      <c r="BF181" s="148">
        <f t="shared" si="25"/>
        <v>0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122</v>
      </c>
      <c r="BK181" s="149">
        <f t="shared" si="29"/>
        <v>0</v>
      </c>
      <c r="BL181" s="13" t="s">
        <v>121</v>
      </c>
      <c r="BM181" s="147" t="s">
        <v>676</v>
      </c>
    </row>
    <row r="182" spans="2:65" s="1" customFormat="1" ht="24.15" customHeight="1">
      <c r="B182" s="135"/>
      <c r="C182" s="136" t="s">
        <v>312</v>
      </c>
      <c r="D182" s="136" t="s">
        <v>117</v>
      </c>
      <c r="E182" s="137" t="s">
        <v>677</v>
      </c>
      <c r="F182" s="138" t="s">
        <v>678</v>
      </c>
      <c r="G182" s="139" t="s">
        <v>675</v>
      </c>
      <c r="H182" s="140">
        <v>2</v>
      </c>
      <c r="I182" s="141"/>
      <c r="J182" s="140">
        <f t="shared" si="20"/>
        <v>0</v>
      </c>
      <c r="K182" s="142"/>
      <c r="L182" s="28"/>
      <c r="M182" s="143" t="s">
        <v>1</v>
      </c>
      <c r="N182" s="144" t="s">
        <v>39</v>
      </c>
      <c r="P182" s="145">
        <f t="shared" si="21"/>
        <v>0</v>
      </c>
      <c r="Q182" s="145">
        <v>0</v>
      </c>
      <c r="R182" s="145">
        <f t="shared" si="22"/>
        <v>0</v>
      </c>
      <c r="S182" s="145">
        <v>0</v>
      </c>
      <c r="T182" s="146">
        <f t="shared" si="23"/>
        <v>0</v>
      </c>
      <c r="AR182" s="147" t="s">
        <v>121</v>
      </c>
      <c r="AT182" s="147" t="s">
        <v>117</v>
      </c>
      <c r="AU182" s="147" t="s">
        <v>122</v>
      </c>
      <c r="AY182" s="13" t="s">
        <v>114</v>
      </c>
      <c r="BE182" s="148">
        <f t="shared" si="24"/>
        <v>0</v>
      </c>
      <c r="BF182" s="148">
        <f t="shared" si="25"/>
        <v>0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122</v>
      </c>
      <c r="BK182" s="149">
        <f t="shared" si="29"/>
        <v>0</v>
      </c>
      <c r="BL182" s="13" t="s">
        <v>121</v>
      </c>
      <c r="BM182" s="147" t="s">
        <v>679</v>
      </c>
    </row>
    <row r="183" spans="2:65" s="1" customFormat="1" ht="24.15" customHeight="1">
      <c r="B183" s="135"/>
      <c r="C183" s="136" t="s">
        <v>316</v>
      </c>
      <c r="D183" s="136" t="s">
        <v>117</v>
      </c>
      <c r="E183" s="137" t="s">
        <v>680</v>
      </c>
      <c r="F183" s="138" t="s">
        <v>681</v>
      </c>
      <c r="G183" s="139" t="s">
        <v>120</v>
      </c>
      <c r="H183" s="140">
        <v>85</v>
      </c>
      <c r="I183" s="141"/>
      <c r="J183" s="140">
        <f t="shared" si="20"/>
        <v>0</v>
      </c>
      <c r="K183" s="142"/>
      <c r="L183" s="28"/>
      <c r="M183" s="143" t="s">
        <v>1</v>
      </c>
      <c r="N183" s="144" t="s">
        <v>39</v>
      </c>
      <c r="P183" s="145">
        <f t="shared" si="21"/>
        <v>0</v>
      </c>
      <c r="Q183" s="145">
        <v>0</v>
      </c>
      <c r="R183" s="145">
        <f t="shared" si="22"/>
        <v>0</v>
      </c>
      <c r="S183" s="145">
        <v>0</v>
      </c>
      <c r="T183" s="146">
        <f t="shared" si="23"/>
        <v>0</v>
      </c>
      <c r="AR183" s="147" t="s">
        <v>121</v>
      </c>
      <c r="AT183" s="147" t="s">
        <v>117</v>
      </c>
      <c r="AU183" s="147" t="s">
        <v>122</v>
      </c>
      <c r="AY183" s="13" t="s">
        <v>114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122</v>
      </c>
      <c r="BK183" s="149">
        <f t="shared" si="29"/>
        <v>0</v>
      </c>
      <c r="BL183" s="13" t="s">
        <v>121</v>
      </c>
      <c r="BM183" s="147" t="s">
        <v>682</v>
      </c>
    </row>
    <row r="184" spans="2:65" s="1" customFormat="1" ht="33" customHeight="1">
      <c r="B184" s="135"/>
      <c r="C184" s="136" t="s">
        <v>319</v>
      </c>
      <c r="D184" s="136" t="s">
        <v>117</v>
      </c>
      <c r="E184" s="137" t="s">
        <v>683</v>
      </c>
      <c r="F184" s="138" t="s">
        <v>684</v>
      </c>
      <c r="G184" s="139" t="s">
        <v>120</v>
      </c>
      <c r="H184" s="140">
        <v>85</v>
      </c>
      <c r="I184" s="141"/>
      <c r="J184" s="140">
        <f t="shared" si="20"/>
        <v>0</v>
      </c>
      <c r="K184" s="142"/>
      <c r="L184" s="28"/>
      <c r="M184" s="143" t="s">
        <v>1</v>
      </c>
      <c r="N184" s="144" t="s">
        <v>39</v>
      </c>
      <c r="P184" s="145">
        <f t="shared" si="21"/>
        <v>0</v>
      </c>
      <c r="Q184" s="145">
        <v>0</v>
      </c>
      <c r="R184" s="145">
        <f t="shared" si="22"/>
        <v>0</v>
      </c>
      <c r="S184" s="145">
        <v>0</v>
      </c>
      <c r="T184" s="146">
        <f t="shared" si="23"/>
        <v>0</v>
      </c>
      <c r="AR184" s="147" t="s">
        <v>121</v>
      </c>
      <c r="AT184" s="147" t="s">
        <v>117</v>
      </c>
      <c r="AU184" s="147" t="s">
        <v>122</v>
      </c>
      <c r="AY184" s="13" t="s">
        <v>114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122</v>
      </c>
      <c r="BK184" s="149">
        <f t="shared" si="29"/>
        <v>0</v>
      </c>
      <c r="BL184" s="13" t="s">
        <v>121</v>
      </c>
      <c r="BM184" s="147" t="s">
        <v>685</v>
      </c>
    </row>
    <row r="185" spans="2:65" s="1" customFormat="1" ht="33" customHeight="1">
      <c r="B185" s="135"/>
      <c r="C185" s="136" t="s">
        <v>322</v>
      </c>
      <c r="D185" s="136" t="s">
        <v>117</v>
      </c>
      <c r="E185" s="137" t="s">
        <v>686</v>
      </c>
      <c r="F185" s="138" t="s">
        <v>687</v>
      </c>
      <c r="G185" s="139" t="s">
        <v>514</v>
      </c>
      <c r="H185" s="140">
        <v>5</v>
      </c>
      <c r="I185" s="141"/>
      <c r="J185" s="140">
        <f t="shared" si="20"/>
        <v>0</v>
      </c>
      <c r="K185" s="142"/>
      <c r="L185" s="28"/>
      <c r="M185" s="143" t="s">
        <v>1</v>
      </c>
      <c r="N185" s="144" t="s">
        <v>39</v>
      </c>
      <c r="P185" s="145">
        <f t="shared" si="21"/>
        <v>0</v>
      </c>
      <c r="Q185" s="145">
        <v>0</v>
      </c>
      <c r="R185" s="145">
        <f t="shared" si="22"/>
        <v>0</v>
      </c>
      <c r="S185" s="145">
        <v>0</v>
      </c>
      <c r="T185" s="146">
        <f t="shared" si="23"/>
        <v>0</v>
      </c>
      <c r="AR185" s="147" t="s">
        <v>133</v>
      </c>
      <c r="AT185" s="147" t="s">
        <v>117</v>
      </c>
      <c r="AU185" s="147" t="s">
        <v>122</v>
      </c>
      <c r="AY185" s="13" t="s">
        <v>114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3" t="s">
        <v>122</v>
      </c>
      <c r="BK185" s="149">
        <f t="shared" si="29"/>
        <v>0</v>
      </c>
      <c r="BL185" s="13" t="s">
        <v>133</v>
      </c>
      <c r="BM185" s="147" t="s">
        <v>688</v>
      </c>
    </row>
    <row r="186" spans="2:65" s="1" customFormat="1" ht="24.15" customHeight="1">
      <c r="B186" s="135"/>
      <c r="C186" s="136" t="s">
        <v>325</v>
      </c>
      <c r="D186" s="136" t="s">
        <v>117</v>
      </c>
      <c r="E186" s="137" t="s">
        <v>689</v>
      </c>
      <c r="F186" s="138" t="s">
        <v>690</v>
      </c>
      <c r="G186" s="139" t="s">
        <v>691</v>
      </c>
      <c r="H186" s="140">
        <v>1.5</v>
      </c>
      <c r="I186" s="141"/>
      <c r="J186" s="140">
        <f t="shared" si="20"/>
        <v>0</v>
      </c>
      <c r="K186" s="142"/>
      <c r="L186" s="28"/>
      <c r="M186" s="143" t="s">
        <v>1</v>
      </c>
      <c r="N186" s="144" t="s">
        <v>39</v>
      </c>
      <c r="P186" s="145">
        <f t="shared" si="21"/>
        <v>0</v>
      </c>
      <c r="Q186" s="145">
        <v>0</v>
      </c>
      <c r="R186" s="145">
        <f t="shared" si="22"/>
        <v>0</v>
      </c>
      <c r="S186" s="145">
        <v>0</v>
      </c>
      <c r="T186" s="146">
        <f t="shared" si="23"/>
        <v>0</v>
      </c>
      <c r="AR186" s="147" t="s">
        <v>133</v>
      </c>
      <c r="AT186" s="147" t="s">
        <v>117</v>
      </c>
      <c r="AU186" s="147" t="s">
        <v>122</v>
      </c>
      <c r="AY186" s="13" t="s">
        <v>114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3" t="s">
        <v>122</v>
      </c>
      <c r="BK186" s="149">
        <f t="shared" si="29"/>
        <v>0</v>
      </c>
      <c r="BL186" s="13" t="s">
        <v>133</v>
      </c>
      <c r="BM186" s="147" t="s">
        <v>692</v>
      </c>
    </row>
    <row r="187" spans="2:65" s="1" customFormat="1" ht="33" customHeight="1">
      <c r="B187" s="135"/>
      <c r="C187" s="136" t="s">
        <v>329</v>
      </c>
      <c r="D187" s="136" t="s">
        <v>117</v>
      </c>
      <c r="E187" s="137" t="s">
        <v>693</v>
      </c>
      <c r="F187" s="138" t="s">
        <v>694</v>
      </c>
      <c r="G187" s="139" t="s">
        <v>691</v>
      </c>
      <c r="H187" s="140">
        <v>1.5</v>
      </c>
      <c r="I187" s="141"/>
      <c r="J187" s="140">
        <f t="shared" si="20"/>
        <v>0</v>
      </c>
      <c r="K187" s="142"/>
      <c r="L187" s="28"/>
      <c r="M187" s="143" t="s">
        <v>1</v>
      </c>
      <c r="N187" s="144" t="s">
        <v>39</v>
      </c>
      <c r="P187" s="145">
        <f t="shared" si="21"/>
        <v>0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AR187" s="147" t="s">
        <v>133</v>
      </c>
      <c r="AT187" s="147" t="s">
        <v>117</v>
      </c>
      <c r="AU187" s="147" t="s">
        <v>122</v>
      </c>
      <c r="AY187" s="13" t="s">
        <v>114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3" t="s">
        <v>122</v>
      </c>
      <c r="BK187" s="149">
        <f t="shared" si="29"/>
        <v>0</v>
      </c>
      <c r="BL187" s="13" t="s">
        <v>133</v>
      </c>
      <c r="BM187" s="147" t="s">
        <v>695</v>
      </c>
    </row>
    <row r="188" spans="2:65" s="11" customFormat="1" ht="25.95" customHeight="1">
      <c r="B188" s="123"/>
      <c r="D188" s="124" t="s">
        <v>72</v>
      </c>
      <c r="E188" s="125" t="s">
        <v>696</v>
      </c>
      <c r="F188" s="125" t="s">
        <v>697</v>
      </c>
      <c r="I188" s="126"/>
      <c r="J188" s="127">
        <f>BK188</f>
        <v>0</v>
      </c>
      <c r="L188" s="123"/>
      <c r="M188" s="128"/>
      <c r="P188" s="129">
        <f>SUM(P189:P190)</f>
        <v>0</v>
      </c>
      <c r="R188" s="129">
        <f>SUM(R189:R190)</f>
        <v>0</v>
      </c>
      <c r="T188" s="130">
        <f>SUM(T189:T190)</f>
        <v>0</v>
      </c>
      <c r="AR188" s="124" t="s">
        <v>137</v>
      </c>
      <c r="AT188" s="131" t="s">
        <v>72</v>
      </c>
      <c r="AU188" s="131" t="s">
        <v>73</v>
      </c>
      <c r="AY188" s="124" t="s">
        <v>114</v>
      </c>
      <c r="BK188" s="132">
        <f>SUM(BK189:BK190)</f>
        <v>0</v>
      </c>
    </row>
    <row r="189" spans="2:65" s="1" customFormat="1" ht="33" customHeight="1">
      <c r="B189" s="135"/>
      <c r="C189" s="136" t="s">
        <v>333</v>
      </c>
      <c r="D189" s="136" t="s">
        <v>117</v>
      </c>
      <c r="E189" s="137" t="s">
        <v>698</v>
      </c>
      <c r="F189" s="138" t="s">
        <v>699</v>
      </c>
      <c r="G189" s="139" t="s">
        <v>700</v>
      </c>
      <c r="H189" s="140">
        <v>1</v>
      </c>
      <c r="I189" s="141"/>
      <c r="J189" s="140">
        <f>ROUND(I189*H189,3)</f>
        <v>0</v>
      </c>
      <c r="K189" s="142"/>
      <c r="L189" s="28"/>
      <c r="M189" s="143" t="s">
        <v>1</v>
      </c>
      <c r="N189" s="144" t="s">
        <v>39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701</v>
      </c>
      <c r="AT189" s="147" t="s">
        <v>117</v>
      </c>
      <c r="AU189" s="147" t="s">
        <v>80</v>
      </c>
      <c r="AY189" s="13" t="s">
        <v>114</v>
      </c>
      <c r="BE189" s="148">
        <f>IF(N189="základná",J189,0)</f>
        <v>0</v>
      </c>
      <c r="BF189" s="148">
        <f>IF(N189="znížená",J189,0)</f>
        <v>0</v>
      </c>
      <c r="BG189" s="148">
        <f>IF(N189="zákl. prenesená",J189,0)</f>
        <v>0</v>
      </c>
      <c r="BH189" s="148">
        <f>IF(N189="zníž. prenesená",J189,0)</f>
        <v>0</v>
      </c>
      <c r="BI189" s="148">
        <f>IF(N189="nulová",J189,0)</f>
        <v>0</v>
      </c>
      <c r="BJ189" s="13" t="s">
        <v>122</v>
      </c>
      <c r="BK189" s="149">
        <f>ROUND(I189*H189,3)</f>
        <v>0</v>
      </c>
      <c r="BL189" s="13" t="s">
        <v>701</v>
      </c>
      <c r="BM189" s="147" t="s">
        <v>702</v>
      </c>
    </row>
    <row r="190" spans="2:65" s="1" customFormat="1" ht="37.950000000000003" customHeight="1">
      <c r="B190" s="135"/>
      <c r="C190" s="136" t="s">
        <v>353</v>
      </c>
      <c r="D190" s="136" t="s">
        <v>117</v>
      </c>
      <c r="E190" s="137" t="s">
        <v>703</v>
      </c>
      <c r="F190" s="138" t="s">
        <v>704</v>
      </c>
      <c r="G190" s="139" t="s">
        <v>464</v>
      </c>
      <c r="H190" s="140">
        <v>8</v>
      </c>
      <c r="I190" s="141"/>
      <c r="J190" s="140">
        <f>ROUND(I190*H190,3)</f>
        <v>0</v>
      </c>
      <c r="K190" s="142"/>
      <c r="L190" s="28"/>
      <c r="M190" s="160" t="s">
        <v>1</v>
      </c>
      <c r="N190" s="161" t="s">
        <v>39</v>
      </c>
      <c r="O190" s="162"/>
      <c r="P190" s="163">
        <f>O190*H190</f>
        <v>0</v>
      </c>
      <c r="Q190" s="163">
        <v>0</v>
      </c>
      <c r="R190" s="163">
        <f>Q190*H190</f>
        <v>0</v>
      </c>
      <c r="S190" s="163">
        <v>0</v>
      </c>
      <c r="T190" s="164">
        <f>S190*H190</f>
        <v>0</v>
      </c>
      <c r="AR190" s="147" t="s">
        <v>133</v>
      </c>
      <c r="AT190" s="147" t="s">
        <v>117</v>
      </c>
      <c r="AU190" s="147" t="s">
        <v>80</v>
      </c>
      <c r="AY190" s="13" t="s">
        <v>114</v>
      </c>
      <c r="BE190" s="148">
        <f>IF(N190="základná",J190,0)</f>
        <v>0</v>
      </c>
      <c r="BF190" s="148">
        <f>IF(N190="znížená",J190,0)</f>
        <v>0</v>
      </c>
      <c r="BG190" s="148">
        <f>IF(N190="zákl. prenesená",J190,0)</f>
        <v>0</v>
      </c>
      <c r="BH190" s="148">
        <f>IF(N190="zníž. prenesená",J190,0)</f>
        <v>0</v>
      </c>
      <c r="BI190" s="148">
        <f>IF(N190="nulová",J190,0)</f>
        <v>0</v>
      </c>
      <c r="BJ190" s="13" t="s">
        <v>122</v>
      </c>
      <c r="BK190" s="149">
        <f>ROUND(I190*H190,3)</f>
        <v>0</v>
      </c>
      <c r="BL190" s="13" t="s">
        <v>133</v>
      </c>
      <c r="BM190" s="147" t="s">
        <v>705</v>
      </c>
    </row>
    <row r="191" spans="2:65" s="1" customFormat="1" ht="6.9" customHeight="1"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28"/>
    </row>
  </sheetData>
  <autoFilter ref="C121:K190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ELE - Elektroinštalácia b...</vt:lpstr>
      <vt:lpstr>BLE - Bleskozvd budova pr...</vt:lpstr>
      <vt:lpstr>'BLE - Bleskozvd budova pr...'!Názvy_tlače</vt:lpstr>
      <vt:lpstr>'ELE - Elektroinštalácia b...'!Názvy_tlače</vt:lpstr>
      <vt:lpstr>'Rekapitulácia stavby'!Názvy_tlače</vt:lpstr>
      <vt:lpstr>'BLE - Bleskozvd budova pr...'!Oblasť_tlače</vt:lpstr>
      <vt:lpstr>'ELE - Elektroinštalácia b...'!Oblasť_tlače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mikulova</dc:creator>
  <cp:lastModifiedBy> </cp:lastModifiedBy>
  <cp:lastPrinted>2024-08-12T13:17:15Z</cp:lastPrinted>
  <dcterms:created xsi:type="dcterms:W3CDTF">2023-10-18T09:14:20Z</dcterms:created>
  <dcterms:modified xsi:type="dcterms:W3CDTF">2024-08-13T15:02:21Z</dcterms:modified>
</cp:coreProperties>
</file>