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nopkova\Desktop\Projekty rozbehnuté\Želobudza - Rekonštrukcia - K02, K03\Rozpočet K2 čistý\"/>
    </mc:Choice>
  </mc:AlternateContent>
  <bookViews>
    <workbookView xWindow="0" yWindow="0" windowWidth="23040" windowHeight="9072"/>
  </bookViews>
  <sheets>
    <sheet name="Rekapitulácia stavby" sheetId="1" r:id="rId1"/>
    <sheet name="1 - Kravín 02, Želobudza" sheetId="2" r:id="rId2"/>
  </sheets>
  <definedNames>
    <definedName name="_xlnm._FilterDatabase" localSheetId="1" hidden="1">'1 - Kravín 02, Želobudza'!$C$130:$K$206</definedName>
    <definedName name="_xlnm.Print_Titles" localSheetId="1">'1 - Kravín 02, Želobudza'!$130:$130</definedName>
    <definedName name="_xlnm.Print_Titles" localSheetId="0">'Rekapitulácia stavby'!$92:$92</definedName>
    <definedName name="_xlnm.Print_Area" localSheetId="1">'1 - Kravín 02, Želobudza'!$C$4:$J$76,'1 - Kravín 02, Želobudza'!$C$82:$J$112,'1 - Kravín 02, Želobudza'!$C$118:$J$206</definedName>
    <definedName name="_xlnm.Print_Area" localSheetId="0">'Rekapitulácia stavby'!$D$4:$AO$76,'Rekapitulácia stavby'!$C$82:$AQ$97</definedName>
  </definedNames>
  <calcPr calcId="162913"/>
</workbook>
</file>

<file path=xl/calcChain.xml><?xml version="1.0" encoding="utf-8"?>
<calcChain xmlns="http://schemas.openxmlformats.org/spreadsheetml/2006/main">
  <c r="AY96" i="1" l="1"/>
  <c r="AX96" i="1"/>
  <c r="J37" i="2"/>
  <c r="J36" i="2"/>
  <c r="AY95" i="1"/>
  <c r="J35" i="2"/>
  <c r="AX95" i="1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T202" i="2"/>
  <c r="T201" i="2"/>
  <c r="R203" i="2"/>
  <c r="R202" i="2" s="1"/>
  <c r="R201" i="2" s="1"/>
  <c r="P203" i="2"/>
  <c r="P202" i="2"/>
  <c r="P201" i="2" s="1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T169" i="2"/>
  <c r="R170" i="2"/>
  <c r="R169" i="2"/>
  <c r="P170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T157" i="2"/>
  <c r="R158" i="2"/>
  <c r="R157" i="2" s="1"/>
  <c r="P158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F125" i="2"/>
  <c r="E123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28" i="2" s="1"/>
  <c r="J17" i="2"/>
  <c r="J15" i="2"/>
  <c r="E15" i="2"/>
  <c r="F127" i="2" s="1"/>
  <c r="J14" i="2"/>
  <c r="J89" i="2"/>
  <c r="E7" i="2"/>
  <c r="E85" i="2"/>
  <c r="L90" i="1"/>
  <c r="AM90" i="1"/>
  <c r="AM89" i="1"/>
  <c r="L89" i="1"/>
  <c r="AM87" i="1"/>
  <c r="L87" i="1"/>
  <c r="L85" i="1"/>
  <c r="L84" i="1"/>
  <c r="BK196" i="2"/>
  <c r="BK141" i="2"/>
  <c r="BK189" i="2"/>
  <c r="BK139" i="2"/>
  <c r="BK164" i="2"/>
  <c r="BK134" i="2"/>
  <c r="BK200" i="2"/>
  <c r="BK190" i="2"/>
  <c r="BK194" i="2"/>
  <c r="BK179" i="2"/>
  <c r="BK154" i="2"/>
  <c r="BK177" i="2"/>
  <c r="BK168" i="2"/>
  <c r="BK135" i="2"/>
  <c r="BK166" i="2"/>
  <c r="BK173" i="2"/>
  <c r="BK161" i="2"/>
  <c r="BK186" i="2"/>
  <c r="BK152" i="2"/>
  <c r="BK175" i="2"/>
  <c r="BK165" i="2"/>
  <c r="BK149" i="2"/>
  <c r="BK205" i="2"/>
  <c r="BK193" i="2"/>
  <c r="BK170" i="2"/>
  <c r="BK158" i="2"/>
  <c r="BK178" i="2"/>
  <c r="BK148" i="2"/>
  <c r="BK138" i="2"/>
  <c r="BK142" i="2"/>
  <c r="BK176" i="2"/>
  <c r="BK150" i="2"/>
  <c r="BK206" i="2"/>
  <c r="BK160" i="2"/>
  <c r="BK195" i="2"/>
  <c r="BK162" i="2"/>
  <c r="BK144" i="2"/>
  <c r="BK192" i="2"/>
  <c r="BK153" i="2"/>
  <c r="BK136" i="2"/>
  <c r="BK199" i="2"/>
  <c r="BK163" i="2"/>
  <c r="BK140" i="2"/>
  <c r="BK188" i="2"/>
  <c r="BK146" i="2"/>
  <c r="BK147" i="2"/>
  <c r="BK181" i="2"/>
  <c r="BK174" i="2"/>
  <c r="BK197" i="2"/>
  <c r="BK137" i="2"/>
  <c r="BK187" i="2"/>
  <c r="BK167" i="2"/>
  <c r="BK203" i="2"/>
  <c r="BK184" i="2"/>
  <c r="BK155" i="2"/>
  <c r="AS94" i="1"/>
  <c r="BK198" i="2"/>
  <c r="BK180" i="2"/>
  <c r="BK183" i="2"/>
  <c r="BK156" i="2"/>
  <c r="BK145" i="2"/>
  <c r="BK151" i="2" l="1"/>
  <c r="BK185" i="2"/>
  <c r="P133" i="2"/>
  <c r="P151" i="2"/>
  <c r="BK172" i="2"/>
  <c r="T185" i="2"/>
  <c r="P159" i="2"/>
  <c r="T172" i="2"/>
  <c r="T182" i="2"/>
  <c r="T204" i="2"/>
  <c r="R133" i="2"/>
  <c r="R159" i="2"/>
  <c r="R182" i="2"/>
  <c r="P185" i="2"/>
  <c r="T133" i="2"/>
  <c r="T151" i="2"/>
  <c r="P182" i="2"/>
  <c r="R185" i="2"/>
  <c r="R143" i="2"/>
  <c r="T159" i="2"/>
  <c r="R172" i="2"/>
  <c r="P191" i="2"/>
  <c r="BK204" i="2"/>
  <c r="T143" i="2"/>
  <c r="P172" i="2"/>
  <c r="P171" i="2" s="1"/>
  <c r="T191" i="2"/>
  <c r="R204" i="2"/>
  <c r="BK133" i="2"/>
  <c r="BK143" i="2"/>
  <c r="BK159" i="2"/>
  <c r="BK182" i="2"/>
  <c r="BK191" i="2"/>
  <c r="P204" i="2"/>
  <c r="R151" i="2"/>
  <c r="P143" i="2"/>
  <c r="R191" i="2"/>
  <c r="BK169" i="2"/>
  <c r="BK202" i="2"/>
  <c r="BK201" i="2" s="1"/>
  <c r="BK157" i="2"/>
  <c r="BF160" i="2"/>
  <c r="BF135" i="2"/>
  <c r="BF140" i="2"/>
  <c r="BF166" i="2"/>
  <c r="E121" i="2"/>
  <c r="BF141" i="2"/>
  <c r="BF184" i="2"/>
  <c r="BF196" i="2"/>
  <c r="F92" i="2"/>
  <c r="BF150" i="2"/>
  <c r="BF155" i="2"/>
  <c r="BF161" i="2"/>
  <c r="BF170" i="2"/>
  <c r="BF192" i="2"/>
  <c r="BF193" i="2"/>
  <c r="BF195" i="2"/>
  <c r="J125" i="2"/>
  <c r="BF164" i="2"/>
  <c r="BF136" i="2"/>
  <c r="BF179" i="2"/>
  <c r="J128" i="2"/>
  <c r="BF137" i="2"/>
  <c r="BF139" i="2"/>
  <c r="BF147" i="2"/>
  <c r="BF162" i="2"/>
  <c r="BF165" i="2"/>
  <c r="BF176" i="2"/>
  <c r="BF180" i="2"/>
  <c r="BF190" i="2"/>
  <c r="BF148" i="2"/>
  <c r="BF158" i="2"/>
  <c r="BF163" i="2"/>
  <c r="BF174" i="2"/>
  <c r="F91" i="2"/>
  <c r="J127" i="2"/>
  <c r="BF142" i="2"/>
  <c r="BF144" i="2"/>
  <c r="BF146" i="2"/>
  <c r="BF149" i="2"/>
  <c r="BF154" i="2"/>
  <c r="BF156" i="2"/>
  <c r="BF168" i="2"/>
  <c r="BF173" i="2"/>
  <c r="BF175" i="2"/>
  <c r="BF177" i="2"/>
  <c r="BF183" i="2"/>
  <c r="BF187" i="2"/>
  <c r="BF189" i="2"/>
  <c r="BF194" i="2"/>
  <c r="BF198" i="2"/>
  <c r="BF199" i="2"/>
  <c r="BF203" i="2"/>
  <c r="BF134" i="2"/>
  <c r="BF138" i="2"/>
  <c r="BF145" i="2"/>
  <c r="BF152" i="2"/>
  <c r="BF153" i="2"/>
  <c r="BF167" i="2"/>
  <c r="BF178" i="2"/>
  <c r="BF181" i="2"/>
  <c r="BF186" i="2"/>
  <c r="BF188" i="2"/>
  <c r="BF197" i="2"/>
  <c r="BF200" i="2"/>
  <c r="BF205" i="2"/>
  <c r="BF206" i="2"/>
  <c r="F35" i="2"/>
  <c r="BB95" i="1" s="1"/>
  <c r="AZ96" i="1"/>
  <c r="BD96" i="1"/>
  <c r="BB96" i="1"/>
  <c r="F37" i="2"/>
  <c r="BD95" i="1" s="1"/>
  <c r="J33" i="2"/>
  <c r="AV95" i="1" s="1"/>
  <c r="AV96" i="1"/>
  <c r="F33" i="2"/>
  <c r="AZ95" i="1" s="1"/>
  <c r="BC96" i="1"/>
  <c r="F36" i="2"/>
  <c r="BC95" i="1" s="1"/>
  <c r="T132" i="2" l="1"/>
  <c r="BK132" i="2"/>
  <c r="AU96" i="1"/>
  <c r="T171" i="2"/>
  <c r="P132" i="2"/>
  <c r="P131" i="2" s="1"/>
  <c r="AU95" i="1" s="1"/>
  <c r="R132" i="2"/>
  <c r="BK171" i="2"/>
  <c r="R171" i="2"/>
  <c r="BB94" i="1"/>
  <c r="W31" i="1" s="1"/>
  <c r="F34" i="2"/>
  <c r="BA95" i="1" s="1"/>
  <c r="AZ94" i="1"/>
  <c r="W29" i="1" s="1"/>
  <c r="BD94" i="1"/>
  <c r="W33" i="1" s="1"/>
  <c r="BC94" i="1"/>
  <c r="W32" i="1" s="1"/>
  <c r="AW96" i="1"/>
  <c r="AT96" i="1" s="1"/>
  <c r="J34" i="2"/>
  <c r="AW95" i="1" s="1"/>
  <c r="AT95" i="1" s="1"/>
  <c r="BA96" i="1"/>
  <c r="R131" i="2" l="1"/>
  <c r="T131" i="2"/>
  <c r="BK131" i="2"/>
  <c r="AY94" i="1"/>
  <c r="BA94" i="1"/>
  <c r="W30" i="1" s="1"/>
  <c r="AU94" i="1"/>
  <c r="AX94" i="1"/>
  <c r="AV94" i="1"/>
  <c r="AK29" i="1" s="1"/>
  <c r="AW94" i="1" l="1"/>
  <c r="AK35" i="1" l="1"/>
  <c r="AT94" i="1"/>
</calcChain>
</file>

<file path=xl/sharedStrings.xml><?xml version="1.0" encoding="utf-8"?>
<sst xmlns="http://schemas.openxmlformats.org/spreadsheetml/2006/main" count="1204" uniqueCount="352">
  <si>
    <t>Export Komplet</t>
  </si>
  <si>
    <t/>
  </si>
  <si>
    <t>2.0</t>
  </si>
  <si>
    <t>False</t>
  </si>
  <si>
    <t>{c0ef9086-a006-41db-847a-9a5139b983bf}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</si>
  <si>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</si>
  <si>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</si>
  <si>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</si>
  <si>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</si>
  <si>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</si>
  <si>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</si>
  <si>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2023106B</t>
  </si>
  <si>
    <t>Stavba:</t>
  </si>
  <si>
    <t>Kravín 02, Želobudza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</si>
  <si>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</si>
  <si>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</si>
  <si>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</si>
  <si>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</si>
  <si>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</si>
  <si>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</si>
  <si>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</si>
  <si>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</si>
  <si>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</si>
  <si>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</si>
  <si>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</si>
  <si>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</si>
  <si>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</si>
  <si>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</si>
  <si>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</si>
  <si>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</si>
  <si>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</si>
  <si>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</si>
  <si>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</si>
  <si>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</si>
  <si>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</si>
  <si>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</si>
  <si>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</si>
  <si>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</si>
  <si>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</si>
  <si>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</si>
  <si>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</si>
  <si>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</si>
  <si>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</si>
  <si>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</si>
  <si>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</si>
  <si>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</si>
  <si>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</si>
  <si>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</si>
  <si>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</si>
  <si>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</si>
  <si>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</si>
  <si>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</si>
  <si>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</si>
  <si>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</si>
  <si>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</si>
  <si>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</si>
  <si>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</si>
  <si>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</si>
  <si>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</si>
  <si>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</si>
  <si>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</si>
  <si>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</si>
  <si>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</si>
  <si>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</si>
  <si>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</si>
  <si>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</si>
  <si>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</si>
  <si>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</si>
  <si>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</si>
  <si>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</si>
  <si>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</si>
  <si>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</si>
  <si>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</si>
  <si>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</si>
  <si>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</si>
  <si>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{75996e80-88e2-4580-b20c-d547d456b5bd}</t>
  </si>
  <si>
    <t>2</t>
  </si>
  <si>
    <t>{dc463277-3d4d-4566-96d4-e70b2e6b39b8}</t>
  </si>
  <si>
    <t>KRYCÍ LIST ROZPOČTU</t>
  </si>
  <si>
    <t>Objekt:</t>
  </si>
  <si>
    <t>1 - Kravín 02, Želobudza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</si>
  <si>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</si>
  <si>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</si>
  <si>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</si>
  <si>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</si>
  <si>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</si>
  <si>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</si>
  <si>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</si>
  <si>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</si>
  <si>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</si>
  <si>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</si>
  <si>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</si>
  <si>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</si>
  <si>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</si>
  <si>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</si>
  <si>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</si>
  <si>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764 - Konštrukcie klampiarske</t>
  </si>
  <si>
    <t xml:space="preserve">    767 - Konštrukcie doplnkové kovové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</si>
  <si>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</si>
  <si>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</si>
  <si>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</si>
  <si>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</si>
  <si>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</si>
  <si>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</si>
  <si>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</si>
  <si>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</si>
  <si>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</si>
  <si>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</si>
  <si>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</si>
  <si>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</si>
  <si>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</si>
  <si>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</si>
  <si>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</si>
  <si>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</si>
  <si>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</si>
  <si>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</si>
  <si>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</si>
  <si>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</si>
  <si>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</si>
  <si>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</si>
  <si>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</si>
  <si>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4</t>
  </si>
  <si>
    <t>131201109.S</t>
  </si>
  <si>
    <t>Hĺbenie nezapažených jám a zárezov. Príplatok za lepivosť horniny 3</t>
  </si>
  <si>
    <t>3</t>
  </si>
  <si>
    <t>132201101.S</t>
  </si>
  <si>
    <t>Výkop ryhy do šírky 600 mm v horn.3 do 100 m3</t>
  </si>
  <si>
    <t>6</t>
  </si>
  <si>
    <t>132201109.S</t>
  </si>
  <si>
    <t>Príplatok k cene za lepivosť pri hĺbení rýh šírky do 600 mm zapažených i nezapažených s urovnaním dna v hornine 3</t>
  </si>
  <si>
    <t>8</t>
  </si>
  <si>
    <t>5</t>
  </si>
  <si>
    <t>132201201.S</t>
  </si>
  <si>
    <t>Výkop ryhy šírky 600-2000mm horn.3 do 100m3</t>
  </si>
  <si>
    <t>10</t>
  </si>
  <si>
    <t>132201209.S</t>
  </si>
  <si>
    <t>Príplatok k cenám za lepivosť pri hĺbení rýh š. nad 600 do 2 000 mm zapaž. i nezapažených, s urovnaním dna v hornine 3</t>
  </si>
  <si>
    <t>12</t>
  </si>
  <si>
    <t>7</t>
  </si>
  <si>
    <t>162301161.S</t>
  </si>
  <si>
    <t>Vodorovné premiestnenie výkopku po nespevnenej ceste z horniny tr.1-4, nad 1000 do 10000 m3 na vzdialenosť nad 50 do 500 m</t>
  </si>
  <si>
    <t>14</t>
  </si>
  <si>
    <t>167102102.S</t>
  </si>
  <si>
    <t>Nakladanie neuľahnutého výkopku z hornín tr.1-4 nad 1000 do 10000 m3</t>
  </si>
  <si>
    <t>16</t>
  </si>
  <si>
    <t>9</t>
  </si>
  <si>
    <t>174101002.S</t>
  </si>
  <si>
    <t>Zásyp sypaninou so zhutnením jám, šachiet, rýh, zárezov alebo okolo objektov nad 100 do 1000 m3 - spätný zásyp zeminou</t>
  </si>
  <si>
    <t>18</t>
  </si>
  <si>
    <t>Zakladanie</t>
  </si>
  <si>
    <t>271521111.S0</t>
  </si>
  <si>
    <t>Podkladné vrsty z drveného kameniva pod základovú dosku</t>
  </si>
  <si>
    <t>11</t>
  </si>
  <si>
    <t>274321411.S</t>
  </si>
  <si>
    <t>Betón základových pásov, železový (bez výstuže), tr. C 25/30</t>
  </si>
  <si>
    <t>22</t>
  </si>
  <si>
    <t>274351215.S</t>
  </si>
  <si>
    <t>Debnenie stien základových pásov, zhotovenie-dielce</t>
  </si>
  <si>
    <t>m2</t>
  </si>
  <si>
    <t>24</t>
  </si>
  <si>
    <t>13</t>
  </si>
  <si>
    <t>274351216.S</t>
  </si>
  <si>
    <t>Debnenie stien základových pásov, odstránenie-dielce</t>
  </si>
  <si>
    <t>26</t>
  </si>
  <si>
    <t>274361821.S</t>
  </si>
  <si>
    <t>Výstuž základových pásov z ocele B500 (10505)</t>
  </si>
  <si>
    <t>t</t>
  </si>
  <si>
    <t>28</t>
  </si>
  <si>
    <t>15</t>
  </si>
  <si>
    <t>275321411.S</t>
  </si>
  <si>
    <t>Betón základových pätiek, železový (bez výstuže), tr. C 25/30</t>
  </si>
  <si>
    <t>30</t>
  </si>
  <si>
    <t>275361821.S</t>
  </si>
  <si>
    <t>Výstuž základových pätiek z ocele B500 (10505)</t>
  </si>
  <si>
    <t>32</t>
  </si>
  <si>
    <t>Zvislé a kompletné konštrukcie</t>
  </si>
  <si>
    <t>17</t>
  </si>
  <si>
    <t>341321410.S</t>
  </si>
  <si>
    <t>Betón stien a priečok, železový (bez výstuže) tr. C 25/30</t>
  </si>
  <si>
    <t>34</t>
  </si>
  <si>
    <t>341351105.S</t>
  </si>
  <si>
    <t>Debnenie stien a priečok obojstranné zhotovenie-dielce</t>
  </si>
  <si>
    <t>36</t>
  </si>
  <si>
    <t>19</t>
  </si>
  <si>
    <t>341351106.S</t>
  </si>
  <si>
    <t>Debnenie stien a priečok obojstranné odstránenie-dielce</t>
  </si>
  <si>
    <t>38</t>
  </si>
  <si>
    <t>341361821.S</t>
  </si>
  <si>
    <t>Výstuž stien a priečok B500 (10505)</t>
  </si>
  <si>
    <t>40</t>
  </si>
  <si>
    <t>21</t>
  </si>
  <si>
    <t>341361821.S0</t>
  </si>
  <si>
    <t>D+M Keramický fabión</t>
  </si>
  <si>
    <t>m</t>
  </si>
  <si>
    <t>42</t>
  </si>
  <si>
    <t>Úpravy povrchov, podlahy, osadenie</t>
  </si>
  <si>
    <t>631325711.S</t>
  </si>
  <si>
    <t>Mazanina z betónu vystužená oceľovými vláknami tr.C25/30 hr. nad 120 do 240 mm</t>
  </si>
  <si>
    <t>44</t>
  </si>
  <si>
    <t>Ostatné konštrukcie a práce-búranie</t>
  </si>
  <si>
    <t>23</t>
  </si>
  <si>
    <t>941941031.S</t>
  </si>
  <si>
    <t>Montáž lešenia ľahkého pracovného radového s podlahami šírky od 0,80 do 1,00 m, výšky do 10 m</t>
  </si>
  <si>
    <t>46</t>
  </si>
  <si>
    <t>941941191.S</t>
  </si>
  <si>
    <t>Príplatok za prvý a každý ďalší i začatý mesiac použitia lešenia ľahkého pracovného radového s podlahami šírky od 0,80 do 1,00 m, výšky do 10 m</t>
  </si>
  <si>
    <t>48</t>
  </si>
  <si>
    <t>25</t>
  </si>
  <si>
    <t>941941831.S</t>
  </si>
  <si>
    <t>Demontáž lešenia ľahkého pracovného radového s podlahami šírky nad 0,80 do 1,00 m, výšky do 10 m</t>
  </si>
  <si>
    <t>50</t>
  </si>
  <si>
    <t>962052211.S</t>
  </si>
  <si>
    <t>Búranie muriva alebo vybúranie otvorov plochy nad 4 m2 železobetonového nadzákladného,  -2,40000t</t>
  </si>
  <si>
    <t>52</t>
  </si>
  <si>
    <t>27</t>
  </si>
  <si>
    <t>965043441.S</t>
  </si>
  <si>
    <t>Búranie podkladov pod dlažby, liatych dlažieb a mazanín,betón s poterom,teracom hr.do 150 mm,  plochy nad 4 m2 -2,20000t</t>
  </si>
  <si>
    <t>54</t>
  </si>
  <si>
    <t>965049120.S</t>
  </si>
  <si>
    <t>Príplatok za búranie betónovej mazaniny so zváranou sieťou alebo rabicovým pletivom hr. nad 100 mm</t>
  </si>
  <si>
    <t>56</t>
  </si>
  <si>
    <t>29</t>
  </si>
  <si>
    <t>979082111.S</t>
  </si>
  <si>
    <t>Vnútrostavenisková doprava sutiny a vybúraných hmôt do 10 m</t>
  </si>
  <si>
    <t>58</t>
  </si>
  <si>
    <t>979082121.S</t>
  </si>
  <si>
    <t>Vnútrostavenisková doprava sutiny a vybúraných hmôt za každých ďalších 5 m</t>
  </si>
  <si>
    <t>60</t>
  </si>
  <si>
    <t>31</t>
  </si>
  <si>
    <t>979093513.S</t>
  </si>
  <si>
    <t>Drvenie stavebného odpadu z demolácií (recyklácia bez kov. mat.) z muriva z betónu železového</t>
  </si>
  <si>
    <t>62</t>
  </si>
  <si>
    <t>99</t>
  </si>
  <si>
    <t>Presun hmôt HSV</t>
  </si>
  <si>
    <t>998021021.S</t>
  </si>
  <si>
    <t>Presun hmôt pre haly 802, 811 zvislá konštr.z tehál,tvárnic,blokov alebo kovová do výšky 20 m</t>
  </si>
  <si>
    <t>64</t>
  </si>
  <si>
    <t>PSV</t>
  </si>
  <si>
    <t>Práce a dodávky PSV</t>
  </si>
  <si>
    <t>711</t>
  </si>
  <si>
    <t>Izolácie proti vode a vlhkosti</t>
  </si>
  <si>
    <t>33</t>
  </si>
  <si>
    <t>711131102.S</t>
  </si>
  <si>
    <t>Zhotovenie geotextílie alebo tkaniny na plochu vodorovnú</t>
  </si>
  <si>
    <t>66</t>
  </si>
  <si>
    <t>M</t>
  </si>
  <si>
    <t>693110004500.S</t>
  </si>
  <si>
    <t>Geotextília polypropylénová netkaná 300 g/m2</t>
  </si>
  <si>
    <t>68</t>
  </si>
  <si>
    <t>35</t>
  </si>
  <si>
    <t>711132102.S</t>
  </si>
  <si>
    <t>Zhotovenie geotextílie alebo tkaniny na plochu zvislú</t>
  </si>
  <si>
    <t>70</t>
  </si>
  <si>
    <t>72</t>
  </si>
  <si>
    <t>37</t>
  </si>
  <si>
    <t>711133001.S</t>
  </si>
  <si>
    <t>Zhotovenie izolácie proti zemnej vlhkosti HDPE fóliou položenou voľne na vodorovnej ploche so zvarením spoju</t>
  </si>
  <si>
    <t>74</t>
  </si>
  <si>
    <t>283230003460.S</t>
  </si>
  <si>
    <t>Hydroizolačná HDPE fólia , izolácia proti vlhkosti, ropným produktom, kyselinám, protiradónová</t>
  </si>
  <si>
    <t>76</t>
  </si>
  <si>
    <t>39</t>
  </si>
  <si>
    <t>711133010.S</t>
  </si>
  <si>
    <t>Zhotovenie izolácie proti zemnej vlhkosti PVC fóliou položenou voľne na zvislej ploche so zvarením spoju</t>
  </si>
  <si>
    <t>78</t>
  </si>
  <si>
    <t>80</t>
  </si>
  <si>
    <t>41</t>
  </si>
  <si>
    <t>998711101.S</t>
  </si>
  <si>
    <t>Presun hmôt pre izoláciu proti vode v objektoch výšky do 6 m</t>
  </si>
  <si>
    <t>82</t>
  </si>
  <si>
    <t>721</t>
  </si>
  <si>
    <t>Zdravotechnika - vnútorná kanalizácia</t>
  </si>
  <si>
    <t>721100911.S0</t>
  </si>
  <si>
    <t>D+M rozvod vody</t>
  </si>
  <si>
    <t>ks</t>
  </si>
  <si>
    <t>84</t>
  </si>
  <si>
    <t>43</t>
  </si>
  <si>
    <t>721100911.S1</t>
  </si>
  <si>
    <t>D+M dažďová kanalizácia</t>
  </si>
  <si>
    <t>súb.</t>
  </si>
  <si>
    <t>86</t>
  </si>
  <si>
    <t>764</t>
  </si>
  <si>
    <t>Konštrukcie klampiarske</t>
  </si>
  <si>
    <t>764751113.S</t>
  </si>
  <si>
    <t>Zvodová rúra kruhová pozink farebný vrátane príslušenstva, priemer 120 mm</t>
  </si>
  <si>
    <t>88</t>
  </si>
  <si>
    <t>45</t>
  </si>
  <si>
    <t>764751133.S</t>
  </si>
  <si>
    <t>Koleno zvodovej rúry pozink farebný, priemer 120 mm</t>
  </si>
  <si>
    <t>90</t>
  </si>
  <si>
    <t>764761123.S</t>
  </si>
  <si>
    <t>Žľab pododkvapový polkruhový pozink farebný vrátane čela, hákov, rohov, kútov, r.š. 400 mm</t>
  </si>
  <si>
    <t>92</t>
  </si>
  <si>
    <t>47</t>
  </si>
  <si>
    <t>764761233.S</t>
  </si>
  <si>
    <t>Kotlík žľabový oválny pozink farebný, rozmer (r.š./D) 400/120 mm</t>
  </si>
  <si>
    <t>94</t>
  </si>
  <si>
    <t>998764101.S</t>
  </si>
  <si>
    <t>Presun hmôt pre konštrukcie klampiarske v objektoch výšky do 6 m</t>
  </si>
  <si>
    <t>96</t>
  </si>
  <si>
    <t>767</t>
  </si>
  <si>
    <t>Konštrukcie doplnkové kovové</t>
  </si>
  <si>
    <t>49</t>
  </si>
  <si>
    <t>767330304.S0</t>
  </si>
  <si>
    <t>Montáž dosiek z kômorkového polykarbonátu</t>
  </si>
  <si>
    <t>98</t>
  </si>
  <si>
    <t>283170001220.S</t>
  </si>
  <si>
    <t>Doska komôrková z polykarbonátu, hr. 20 mm,  pre zasklievanie, presvetľovanie a zastrešenie</t>
  </si>
  <si>
    <t>100</t>
  </si>
  <si>
    <t>51</t>
  </si>
  <si>
    <t>767397101.S</t>
  </si>
  <si>
    <t>Montáž strešných sendvičových panelov na OK, hrúbky do 80 mm</t>
  </si>
  <si>
    <t>102</t>
  </si>
  <si>
    <t>553260001600.S0</t>
  </si>
  <si>
    <t>Panel sendvičový s polyuretánovým jadrom strešný oceľový plášť š. 1000 mm hr. jadra 80 mm (vrátane príslušenstva)</t>
  </si>
  <si>
    <t>104</t>
  </si>
  <si>
    <t>53</t>
  </si>
  <si>
    <t>767397101.S0</t>
  </si>
  <si>
    <t>D+M oceľovej konštrukcie haly vrátane povrchovej úpravy</t>
  </si>
  <si>
    <t>kg</t>
  </si>
  <si>
    <t>106</t>
  </si>
  <si>
    <t>767995104.S</t>
  </si>
  <si>
    <t>Montáž ostatných atypických kovových stavebných doplnkových konštrukcií nad 20 do 50 kg (zabetónovanie do podlahovej dosky)</t>
  </si>
  <si>
    <t>108</t>
  </si>
  <si>
    <t>55</t>
  </si>
  <si>
    <t>133310003000.S0</t>
  </si>
  <si>
    <t>Tyč oceľová prierezu L rovnoramenný uholník 80x80x6 mm</t>
  </si>
  <si>
    <t>110</t>
  </si>
  <si>
    <t>133340000100.S0</t>
  </si>
  <si>
    <t>Tyč oceľová T 80x9 mm</t>
  </si>
  <si>
    <t>112</t>
  </si>
  <si>
    <t>57</t>
  </si>
  <si>
    <t>998767103.S</t>
  </si>
  <si>
    <t>Presun hmôt pre kovové stavebné doplnkové konštrukcie v objektoch výšky nad 12 do 24 m</t>
  </si>
  <si>
    <t>114</t>
  </si>
  <si>
    <t>Práce a dodávky M</t>
  </si>
  <si>
    <t>21-M</t>
  </si>
  <si>
    <t>Elektromontáže</t>
  </si>
  <si>
    <t>210010002.S0</t>
  </si>
  <si>
    <t>D+M elektroinštalácia a bleskozvod</t>
  </si>
  <si>
    <t>116</t>
  </si>
  <si>
    <t>HZS</t>
  </si>
  <si>
    <t>Hodinové zúčtovacie sadzby</t>
  </si>
  <si>
    <t>59</t>
  </si>
  <si>
    <t>HZS000111.S</t>
  </si>
  <si>
    <t>Stavebno montážne práce menej náročne, pomocné alebo manupulačné (Tr. 1) v rozsahu viac ako 8 hodín</t>
  </si>
  <si>
    <t>hod</t>
  </si>
  <si>
    <t>262144</t>
  </si>
  <si>
    <t>120</t>
  </si>
  <si>
    <t>HZS000112.S</t>
  </si>
  <si>
    <t>Stavebno montážne práce náročnejšie, ucelené, obtiažne, rutinné (Tr. 2) v rozsahu viac ako 8 hodín náročnejšie</t>
  </si>
  <si>
    <t>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</si>
</sst>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167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Q101" sqref="Q101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83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59" t="s">
        <v>11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6"/>
      <c r="BS5" s="13" t="s">
        <v>6</v>
      </c>
    </row>
    <row r="6" spans="1:74" ht="36.9" customHeight="1">
      <c r="B6" s="16"/>
      <c r="D6" s="21" t="s">
        <v>12</v>
      </c>
      <c r="K6" s="161" t="s">
        <v>13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/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17</v>
      </c>
      <c r="AK11" s="22" t="s">
        <v>21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22</v>
      </c>
      <c r="AK13" s="22" t="s">
        <v>20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17</v>
      </c>
      <c r="AK14" s="22" t="s">
        <v>21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23</v>
      </c>
      <c r="AK16" s="22" t="s">
        <v>20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17</v>
      </c>
      <c r="AK17" s="22" t="s">
        <v>21</v>
      </c>
      <c r="AN17" s="20" t="s">
        <v>1</v>
      </c>
      <c r="AR17" s="16"/>
      <c r="BS17" s="13" t="s">
        <v>24</v>
      </c>
    </row>
    <row r="18" spans="2:71" ht="6.9" customHeight="1">
      <c r="B18" s="16"/>
      <c r="AR18" s="16"/>
      <c r="BS18" s="13" t="s">
        <v>25</v>
      </c>
    </row>
    <row r="19" spans="2:71" ht="12" customHeight="1">
      <c r="B19" s="16"/>
      <c r="D19" s="22" t="s">
        <v>26</v>
      </c>
      <c r="AK19" s="22" t="s">
        <v>20</v>
      </c>
      <c r="AN19" s="20" t="s">
        <v>1</v>
      </c>
      <c r="AR19" s="16"/>
      <c r="BS19" s="13" t="s">
        <v>25</v>
      </c>
    </row>
    <row r="20" spans="2:71" ht="18.45" customHeight="1">
      <c r="B20" s="16"/>
      <c r="E20" s="20" t="s">
        <v>17</v>
      </c>
      <c r="AK20" s="22" t="s">
        <v>21</v>
      </c>
      <c r="AN20" s="20" t="s">
        <v>1</v>
      </c>
      <c r="AR20" s="16"/>
      <c r="BS20" s="13" t="s">
        <v>24</v>
      </c>
    </row>
    <row r="21" spans="2:71" ht="6.9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62" t="s">
        <v>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3"/>
      <c r="AL26" s="164"/>
      <c r="AM26" s="164"/>
      <c r="AN26" s="164"/>
      <c r="AO26" s="164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65" t="s">
        <v>29</v>
      </c>
      <c r="M28" s="165"/>
      <c r="N28" s="165"/>
      <c r="O28" s="165"/>
      <c r="P28" s="165"/>
      <c r="W28" s="165" t="s">
        <v>30</v>
      </c>
      <c r="X28" s="165"/>
      <c r="Y28" s="165"/>
      <c r="Z28" s="165"/>
      <c r="AA28" s="165"/>
      <c r="AB28" s="165"/>
      <c r="AC28" s="165"/>
      <c r="AD28" s="165"/>
      <c r="AE28" s="165"/>
      <c r="AK28" s="165" t="s">
        <v>31</v>
      </c>
      <c r="AL28" s="165"/>
      <c r="AM28" s="165"/>
      <c r="AN28" s="165"/>
      <c r="AO28" s="165"/>
      <c r="AR28" s="25"/>
    </row>
    <row r="29" spans="2:71" s="2" customFormat="1" ht="14.4" customHeight="1">
      <c r="B29" s="29"/>
      <c r="D29" s="22" t="s">
        <v>32</v>
      </c>
      <c r="F29" s="30" t="s">
        <v>33</v>
      </c>
      <c r="L29" s="168">
        <v>0.2</v>
      </c>
      <c r="M29" s="167"/>
      <c r="N29" s="167"/>
      <c r="O29" s="167"/>
      <c r="P29" s="167"/>
      <c r="Q29" s="31"/>
      <c r="R29" s="31"/>
      <c r="S29" s="31"/>
      <c r="T29" s="31"/>
      <c r="U29" s="31"/>
      <c r="V29" s="31"/>
      <c r="W29" s="166" t="e">
        <f>ROUND(AZ94, 2)</f>
        <v>#REF!</v>
      </c>
      <c r="X29" s="167"/>
      <c r="Y29" s="167"/>
      <c r="Z29" s="167"/>
      <c r="AA29" s="167"/>
      <c r="AB29" s="167"/>
      <c r="AC29" s="167"/>
      <c r="AD29" s="167"/>
      <c r="AE29" s="167"/>
      <c r="AF29" s="31"/>
      <c r="AG29" s="31"/>
      <c r="AH29" s="31"/>
      <c r="AI29" s="31"/>
      <c r="AJ29" s="31"/>
      <c r="AK29" s="166" t="e">
        <f>ROUND(AV94, 2)</f>
        <v>#REF!</v>
      </c>
      <c r="AL29" s="167"/>
      <c r="AM29" s="167"/>
      <c r="AN29" s="167"/>
      <c r="AO29" s="167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34</v>
      </c>
      <c r="L30" s="171">
        <v>0.2</v>
      </c>
      <c r="M30" s="170"/>
      <c r="N30" s="170"/>
      <c r="O30" s="170"/>
      <c r="P30" s="170"/>
      <c r="W30" s="169" t="e">
        <f>ROUND(BA94, 2)</f>
        <v>#REF!</v>
      </c>
      <c r="X30" s="170"/>
      <c r="Y30" s="170"/>
      <c r="Z30" s="170"/>
      <c r="AA30" s="170"/>
      <c r="AB30" s="170"/>
      <c r="AC30" s="170"/>
      <c r="AD30" s="170"/>
      <c r="AE30" s="170"/>
      <c r="AK30" s="169"/>
      <c r="AL30" s="170"/>
      <c r="AM30" s="170"/>
      <c r="AN30" s="170"/>
      <c r="AO30" s="170"/>
      <c r="AR30" s="29"/>
    </row>
    <row r="31" spans="2:71" s="2" customFormat="1" ht="14.4" hidden="1" customHeight="1">
      <c r="B31" s="29"/>
      <c r="F31" s="22" t="s">
        <v>35</v>
      </c>
      <c r="L31" s="171">
        <v>0.2</v>
      </c>
      <c r="M31" s="170"/>
      <c r="N31" s="170"/>
      <c r="O31" s="170"/>
      <c r="P31" s="170"/>
      <c r="W31" s="169" t="e">
        <f>ROUND(BB94, 2)</f>
        <v>#REF!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29"/>
    </row>
    <row r="32" spans="2:71" s="2" customFormat="1" ht="14.4" hidden="1" customHeight="1">
      <c r="B32" s="29"/>
      <c r="F32" s="22" t="s">
        <v>36</v>
      </c>
      <c r="L32" s="171">
        <v>0.2</v>
      </c>
      <c r="M32" s="170"/>
      <c r="N32" s="170"/>
      <c r="O32" s="170"/>
      <c r="P32" s="170"/>
      <c r="W32" s="169" t="e">
        <f>ROUND(BC94, 2)</f>
        <v>#REF!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29"/>
    </row>
    <row r="33" spans="2:52" s="2" customFormat="1" ht="14.4" hidden="1" customHeight="1">
      <c r="B33" s="29"/>
      <c r="F33" s="30" t="s">
        <v>37</v>
      </c>
      <c r="L33" s="168">
        <v>0</v>
      </c>
      <c r="M33" s="167"/>
      <c r="N33" s="167"/>
      <c r="O33" s="167"/>
      <c r="P33" s="167"/>
      <c r="Q33" s="31"/>
      <c r="R33" s="31"/>
      <c r="S33" s="31"/>
      <c r="T33" s="31"/>
      <c r="U33" s="31"/>
      <c r="V33" s="31"/>
      <c r="W33" s="166" t="e">
        <f>ROUND(BD94, 2)</f>
        <v>#REF!</v>
      </c>
      <c r="X33" s="167"/>
      <c r="Y33" s="167"/>
      <c r="Z33" s="167"/>
      <c r="AA33" s="167"/>
      <c r="AB33" s="167"/>
      <c r="AC33" s="167"/>
      <c r="AD33" s="167"/>
      <c r="AE33" s="167"/>
      <c r="AF33" s="31"/>
      <c r="AG33" s="31"/>
      <c r="AH33" s="31"/>
      <c r="AI33" s="31"/>
      <c r="AJ33" s="31"/>
      <c r="AK33" s="166">
        <v>0</v>
      </c>
      <c r="AL33" s="167"/>
      <c r="AM33" s="167"/>
      <c r="AN33" s="167"/>
      <c r="AO33" s="167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39</v>
      </c>
      <c r="U35" s="35"/>
      <c r="V35" s="35"/>
      <c r="W35" s="35"/>
      <c r="X35" s="172" t="s">
        <v>40</v>
      </c>
      <c r="Y35" s="173"/>
      <c r="Z35" s="173"/>
      <c r="AA35" s="173"/>
      <c r="AB35" s="173"/>
      <c r="AC35" s="35"/>
      <c r="AD35" s="35"/>
      <c r="AE35" s="35"/>
      <c r="AF35" s="35"/>
      <c r="AG35" s="35"/>
      <c r="AH35" s="35"/>
      <c r="AI35" s="35"/>
      <c r="AJ35" s="35"/>
      <c r="AK35" s="174" t="e">
        <f>SUM(AK26:AK33)</f>
        <v>#REF!</v>
      </c>
      <c r="AL35" s="173"/>
      <c r="AM35" s="173"/>
      <c r="AN35" s="173"/>
      <c r="AO35" s="175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43</v>
      </c>
      <c r="AI60" s="27"/>
      <c r="AJ60" s="27"/>
      <c r="AK60" s="27"/>
      <c r="AL60" s="27"/>
      <c r="AM60" s="39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45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46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43</v>
      </c>
      <c r="AI75" s="27"/>
      <c r="AJ75" s="27"/>
      <c r="AK75" s="27"/>
      <c r="AL75" s="27"/>
      <c r="AM75" s="39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47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10</v>
      </c>
      <c r="L84" s="3" t="str">
        <f>K5</f>
        <v>2023106B</v>
      </c>
      <c r="AR84" s="44"/>
    </row>
    <row r="85" spans="1:91" s="4" customFormat="1" ht="36.9" customHeight="1">
      <c r="B85" s="45"/>
      <c r="C85" s="46" t="s">
        <v>12</v>
      </c>
      <c r="L85" s="194" t="str">
        <f>K6</f>
        <v>Kravín 02, Želobudza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76" t="str">
        <f>IF(AN8= "","",AN8)</f>
        <v/>
      </c>
      <c r="AN87" s="176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19</v>
      </c>
      <c r="L89" s="3" t="str">
        <f>IF(E11= "","",E11)</f>
        <v xml:space="preserve"> </v>
      </c>
      <c r="AI89" s="22" t="s">
        <v>23</v>
      </c>
      <c r="AM89" s="177" t="str">
        <f>IF(E17="","",E17)</f>
        <v xml:space="preserve"> </v>
      </c>
      <c r="AN89" s="178"/>
      <c r="AO89" s="178"/>
      <c r="AP89" s="178"/>
      <c r="AR89" s="25"/>
      <c r="AS89" s="179" t="s">
        <v>48</v>
      </c>
      <c r="AT89" s="18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22</v>
      </c>
      <c r="L90" s="3" t="str">
        <f>IF(E14="","",E14)</f>
        <v xml:space="preserve"> </v>
      </c>
      <c r="AI90" s="22" t="s">
        <v>26</v>
      </c>
      <c r="AM90" s="177" t="str">
        <f>IF(E20="","",E20)</f>
        <v xml:space="preserve"> </v>
      </c>
      <c r="AN90" s="178"/>
      <c r="AO90" s="178"/>
      <c r="AP90" s="178"/>
      <c r="AR90" s="25"/>
      <c r="AS90" s="181"/>
      <c r="AT90" s="182"/>
      <c r="BD90" s="52"/>
    </row>
    <row r="91" spans="1:91" s="1" customFormat="1" ht="10.8" customHeight="1">
      <c r="B91" s="25"/>
      <c r="AR91" s="25"/>
      <c r="AS91" s="181"/>
      <c r="AT91" s="182"/>
      <c r="BD91" s="52"/>
    </row>
    <row r="92" spans="1:91" s="1" customFormat="1" ht="29.25" customHeight="1">
      <c r="B92" s="25"/>
      <c r="C92" s="189" t="s">
        <v>49</v>
      </c>
      <c r="D92" s="190"/>
      <c r="E92" s="190"/>
      <c r="F92" s="190"/>
      <c r="G92" s="190"/>
      <c r="H92" s="53"/>
      <c r="I92" s="191" t="s">
        <v>50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2" t="s">
        <v>51</v>
      </c>
      <c r="AH92" s="190"/>
      <c r="AI92" s="190"/>
      <c r="AJ92" s="190"/>
      <c r="AK92" s="190"/>
      <c r="AL92" s="190"/>
      <c r="AM92" s="190"/>
      <c r="AN92" s="191" t="s">
        <v>52</v>
      </c>
      <c r="AO92" s="190"/>
      <c r="AP92" s="193"/>
      <c r="AQ92" s="54" t="s">
        <v>53</v>
      </c>
      <c r="AR92" s="25"/>
      <c r="AS92" s="55" t="s">
        <v>54</v>
      </c>
      <c r="AT92" s="56" t="s">
        <v>55</v>
      </c>
      <c r="AU92" s="56" t="s">
        <v>56</v>
      </c>
      <c r="AV92" s="56" t="s">
        <v>57</v>
      </c>
      <c r="AW92" s="56" t="s">
        <v>58</v>
      </c>
      <c r="AX92" s="56" t="s">
        <v>59</v>
      </c>
      <c r="AY92" s="56" t="s">
        <v>60</v>
      </c>
      <c r="AZ92" s="56" t="s">
        <v>61</v>
      </c>
      <c r="BA92" s="56" t="s">
        <v>62</v>
      </c>
      <c r="BB92" s="56" t="s">
        <v>63</v>
      </c>
      <c r="BC92" s="56" t="s">
        <v>64</v>
      </c>
      <c r="BD92" s="57" t="s">
        <v>65</v>
      </c>
    </row>
    <row r="93" spans="1:91" s="1" customFormat="1" ht="10.8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66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7"/>
      <c r="AH94" s="187"/>
      <c r="AI94" s="187"/>
      <c r="AJ94" s="187"/>
      <c r="AK94" s="187"/>
      <c r="AL94" s="187"/>
      <c r="AM94" s="187"/>
      <c r="AN94" s="188"/>
      <c r="AO94" s="188"/>
      <c r="AP94" s="188"/>
      <c r="AQ94" s="63" t="s">
        <v>1</v>
      </c>
      <c r="AR94" s="59"/>
      <c r="AS94" s="64">
        <f>ROUND(SUM(AS95:AS96),2)</f>
        <v>0</v>
      </c>
      <c r="AT94" s="65" t="e">
        <f>ROUND(SUM(AV94:AW94),2)</f>
        <v>#REF!</v>
      </c>
      <c r="AU94" s="66" t="e">
        <f>ROUND(SUM(AU95:AU96),5)</f>
        <v>#REF!</v>
      </c>
      <c r="AV94" s="65" t="e">
        <f>ROUND(AZ94*L29,2)</f>
        <v>#REF!</v>
      </c>
      <c r="AW94" s="65" t="e">
        <f>ROUND(BA94*L30,2)</f>
        <v>#REF!</v>
      </c>
      <c r="AX94" s="65" t="e">
        <f>ROUND(BB94*L29,2)</f>
        <v>#REF!</v>
      </c>
      <c r="AY94" s="65" t="e">
        <f>ROUND(BC94*L30,2)</f>
        <v>#REF!</v>
      </c>
      <c r="AZ94" s="65" t="e">
        <f>ROUND(SUM(AZ95:AZ96),2)</f>
        <v>#REF!</v>
      </c>
      <c r="BA94" s="65" t="e">
        <f>ROUND(SUM(BA95:BA96),2)</f>
        <v>#REF!</v>
      </c>
      <c r="BB94" s="65" t="e">
        <f>ROUND(SUM(BB95:BB96),2)</f>
        <v>#REF!</v>
      </c>
      <c r="BC94" s="65" t="e">
        <f>ROUND(SUM(BC95:BC96),2)</f>
        <v>#REF!</v>
      </c>
      <c r="BD94" s="67" t="e">
        <f>ROUND(SUM(BD95:BD96),2)</f>
        <v>#REF!</v>
      </c>
      <c r="BS94" s="68" t="s">
        <v>67</v>
      </c>
      <c r="BT94" s="68" t="s">
        <v>68</v>
      </c>
      <c r="BU94" s="69" t="s">
        <v>69</v>
      </c>
      <c r="BV94" s="68" t="s">
        <v>70</v>
      </c>
      <c r="BW94" s="68" t="s">
        <v>4</v>
      </c>
      <c r="BX94" s="68" t="s">
        <v>71</v>
      </c>
      <c r="CL94" s="68" t="s">
        <v>1</v>
      </c>
    </row>
    <row r="95" spans="1:91" s="6" customFormat="1" ht="16.5" customHeight="1">
      <c r="A95" s="70" t="s">
        <v>72</v>
      </c>
      <c r="B95" s="71"/>
      <c r="C95" s="72"/>
      <c r="D95" s="186" t="s">
        <v>73</v>
      </c>
      <c r="E95" s="186"/>
      <c r="F95" s="186"/>
      <c r="G95" s="186"/>
      <c r="H95" s="186"/>
      <c r="I95" s="73"/>
      <c r="J95" s="186" t="s">
        <v>13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/>
      <c r="AH95" s="185"/>
      <c r="AI95" s="185"/>
      <c r="AJ95" s="185"/>
      <c r="AK95" s="185"/>
      <c r="AL95" s="185"/>
      <c r="AM95" s="185"/>
      <c r="AN95" s="184"/>
      <c r="AO95" s="185"/>
      <c r="AP95" s="185"/>
      <c r="AQ95" s="74" t="s">
        <v>74</v>
      </c>
      <c r="AR95" s="71"/>
      <c r="AS95" s="75">
        <v>0</v>
      </c>
      <c r="AT95" s="76">
        <f>ROUND(SUM(AV95:AW95),2)</f>
        <v>0</v>
      </c>
      <c r="AU95" s="77">
        <f>'1 - Kravín 02, Želobudza'!P131</f>
        <v>0</v>
      </c>
      <c r="AV95" s="76">
        <f>'1 - Kravín 02, Želobudza'!J33</f>
        <v>0</v>
      </c>
      <c r="AW95" s="76">
        <f>'1 - Kravín 02, Želobudza'!J34</f>
        <v>0</v>
      </c>
      <c r="AX95" s="76">
        <f>'1 - Kravín 02, Želobudza'!J35</f>
        <v>0</v>
      </c>
      <c r="AY95" s="76">
        <f>'1 - Kravín 02, Želobudza'!J36</f>
        <v>0</v>
      </c>
      <c r="AZ95" s="76">
        <f>'1 - Kravín 02, Želobudza'!F33</f>
        <v>0</v>
      </c>
      <c r="BA95" s="76">
        <f>'1 - Kravín 02, Želobudza'!F34</f>
        <v>0</v>
      </c>
      <c r="BB95" s="76">
        <f>'1 - Kravín 02, Želobudza'!F35</f>
        <v>0</v>
      </c>
      <c r="BC95" s="76">
        <f>'1 - Kravín 02, Želobudza'!F36</f>
        <v>0</v>
      </c>
      <c r="BD95" s="78">
        <f>'1 - Kravín 02, Želobudza'!F37</f>
        <v>0</v>
      </c>
      <c r="BT95" s="79" t="s">
        <v>73</v>
      </c>
      <c r="BV95" s="79" t="s">
        <v>70</v>
      </c>
      <c r="BW95" s="79" t="s">
        <v>75</v>
      </c>
      <c r="BX95" s="79" t="s">
        <v>4</v>
      </c>
      <c r="CL95" s="79" t="s">
        <v>1</v>
      </c>
      <c r="CM95" s="79" t="s">
        <v>68</v>
      </c>
    </row>
    <row r="96" spans="1:91" s="6" customFormat="1" ht="16.5" customHeight="1">
      <c r="A96" s="70" t="s">
        <v>72</v>
      </c>
      <c r="B96" s="71"/>
      <c r="C96" s="72"/>
      <c r="D96" s="186"/>
      <c r="E96" s="186"/>
      <c r="F96" s="186"/>
      <c r="G96" s="186"/>
      <c r="H96" s="186"/>
      <c r="I96" s="73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4"/>
      <c r="AH96" s="185"/>
      <c r="AI96" s="185"/>
      <c r="AJ96" s="185"/>
      <c r="AK96" s="185"/>
      <c r="AL96" s="185"/>
      <c r="AM96" s="185"/>
      <c r="AN96" s="184"/>
      <c r="AO96" s="185"/>
      <c r="AP96" s="185"/>
      <c r="AQ96" s="74" t="s">
        <v>74</v>
      </c>
      <c r="AR96" s="71"/>
      <c r="AS96" s="80">
        <v>0</v>
      </c>
      <c r="AT96" s="81" t="e">
        <f>ROUND(SUM(AV96:AW96),2)</f>
        <v>#REF!</v>
      </c>
      <c r="AU96" s="82" t="e">
        <f>#REF!</f>
        <v>#REF!</v>
      </c>
      <c r="AV96" s="81" t="e">
        <f>#REF!</f>
        <v>#REF!</v>
      </c>
      <c r="AW96" s="81" t="e">
        <f>#REF!</f>
        <v>#REF!</v>
      </c>
      <c r="AX96" s="81" t="e">
        <f>#REF!</f>
        <v>#REF!</v>
      </c>
      <c r="AY96" s="81" t="e">
        <f>#REF!</f>
        <v>#REF!</v>
      </c>
      <c r="AZ96" s="81" t="e">
        <f>#REF!</f>
        <v>#REF!</v>
      </c>
      <c r="BA96" s="81" t="e">
        <f>#REF!</f>
        <v>#REF!</v>
      </c>
      <c r="BB96" s="81" t="e">
        <f>#REF!</f>
        <v>#REF!</v>
      </c>
      <c r="BC96" s="81" t="e">
        <f>#REF!</f>
        <v>#REF!</v>
      </c>
      <c r="BD96" s="83" t="e">
        <f>#REF!</f>
        <v>#REF!</v>
      </c>
      <c r="BT96" s="79" t="s">
        <v>73</v>
      </c>
      <c r="BV96" s="79" t="s">
        <v>70</v>
      </c>
      <c r="BW96" s="79" t="s">
        <v>77</v>
      </c>
      <c r="BX96" s="79" t="s">
        <v>4</v>
      </c>
      <c r="CL96" s="79" t="s">
        <v>1</v>
      </c>
      <c r="CM96" s="79" t="s">
        <v>68</v>
      </c>
    </row>
    <row r="97" spans="2:44" s="1" customFormat="1" ht="30" customHeight="1">
      <c r="B97" s="25"/>
      <c r="AR97" s="25"/>
    </row>
    <row r="98" spans="2:44" s="1" customFormat="1" ht="6.9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5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1 - Kravín 02, Želobudza'!C2" display="/"/>
    <hyperlink ref="A96" location="'2 - Prevádzkové súbory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7"/>
  <sheetViews>
    <sheetView showGridLines="0" workbookViewId="0">
      <selection activeCell="C199" sqref="C199:H19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3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3" t="s">
        <v>75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78</v>
      </c>
      <c r="L4" s="16"/>
      <c r="M4" s="84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7" t="str">
        <f>'Rekapitulácia stavby'!K6</f>
        <v>Kravín 02, Želobudza</v>
      </c>
      <c r="F7" s="198"/>
      <c r="G7" s="198"/>
      <c r="H7" s="198"/>
      <c r="L7" s="16"/>
    </row>
    <row r="8" spans="2:46" s="1" customFormat="1" ht="12" customHeight="1">
      <c r="B8" s="25"/>
      <c r="D8" s="22" t="s">
        <v>79</v>
      </c>
      <c r="L8" s="25"/>
    </row>
    <row r="9" spans="2:46" s="1" customFormat="1" ht="16.5" customHeight="1">
      <c r="B9" s="25"/>
      <c r="E9" s="194" t="s">
        <v>80</v>
      </c>
      <c r="F9" s="196"/>
      <c r="G9" s="196"/>
      <c r="H9" s="196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/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21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22</v>
      </c>
      <c r="I17" s="22" t="s">
        <v>20</v>
      </c>
      <c r="J17" s="20" t="str">
        <f>'Rekapitulácia stavby'!AN13</f>
        <v/>
      </c>
      <c r="L17" s="25"/>
    </row>
    <row r="18" spans="2:12" s="1" customFormat="1" ht="18" customHeight="1">
      <c r="B18" s="25"/>
      <c r="E18" s="159" t="str">
        <f>'Rekapitulácia stavby'!E14</f>
        <v xml:space="preserve"> </v>
      </c>
      <c r="F18" s="159"/>
      <c r="G18" s="159"/>
      <c r="H18" s="159"/>
      <c r="I18" s="22" t="s">
        <v>21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21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21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5"/>
      <c r="E27" s="162" t="s">
        <v>1</v>
      </c>
      <c r="F27" s="162"/>
      <c r="G27" s="162"/>
      <c r="H27" s="162"/>
      <c r="L27" s="85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28</v>
      </c>
      <c r="J30" s="62"/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51" t="s">
        <v>32</v>
      </c>
      <c r="E33" s="30" t="s">
        <v>33</v>
      </c>
      <c r="F33" s="87">
        <f>ROUND((SUM(BE131:BE206)),  2)</f>
        <v>0</v>
      </c>
      <c r="G33" s="88"/>
      <c r="H33" s="88"/>
      <c r="I33" s="89">
        <v>0.2</v>
      </c>
      <c r="J33" s="87">
        <f>ROUND(((SUM(BE131:BE206))*I33),  2)</f>
        <v>0</v>
      </c>
      <c r="L33" s="25"/>
    </row>
    <row r="34" spans="2:12" s="1" customFormat="1" ht="14.4" customHeight="1">
      <c r="B34" s="25"/>
      <c r="E34" s="30" t="s">
        <v>34</v>
      </c>
      <c r="F34" s="90">
        <f>ROUND((SUM(BF131:BF206)),  2)</f>
        <v>0</v>
      </c>
      <c r="I34" s="91">
        <v>0.2</v>
      </c>
      <c r="J34" s="90">
        <f>ROUND(((SUM(BF131:BF206))*I34),  2)</f>
        <v>0</v>
      </c>
      <c r="L34" s="25"/>
    </row>
    <row r="35" spans="2:12" s="1" customFormat="1" ht="14.4" hidden="1" customHeight="1">
      <c r="B35" s="25"/>
      <c r="E35" s="22" t="s">
        <v>35</v>
      </c>
      <c r="F35" s="90">
        <f>ROUND((SUM(BG131:BG206)),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90">
        <f>ROUND((SUM(BH131:BH206)),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37</v>
      </c>
      <c r="F37" s="87">
        <f>ROUND((SUM(BI131:BI206)),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38</v>
      </c>
      <c r="E39" s="53"/>
      <c r="F39" s="53"/>
      <c r="G39" s="94" t="s">
        <v>39</v>
      </c>
      <c r="H39" s="95" t="s">
        <v>40</v>
      </c>
      <c r="I39" s="53"/>
      <c r="J39" s="96"/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43</v>
      </c>
      <c r="E61" s="27"/>
      <c r="F61" s="98" t="s">
        <v>44</v>
      </c>
      <c r="G61" s="39" t="s">
        <v>43</v>
      </c>
      <c r="H61" s="27"/>
      <c r="I61" s="27"/>
      <c r="J61" s="99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43</v>
      </c>
      <c r="E76" s="27"/>
      <c r="F76" s="98" t="s">
        <v>44</v>
      </c>
      <c r="G76" s="39" t="s">
        <v>43</v>
      </c>
      <c r="H76" s="27"/>
      <c r="I76" s="27"/>
      <c r="J76" s="99" t="s">
        <v>44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81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7" t="str">
        <f>E7</f>
        <v>Kravín 02, Želobudza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79</v>
      </c>
      <c r="L86" s="25"/>
    </row>
    <row r="87" spans="2:47" s="1" customFormat="1" ht="16.5" customHeight="1">
      <c r="B87" s="25"/>
      <c r="E87" s="194" t="str">
        <f>E9</f>
        <v>1 - Kravín 02, Želobudza</v>
      </c>
      <c r="F87" s="196"/>
      <c r="G87" s="196"/>
      <c r="H87" s="196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/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19</v>
      </c>
      <c r="F91" s="20" t="str">
        <f>E15</f>
        <v xml:space="preserve"> </v>
      </c>
      <c r="I91" s="22" t="s">
        <v>23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22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82</v>
      </c>
      <c r="D94" s="92"/>
      <c r="E94" s="92"/>
      <c r="F94" s="92"/>
      <c r="G94" s="92"/>
      <c r="H94" s="92"/>
      <c r="I94" s="92"/>
      <c r="J94" s="101" t="s">
        <v>83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102" t="s">
        <v>84</v>
      </c>
      <c r="J96" s="62"/>
      <c r="L96" s="25"/>
      <c r="AU96" s="13" t="s">
        <v>85</v>
      </c>
    </row>
    <row r="97" spans="2:12" s="8" customFormat="1" ht="24.9" customHeight="1">
      <c r="B97" s="103"/>
      <c r="D97" s="104" t="s">
        <v>86</v>
      </c>
      <c r="E97" s="105"/>
      <c r="F97" s="105"/>
      <c r="G97" s="105"/>
      <c r="H97" s="105"/>
      <c r="I97" s="105"/>
      <c r="J97" s="106"/>
      <c r="L97" s="103"/>
    </row>
    <row r="98" spans="2:12" s="9" customFormat="1" ht="19.95" customHeight="1">
      <c r="B98" s="107"/>
      <c r="D98" s="108" t="s">
        <v>87</v>
      </c>
      <c r="E98" s="109"/>
      <c r="F98" s="109"/>
      <c r="G98" s="109"/>
      <c r="H98" s="109"/>
      <c r="I98" s="109"/>
      <c r="J98" s="110"/>
      <c r="L98" s="107"/>
    </row>
    <row r="99" spans="2:12" s="9" customFormat="1" ht="19.95" customHeight="1">
      <c r="B99" s="107"/>
      <c r="D99" s="108" t="s">
        <v>88</v>
      </c>
      <c r="E99" s="109"/>
      <c r="F99" s="109"/>
      <c r="G99" s="109"/>
      <c r="H99" s="109"/>
      <c r="I99" s="109"/>
      <c r="J99" s="110"/>
      <c r="L99" s="107"/>
    </row>
    <row r="100" spans="2:12" s="9" customFormat="1" ht="19.95" customHeight="1">
      <c r="B100" s="107"/>
      <c r="D100" s="108" t="s">
        <v>89</v>
      </c>
      <c r="E100" s="109"/>
      <c r="F100" s="109"/>
      <c r="G100" s="109"/>
      <c r="H100" s="109"/>
      <c r="I100" s="109"/>
      <c r="J100" s="110"/>
      <c r="L100" s="107"/>
    </row>
    <row r="101" spans="2:12" s="9" customFormat="1" ht="19.95" customHeight="1">
      <c r="B101" s="107"/>
      <c r="D101" s="108" t="s">
        <v>90</v>
      </c>
      <c r="E101" s="109"/>
      <c r="F101" s="109"/>
      <c r="G101" s="109"/>
      <c r="H101" s="109"/>
      <c r="I101" s="109"/>
      <c r="J101" s="110"/>
      <c r="L101" s="107"/>
    </row>
    <row r="102" spans="2:12" s="9" customFormat="1" ht="19.95" customHeight="1">
      <c r="B102" s="107"/>
      <c r="D102" s="108" t="s">
        <v>91</v>
      </c>
      <c r="E102" s="109"/>
      <c r="F102" s="109"/>
      <c r="G102" s="109"/>
      <c r="H102" s="109"/>
      <c r="I102" s="109"/>
      <c r="J102" s="110"/>
      <c r="L102" s="107"/>
    </row>
    <row r="103" spans="2:12" s="9" customFormat="1" ht="19.95" customHeight="1">
      <c r="B103" s="107"/>
      <c r="D103" s="108" t="s">
        <v>92</v>
      </c>
      <c r="E103" s="109"/>
      <c r="F103" s="109"/>
      <c r="G103" s="109"/>
      <c r="H103" s="109"/>
      <c r="I103" s="109"/>
      <c r="J103" s="110"/>
      <c r="L103" s="107"/>
    </row>
    <row r="104" spans="2:12" s="8" customFormat="1" ht="24.9" customHeight="1">
      <c r="B104" s="103"/>
      <c r="D104" s="104" t="s">
        <v>93</v>
      </c>
      <c r="E104" s="105"/>
      <c r="F104" s="105"/>
      <c r="G104" s="105"/>
      <c r="H104" s="105"/>
      <c r="I104" s="105"/>
      <c r="J104" s="106"/>
      <c r="L104" s="103"/>
    </row>
    <row r="105" spans="2:12" s="9" customFormat="1" ht="19.95" customHeight="1">
      <c r="B105" s="107"/>
      <c r="D105" s="108" t="s">
        <v>94</v>
      </c>
      <c r="E105" s="109"/>
      <c r="F105" s="109"/>
      <c r="G105" s="109"/>
      <c r="H105" s="109"/>
      <c r="I105" s="109"/>
      <c r="J105" s="110"/>
      <c r="L105" s="107"/>
    </row>
    <row r="106" spans="2:12" s="9" customFormat="1" ht="19.95" customHeight="1">
      <c r="B106" s="107"/>
      <c r="D106" s="108" t="s">
        <v>95</v>
      </c>
      <c r="E106" s="109"/>
      <c r="F106" s="109"/>
      <c r="G106" s="109"/>
      <c r="H106" s="109"/>
      <c r="I106" s="109"/>
      <c r="J106" s="110"/>
      <c r="L106" s="107"/>
    </row>
    <row r="107" spans="2:12" s="9" customFormat="1" ht="19.95" customHeight="1">
      <c r="B107" s="107"/>
      <c r="D107" s="108" t="s">
        <v>96</v>
      </c>
      <c r="E107" s="109"/>
      <c r="F107" s="109"/>
      <c r="G107" s="109"/>
      <c r="H107" s="109"/>
      <c r="I107" s="109"/>
      <c r="J107" s="110"/>
      <c r="L107" s="107"/>
    </row>
    <row r="108" spans="2:12" s="9" customFormat="1" ht="19.95" customHeight="1">
      <c r="B108" s="107"/>
      <c r="D108" s="108" t="s">
        <v>97</v>
      </c>
      <c r="E108" s="109"/>
      <c r="F108" s="109"/>
      <c r="G108" s="109"/>
      <c r="H108" s="109"/>
      <c r="I108" s="109"/>
      <c r="J108" s="110"/>
      <c r="L108" s="107"/>
    </row>
    <row r="109" spans="2:12" s="8" customFormat="1" ht="24.9" customHeight="1">
      <c r="B109" s="103"/>
      <c r="D109" s="104" t="s">
        <v>98</v>
      </c>
      <c r="E109" s="105"/>
      <c r="F109" s="105"/>
      <c r="G109" s="105"/>
      <c r="H109" s="105"/>
      <c r="I109" s="105"/>
      <c r="J109" s="106"/>
      <c r="L109" s="103"/>
    </row>
    <row r="110" spans="2:12" s="9" customFormat="1" ht="19.95" customHeight="1">
      <c r="B110" s="107"/>
      <c r="D110" s="108" t="s">
        <v>99</v>
      </c>
      <c r="E110" s="109"/>
      <c r="F110" s="109"/>
      <c r="G110" s="109"/>
      <c r="H110" s="109"/>
      <c r="I110" s="109"/>
      <c r="J110" s="110"/>
      <c r="L110" s="107"/>
    </row>
    <row r="111" spans="2:12" s="8" customFormat="1" ht="24.9" customHeight="1">
      <c r="B111" s="103"/>
      <c r="D111" s="104" t="s">
        <v>100</v>
      </c>
      <c r="E111" s="105"/>
      <c r="F111" s="105"/>
      <c r="G111" s="105"/>
      <c r="H111" s="105"/>
      <c r="I111" s="105"/>
      <c r="J111" s="106"/>
      <c r="L111" s="103"/>
    </row>
    <row r="112" spans="2:12" s="1" customFormat="1" ht="21.75" customHeight="1">
      <c r="B112" s="25"/>
      <c r="L112" s="25"/>
    </row>
    <row r="113" spans="2:12" s="1" customFormat="1" ht="6.9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5"/>
    </row>
    <row r="117" spans="2:12" s="1" customFormat="1" ht="6.9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5"/>
    </row>
    <row r="118" spans="2:12" s="1" customFormat="1" ht="24.9" customHeight="1">
      <c r="B118" s="25"/>
      <c r="C118" s="17" t="s">
        <v>101</v>
      </c>
      <c r="L118" s="25"/>
    </row>
    <row r="119" spans="2:12" s="1" customFormat="1" ht="6.9" customHeight="1">
      <c r="B119" s="25"/>
      <c r="L119" s="25"/>
    </row>
    <row r="120" spans="2:12" s="1" customFormat="1" ht="12" customHeight="1">
      <c r="B120" s="25"/>
      <c r="C120" s="22" t="s">
        <v>12</v>
      </c>
      <c r="L120" s="25"/>
    </row>
    <row r="121" spans="2:12" s="1" customFormat="1" ht="16.5" customHeight="1">
      <c r="B121" s="25"/>
      <c r="E121" s="197" t="str">
        <f>E7</f>
        <v>Kravín 02, Želobudza</v>
      </c>
      <c r="F121" s="198"/>
      <c r="G121" s="198"/>
      <c r="H121" s="198"/>
      <c r="L121" s="25"/>
    </row>
    <row r="122" spans="2:12" s="1" customFormat="1" ht="12" customHeight="1">
      <c r="B122" s="25"/>
      <c r="C122" s="22" t="s">
        <v>79</v>
      </c>
      <c r="L122" s="25"/>
    </row>
    <row r="123" spans="2:12" s="1" customFormat="1" ht="16.5" customHeight="1">
      <c r="B123" s="25"/>
      <c r="E123" s="194" t="str">
        <f>E9</f>
        <v>1 - Kravín 02, Želobudza</v>
      </c>
      <c r="F123" s="196"/>
      <c r="G123" s="196"/>
      <c r="H123" s="196"/>
      <c r="L123" s="25"/>
    </row>
    <row r="124" spans="2:12" s="1" customFormat="1" ht="6.9" customHeight="1">
      <c r="B124" s="25"/>
      <c r="L124" s="25"/>
    </row>
    <row r="125" spans="2:12" s="1" customFormat="1" ht="12" customHeight="1">
      <c r="B125" s="25"/>
      <c r="C125" s="22" t="s">
        <v>16</v>
      </c>
      <c r="F125" s="20" t="str">
        <f>F12</f>
        <v xml:space="preserve"> </v>
      </c>
      <c r="I125" s="22" t="s">
        <v>18</v>
      </c>
      <c r="J125" s="48" t="str">
        <f>IF(J12="","",J12)</f>
        <v/>
      </c>
      <c r="L125" s="25"/>
    </row>
    <row r="126" spans="2:12" s="1" customFormat="1" ht="6.9" customHeight="1">
      <c r="B126" s="25"/>
      <c r="L126" s="25"/>
    </row>
    <row r="127" spans="2:12" s="1" customFormat="1" ht="15.15" customHeight="1">
      <c r="B127" s="25"/>
      <c r="C127" s="22" t="s">
        <v>19</v>
      </c>
      <c r="F127" s="20" t="str">
        <f>E15</f>
        <v xml:space="preserve"> </v>
      </c>
      <c r="I127" s="22" t="s">
        <v>23</v>
      </c>
      <c r="J127" s="23" t="str">
        <f>E21</f>
        <v xml:space="preserve"> </v>
      </c>
      <c r="L127" s="25"/>
    </row>
    <row r="128" spans="2:12" s="1" customFormat="1" ht="15.15" customHeight="1">
      <c r="B128" s="25"/>
      <c r="C128" s="22" t="s">
        <v>22</v>
      </c>
      <c r="F128" s="20" t="str">
        <f>IF(E18="","",E18)</f>
        <v xml:space="preserve"> </v>
      </c>
      <c r="I128" s="22" t="s">
        <v>26</v>
      </c>
      <c r="J128" s="23" t="str">
        <f>E24</f>
        <v xml:space="preserve"> 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11"/>
      <c r="C130" s="112" t="s">
        <v>102</v>
      </c>
      <c r="D130" s="113" t="s">
        <v>53</v>
      </c>
      <c r="E130" s="113" t="s">
        <v>49</v>
      </c>
      <c r="F130" s="113" t="s">
        <v>50</v>
      </c>
      <c r="G130" s="113" t="s">
        <v>103</v>
      </c>
      <c r="H130" s="113" t="s">
        <v>104</v>
      </c>
      <c r="I130" s="113" t="s">
        <v>105</v>
      </c>
      <c r="J130" s="114" t="s">
        <v>83</v>
      </c>
      <c r="K130" s="115" t="s">
        <v>106</v>
      </c>
      <c r="L130" s="111"/>
      <c r="M130" s="55" t="s">
        <v>1</v>
      </c>
      <c r="N130" s="56" t="s">
        <v>32</v>
      </c>
      <c r="O130" s="56" t="s">
        <v>107</v>
      </c>
      <c r="P130" s="56" t="s">
        <v>108</v>
      </c>
      <c r="Q130" s="56" t="s">
        <v>109</v>
      </c>
      <c r="R130" s="56" t="s">
        <v>110</v>
      </c>
      <c r="S130" s="56" t="s">
        <v>111</v>
      </c>
      <c r="T130" s="57" t="s">
        <v>112</v>
      </c>
    </row>
    <row r="131" spans="2:65" s="1" customFormat="1" ht="22.8" customHeight="1">
      <c r="B131" s="25"/>
      <c r="C131" s="60" t="s">
        <v>84</v>
      </c>
      <c r="J131" s="116"/>
      <c r="L131" s="25"/>
      <c r="M131" s="58"/>
      <c r="N131" s="49"/>
      <c r="O131" s="49"/>
      <c r="P131" s="117">
        <f>P132+P171+P201+P204</f>
        <v>0</v>
      </c>
      <c r="Q131" s="49"/>
      <c r="R131" s="117">
        <f>R132+R171+R201+R204</f>
        <v>0</v>
      </c>
      <c r="S131" s="49"/>
      <c r="T131" s="118">
        <f>T132+T171+T201+T204</f>
        <v>0</v>
      </c>
      <c r="AT131" s="13" t="s">
        <v>67</v>
      </c>
      <c r="AU131" s="13" t="s">
        <v>85</v>
      </c>
      <c r="BK131" s="119">
        <f>BK132+BK171+BK201+BK204</f>
        <v>0</v>
      </c>
    </row>
    <row r="132" spans="2:65" s="11" customFormat="1" ht="25.95" customHeight="1">
      <c r="B132" s="120"/>
      <c r="D132" s="121" t="s">
        <v>67</v>
      </c>
      <c r="E132" s="122" t="s">
        <v>113</v>
      </c>
      <c r="F132" s="122" t="s">
        <v>114</v>
      </c>
      <c r="J132" s="123"/>
      <c r="L132" s="120"/>
      <c r="M132" s="124"/>
      <c r="P132" s="125">
        <f>P133+P143+P151+P157+P159+P169</f>
        <v>0</v>
      </c>
      <c r="R132" s="125">
        <f>R133+R143+R151+R157+R159+R169</f>
        <v>0</v>
      </c>
      <c r="T132" s="126">
        <f>T133+T143+T151+T157+T159+T169</f>
        <v>0</v>
      </c>
      <c r="AR132" s="121" t="s">
        <v>73</v>
      </c>
      <c r="AT132" s="127" t="s">
        <v>67</v>
      </c>
      <c r="AU132" s="127" t="s">
        <v>68</v>
      </c>
      <c r="AY132" s="121" t="s">
        <v>115</v>
      </c>
      <c r="BK132" s="128">
        <f>BK133+BK143+BK151+BK157+BK159+BK169</f>
        <v>0</v>
      </c>
    </row>
    <row r="133" spans="2:65" s="11" customFormat="1" ht="22.8" customHeight="1">
      <c r="B133" s="120"/>
      <c r="D133" s="121" t="s">
        <v>67</v>
      </c>
      <c r="E133" s="129" t="s">
        <v>73</v>
      </c>
      <c r="F133" s="129" t="s">
        <v>116</v>
      </c>
      <c r="J133" s="130"/>
      <c r="L133" s="120"/>
      <c r="M133" s="124"/>
      <c r="P133" s="125">
        <f>SUM(P134:P142)</f>
        <v>0</v>
      </c>
      <c r="R133" s="125">
        <f>SUM(R134:R142)</f>
        <v>0</v>
      </c>
      <c r="T133" s="126">
        <f>SUM(T134:T142)</f>
        <v>0</v>
      </c>
      <c r="AR133" s="121" t="s">
        <v>73</v>
      </c>
      <c r="AT133" s="127" t="s">
        <v>67</v>
      </c>
      <c r="AU133" s="127" t="s">
        <v>73</v>
      </c>
      <c r="AY133" s="121" t="s">
        <v>115</v>
      </c>
      <c r="BK133" s="128">
        <f>SUM(BK134:BK142)</f>
        <v>0</v>
      </c>
    </row>
    <row r="134" spans="2:65" s="1" customFormat="1" ht="24.15" customHeight="1">
      <c r="B134" s="131"/>
      <c r="C134" s="132" t="s">
        <v>73</v>
      </c>
      <c r="D134" s="132" t="s">
        <v>117</v>
      </c>
      <c r="E134" s="133" t="s">
        <v>118</v>
      </c>
      <c r="F134" s="134" t="s">
        <v>119</v>
      </c>
      <c r="G134" s="135" t="s">
        <v>120</v>
      </c>
      <c r="H134" s="136">
        <v>976.72799999999995</v>
      </c>
      <c r="I134" s="136"/>
      <c r="J134" s="136"/>
      <c r="K134" s="137"/>
      <c r="L134" s="25"/>
      <c r="M134" s="138" t="s">
        <v>1</v>
      </c>
      <c r="N134" s="139" t="s">
        <v>34</v>
      </c>
      <c r="O134" s="140">
        <v>0</v>
      </c>
      <c r="P134" s="140">
        <f t="shared" ref="P134:P142" si="0">O134*H134</f>
        <v>0</v>
      </c>
      <c r="Q134" s="140">
        <v>0</v>
      </c>
      <c r="R134" s="140">
        <f t="shared" ref="R134:R142" si="1">Q134*H134</f>
        <v>0</v>
      </c>
      <c r="S134" s="140">
        <v>0</v>
      </c>
      <c r="T134" s="141">
        <f t="shared" ref="T134:T142" si="2">S134*H134</f>
        <v>0</v>
      </c>
      <c r="AR134" s="142" t="s">
        <v>121</v>
      </c>
      <c r="AT134" s="142" t="s">
        <v>117</v>
      </c>
      <c r="AU134" s="142" t="s">
        <v>76</v>
      </c>
      <c r="AY134" s="13" t="s">
        <v>115</v>
      </c>
      <c r="BE134" s="143">
        <f t="shared" ref="BE134:BE142" si="3">IF(N134="základná",J134,0)</f>
        <v>0</v>
      </c>
      <c r="BF134" s="143">
        <f t="shared" ref="BF134:BF142" si="4">IF(N134="znížená",J134,0)</f>
        <v>0</v>
      </c>
      <c r="BG134" s="143">
        <f t="shared" ref="BG134:BG142" si="5">IF(N134="zákl. prenesená",J134,0)</f>
        <v>0</v>
      </c>
      <c r="BH134" s="143">
        <f t="shared" ref="BH134:BH142" si="6">IF(N134="zníž. prenesená",J134,0)</f>
        <v>0</v>
      </c>
      <c r="BI134" s="143">
        <f t="shared" ref="BI134:BI142" si="7">IF(N134="nulová",J134,0)</f>
        <v>0</v>
      </c>
      <c r="BJ134" s="13" t="s">
        <v>76</v>
      </c>
      <c r="BK134" s="144">
        <f t="shared" ref="BK134:BK142" si="8">ROUND(I134*H134,3)</f>
        <v>0</v>
      </c>
      <c r="BL134" s="13" t="s">
        <v>121</v>
      </c>
      <c r="BM134" s="142" t="s">
        <v>76</v>
      </c>
    </row>
    <row r="135" spans="2:65" s="1" customFormat="1" ht="24.15" customHeight="1">
      <c r="B135" s="131"/>
      <c r="C135" s="132" t="s">
        <v>76</v>
      </c>
      <c r="D135" s="132" t="s">
        <v>117</v>
      </c>
      <c r="E135" s="133" t="s">
        <v>122</v>
      </c>
      <c r="F135" s="134" t="s">
        <v>123</v>
      </c>
      <c r="G135" s="135" t="s">
        <v>120</v>
      </c>
      <c r="H135" s="136">
        <v>976.72799999999995</v>
      </c>
      <c r="I135" s="136"/>
      <c r="J135" s="136"/>
      <c r="K135" s="137"/>
      <c r="L135" s="25"/>
      <c r="M135" s="138" t="s">
        <v>1</v>
      </c>
      <c r="N135" s="139" t="s">
        <v>34</v>
      </c>
      <c r="O135" s="140">
        <v>0</v>
      </c>
      <c r="P135" s="140">
        <f t="shared" si="0"/>
        <v>0</v>
      </c>
      <c r="Q135" s="140">
        <v>0</v>
      </c>
      <c r="R135" s="140">
        <f t="shared" si="1"/>
        <v>0</v>
      </c>
      <c r="S135" s="140">
        <v>0</v>
      </c>
      <c r="T135" s="141">
        <f t="shared" si="2"/>
        <v>0</v>
      </c>
      <c r="AR135" s="142" t="s">
        <v>121</v>
      </c>
      <c r="AT135" s="142" t="s">
        <v>117</v>
      </c>
      <c r="AU135" s="142" t="s">
        <v>76</v>
      </c>
      <c r="AY135" s="13" t="s">
        <v>115</v>
      </c>
      <c r="BE135" s="143">
        <f t="shared" si="3"/>
        <v>0</v>
      </c>
      <c r="BF135" s="143">
        <f t="shared" si="4"/>
        <v>0</v>
      </c>
      <c r="BG135" s="143">
        <f t="shared" si="5"/>
        <v>0</v>
      </c>
      <c r="BH135" s="143">
        <f t="shared" si="6"/>
        <v>0</v>
      </c>
      <c r="BI135" s="143">
        <f t="shared" si="7"/>
        <v>0</v>
      </c>
      <c r="BJ135" s="13" t="s">
        <v>76</v>
      </c>
      <c r="BK135" s="144">
        <f t="shared" si="8"/>
        <v>0</v>
      </c>
      <c r="BL135" s="13" t="s">
        <v>121</v>
      </c>
      <c r="BM135" s="142" t="s">
        <v>121</v>
      </c>
    </row>
    <row r="136" spans="2:65" s="1" customFormat="1" ht="21.75" customHeight="1">
      <c r="B136" s="131"/>
      <c r="C136" s="132" t="s">
        <v>124</v>
      </c>
      <c r="D136" s="132" t="s">
        <v>117</v>
      </c>
      <c r="E136" s="133" t="s">
        <v>125</v>
      </c>
      <c r="F136" s="134" t="s">
        <v>126</v>
      </c>
      <c r="G136" s="135" t="s">
        <v>120</v>
      </c>
      <c r="H136" s="136">
        <v>86.238</v>
      </c>
      <c r="I136" s="136"/>
      <c r="J136" s="136"/>
      <c r="K136" s="137"/>
      <c r="L136" s="25"/>
      <c r="M136" s="138" t="s">
        <v>1</v>
      </c>
      <c r="N136" s="139" t="s">
        <v>34</v>
      </c>
      <c r="O136" s="140">
        <v>0</v>
      </c>
      <c r="P136" s="140">
        <f t="shared" si="0"/>
        <v>0</v>
      </c>
      <c r="Q136" s="140">
        <v>0</v>
      </c>
      <c r="R136" s="140">
        <f t="shared" si="1"/>
        <v>0</v>
      </c>
      <c r="S136" s="140">
        <v>0</v>
      </c>
      <c r="T136" s="141">
        <f t="shared" si="2"/>
        <v>0</v>
      </c>
      <c r="AR136" s="142" t="s">
        <v>121</v>
      </c>
      <c r="AT136" s="142" t="s">
        <v>117</v>
      </c>
      <c r="AU136" s="142" t="s">
        <v>76</v>
      </c>
      <c r="AY136" s="13" t="s">
        <v>115</v>
      </c>
      <c r="BE136" s="143">
        <f t="shared" si="3"/>
        <v>0</v>
      </c>
      <c r="BF136" s="143">
        <f t="shared" si="4"/>
        <v>0</v>
      </c>
      <c r="BG136" s="143">
        <f t="shared" si="5"/>
        <v>0</v>
      </c>
      <c r="BH136" s="143">
        <f t="shared" si="6"/>
        <v>0</v>
      </c>
      <c r="BI136" s="143">
        <f t="shared" si="7"/>
        <v>0</v>
      </c>
      <c r="BJ136" s="13" t="s">
        <v>76</v>
      </c>
      <c r="BK136" s="144">
        <f t="shared" si="8"/>
        <v>0</v>
      </c>
      <c r="BL136" s="13" t="s">
        <v>121</v>
      </c>
      <c r="BM136" s="142" t="s">
        <v>127</v>
      </c>
    </row>
    <row r="137" spans="2:65" s="1" customFormat="1" ht="37.799999999999997" customHeight="1">
      <c r="B137" s="131"/>
      <c r="C137" s="132" t="s">
        <v>121</v>
      </c>
      <c r="D137" s="132" t="s">
        <v>117</v>
      </c>
      <c r="E137" s="133" t="s">
        <v>128</v>
      </c>
      <c r="F137" s="134" t="s">
        <v>129</v>
      </c>
      <c r="G137" s="135" t="s">
        <v>120</v>
      </c>
      <c r="H137" s="136">
        <v>86.238</v>
      </c>
      <c r="I137" s="136"/>
      <c r="J137" s="136"/>
      <c r="K137" s="137"/>
      <c r="L137" s="25"/>
      <c r="M137" s="138" t="s">
        <v>1</v>
      </c>
      <c r="N137" s="139" t="s">
        <v>34</v>
      </c>
      <c r="O137" s="140">
        <v>0</v>
      </c>
      <c r="P137" s="140">
        <f t="shared" si="0"/>
        <v>0</v>
      </c>
      <c r="Q137" s="140">
        <v>0</v>
      </c>
      <c r="R137" s="140">
        <f t="shared" si="1"/>
        <v>0</v>
      </c>
      <c r="S137" s="140">
        <v>0</v>
      </c>
      <c r="T137" s="141">
        <f t="shared" si="2"/>
        <v>0</v>
      </c>
      <c r="AR137" s="142" t="s">
        <v>121</v>
      </c>
      <c r="AT137" s="142" t="s">
        <v>117</v>
      </c>
      <c r="AU137" s="142" t="s">
        <v>76</v>
      </c>
      <c r="AY137" s="13" t="s">
        <v>115</v>
      </c>
      <c r="BE137" s="143">
        <f t="shared" si="3"/>
        <v>0</v>
      </c>
      <c r="BF137" s="143">
        <f t="shared" si="4"/>
        <v>0</v>
      </c>
      <c r="BG137" s="143">
        <f t="shared" si="5"/>
        <v>0</v>
      </c>
      <c r="BH137" s="143">
        <f t="shared" si="6"/>
        <v>0</v>
      </c>
      <c r="BI137" s="143">
        <f t="shared" si="7"/>
        <v>0</v>
      </c>
      <c r="BJ137" s="13" t="s">
        <v>76</v>
      </c>
      <c r="BK137" s="144">
        <f t="shared" si="8"/>
        <v>0</v>
      </c>
      <c r="BL137" s="13" t="s">
        <v>121</v>
      </c>
      <c r="BM137" s="142" t="s">
        <v>130</v>
      </c>
    </row>
    <row r="138" spans="2:65" s="1" customFormat="1" ht="16.5" customHeight="1">
      <c r="B138" s="131"/>
      <c r="C138" s="132" t="s">
        <v>131</v>
      </c>
      <c r="D138" s="132" t="s">
        <v>117</v>
      </c>
      <c r="E138" s="133" t="s">
        <v>132</v>
      </c>
      <c r="F138" s="134" t="s">
        <v>133</v>
      </c>
      <c r="G138" s="135" t="s">
        <v>120</v>
      </c>
      <c r="H138" s="136">
        <v>5.4720000000000004</v>
      </c>
      <c r="I138" s="136"/>
      <c r="J138" s="136"/>
      <c r="K138" s="137"/>
      <c r="L138" s="25"/>
      <c r="M138" s="138" t="s">
        <v>1</v>
      </c>
      <c r="N138" s="139" t="s">
        <v>34</v>
      </c>
      <c r="O138" s="140">
        <v>0</v>
      </c>
      <c r="P138" s="140">
        <f t="shared" si="0"/>
        <v>0</v>
      </c>
      <c r="Q138" s="140">
        <v>0</v>
      </c>
      <c r="R138" s="140">
        <f t="shared" si="1"/>
        <v>0</v>
      </c>
      <c r="S138" s="140">
        <v>0</v>
      </c>
      <c r="T138" s="141">
        <f t="shared" si="2"/>
        <v>0</v>
      </c>
      <c r="AR138" s="142" t="s">
        <v>121</v>
      </c>
      <c r="AT138" s="142" t="s">
        <v>117</v>
      </c>
      <c r="AU138" s="142" t="s">
        <v>76</v>
      </c>
      <c r="AY138" s="13" t="s">
        <v>115</v>
      </c>
      <c r="BE138" s="143">
        <f t="shared" si="3"/>
        <v>0</v>
      </c>
      <c r="BF138" s="143">
        <f t="shared" si="4"/>
        <v>0</v>
      </c>
      <c r="BG138" s="143">
        <f t="shared" si="5"/>
        <v>0</v>
      </c>
      <c r="BH138" s="143">
        <f t="shared" si="6"/>
        <v>0</v>
      </c>
      <c r="BI138" s="143">
        <f t="shared" si="7"/>
        <v>0</v>
      </c>
      <c r="BJ138" s="13" t="s">
        <v>76</v>
      </c>
      <c r="BK138" s="144">
        <f t="shared" si="8"/>
        <v>0</v>
      </c>
      <c r="BL138" s="13" t="s">
        <v>121</v>
      </c>
      <c r="BM138" s="142" t="s">
        <v>134</v>
      </c>
    </row>
    <row r="139" spans="2:65" s="1" customFormat="1" ht="37.799999999999997" customHeight="1">
      <c r="B139" s="131"/>
      <c r="C139" s="132" t="s">
        <v>127</v>
      </c>
      <c r="D139" s="132" t="s">
        <v>117</v>
      </c>
      <c r="E139" s="133" t="s">
        <v>135</v>
      </c>
      <c r="F139" s="134" t="s">
        <v>136</v>
      </c>
      <c r="G139" s="135" t="s">
        <v>120</v>
      </c>
      <c r="H139" s="136">
        <v>5.4720000000000004</v>
      </c>
      <c r="I139" s="136"/>
      <c r="J139" s="136"/>
      <c r="K139" s="137"/>
      <c r="L139" s="25"/>
      <c r="M139" s="138" t="s">
        <v>1</v>
      </c>
      <c r="N139" s="139" t="s">
        <v>34</v>
      </c>
      <c r="O139" s="140">
        <v>0</v>
      </c>
      <c r="P139" s="140">
        <f t="shared" si="0"/>
        <v>0</v>
      </c>
      <c r="Q139" s="140">
        <v>0</v>
      </c>
      <c r="R139" s="140">
        <f t="shared" si="1"/>
        <v>0</v>
      </c>
      <c r="S139" s="140">
        <v>0</v>
      </c>
      <c r="T139" s="141">
        <f t="shared" si="2"/>
        <v>0</v>
      </c>
      <c r="AR139" s="142" t="s">
        <v>121</v>
      </c>
      <c r="AT139" s="142" t="s">
        <v>117</v>
      </c>
      <c r="AU139" s="142" t="s">
        <v>76</v>
      </c>
      <c r="AY139" s="13" t="s">
        <v>115</v>
      </c>
      <c r="BE139" s="143">
        <f t="shared" si="3"/>
        <v>0</v>
      </c>
      <c r="BF139" s="143">
        <f t="shared" si="4"/>
        <v>0</v>
      </c>
      <c r="BG139" s="143">
        <f t="shared" si="5"/>
        <v>0</v>
      </c>
      <c r="BH139" s="143">
        <f t="shared" si="6"/>
        <v>0</v>
      </c>
      <c r="BI139" s="143">
        <f t="shared" si="7"/>
        <v>0</v>
      </c>
      <c r="BJ139" s="13" t="s">
        <v>76</v>
      </c>
      <c r="BK139" s="144">
        <f t="shared" si="8"/>
        <v>0</v>
      </c>
      <c r="BL139" s="13" t="s">
        <v>121</v>
      </c>
      <c r="BM139" s="142" t="s">
        <v>137</v>
      </c>
    </row>
    <row r="140" spans="2:65" s="1" customFormat="1" ht="44.25" customHeight="1">
      <c r="B140" s="131"/>
      <c r="C140" s="132" t="s">
        <v>138</v>
      </c>
      <c r="D140" s="132" t="s">
        <v>117</v>
      </c>
      <c r="E140" s="133" t="s">
        <v>139</v>
      </c>
      <c r="F140" s="134" t="s">
        <v>140</v>
      </c>
      <c r="G140" s="135" t="s">
        <v>120</v>
      </c>
      <c r="H140" s="136">
        <v>1068.4380000000001</v>
      </c>
      <c r="I140" s="136"/>
      <c r="J140" s="136"/>
      <c r="K140" s="137"/>
      <c r="L140" s="25"/>
      <c r="M140" s="138" t="s">
        <v>1</v>
      </c>
      <c r="N140" s="139" t="s">
        <v>34</v>
      </c>
      <c r="O140" s="140">
        <v>0</v>
      </c>
      <c r="P140" s="140">
        <f t="shared" si="0"/>
        <v>0</v>
      </c>
      <c r="Q140" s="140">
        <v>0</v>
      </c>
      <c r="R140" s="140">
        <f t="shared" si="1"/>
        <v>0</v>
      </c>
      <c r="S140" s="140">
        <v>0</v>
      </c>
      <c r="T140" s="141">
        <f t="shared" si="2"/>
        <v>0</v>
      </c>
      <c r="AR140" s="142" t="s">
        <v>121</v>
      </c>
      <c r="AT140" s="142" t="s">
        <v>117</v>
      </c>
      <c r="AU140" s="142" t="s">
        <v>76</v>
      </c>
      <c r="AY140" s="13" t="s">
        <v>115</v>
      </c>
      <c r="BE140" s="143">
        <f t="shared" si="3"/>
        <v>0</v>
      </c>
      <c r="BF140" s="143">
        <f t="shared" si="4"/>
        <v>0</v>
      </c>
      <c r="BG140" s="143">
        <f t="shared" si="5"/>
        <v>0</v>
      </c>
      <c r="BH140" s="143">
        <f t="shared" si="6"/>
        <v>0</v>
      </c>
      <c r="BI140" s="143">
        <f t="shared" si="7"/>
        <v>0</v>
      </c>
      <c r="BJ140" s="13" t="s">
        <v>76</v>
      </c>
      <c r="BK140" s="144">
        <f t="shared" si="8"/>
        <v>0</v>
      </c>
      <c r="BL140" s="13" t="s">
        <v>121</v>
      </c>
      <c r="BM140" s="142" t="s">
        <v>141</v>
      </c>
    </row>
    <row r="141" spans="2:65" s="1" customFormat="1" ht="24.15" customHeight="1">
      <c r="B141" s="131"/>
      <c r="C141" s="132" t="s">
        <v>130</v>
      </c>
      <c r="D141" s="132" t="s">
        <v>117</v>
      </c>
      <c r="E141" s="133" t="s">
        <v>142</v>
      </c>
      <c r="F141" s="134" t="s">
        <v>143</v>
      </c>
      <c r="G141" s="135" t="s">
        <v>120</v>
      </c>
      <c r="H141" s="136">
        <v>1068.4380000000001</v>
      </c>
      <c r="I141" s="136"/>
      <c r="J141" s="136"/>
      <c r="K141" s="137"/>
      <c r="L141" s="25"/>
      <c r="M141" s="138" t="s">
        <v>1</v>
      </c>
      <c r="N141" s="139" t="s">
        <v>34</v>
      </c>
      <c r="O141" s="140">
        <v>0</v>
      </c>
      <c r="P141" s="140">
        <f t="shared" si="0"/>
        <v>0</v>
      </c>
      <c r="Q141" s="140">
        <v>0</v>
      </c>
      <c r="R141" s="140">
        <f t="shared" si="1"/>
        <v>0</v>
      </c>
      <c r="S141" s="140">
        <v>0</v>
      </c>
      <c r="T141" s="141">
        <f t="shared" si="2"/>
        <v>0</v>
      </c>
      <c r="AR141" s="142" t="s">
        <v>121</v>
      </c>
      <c r="AT141" s="142" t="s">
        <v>117</v>
      </c>
      <c r="AU141" s="142" t="s">
        <v>76</v>
      </c>
      <c r="AY141" s="13" t="s">
        <v>115</v>
      </c>
      <c r="BE141" s="143">
        <f t="shared" si="3"/>
        <v>0</v>
      </c>
      <c r="BF141" s="143">
        <f t="shared" si="4"/>
        <v>0</v>
      </c>
      <c r="BG141" s="143">
        <f t="shared" si="5"/>
        <v>0</v>
      </c>
      <c r="BH141" s="143">
        <f t="shared" si="6"/>
        <v>0</v>
      </c>
      <c r="BI141" s="143">
        <f t="shared" si="7"/>
        <v>0</v>
      </c>
      <c r="BJ141" s="13" t="s">
        <v>76</v>
      </c>
      <c r="BK141" s="144">
        <f t="shared" si="8"/>
        <v>0</v>
      </c>
      <c r="BL141" s="13" t="s">
        <v>121</v>
      </c>
      <c r="BM141" s="142" t="s">
        <v>144</v>
      </c>
    </row>
    <row r="142" spans="2:65" s="1" customFormat="1" ht="37.799999999999997" customHeight="1">
      <c r="B142" s="131"/>
      <c r="C142" s="132" t="s">
        <v>145</v>
      </c>
      <c r="D142" s="132" t="s">
        <v>117</v>
      </c>
      <c r="E142" s="133" t="s">
        <v>146</v>
      </c>
      <c r="F142" s="134" t="s">
        <v>147</v>
      </c>
      <c r="G142" s="135" t="s">
        <v>120</v>
      </c>
      <c r="H142" s="136">
        <v>208.702</v>
      </c>
      <c r="I142" s="136"/>
      <c r="J142" s="136"/>
      <c r="K142" s="137"/>
      <c r="L142" s="25"/>
      <c r="M142" s="138" t="s">
        <v>1</v>
      </c>
      <c r="N142" s="139" t="s">
        <v>34</v>
      </c>
      <c r="O142" s="140">
        <v>0</v>
      </c>
      <c r="P142" s="140">
        <f t="shared" si="0"/>
        <v>0</v>
      </c>
      <c r="Q142" s="140">
        <v>0</v>
      </c>
      <c r="R142" s="140">
        <f t="shared" si="1"/>
        <v>0</v>
      </c>
      <c r="S142" s="140">
        <v>0</v>
      </c>
      <c r="T142" s="141">
        <f t="shared" si="2"/>
        <v>0</v>
      </c>
      <c r="AR142" s="142" t="s">
        <v>121</v>
      </c>
      <c r="AT142" s="142" t="s">
        <v>117</v>
      </c>
      <c r="AU142" s="142" t="s">
        <v>76</v>
      </c>
      <c r="AY142" s="13" t="s">
        <v>115</v>
      </c>
      <c r="BE142" s="143">
        <f t="shared" si="3"/>
        <v>0</v>
      </c>
      <c r="BF142" s="143">
        <f t="shared" si="4"/>
        <v>0</v>
      </c>
      <c r="BG142" s="143">
        <f t="shared" si="5"/>
        <v>0</v>
      </c>
      <c r="BH142" s="143">
        <f t="shared" si="6"/>
        <v>0</v>
      </c>
      <c r="BI142" s="143">
        <f t="shared" si="7"/>
        <v>0</v>
      </c>
      <c r="BJ142" s="13" t="s">
        <v>76</v>
      </c>
      <c r="BK142" s="144">
        <f t="shared" si="8"/>
        <v>0</v>
      </c>
      <c r="BL142" s="13" t="s">
        <v>121</v>
      </c>
      <c r="BM142" s="142" t="s">
        <v>148</v>
      </c>
    </row>
    <row r="143" spans="2:65" s="11" customFormat="1" ht="22.8" customHeight="1">
      <c r="B143" s="120"/>
      <c r="D143" s="121" t="s">
        <v>67</v>
      </c>
      <c r="E143" s="129" t="s">
        <v>76</v>
      </c>
      <c r="F143" s="129" t="s">
        <v>149</v>
      </c>
      <c r="J143" s="130"/>
      <c r="L143" s="120"/>
      <c r="M143" s="124"/>
      <c r="P143" s="125">
        <f>SUM(P144:P150)</f>
        <v>0</v>
      </c>
      <c r="R143" s="125">
        <f>SUM(R144:R150)</f>
        <v>0</v>
      </c>
      <c r="T143" s="126">
        <f>SUM(T144:T150)</f>
        <v>0</v>
      </c>
      <c r="AR143" s="121" t="s">
        <v>73</v>
      </c>
      <c r="AT143" s="127" t="s">
        <v>67</v>
      </c>
      <c r="AU143" s="127" t="s">
        <v>73</v>
      </c>
      <c r="AY143" s="121" t="s">
        <v>115</v>
      </c>
      <c r="BK143" s="128">
        <f>SUM(BK144:BK150)</f>
        <v>0</v>
      </c>
    </row>
    <row r="144" spans="2:65" s="1" customFormat="1" ht="24.15" customHeight="1">
      <c r="B144" s="131"/>
      <c r="C144" s="132" t="s">
        <v>134</v>
      </c>
      <c r="D144" s="132" t="s">
        <v>117</v>
      </c>
      <c r="E144" s="133" t="s">
        <v>150</v>
      </c>
      <c r="F144" s="134" t="s">
        <v>151</v>
      </c>
      <c r="G144" s="135" t="s">
        <v>120</v>
      </c>
      <c r="H144" s="136">
        <v>591.75900000000001</v>
      </c>
      <c r="I144" s="136"/>
      <c r="J144" s="136"/>
      <c r="K144" s="137"/>
      <c r="L144" s="25"/>
      <c r="M144" s="138" t="s">
        <v>1</v>
      </c>
      <c r="N144" s="139" t="s">
        <v>34</v>
      </c>
      <c r="O144" s="140">
        <v>0</v>
      </c>
      <c r="P144" s="140">
        <f t="shared" ref="P144:P150" si="9">O144*H144</f>
        <v>0</v>
      </c>
      <c r="Q144" s="140">
        <v>0</v>
      </c>
      <c r="R144" s="140">
        <f t="shared" ref="R144:R150" si="10">Q144*H144</f>
        <v>0</v>
      </c>
      <c r="S144" s="140">
        <v>0</v>
      </c>
      <c r="T144" s="141">
        <f t="shared" ref="T144:T150" si="11">S144*H144</f>
        <v>0</v>
      </c>
      <c r="AR144" s="142" t="s">
        <v>121</v>
      </c>
      <c r="AT144" s="142" t="s">
        <v>117</v>
      </c>
      <c r="AU144" s="142" t="s">
        <v>76</v>
      </c>
      <c r="AY144" s="13" t="s">
        <v>115</v>
      </c>
      <c r="BE144" s="143">
        <f t="shared" ref="BE144:BE150" si="12">IF(N144="základná",J144,0)</f>
        <v>0</v>
      </c>
      <c r="BF144" s="143">
        <f t="shared" ref="BF144:BF150" si="13">IF(N144="znížená",J144,0)</f>
        <v>0</v>
      </c>
      <c r="BG144" s="143">
        <f t="shared" ref="BG144:BG150" si="14">IF(N144="zákl. prenesená",J144,0)</f>
        <v>0</v>
      </c>
      <c r="BH144" s="143">
        <f t="shared" ref="BH144:BH150" si="15">IF(N144="zníž. prenesená",J144,0)</f>
        <v>0</v>
      </c>
      <c r="BI144" s="143">
        <f t="shared" ref="BI144:BI150" si="16">IF(N144="nulová",J144,0)</f>
        <v>0</v>
      </c>
      <c r="BJ144" s="13" t="s">
        <v>76</v>
      </c>
      <c r="BK144" s="144">
        <f t="shared" ref="BK144:BK150" si="17">ROUND(I144*H144,3)</f>
        <v>0</v>
      </c>
      <c r="BL144" s="13" t="s">
        <v>121</v>
      </c>
      <c r="BM144" s="142" t="s">
        <v>7</v>
      </c>
    </row>
    <row r="145" spans="2:65" s="1" customFormat="1" ht="24.15" customHeight="1">
      <c r="B145" s="131"/>
      <c r="C145" s="132" t="s">
        <v>152</v>
      </c>
      <c r="D145" s="132" t="s">
        <v>117</v>
      </c>
      <c r="E145" s="133" t="s">
        <v>153</v>
      </c>
      <c r="F145" s="134" t="s">
        <v>154</v>
      </c>
      <c r="G145" s="135" t="s">
        <v>120</v>
      </c>
      <c r="H145" s="136">
        <v>69.742999999999995</v>
      </c>
      <c r="I145" s="136"/>
      <c r="J145" s="136"/>
      <c r="K145" s="137"/>
      <c r="L145" s="25"/>
      <c r="M145" s="138" t="s">
        <v>1</v>
      </c>
      <c r="N145" s="139" t="s">
        <v>34</v>
      </c>
      <c r="O145" s="140">
        <v>0</v>
      </c>
      <c r="P145" s="140">
        <f t="shared" si="9"/>
        <v>0</v>
      </c>
      <c r="Q145" s="140">
        <v>0</v>
      </c>
      <c r="R145" s="140">
        <f t="shared" si="10"/>
        <v>0</v>
      </c>
      <c r="S145" s="140">
        <v>0</v>
      </c>
      <c r="T145" s="141">
        <f t="shared" si="11"/>
        <v>0</v>
      </c>
      <c r="AR145" s="142" t="s">
        <v>121</v>
      </c>
      <c r="AT145" s="142" t="s">
        <v>117</v>
      </c>
      <c r="AU145" s="142" t="s">
        <v>76</v>
      </c>
      <c r="AY145" s="13" t="s">
        <v>115</v>
      </c>
      <c r="BE145" s="143">
        <f t="shared" si="12"/>
        <v>0</v>
      </c>
      <c r="BF145" s="143">
        <f t="shared" si="13"/>
        <v>0</v>
      </c>
      <c r="BG145" s="143">
        <f t="shared" si="14"/>
        <v>0</v>
      </c>
      <c r="BH145" s="143">
        <f t="shared" si="15"/>
        <v>0</v>
      </c>
      <c r="BI145" s="143">
        <f t="shared" si="16"/>
        <v>0</v>
      </c>
      <c r="BJ145" s="13" t="s">
        <v>76</v>
      </c>
      <c r="BK145" s="144">
        <f t="shared" si="17"/>
        <v>0</v>
      </c>
      <c r="BL145" s="13" t="s">
        <v>121</v>
      </c>
      <c r="BM145" s="142" t="s">
        <v>155</v>
      </c>
    </row>
    <row r="146" spans="2:65" s="1" customFormat="1" ht="21.75" customHeight="1">
      <c r="B146" s="131"/>
      <c r="C146" s="132" t="s">
        <v>137</v>
      </c>
      <c r="D146" s="132" t="s">
        <v>117</v>
      </c>
      <c r="E146" s="133" t="s">
        <v>156</v>
      </c>
      <c r="F146" s="134" t="s">
        <v>157</v>
      </c>
      <c r="G146" s="135" t="s">
        <v>158</v>
      </c>
      <c r="H146" s="136">
        <v>373.75700000000001</v>
      </c>
      <c r="I146" s="136"/>
      <c r="J146" s="136"/>
      <c r="K146" s="137"/>
      <c r="L146" s="25"/>
      <c r="M146" s="138" t="s">
        <v>1</v>
      </c>
      <c r="N146" s="139" t="s">
        <v>34</v>
      </c>
      <c r="O146" s="140">
        <v>0</v>
      </c>
      <c r="P146" s="140">
        <f t="shared" si="9"/>
        <v>0</v>
      </c>
      <c r="Q146" s="140">
        <v>0</v>
      </c>
      <c r="R146" s="140">
        <f t="shared" si="10"/>
        <v>0</v>
      </c>
      <c r="S146" s="140">
        <v>0</v>
      </c>
      <c r="T146" s="141">
        <f t="shared" si="11"/>
        <v>0</v>
      </c>
      <c r="AR146" s="142" t="s">
        <v>121</v>
      </c>
      <c r="AT146" s="142" t="s">
        <v>117</v>
      </c>
      <c r="AU146" s="142" t="s">
        <v>76</v>
      </c>
      <c r="AY146" s="13" t="s">
        <v>115</v>
      </c>
      <c r="BE146" s="143">
        <f t="shared" si="12"/>
        <v>0</v>
      </c>
      <c r="BF146" s="143">
        <f t="shared" si="13"/>
        <v>0</v>
      </c>
      <c r="BG146" s="143">
        <f t="shared" si="14"/>
        <v>0</v>
      </c>
      <c r="BH146" s="143">
        <f t="shared" si="15"/>
        <v>0</v>
      </c>
      <c r="BI146" s="143">
        <f t="shared" si="16"/>
        <v>0</v>
      </c>
      <c r="BJ146" s="13" t="s">
        <v>76</v>
      </c>
      <c r="BK146" s="144">
        <f t="shared" si="17"/>
        <v>0</v>
      </c>
      <c r="BL146" s="13" t="s">
        <v>121</v>
      </c>
      <c r="BM146" s="142" t="s">
        <v>159</v>
      </c>
    </row>
    <row r="147" spans="2:65" s="1" customFormat="1" ht="21.75" customHeight="1">
      <c r="B147" s="131"/>
      <c r="C147" s="132" t="s">
        <v>160</v>
      </c>
      <c r="D147" s="132" t="s">
        <v>117</v>
      </c>
      <c r="E147" s="133" t="s">
        <v>161</v>
      </c>
      <c r="F147" s="134" t="s">
        <v>162</v>
      </c>
      <c r="G147" s="135" t="s">
        <v>158</v>
      </c>
      <c r="H147" s="136">
        <v>373.75700000000001</v>
      </c>
      <c r="I147" s="136"/>
      <c r="J147" s="136"/>
      <c r="K147" s="137"/>
      <c r="L147" s="25"/>
      <c r="M147" s="138" t="s">
        <v>1</v>
      </c>
      <c r="N147" s="139" t="s">
        <v>34</v>
      </c>
      <c r="O147" s="140">
        <v>0</v>
      </c>
      <c r="P147" s="140">
        <f t="shared" si="9"/>
        <v>0</v>
      </c>
      <c r="Q147" s="140">
        <v>0</v>
      </c>
      <c r="R147" s="140">
        <f t="shared" si="10"/>
        <v>0</v>
      </c>
      <c r="S147" s="140">
        <v>0</v>
      </c>
      <c r="T147" s="141">
        <f t="shared" si="11"/>
        <v>0</v>
      </c>
      <c r="AR147" s="142" t="s">
        <v>121</v>
      </c>
      <c r="AT147" s="142" t="s">
        <v>117</v>
      </c>
      <c r="AU147" s="142" t="s">
        <v>76</v>
      </c>
      <c r="AY147" s="13" t="s">
        <v>115</v>
      </c>
      <c r="BE147" s="143">
        <f t="shared" si="12"/>
        <v>0</v>
      </c>
      <c r="BF147" s="143">
        <f t="shared" si="13"/>
        <v>0</v>
      </c>
      <c r="BG147" s="143">
        <f t="shared" si="14"/>
        <v>0</v>
      </c>
      <c r="BH147" s="143">
        <f t="shared" si="15"/>
        <v>0</v>
      </c>
      <c r="BI147" s="143">
        <f t="shared" si="16"/>
        <v>0</v>
      </c>
      <c r="BJ147" s="13" t="s">
        <v>76</v>
      </c>
      <c r="BK147" s="144">
        <f t="shared" si="17"/>
        <v>0</v>
      </c>
      <c r="BL147" s="13" t="s">
        <v>121</v>
      </c>
      <c r="BM147" s="142" t="s">
        <v>163</v>
      </c>
    </row>
    <row r="148" spans="2:65" s="1" customFormat="1" ht="16.5" customHeight="1">
      <c r="B148" s="131"/>
      <c r="C148" s="132" t="s">
        <v>141</v>
      </c>
      <c r="D148" s="132" t="s">
        <v>117</v>
      </c>
      <c r="E148" s="133" t="s">
        <v>164</v>
      </c>
      <c r="F148" s="134" t="s">
        <v>165</v>
      </c>
      <c r="G148" s="135" t="s">
        <v>166</v>
      </c>
      <c r="H148" s="136">
        <v>6.9740000000000002</v>
      </c>
      <c r="I148" s="136"/>
      <c r="J148" s="136"/>
      <c r="K148" s="137"/>
      <c r="L148" s="25"/>
      <c r="M148" s="138" t="s">
        <v>1</v>
      </c>
      <c r="N148" s="139" t="s">
        <v>34</v>
      </c>
      <c r="O148" s="140">
        <v>0</v>
      </c>
      <c r="P148" s="140">
        <f t="shared" si="9"/>
        <v>0</v>
      </c>
      <c r="Q148" s="140">
        <v>0</v>
      </c>
      <c r="R148" s="140">
        <f t="shared" si="10"/>
        <v>0</v>
      </c>
      <c r="S148" s="140">
        <v>0</v>
      </c>
      <c r="T148" s="141">
        <f t="shared" si="11"/>
        <v>0</v>
      </c>
      <c r="AR148" s="142" t="s">
        <v>121</v>
      </c>
      <c r="AT148" s="142" t="s">
        <v>117</v>
      </c>
      <c r="AU148" s="142" t="s">
        <v>76</v>
      </c>
      <c r="AY148" s="13" t="s">
        <v>115</v>
      </c>
      <c r="BE148" s="143">
        <f t="shared" si="12"/>
        <v>0</v>
      </c>
      <c r="BF148" s="143">
        <f t="shared" si="13"/>
        <v>0</v>
      </c>
      <c r="BG148" s="143">
        <f t="shared" si="14"/>
        <v>0</v>
      </c>
      <c r="BH148" s="143">
        <f t="shared" si="15"/>
        <v>0</v>
      </c>
      <c r="BI148" s="143">
        <f t="shared" si="16"/>
        <v>0</v>
      </c>
      <c r="BJ148" s="13" t="s">
        <v>76</v>
      </c>
      <c r="BK148" s="144">
        <f t="shared" si="17"/>
        <v>0</v>
      </c>
      <c r="BL148" s="13" t="s">
        <v>121</v>
      </c>
      <c r="BM148" s="142" t="s">
        <v>167</v>
      </c>
    </row>
    <row r="149" spans="2:65" s="1" customFormat="1" ht="24.15" customHeight="1">
      <c r="B149" s="131"/>
      <c r="C149" s="132" t="s">
        <v>168</v>
      </c>
      <c r="D149" s="132" t="s">
        <v>117</v>
      </c>
      <c r="E149" s="133" t="s">
        <v>169</v>
      </c>
      <c r="F149" s="134" t="s">
        <v>170</v>
      </c>
      <c r="G149" s="135" t="s">
        <v>120</v>
      </c>
      <c r="H149" s="136">
        <v>58.32</v>
      </c>
      <c r="I149" s="136"/>
      <c r="J149" s="136"/>
      <c r="K149" s="137"/>
      <c r="L149" s="25"/>
      <c r="M149" s="138" t="s">
        <v>1</v>
      </c>
      <c r="N149" s="139" t="s">
        <v>34</v>
      </c>
      <c r="O149" s="140">
        <v>0</v>
      </c>
      <c r="P149" s="140">
        <f t="shared" si="9"/>
        <v>0</v>
      </c>
      <c r="Q149" s="140">
        <v>0</v>
      </c>
      <c r="R149" s="140">
        <f t="shared" si="10"/>
        <v>0</v>
      </c>
      <c r="S149" s="140">
        <v>0</v>
      </c>
      <c r="T149" s="141">
        <f t="shared" si="11"/>
        <v>0</v>
      </c>
      <c r="AR149" s="142" t="s">
        <v>121</v>
      </c>
      <c r="AT149" s="142" t="s">
        <v>117</v>
      </c>
      <c r="AU149" s="142" t="s">
        <v>76</v>
      </c>
      <c r="AY149" s="13" t="s">
        <v>115</v>
      </c>
      <c r="BE149" s="143">
        <f t="shared" si="12"/>
        <v>0</v>
      </c>
      <c r="BF149" s="143">
        <f t="shared" si="13"/>
        <v>0</v>
      </c>
      <c r="BG149" s="143">
        <f t="shared" si="14"/>
        <v>0</v>
      </c>
      <c r="BH149" s="143">
        <f t="shared" si="15"/>
        <v>0</v>
      </c>
      <c r="BI149" s="143">
        <f t="shared" si="16"/>
        <v>0</v>
      </c>
      <c r="BJ149" s="13" t="s">
        <v>76</v>
      </c>
      <c r="BK149" s="144">
        <f t="shared" si="17"/>
        <v>0</v>
      </c>
      <c r="BL149" s="13" t="s">
        <v>121</v>
      </c>
      <c r="BM149" s="142" t="s">
        <v>171</v>
      </c>
    </row>
    <row r="150" spans="2:65" s="1" customFormat="1" ht="16.5" customHeight="1">
      <c r="B150" s="131"/>
      <c r="C150" s="132" t="s">
        <v>144</v>
      </c>
      <c r="D150" s="132" t="s">
        <v>117</v>
      </c>
      <c r="E150" s="133" t="s">
        <v>172</v>
      </c>
      <c r="F150" s="134" t="s">
        <v>173</v>
      </c>
      <c r="G150" s="135" t="s">
        <v>166</v>
      </c>
      <c r="H150" s="136">
        <v>4.0819999999999999</v>
      </c>
      <c r="I150" s="136"/>
      <c r="J150" s="136"/>
      <c r="K150" s="137"/>
      <c r="L150" s="25"/>
      <c r="M150" s="138" t="s">
        <v>1</v>
      </c>
      <c r="N150" s="139" t="s">
        <v>34</v>
      </c>
      <c r="O150" s="140">
        <v>0</v>
      </c>
      <c r="P150" s="140">
        <f t="shared" si="9"/>
        <v>0</v>
      </c>
      <c r="Q150" s="140">
        <v>0</v>
      </c>
      <c r="R150" s="140">
        <f t="shared" si="10"/>
        <v>0</v>
      </c>
      <c r="S150" s="140">
        <v>0</v>
      </c>
      <c r="T150" s="141">
        <f t="shared" si="11"/>
        <v>0</v>
      </c>
      <c r="AR150" s="142" t="s">
        <v>121</v>
      </c>
      <c r="AT150" s="142" t="s">
        <v>117</v>
      </c>
      <c r="AU150" s="142" t="s">
        <v>76</v>
      </c>
      <c r="AY150" s="13" t="s">
        <v>115</v>
      </c>
      <c r="BE150" s="143">
        <f t="shared" si="12"/>
        <v>0</v>
      </c>
      <c r="BF150" s="143">
        <f t="shared" si="13"/>
        <v>0</v>
      </c>
      <c r="BG150" s="143">
        <f t="shared" si="14"/>
        <v>0</v>
      </c>
      <c r="BH150" s="143">
        <f t="shared" si="15"/>
        <v>0</v>
      </c>
      <c r="BI150" s="143">
        <f t="shared" si="16"/>
        <v>0</v>
      </c>
      <c r="BJ150" s="13" t="s">
        <v>76</v>
      </c>
      <c r="BK150" s="144">
        <f t="shared" si="17"/>
        <v>0</v>
      </c>
      <c r="BL150" s="13" t="s">
        <v>121</v>
      </c>
      <c r="BM150" s="142" t="s">
        <v>174</v>
      </c>
    </row>
    <row r="151" spans="2:65" s="11" customFormat="1" ht="22.8" customHeight="1">
      <c r="B151" s="120"/>
      <c r="D151" s="121" t="s">
        <v>67</v>
      </c>
      <c r="E151" s="129" t="s">
        <v>124</v>
      </c>
      <c r="F151" s="129" t="s">
        <v>175</v>
      </c>
      <c r="J151" s="130"/>
      <c r="L151" s="120"/>
      <c r="M151" s="124"/>
      <c r="P151" s="125">
        <f>SUM(P152:P156)</f>
        <v>0</v>
      </c>
      <c r="R151" s="125">
        <f>SUM(R152:R156)</f>
        <v>0</v>
      </c>
      <c r="T151" s="126">
        <f>SUM(T152:T156)</f>
        <v>0</v>
      </c>
      <c r="AR151" s="121" t="s">
        <v>73</v>
      </c>
      <c r="AT151" s="127" t="s">
        <v>67</v>
      </c>
      <c r="AU151" s="127" t="s">
        <v>73</v>
      </c>
      <c r="AY151" s="121" t="s">
        <v>115</v>
      </c>
      <c r="BK151" s="128">
        <f>SUM(BK152:BK156)</f>
        <v>0</v>
      </c>
    </row>
    <row r="152" spans="2:65" s="1" customFormat="1" ht="21.75" customHeight="1">
      <c r="B152" s="131"/>
      <c r="C152" s="132" t="s">
        <v>176</v>
      </c>
      <c r="D152" s="132" t="s">
        <v>117</v>
      </c>
      <c r="E152" s="133" t="s">
        <v>177</v>
      </c>
      <c r="F152" s="134" t="s">
        <v>178</v>
      </c>
      <c r="G152" s="135" t="s">
        <v>120</v>
      </c>
      <c r="H152" s="136">
        <v>80.796000000000006</v>
      </c>
      <c r="I152" s="136"/>
      <c r="J152" s="136"/>
      <c r="K152" s="137"/>
      <c r="L152" s="25"/>
      <c r="M152" s="138" t="s">
        <v>1</v>
      </c>
      <c r="N152" s="139" t="s">
        <v>34</v>
      </c>
      <c r="O152" s="140">
        <v>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121</v>
      </c>
      <c r="AT152" s="142" t="s">
        <v>117</v>
      </c>
      <c r="AU152" s="142" t="s">
        <v>76</v>
      </c>
      <c r="AY152" s="13" t="s">
        <v>115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76</v>
      </c>
      <c r="BK152" s="144">
        <f>ROUND(I152*H152,3)</f>
        <v>0</v>
      </c>
      <c r="BL152" s="13" t="s">
        <v>121</v>
      </c>
      <c r="BM152" s="142" t="s">
        <v>179</v>
      </c>
    </row>
    <row r="153" spans="2:65" s="1" customFormat="1" ht="24.15" customHeight="1">
      <c r="B153" s="131"/>
      <c r="C153" s="132" t="s">
        <v>148</v>
      </c>
      <c r="D153" s="132" t="s">
        <v>117</v>
      </c>
      <c r="E153" s="133" t="s">
        <v>180</v>
      </c>
      <c r="F153" s="134" t="s">
        <v>181</v>
      </c>
      <c r="G153" s="135" t="s">
        <v>158</v>
      </c>
      <c r="H153" s="136">
        <v>323.81799999999998</v>
      </c>
      <c r="I153" s="136"/>
      <c r="J153" s="136"/>
      <c r="K153" s="137"/>
      <c r="L153" s="25"/>
      <c r="M153" s="138" t="s">
        <v>1</v>
      </c>
      <c r="N153" s="139" t="s">
        <v>34</v>
      </c>
      <c r="O153" s="140">
        <v>0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121</v>
      </c>
      <c r="AT153" s="142" t="s">
        <v>117</v>
      </c>
      <c r="AU153" s="142" t="s">
        <v>76</v>
      </c>
      <c r="AY153" s="13" t="s">
        <v>115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3" t="s">
        <v>76</v>
      </c>
      <c r="BK153" s="144">
        <f>ROUND(I153*H153,3)</f>
        <v>0</v>
      </c>
      <c r="BL153" s="13" t="s">
        <v>121</v>
      </c>
      <c r="BM153" s="142" t="s">
        <v>182</v>
      </c>
    </row>
    <row r="154" spans="2:65" s="1" customFormat="1" ht="24.15" customHeight="1">
      <c r="B154" s="131"/>
      <c r="C154" s="132" t="s">
        <v>183</v>
      </c>
      <c r="D154" s="132" t="s">
        <v>117</v>
      </c>
      <c r="E154" s="133" t="s">
        <v>184</v>
      </c>
      <c r="F154" s="134" t="s">
        <v>185</v>
      </c>
      <c r="G154" s="135" t="s">
        <v>158</v>
      </c>
      <c r="H154" s="136">
        <v>323.81799999999998</v>
      </c>
      <c r="I154" s="136"/>
      <c r="J154" s="136"/>
      <c r="K154" s="137"/>
      <c r="L154" s="25"/>
      <c r="M154" s="138" t="s">
        <v>1</v>
      </c>
      <c r="N154" s="139" t="s">
        <v>34</v>
      </c>
      <c r="O154" s="140">
        <v>0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121</v>
      </c>
      <c r="AT154" s="142" t="s">
        <v>117</v>
      </c>
      <c r="AU154" s="142" t="s">
        <v>76</v>
      </c>
      <c r="AY154" s="13" t="s">
        <v>115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3" t="s">
        <v>76</v>
      </c>
      <c r="BK154" s="144">
        <f>ROUND(I154*H154,3)</f>
        <v>0</v>
      </c>
      <c r="BL154" s="13" t="s">
        <v>121</v>
      </c>
      <c r="BM154" s="142" t="s">
        <v>186</v>
      </c>
    </row>
    <row r="155" spans="2:65" s="1" customFormat="1" ht="16.5" customHeight="1">
      <c r="B155" s="131"/>
      <c r="C155" s="132" t="s">
        <v>7</v>
      </c>
      <c r="D155" s="132" t="s">
        <v>117</v>
      </c>
      <c r="E155" s="133" t="s">
        <v>187</v>
      </c>
      <c r="F155" s="134" t="s">
        <v>188</v>
      </c>
      <c r="G155" s="135" t="s">
        <v>166</v>
      </c>
      <c r="H155" s="136">
        <v>8.08</v>
      </c>
      <c r="I155" s="136"/>
      <c r="J155" s="136"/>
      <c r="K155" s="137"/>
      <c r="L155" s="25"/>
      <c r="M155" s="138" t="s">
        <v>1</v>
      </c>
      <c r="N155" s="139" t="s">
        <v>34</v>
      </c>
      <c r="O155" s="140">
        <v>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121</v>
      </c>
      <c r="AT155" s="142" t="s">
        <v>117</v>
      </c>
      <c r="AU155" s="142" t="s">
        <v>76</v>
      </c>
      <c r="AY155" s="13" t="s">
        <v>115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3" t="s">
        <v>76</v>
      </c>
      <c r="BK155" s="144">
        <f>ROUND(I155*H155,3)</f>
        <v>0</v>
      </c>
      <c r="BL155" s="13" t="s">
        <v>121</v>
      </c>
      <c r="BM155" s="142" t="s">
        <v>189</v>
      </c>
    </row>
    <row r="156" spans="2:65" s="1" customFormat="1" ht="16.5" customHeight="1">
      <c r="B156" s="131"/>
      <c r="C156" s="132" t="s">
        <v>190</v>
      </c>
      <c r="D156" s="132" t="s">
        <v>117</v>
      </c>
      <c r="E156" s="133" t="s">
        <v>191</v>
      </c>
      <c r="F156" s="134" t="s">
        <v>192</v>
      </c>
      <c r="G156" s="135" t="s">
        <v>193</v>
      </c>
      <c r="H156" s="136">
        <v>70.7</v>
      </c>
      <c r="I156" s="136"/>
      <c r="J156" s="136"/>
      <c r="K156" s="137"/>
      <c r="L156" s="25"/>
      <c r="M156" s="138" t="s">
        <v>1</v>
      </c>
      <c r="N156" s="139" t="s">
        <v>34</v>
      </c>
      <c r="O156" s="140">
        <v>0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121</v>
      </c>
      <c r="AT156" s="142" t="s">
        <v>117</v>
      </c>
      <c r="AU156" s="142" t="s">
        <v>76</v>
      </c>
      <c r="AY156" s="13" t="s">
        <v>115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3" t="s">
        <v>76</v>
      </c>
      <c r="BK156" s="144">
        <f>ROUND(I156*H156,3)</f>
        <v>0</v>
      </c>
      <c r="BL156" s="13" t="s">
        <v>121</v>
      </c>
      <c r="BM156" s="142" t="s">
        <v>194</v>
      </c>
    </row>
    <row r="157" spans="2:65" s="11" customFormat="1" ht="22.8" customHeight="1">
      <c r="B157" s="120"/>
      <c r="D157" s="121" t="s">
        <v>67</v>
      </c>
      <c r="E157" s="129" t="s">
        <v>127</v>
      </c>
      <c r="F157" s="129" t="s">
        <v>195</v>
      </c>
      <c r="J157" s="130"/>
      <c r="L157" s="120"/>
      <c r="M157" s="124"/>
      <c r="P157" s="125">
        <f>P158</f>
        <v>0</v>
      </c>
      <c r="R157" s="125">
        <f>R158</f>
        <v>0</v>
      </c>
      <c r="T157" s="126">
        <f>T158</f>
        <v>0</v>
      </c>
      <c r="AR157" s="121" t="s">
        <v>73</v>
      </c>
      <c r="AT157" s="127" t="s">
        <v>67</v>
      </c>
      <c r="AU157" s="127" t="s">
        <v>73</v>
      </c>
      <c r="AY157" s="121" t="s">
        <v>115</v>
      </c>
      <c r="BK157" s="128">
        <f>BK158</f>
        <v>0</v>
      </c>
    </row>
    <row r="158" spans="2:65" s="1" customFormat="1" ht="24.15" customHeight="1">
      <c r="B158" s="131"/>
      <c r="C158" s="132" t="s">
        <v>155</v>
      </c>
      <c r="D158" s="132" t="s">
        <v>117</v>
      </c>
      <c r="E158" s="133" t="s">
        <v>196</v>
      </c>
      <c r="F158" s="134" t="s">
        <v>197</v>
      </c>
      <c r="G158" s="135" t="s">
        <v>120</v>
      </c>
      <c r="H158" s="136">
        <v>370.95100000000002</v>
      </c>
      <c r="I158" s="136"/>
      <c r="J158" s="136"/>
      <c r="K158" s="137"/>
      <c r="L158" s="25"/>
      <c r="M158" s="138" t="s">
        <v>1</v>
      </c>
      <c r="N158" s="139" t="s">
        <v>34</v>
      </c>
      <c r="O158" s="140">
        <v>0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121</v>
      </c>
      <c r="AT158" s="142" t="s">
        <v>117</v>
      </c>
      <c r="AU158" s="142" t="s">
        <v>76</v>
      </c>
      <c r="AY158" s="13" t="s">
        <v>115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3" t="s">
        <v>76</v>
      </c>
      <c r="BK158" s="144">
        <f>ROUND(I158*H158,3)</f>
        <v>0</v>
      </c>
      <c r="BL158" s="13" t="s">
        <v>121</v>
      </c>
      <c r="BM158" s="142" t="s">
        <v>198</v>
      </c>
    </row>
    <row r="159" spans="2:65" s="11" customFormat="1" ht="22.8" customHeight="1">
      <c r="B159" s="120"/>
      <c r="D159" s="121" t="s">
        <v>67</v>
      </c>
      <c r="E159" s="129" t="s">
        <v>145</v>
      </c>
      <c r="F159" s="129" t="s">
        <v>199</v>
      </c>
      <c r="J159" s="130"/>
      <c r="L159" s="120"/>
      <c r="M159" s="124"/>
      <c r="P159" s="125">
        <f>SUM(P160:P168)</f>
        <v>0</v>
      </c>
      <c r="R159" s="125">
        <f>SUM(R160:R168)</f>
        <v>0</v>
      </c>
      <c r="T159" s="126">
        <f>SUM(T160:T168)</f>
        <v>0</v>
      </c>
      <c r="AR159" s="121" t="s">
        <v>73</v>
      </c>
      <c r="AT159" s="127" t="s">
        <v>67</v>
      </c>
      <c r="AU159" s="127" t="s">
        <v>73</v>
      </c>
      <c r="AY159" s="121" t="s">
        <v>115</v>
      </c>
      <c r="BK159" s="128">
        <f>SUM(BK160:BK168)</f>
        <v>0</v>
      </c>
    </row>
    <row r="160" spans="2:65" s="1" customFormat="1" ht="33" customHeight="1">
      <c r="B160" s="131"/>
      <c r="C160" s="132" t="s">
        <v>200</v>
      </c>
      <c r="D160" s="132" t="s">
        <v>117</v>
      </c>
      <c r="E160" s="133" t="s">
        <v>201</v>
      </c>
      <c r="F160" s="134" t="s">
        <v>202</v>
      </c>
      <c r="G160" s="135" t="s">
        <v>158</v>
      </c>
      <c r="H160" s="136">
        <v>955.7</v>
      </c>
      <c r="I160" s="136"/>
      <c r="J160" s="136"/>
      <c r="K160" s="137"/>
      <c r="L160" s="25"/>
      <c r="M160" s="138" t="s">
        <v>1</v>
      </c>
      <c r="N160" s="139" t="s">
        <v>34</v>
      </c>
      <c r="O160" s="140">
        <v>0</v>
      </c>
      <c r="P160" s="140">
        <f t="shared" ref="P160:P168" si="18">O160*H160</f>
        <v>0</v>
      </c>
      <c r="Q160" s="140">
        <v>0</v>
      </c>
      <c r="R160" s="140">
        <f t="shared" ref="R160:R168" si="19">Q160*H160</f>
        <v>0</v>
      </c>
      <c r="S160" s="140">
        <v>0</v>
      </c>
      <c r="T160" s="141">
        <f t="shared" ref="T160:T168" si="20">S160*H160</f>
        <v>0</v>
      </c>
      <c r="AR160" s="142" t="s">
        <v>121</v>
      </c>
      <c r="AT160" s="142" t="s">
        <v>117</v>
      </c>
      <c r="AU160" s="142" t="s">
        <v>76</v>
      </c>
      <c r="AY160" s="13" t="s">
        <v>115</v>
      </c>
      <c r="BE160" s="143">
        <f t="shared" ref="BE160:BE168" si="21">IF(N160="základná",J160,0)</f>
        <v>0</v>
      </c>
      <c r="BF160" s="143">
        <f t="shared" ref="BF160:BF168" si="22">IF(N160="znížená",J160,0)</f>
        <v>0</v>
      </c>
      <c r="BG160" s="143">
        <f t="shared" ref="BG160:BG168" si="23">IF(N160="zákl. prenesená",J160,0)</f>
        <v>0</v>
      </c>
      <c r="BH160" s="143">
        <f t="shared" ref="BH160:BH168" si="24">IF(N160="zníž. prenesená",J160,0)</f>
        <v>0</v>
      </c>
      <c r="BI160" s="143">
        <f t="shared" ref="BI160:BI168" si="25">IF(N160="nulová",J160,0)</f>
        <v>0</v>
      </c>
      <c r="BJ160" s="13" t="s">
        <v>76</v>
      </c>
      <c r="BK160" s="144">
        <f t="shared" ref="BK160:BK168" si="26">ROUND(I160*H160,3)</f>
        <v>0</v>
      </c>
      <c r="BL160" s="13" t="s">
        <v>121</v>
      </c>
      <c r="BM160" s="142" t="s">
        <v>203</v>
      </c>
    </row>
    <row r="161" spans="2:65" s="1" customFormat="1" ht="44.25" customHeight="1">
      <c r="B161" s="131"/>
      <c r="C161" s="132" t="s">
        <v>159</v>
      </c>
      <c r="D161" s="132" t="s">
        <v>117</v>
      </c>
      <c r="E161" s="133" t="s">
        <v>204</v>
      </c>
      <c r="F161" s="134" t="s">
        <v>205</v>
      </c>
      <c r="G161" s="135" t="s">
        <v>158</v>
      </c>
      <c r="H161" s="136">
        <v>955.7</v>
      </c>
      <c r="I161" s="136"/>
      <c r="J161" s="136"/>
      <c r="K161" s="137"/>
      <c r="L161" s="25"/>
      <c r="M161" s="138" t="s">
        <v>1</v>
      </c>
      <c r="N161" s="139" t="s">
        <v>34</v>
      </c>
      <c r="O161" s="140">
        <v>0</v>
      </c>
      <c r="P161" s="140">
        <f t="shared" si="18"/>
        <v>0</v>
      </c>
      <c r="Q161" s="140">
        <v>0</v>
      </c>
      <c r="R161" s="140">
        <f t="shared" si="19"/>
        <v>0</v>
      </c>
      <c r="S161" s="140">
        <v>0</v>
      </c>
      <c r="T161" s="141">
        <f t="shared" si="20"/>
        <v>0</v>
      </c>
      <c r="AR161" s="142" t="s">
        <v>121</v>
      </c>
      <c r="AT161" s="142" t="s">
        <v>117</v>
      </c>
      <c r="AU161" s="142" t="s">
        <v>76</v>
      </c>
      <c r="AY161" s="13" t="s">
        <v>115</v>
      </c>
      <c r="BE161" s="143">
        <f t="shared" si="21"/>
        <v>0</v>
      </c>
      <c r="BF161" s="143">
        <f t="shared" si="22"/>
        <v>0</v>
      </c>
      <c r="BG161" s="143">
        <f t="shared" si="23"/>
        <v>0</v>
      </c>
      <c r="BH161" s="143">
        <f t="shared" si="24"/>
        <v>0</v>
      </c>
      <c r="BI161" s="143">
        <f t="shared" si="25"/>
        <v>0</v>
      </c>
      <c r="BJ161" s="13" t="s">
        <v>76</v>
      </c>
      <c r="BK161" s="144">
        <f t="shared" si="26"/>
        <v>0</v>
      </c>
      <c r="BL161" s="13" t="s">
        <v>121</v>
      </c>
      <c r="BM161" s="142" t="s">
        <v>206</v>
      </c>
    </row>
    <row r="162" spans="2:65" s="1" customFormat="1" ht="33" customHeight="1">
      <c r="B162" s="131"/>
      <c r="C162" s="132" t="s">
        <v>207</v>
      </c>
      <c r="D162" s="132" t="s">
        <v>117</v>
      </c>
      <c r="E162" s="133" t="s">
        <v>208</v>
      </c>
      <c r="F162" s="134" t="s">
        <v>209</v>
      </c>
      <c r="G162" s="135" t="s">
        <v>158</v>
      </c>
      <c r="H162" s="136">
        <v>955.7</v>
      </c>
      <c r="I162" s="136"/>
      <c r="J162" s="136"/>
      <c r="K162" s="137"/>
      <c r="L162" s="25"/>
      <c r="M162" s="138" t="s">
        <v>1</v>
      </c>
      <c r="N162" s="139" t="s">
        <v>34</v>
      </c>
      <c r="O162" s="140">
        <v>0</v>
      </c>
      <c r="P162" s="140">
        <f t="shared" si="18"/>
        <v>0</v>
      </c>
      <c r="Q162" s="140">
        <v>0</v>
      </c>
      <c r="R162" s="140">
        <f t="shared" si="19"/>
        <v>0</v>
      </c>
      <c r="S162" s="140">
        <v>0</v>
      </c>
      <c r="T162" s="141">
        <f t="shared" si="20"/>
        <v>0</v>
      </c>
      <c r="AR162" s="142" t="s">
        <v>121</v>
      </c>
      <c r="AT162" s="142" t="s">
        <v>117</v>
      </c>
      <c r="AU162" s="142" t="s">
        <v>76</v>
      </c>
      <c r="AY162" s="13" t="s">
        <v>115</v>
      </c>
      <c r="BE162" s="143">
        <f t="shared" si="21"/>
        <v>0</v>
      </c>
      <c r="BF162" s="143">
        <f t="shared" si="22"/>
        <v>0</v>
      </c>
      <c r="BG162" s="143">
        <f t="shared" si="23"/>
        <v>0</v>
      </c>
      <c r="BH162" s="143">
        <f t="shared" si="24"/>
        <v>0</v>
      </c>
      <c r="BI162" s="143">
        <f t="shared" si="25"/>
        <v>0</v>
      </c>
      <c r="BJ162" s="13" t="s">
        <v>76</v>
      </c>
      <c r="BK162" s="144">
        <f t="shared" si="26"/>
        <v>0</v>
      </c>
      <c r="BL162" s="13" t="s">
        <v>121</v>
      </c>
      <c r="BM162" s="142" t="s">
        <v>210</v>
      </c>
    </row>
    <row r="163" spans="2:65" s="1" customFormat="1" ht="33" customHeight="1">
      <c r="B163" s="131"/>
      <c r="C163" s="132" t="s">
        <v>163</v>
      </c>
      <c r="D163" s="132" t="s">
        <v>117</v>
      </c>
      <c r="E163" s="133" t="s">
        <v>211</v>
      </c>
      <c r="F163" s="134" t="s">
        <v>212</v>
      </c>
      <c r="G163" s="135" t="s">
        <v>120</v>
      </c>
      <c r="H163" s="136">
        <v>40.712000000000003</v>
      </c>
      <c r="I163" s="136"/>
      <c r="J163" s="136"/>
      <c r="K163" s="137"/>
      <c r="L163" s="25"/>
      <c r="M163" s="138" t="s">
        <v>1</v>
      </c>
      <c r="N163" s="139" t="s">
        <v>34</v>
      </c>
      <c r="O163" s="140">
        <v>0</v>
      </c>
      <c r="P163" s="140">
        <f t="shared" si="18"/>
        <v>0</v>
      </c>
      <c r="Q163" s="140">
        <v>0</v>
      </c>
      <c r="R163" s="140">
        <f t="shared" si="19"/>
        <v>0</v>
      </c>
      <c r="S163" s="140">
        <v>0</v>
      </c>
      <c r="T163" s="141">
        <f t="shared" si="20"/>
        <v>0</v>
      </c>
      <c r="AR163" s="142" t="s">
        <v>121</v>
      </c>
      <c r="AT163" s="142" t="s">
        <v>117</v>
      </c>
      <c r="AU163" s="142" t="s">
        <v>76</v>
      </c>
      <c r="AY163" s="13" t="s">
        <v>115</v>
      </c>
      <c r="BE163" s="143">
        <f t="shared" si="21"/>
        <v>0</v>
      </c>
      <c r="BF163" s="143">
        <f t="shared" si="22"/>
        <v>0</v>
      </c>
      <c r="BG163" s="143">
        <f t="shared" si="23"/>
        <v>0</v>
      </c>
      <c r="BH163" s="143">
        <f t="shared" si="24"/>
        <v>0</v>
      </c>
      <c r="BI163" s="143">
        <f t="shared" si="25"/>
        <v>0</v>
      </c>
      <c r="BJ163" s="13" t="s">
        <v>76</v>
      </c>
      <c r="BK163" s="144">
        <f t="shared" si="26"/>
        <v>0</v>
      </c>
      <c r="BL163" s="13" t="s">
        <v>121</v>
      </c>
      <c r="BM163" s="142" t="s">
        <v>213</v>
      </c>
    </row>
    <row r="164" spans="2:65" s="1" customFormat="1" ht="37.799999999999997" customHeight="1">
      <c r="B164" s="131"/>
      <c r="C164" s="132" t="s">
        <v>214</v>
      </c>
      <c r="D164" s="132" t="s">
        <v>117</v>
      </c>
      <c r="E164" s="133" t="s">
        <v>215</v>
      </c>
      <c r="F164" s="134" t="s">
        <v>216</v>
      </c>
      <c r="G164" s="135" t="s">
        <v>120</v>
      </c>
      <c r="H164" s="136">
        <v>129.63300000000001</v>
      </c>
      <c r="I164" s="136"/>
      <c r="J164" s="136"/>
      <c r="K164" s="137"/>
      <c r="L164" s="25"/>
      <c r="M164" s="138" t="s">
        <v>1</v>
      </c>
      <c r="N164" s="139" t="s">
        <v>34</v>
      </c>
      <c r="O164" s="140">
        <v>0</v>
      </c>
      <c r="P164" s="140">
        <f t="shared" si="18"/>
        <v>0</v>
      </c>
      <c r="Q164" s="140">
        <v>0</v>
      </c>
      <c r="R164" s="140">
        <f t="shared" si="19"/>
        <v>0</v>
      </c>
      <c r="S164" s="140">
        <v>0</v>
      </c>
      <c r="T164" s="141">
        <f t="shared" si="20"/>
        <v>0</v>
      </c>
      <c r="AR164" s="142" t="s">
        <v>121</v>
      </c>
      <c r="AT164" s="142" t="s">
        <v>117</v>
      </c>
      <c r="AU164" s="142" t="s">
        <v>76</v>
      </c>
      <c r="AY164" s="13" t="s">
        <v>115</v>
      </c>
      <c r="BE164" s="143">
        <f t="shared" si="21"/>
        <v>0</v>
      </c>
      <c r="BF164" s="143">
        <f t="shared" si="22"/>
        <v>0</v>
      </c>
      <c r="BG164" s="143">
        <f t="shared" si="23"/>
        <v>0</v>
      </c>
      <c r="BH164" s="143">
        <f t="shared" si="24"/>
        <v>0</v>
      </c>
      <c r="BI164" s="143">
        <f t="shared" si="25"/>
        <v>0</v>
      </c>
      <c r="BJ164" s="13" t="s">
        <v>76</v>
      </c>
      <c r="BK164" s="144">
        <f t="shared" si="26"/>
        <v>0</v>
      </c>
      <c r="BL164" s="13" t="s">
        <v>121</v>
      </c>
      <c r="BM164" s="142" t="s">
        <v>217</v>
      </c>
    </row>
    <row r="165" spans="2:65" s="1" customFormat="1" ht="33" customHeight="1">
      <c r="B165" s="131"/>
      <c r="C165" s="132" t="s">
        <v>167</v>
      </c>
      <c r="D165" s="132" t="s">
        <v>117</v>
      </c>
      <c r="E165" s="133" t="s">
        <v>218</v>
      </c>
      <c r="F165" s="134" t="s">
        <v>219</v>
      </c>
      <c r="G165" s="135" t="s">
        <v>120</v>
      </c>
      <c r="H165" s="136">
        <v>129.63300000000001</v>
      </c>
      <c r="I165" s="136"/>
      <c r="J165" s="136"/>
      <c r="K165" s="137"/>
      <c r="L165" s="25"/>
      <c r="M165" s="138" t="s">
        <v>1</v>
      </c>
      <c r="N165" s="139" t="s">
        <v>34</v>
      </c>
      <c r="O165" s="140">
        <v>0</v>
      </c>
      <c r="P165" s="140">
        <f t="shared" si="18"/>
        <v>0</v>
      </c>
      <c r="Q165" s="140">
        <v>0</v>
      </c>
      <c r="R165" s="140">
        <f t="shared" si="19"/>
        <v>0</v>
      </c>
      <c r="S165" s="140">
        <v>0</v>
      </c>
      <c r="T165" s="141">
        <f t="shared" si="20"/>
        <v>0</v>
      </c>
      <c r="AR165" s="142" t="s">
        <v>121</v>
      </c>
      <c r="AT165" s="142" t="s">
        <v>117</v>
      </c>
      <c r="AU165" s="142" t="s">
        <v>76</v>
      </c>
      <c r="AY165" s="13" t="s">
        <v>115</v>
      </c>
      <c r="BE165" s="143">
        <f t="shared" si="21"/>
        <v>0</v>
      </c>
      <c r="BF165" s="143">
        <f t="shared" si="22"/>
        <v>0</v>
      </c>
      <c r="BG165" s="143">
        <f t="shared" si="23"/>
        <v>0</v>
      </c>
      <c r="BH165" s="143">
        <f t="shared" si="24"/>
        <v>0</v>
      </c>
      <c r="BI165" s="143">
        <f t="shared" si="25"/>
        <v>0</v>
      </c>
      <c r="BJ165" s="13" t="s">
        <v>76</v>
      </c>
      <c r="BK165" s="144">
        <f t="shared" si="26"/>
        <v>0</v>
      </c>
      <c r="BL165" s="13" t="s">
        <v>121</v>
      </c>
      <c r="BM165" s="142" t="s">
        <v>220</v>
      </c>
    </row>
    <row r="166" spans="2:65" s="1" customFormat="1" ht="24.15" customHeight="1">
      <c r="B166" s="131"/>
      <c r="C166" s="132" t="s">
        <v>221</v>
      </c>
      <c r="D166" s="132" t="s">
        <v>117</v>
      </c>
      <c r="E166" s="133" t="s">
        <v>222</v>
      </c>
      <c r="F166" s="134" t="s">
        <v>223</v>
      </c>
      <c r="G166" s="135" t="s">
        <v>166</v>
      </c>
      <c r="H166" s="136">
        <v>356.71499999999997</v>
      </c>
      <c r="I166" s="136"/>
      <c r="J166" s="136"/>
      <c r="K166" s="137"/>
      <c r="L166" s="25"/>
      <c r="M166" s="138" t="s">
        <v>1</v>
      </c>
      <c r="N166" s="139" t="s">
        <v>34</v>
      </c>
      <c r="O166" s="140">
        <v>0</v>
      </c>
      <c r="P166" s="140">
        <f t="shared" si="18"/>
        <v>0</v>
      </c>
      <c r="Q166" s="140">
        <v>0</v>
      </c>
      <c r="R166" s="140">
        <f t="shared" si="19"/>
        <v>0</v>
      </c>
      <c r="S166" s="140">
        <v>0</v>
      </c>
      <c r="T166" s="141">
        <f t="shared" si="20"/>
        <v>0</v>
      </c>
      <c r="AR166" s="142" t="s">
        <v>121</v>
      </c>
      <c r="AT166" s="142" t="s">
        <v>117</v>
      </c>
      <c r="AU166" s="142" t="s">
        <v>76</v>
      </c>
      <c r="AY166" s="13" t="s">
        <v>115</v>
      </c>
      <c r="BE166" s="143">
        <f t="shared" si="21"/>
        <v>0</v>
      </c>
      <c r="BF166" s="143">
        <f t="shared" si="22"/>
        <v>0</v>
      </c>
      <c r="BG166" s="143">
        <f t="shared" si="23"/>
        <v>0</v>
      </c>
      <c r="BH166" s="143">
        <f t="shared" si="24"/>
        <v>0</v>
      </c>
      <c r="BI166" s="143">
        <f t="shared" si="25"/>
        <v>0</v>
      </c>
      <c r="BJ166" s="13" t="s">
        <v>76</v>
      </c>
      <c r="BK166" s="144">
        <f t="shared" si="26"/>
        <v>0</v>
      </c>
      <c r="BL166" s="13" t="s">
        <v>121</v>
      </c>
      <c r="BM166" s="142" t="s">
        <v>224</v>
      </c>
    </row>
    <row r="167" spans="2:65" s="1" customFormat="1" ht="24.15" customHeight="1">
      <c r="B167" s="131"/>
      <c r="C167" s="132" t="s">
        <v>171</v>
      </c>
      <c r="D167" s="132" t="s">
        <v>117</v>
      </c>
      <c r="E167" s="133" t="s">
        <v>225</v>
      </c>
      <c r="F167" s="134" t="s">
        <v>226</v>
      </c>
      <c r="G167" s="135" t="s">
        <v>166</v>
      </c>
      <c r="H167" s="136">
        <v>12145.35</v>
      </c>
      <c r="I167" s="136"/>
      <c r="J167" s="136"/>
      <c r="K167" s="137"/>
      <c r="L167" s="25"/>
      <c r="M167" s="138" t="s">
        <v>1</v>
      </c>
      <c r="N167" s="139" t="s">
        <v>34</v>
      </c>
      <c r="O167" s="140">
        <v>0</v>
      </c>
      <c r="P167" s="140">
        <f t="shared" si="18"/>
        <v>0</v>
      </c>
      <c r="Q167" s="140">
        <v>0</v>
      </c>
      <c r="R167" s="140">
        <f t="shared" si="19"/>
        <v>0</v>
      </c>
      <c r="S167" s="140">
        <v>0</v>
      </c>
      <c r="T167" s="141">
        <f t="shared" si="20"/>
        <v>0</v>
      </c>
      <c r="AR167" s="142" t="s">
        <v>121</v>
      </c>
      <c r="AT167" s="142" t="s">
        <v>117</v>
      </c>
      <c r="AU167" s="142" t="s">
        <v>76</v>
      </c>
      <c r="AY167" s="13" t="s">
        <v>115</v>
      </c>
      <c r="BE167" s="143">
        <f t="shared" si="21"/>
        <v>0</v>
      </c>
      <c r="BF167" s="143">
        <f t="shared" si="22"/>
        <v>0</v>
      </c>
      <c r="BG167" s="143">
        <f t="shared" si="23"/>
        <v>0</v>
      </c>
      <c r="BH167" s="143">
        <f t="shared" si="24"/>
        <v>0</v>
      </c>
      <c r="BI167" s="143">
        <f t="shared" si="25"/>
        <v>0</v>
      </c>
      <c r="BJ167" s="13" t="s">
        <v>76</v>
      </c>
      <c r="BK167" s="144">
        <f t="shared" si="26"/>
        <v>0</v>
      </c>
      <c r="BL167" s="13" t="s">
        <v>121</v>
      </c>
      <c r="BM167" s="142" t="s">
        <v>227</v>
      </c>
    </row>
    <row r="168" spans="2:65" s="1" customFormat="1" ht="33" customHeight="1">
      <c r="B168" s="131"/>
      <c r="C168" s="132" t="s">
        <v>228</v>
      </c>
      <c r="D168" s="132" t="s">
        <v>117</v>
      </c>
      <c r="E168" s="133" t="s">
        <v>229</v>
      </c>
      <c r="F168" s="134" t="s">
        <v>230</v>
      </c>
      <c r="G168" s="135" t="s">
        <v>166</v>
      </c>
      <c r="H168" s="136">
        <v>356.51499999999999</v>
      </c>
      <c r="I168" s="136"/>
      <c r="J168" s="136"/>
      <c r="K168" s="137"/>
      <c r="L168" s="25"/>
      <c r="M168" s="138" t="s">
        <v>1</v>
      </c>
      <c r="N168" s="139" t="s">
        <v>34</v>
      </c>
      <c r="O168" s="140">
        <v>0</v>
      </c>
      <c r="P168" s="140">
        <f t="shared" si="18"/>
        <v>0</v>
      </c>
      <c r="Q168" s="140">
        <v>0</v>
      </c>
      <c r="R168" s="140">
        <f t="shared" si="19"/>
        <v>0</v>
      </c>
      <c r="S168" s="140">
        <v>0</v>
      </c>
      <c r="T168" s="141">
        <f t="shared" si="20"/>
        <v>0</v>
      </c>
      <c r="AR168" s="142" t="s">
        <v>121</v>
      </c>
      <c r="AT168" s="142" t="s">
        <v>117</v>
      </c>
      <c r="AU168" s="142" t="s">
        <v>76</v>
      </c>
      <c r="AY168" s="13" t="s">
        <v>115</v>
      </c>
      <c r="BE168" s="143">
        <f t="shared" si="21"/>
        <v>0</v>
      </c>
      <c r="BF168" s="143">
        <f t="shared" si="22"/>
        <v>0</v>
      </c>
      <c r="BG168" s="143">
        <f t="shared" si="23"/>
        <v>0</v>
      </c>
      <c r="BH168" s="143">
        <f t="shared" si="24"/>
        <v>0</v>
      </c>
      <c r="BI168" s="143">
        <f t="shared" si="25"/>
        <v>0</v>
      </c>
      <c r="BJ168" s="13" t="s">
        <v>76</v>
      </c>
      <c r="BK168" s="144">
        <f t="shared" si="26"/>
        <v>0</v>
      </c>
      <c r="BL168" s="13" t="s">
        <v>121</v>
      </c>
      <c r="BM168" s="142" t="s">
        <v>231</v>
      </c>
    </row>
    <row r="169" spans="2:65" s="11" customFormat="1" ht="22.8" customHeight="1">
      <c r="B169" s="120"/>
      <c r="D169" s="121" t="s">
        <v>67</v>
      </c>
      <c r="E169" s="129" t="s">
        <v>232</v>
      </c>
      <c r="F169" s="129" t="s">
        <v>233</v>
      </c>
      <c r="J169" s="130"/>
      <c r="L169" s="120"/>
      <c r="M169" s="124"/>
      <c r="P169" s="125">
        <f>P170</f>
        <v>0</v>
      </c>
      <c r="R169" s="125">
        <f>R170</f>
        <v>0</v>
      </c>
      <c r="T169" s="126">
        <f>T170</f>
        <v>0</v>
      </c>
      <c r="AR169" s="121" t="s">
        <v>73</v>
      </c>
      <c r="AT169" s="127" t="s">
        <v>67</v>
      </c>
      <c r="AU169" s="127" t="s">
        <v>73</v>
      </c>
      <c r="AY169" s="121" t="s">
        <v>115</v>
      </c>
      <c r="BK169" s="128">
        <f>BK170</f>
        <v>0</v>
      </c>
    </row>
    <row r="170" spans="2:65" s="1" customFormat="1" ht="24.15" customHeight="1">
      <c r="B170" s="131"/>
      <c r="C170" s="132" t="s">
        <v>174</v>
      </c>
      <c r="D170" s="132" t="s">
        <v>117</v>
      </c>
      <c r="E170" s="133" t="s">
        <v>234</v>
      </c>
      <c r="F170" s="134" t="s">
        <v>235</v>
      </c>
      <c r="G170" s="135" t="s">
        <v>166</v>
      </c>
      <c r="H170" s="136">
        <v>2773.1509999999998</v>
      </c>
      <c r="I170" s="136"/>
      <c r="J170" s="136"/>
      <c r="K170" s="137"/>
      <c r="L170" s="25"/>
      <c r="M170" s="138" t="s">
        <v>1</v>
      </c>
      <c r="N170" s="139" t="s">
        <v>34</v>
      </c>
      <c r="O170" s="140">
        <v>0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121</v>
      </c>
      <c r="AT170" s="142" t="s">
        <v>117</v>
      </c>
      <c r="AU170" s="142" t="s">
        <v>76</v>
      </c>
      <c r="AY170" s="13" t="s">
        <v>115</v>
      </c>
      <c r="BE170" s="143">
        <f>IF(N170="základná",J170,0)</f>
        <v>0</v>
      </c>
      <c r="BF170" s="143">
        <f>IF(N170="znížená",J170,0)</f>
        <v>0</v>
      </c>
      <c r="BG170" s="143">
        <f>IF(N170="zákl. prenesená",J170,0)</f>
        <v>0</v>
      </c>
      <c r="BH170" s="143">
        <f>IF(N170="zníž. prenesená",J170,0)</f>
        <v>0</v>
      </c>
      <c r="BI170" s="143">
        <f>IF(N170="nulová",J170,0)</f>
        <v>0</v>
      </c>
      <c r="BJ170" s="13" t="s">
        <v>76</v>
      </c>
      <c r="BK170" s="144">
        <f>ROUND(I170*H170,3)</f>
        <v>0</v>
      </c>
      <c r="BL170" s="13" t="s">
        <v>121</v>
      </c>
      <c r="BM170" s="142" t="s">
        <v>236</v>
      </c>
    </row>
    <row r="171" spans="2:65" s="11" customFormat="1" ht="25.95" customHeight="1">
      <c r="B171" s="120"/>
      <c r="D171" s="121" t="s">
        <v>67</v>
      </c>
      <c r="E171" s="122" t="s">
        <v>237</v>
      </c>
      <c r="F171" s="122" t="s">
        <v>238</v>
      </c>
      <c r="J171" s="123"/>
      <c r="L171" s="120"/>
      <c r="M171" s="124"/>
      <c r="P171" s="125">
        <f>P172+P182+P185+P191</f>
        <v>0</v>
      </c>
      <c r="R171" s="125">
        <f>R172+R182+R185+R191</f>
        <v>0</v>
      </c>
      <c r="T171" s="126">
        <f>T172+T182+T185+T191</f>
        <v>0</v>
      </c>
      <c r="AR171" s="121" t="s">
        <v>76</v>
      </c>
      <c r="AT171" s="127" t="s">
        <v>67</v>
      </c>
      <c r="AU171" s="127" t="s">
        <v>68</v>
      </c>
      <c r="AY171" s="121" t="s">
        <v>115</v>
      </c>
      <c r="BK171" s="128">
        <f>BK172+BK182+BK185+BK191</f>
        <v>0</v>
      </c>
    </row>
    <row r="172" spans="2:65" s="11" customFormat="1" ht="22.8" customHeight="1">
      <c r="B172" s="120"/>
      <c r="D172" s="121" t="s">
        <v>67</v>
      </c>
      <c r="E172" s="129" t="s">
        <v>239</v>
      </c>
      <c r="F172" s="129" t="s">
        <v>240</v>
      </c>
      <c r="J172" s="130"/>
      <c r="L172" s="120"/>
      <c r="M172" s="124"/>
      <c r="P172" s="125">
        <f>SUM(P173:P181)</f>
        <v>0</v>
      </c>
      <c r="R172" s="125">
        <f>SUM(R173:R181)</f>
        <v>0</v>
      </c>
      <c r="T172" s="126">
        <f>SUM(T173:T181)</f>
        <v>0</v>
      </c>
      <c r="AR172" s="121" t="s">
        <v>76</v>
      </c>
      <c r="AT172" s="127" t="s">
        <v>67</v>
      </c>
      <c r="AU172" s="127" t="s">
        <v>73</v>
      </c>
      <c r="AY172" s="121" t="s">
        <v>115</v>
      </c>
      <c r="BK172" s="128">
        <f>SUM(BK173:BK181)</f>
        <v>0</v>
      </c>
    </row>
    <row r="173" spans="2:65" s="1" customFormat="1" ht="24.15" customHeight="1">
      <c r="B173" s="131"/>
      <c r="C173" s="132" t="s">
        <v>241</v>
      </c>
      <c r="D173" s="132" t="s">
        <v>117</v>
      </c>
      <c r="E173" s="133" t="s">
        <v>242</v>
      </c>
      <c r="F173" s="134" t="s">
        <v>243</v>
      </c>
      <c r="G173" s="135" t="s">
        <v>158</v>
      </c>
      <c r="H173" s="136">
        <v>3945.06</v>
      </c>
      <c r="I173" s="136"/>
      <c r="J173" s="136"/>
      <c r="K173" s="137"/>
      <c r="L173" s="25"/>
      <c r="M173" s="138" t="s">
        <v>1</v>
      </c>
      <c r="N173" s="139" t="s">
        <v>34</v>
      </c>
      <c r="O173" s="140">
        <v>0</v>
      </c>
      <c r="P173" s="140">
        <f t="shared" ref="P173:P181" si="27">O173*H173</f>
        <v>0</v>
      </c>
      <c r="Q173" s="140">
        <v>0</v>
      </c>
      <c r="R173" s="140">
        <f t="shared" ref="R173:R181" si="28">Q173*H173</f>
        <v>0</v>
      </c>
      <c r="S173" s="140">
        <v>0</v>
      </c>
      <c r="T173" s="141">
        <f t="shared" ref="T173:T181" si="29">S173*H173</f>
        <v>0</v>
      </c>
      <c r="AR173" s="142" t="s">
        <v>144</v>
      </c>
      <c r="AT173" s="142" t="s">
        <v>117</v>
      </c>
      <c r="AU173" s="142" t="s">
        <v>76</v>
      </c>
      <c r="AY173" s="13" t="s">
        <v>115</v>
      </c>
      <c r="BE173" s="143">
        <f t="shared" ref="BE173:BE181" si="30">IF(N173="základná",J173,0)</f>
        <v>0</v>
      </c>
      <c r="BF173" s="143">
        <f t="shared" ref="BF173:BF181" si="31">IF(N173="znížená",J173,0)</f>
        <v>0</v>
      </c>
      <c r="BG173" s="143">
        <f t="shared" ref="BG173:BG181" si="32">IF(N173="zákl. prenesená",J173,0)</f>
        <v>0</v>
      </c>
      <c r="BH173" s="143">
        <f t="shared" ref="BH173:BH181" si="33">IF(N173="zníž. prenesená",J173,0)</f>
        <v>0</v>
      </c>
      <c r="BI173" s="143">
        <f t="shared" ref="BI173:BI181" si="34">IF(N173="nulová",J173,0)</f>
        <v>0</v>
      </c>
      <c r="BJ173" s="13" t="s">
        <v>76</v>
      </c>
      <c r="BK173" s="144">
        <f t="shared" ref="BK173:BK181" si="35">ROUND(I173*H173,3)</f>
        <v>0</v>
      </c>
      <c r="BL173" s="13" t="s">
        <v>144</v>
      </c>
      <c r="BM173" s="142" t="s">
        <v>244</v>
      </c>
    </row>
    <row r="174" spans="2:65" s="1" customFormat="1" ht="16.5" customHeight="1">
      <c r="B174" s="131"/>
      <c r="C174" s="154" t="s">
        <v>179</v>
      </c>
      <c r="D174" s="154" t="s">
        <v>245</v>
      </c>
      <c r="E174" s="155" t="s">
        <v>246</v>
      </c>
      <c r="F174" s="156" t="s">
        <v>247</v>
      </c>
      <c r="G174" s="157" t="s">
        <v>158</v>
      </c>
      <c r="H174" s="158">
        <v>4536.8190000000004</v>
      </c>
      <c r="I174" s="145"/>
      <c r="J174" s="145"/>
      <c r="K174" s="146"/>
      <c r="L174" s="147"/>
      <c r="M174" s="148" t="s">
        <v>1</v>
      </c>
      <c r="N174" s="149" t="s">
        <v>34</v>
      </c>
      <c r="O174" s="140">
        <v>0</v>
      </c>
      <c r="P174" s="140">
        <f t="shared" si="27"/>
        <v>0</v>
      </c>
      <c r="Q174" s="140">
        <v>0</v>
      </c>
      <c r="R174" s="140">
        <f t="shared" si="28"/>
        <v>0</v>
      </c>
      <c r="S174" s="140">
        <v>0</v>
      </c>
      <c r="T174" s="141">
        <f t="shared" si="29"/>
        <v>0</v>
      </c>
      <c r="AR174" s="142" t="s">
        <v>174</v>
      </c>
      <c r="AT174" s="142" t="s">
        <v>245</v>
      </c>
      <c r="AU174" s="142" t="s">
        <v>76</v>
      </c>
      <c r="AY174" s="13" t="s">
        <v>115</v>
      </c>
      <c r="BE174" s="143">
        <f t="shared" si="30"/>
        <v>0</v>
      </c>
      <c r="BF174" s="143">
        <f t="shared" si="31"/>
        <v>0</v>
      </c>
      <c r="BG174" s="143">
        <f t="shared" si="32"/>
        <v>0</v>
      </c>
      <c r="BH174" s="143">
        <f t="shared" si="33"/>
        <v>0</v>
      </c>
      <c r="BI174" s="143">
        <f t="shared" si="34"/>
        <v>0</v>
      </c>
      <c r="BJ174" s="13" t="s">
        <v>76</v>
      </c>
      <c r="BK174" s="144">
        <f t="shared" si="35"/>
        <v>0</v>
      </c>
      <c r="BL174" s="13" t="s">
        <v>144</v>
      </c>
      <c r="BM174" s="142" t="s">
        <v>248</v>
      </c>
    </row>
    <row r="175" spans="2:65" s="1" customFormat="1" ht="21.75" customHeight="1">
      <c r="B175" s="131"/>
      <c r="C175" s="132" t="s">
        <v>249</v>
      </c>
      <c r="D175" s="132" t="s">
        <v>117</v>
      </c>
      <c r="E175" s="133" t="s">
        <v>250</v>
      </c>
      <c r="F175" s="134" t="s">
        <v>251</v>
      </c>
      <c r="G175" s="135" t="s">
        <v>158</v>
      </c>
      <c r="H175" s="136">
        <v>71.44</v>
      </c>
      <c r="I175" s="136"/>
      <c r="J175" s="136"/>
      <c r="K175" s="137"/>
      <c r="L175" s="25"/>
      <c r="M175" s="138" t="s">
        <v>1</v>
      </c>
      <c r="N175" s="139" t="s">
        <v>34</v>
      </c>
      <c r="O175" s="140">
        <v>0</v>
      </c>
      <c r="P175" s="140">
        <f t="shared" si="27"/>
        <v>0</v>
      </c>
      <c r="Q175" s="140">
        <v>0</v>
      </c>
      <c r="R175" s="140">
        <f t="shared" si="28"/>
        <v>0</v>
      </c>
      <c r="S175" s="140">
        <v>0</v>
      </c>
      <c r="T175" s="141">
        <f t="shared" si="29"/>
        <v>0</v>
      </c>
      <c r="AR175" s="142" t="s">
        <v>144</v>
      </c>
      <c r="AT175" s="142" t="s">
        <v>117</v>
      </c>
      <c r="AU175" s="142" t="s">
        <v>76</v>
      </c>
      <c r="AY175" s="13" t="s">
        <v>115</v>
      </c>
      <c r="BE175" s="143">
        <f t="shared" si="30"/>
        <v>0</v>
      </c>
      <c r="BF175" s="143">
        <f t="shared" si="31"/>
        <v>0</v>
      </c>
      <c r="BG175" s="143">
        <f t="shared" si="32"/>
        <v>0</v>
      </c>
      <c r="BH175" s="143">
        <f t="shared" si="33"/>
        <v>0</v>
      </c>
      <c r="BI175" s="143">
        <f t="shared" si="34"/>
        <v>0</v>
      </c>
      <c r="BJ175" s="13" t="s">
        <v>76</v>
      </c>
      <c r="BK175" s="144">
        <f t="shared" si="35"/>
        <v>0</v>
      </c>
      <c r="BL175" s="13" t="s">
        <v>144</v>
      </c>
      <c r="BM175" s="142" t="s">
        <v>252</v>
      </c>
    </row>
    <row r="176" spans="2:65" s="1" customFormat="1" ht="16.5" customHeight="1">
      <c r="B176" s="131"/>
      <c r="C176" s="154" t="s">
        <v>182</v>
      </c>
      <c r="D176" s="154" t="s">
        <v>245</v>
      </c>
      <c r="E176" s="155" t="s">
        <v>246</v>
      </c>
      <c r="F176" s="156" t="s">
        <v>247</v>
      </c>
      <c r="G176" s="157" t="s">
        <v>158</v>
      </c>
      <c r="H176" s="158">
        <v>85.727999999999994</v>
      </c>
      <c r="I176" s="145"/>
      <c r="J176" s="145"/>
      <c r="K176" s="146"/>
      <c r="L176" s="147"/>
      <c r="M176" s="148" t="s">
        <v>1</v>
      </c>
      <c r="N176" s="149" t="s">
        <v>34</v>
      </c>
      <c r="O176" s="140">
        <v>0</v>
      </c>
      <c r="P176" s="140">
        <f t="shared" si="27"/>
        <v>0</v>
      </c>
      <c r="Q176" s="140">
        <v>0</v>
      </c>
      <c r="R176" s="140">
        <f t="shared" si="28"/>
        <v>0</v>
      </c>
      <c r="S176" s="140">
        <v>0</v>
      </c>
      <c r="T176" s="141">
        <f t="shared" si="29"/>
        <v>0</v>
      </c>
      <c r="AR176" s="142" t="s">
        <v>174</v>
      </c>
      <c r="AT176" s="142" t="s">
        <v>245</v>
      </c>
      <c r="AU176" s="142" t="s">
        <v>76</v>
      </c>
      <c r="AY176" s="13" t="s">
        <v>115</v>
      </c>
      <c r="BE176" s="143">
        <f t="shared" si="30"/>
        <v>0</v>
      </c>
      <c r="BF176" s="143">
        <f t="shared" si="31"/>
        <v>0</v>
      </c>
      <c r="BG176" s="143">
        <f t="shared" si="32"/>
        <v>0</v>
      </c>
      <c r="BH176" s="143">
        <f t="shared" si="33"/>
        <v>0</v>
      </c>
      <c r="BI176" s="143">
        <f t="shared" si="34"/>
        <v>0</v>
      </c>
      <c r="BJ176" s="13" t="s">
        <v>76</v>
      </c>
      <c r="BK176" s="144">
        <f t="shared" si="35"/>
        <v>0</v>
      </c>
      <c r="BL176" s="13" t="s">
        <v>144</v>
      </c>
      <c r="BM176" s="142" t="s">
        <v>253</v>
      </c>
    </row>
    <row r="177" spans="2:65" s="1" customFormat="1" ht="37.799999999999997" customHeight="1">
      <c r="B177" s="131"/>
      <c r="C177" s="132" t="s">
        <v>254</v>
      </c>
      <c r="D177" s="132" t="s">
        <v>117</v>
      </c>
      <c r="E177" s="133" t="s">
        <v>255</v>
      </c>
      <c r="F177" s="134" t="s">
        <v>256</v>
      </c>
      <c r="G177" s="135" t="s">
        <v>158</v>
      </c>
      <c r="H177" s="136">
        <v>1315.02</v>
      </c>
      <c r="I177" s="136"/>
      <c r="J177" s="136"/>
      <c r="K177" s="137"/>
      <c r="L177" s="25"/>
      <c r="M177" s="138" t="s">
        <v>1</v>
      </c>
      <c r="N177" s="139" t="s">
        <v>34</v>
      </c>
      <c r="O177" s="140">
        <v>0</v>
      </c>
      <c r="P177" s="140">
        <f t="shared" si="27"/>
        <v>0</v>
      </c>
      <c r="Q177" s="140">
        <v>0</v>
      </c>
      <c r="R177" s="140">
        <f t="shared" si="28"/>
        <v>0</v>
      </c>
      <c r="S177" s="140">
        <v>0</v>
      </c>
      <c r="T177" s="141">
        <f t="shared" si="29"/>
        <v>0</v>
      </c>
      <c r="AR177" s="142" t="s">
        <v>144</v>
      </c>
      <c r="AT177" s="142" t="s">
        <v>117</v>
      </c>
      <c r="AU177" s="142" t="s">
        <v>76</v>
      </c>
      <c r="AY177" s="13" t="s">
        <v>115</v>
      </c>
      <c r="BE177" s="143">
        <f t="shared" si="30"/>
        <v>0</v>
      </c>
      <c r="BF177" s="143">
        <f t="shared" si="31"/>
        <v>0</v>
      </c>
      <c r="BG177" s="143">
        <f t="shared" si="32"/>
        <v>0</v>
      </c>
      <c r="BH177" s="143">
        <f t="shared" si="33"/>
        <v>0</v>
      </c>
      <c r="BI177" s="143">
        <f t="shared" si="34"/>
        <v>0</v>
      </c>
      <c r="BJ177" s="13" t="s">
        <v>76</v>
      </c>
      <c r="BK177" s="144">
        <f t="shared" si="35"/>
        <v>0</v>
      </c>
      <c r="BL177" s="13" t="s">
        <v>144</v>
      </c>
      <c r="BM177" s="142" t="s">
        <v>257</v>
      </c>
    </row>
    <row r="178" spans="2:65" s="1" customFormat="1" ht="24.15" customHeight="1">
      <c r="B178" s="131"/>
      <c r="C178" s="154" t="s">
        <v>186</v>
      </c>
      <c r="D178" s="154" t="s">
        <v>245</v>
      </c>
      <c r="E178" s="155" t="s">
        <v>258</v>
      </c>
      <c r="F178" s="156" t="s">
        <v>259</v>
      </c>
      <c r="G178" s="157" t="s">
        <v>158</v>
      </c>
      <c r="H178" s="158">
        <v>1512.2729999999999</v>
      </c>
      <c r="I178" s="145"/>
      <c r="J178" s="145"/>
      <c r="K178" s="146"/>
      <c r="L178" s="147"/>
      <c r="M178" s="148" t="s">
        <v>1</v>
      </c>
      <c r="N178" s="149" t="s">
        <v>34</v>
      </c>
      <c r="O178" s="140">
        <v>0</v>
      </c>
      <c r="P178" s="140">
        <f t="shared" si="27"/>
        <v>0</v>
      </c>
      <c r="Q178" s="140">
        <v>0</v>
      </c>
      <c r="R178" s="140">
        <f t="shared" si="28"/>
        <v>0</v>
      </c>
      <c r="S178" s="140">
        <v>0</v>
      </c>
      <c r="T178" s="141">
        <f t="shared" si="29"/>
        <v>0</v>
      </c>
      <c r="AR178" s="142" t="s">
        <v>174</v>
      </c>
      <c r="AT178" s="142" t="s">
        <v>245</v>
      </c>
      <c r="AU178" s="142" t="s">
        <v>76</v>
      </c>
      <c r="AY178" s="13" t="s">
        <v>115</v>
      </c>
      <c r="BE178" s="143">
        <f t="shared" si="30"/>
        <v>0</v>
      </c>
      <c r="BF178" s="143">
        <f t="shared" si="31"/>
        <v>0</v>
      </c>
      <c r="BG178" s="143">
        <f t="shared" si="32"/>
        <v>0</v>
      </c>
      <c r="BH178" s="143">
        <f t="shared" si="33"/>
        <v>0</v>
      </c>
      <c r="BI178" s="143">
        <f t="shared" si="34"/>
        <v>0</v>
      </c>
      <c r="BJ178" s="13" t="s">
        <v>76</v>
      </c>
      <c r="BK178" s="144">
        <f t="shared" si="35"/>
        <v>0</v>
      </c>
      <c r="BL178" s="13" t="s">
        <v>144</v>
      </c>
      <c r="BM178" s="142" t="s">
        <v>260</v>
      </c>
    </row>
    <row r="179" spans="2:65" s="1" customFormat="1" ht="33" customHeight="1">
      <c r="B179" s="131"/>
      <c r="C179" s="132" t="s">
        <v>261</v>
      </c>
      <c r="D179" s="132" t="s">
        <v>117</v>
      </c>
      <c r="E179" s="133" t="s">
        <v>262</v>
      </c>
      <c r="F179" s="134" t="s">
        <v>263</v>
      </c>
      <c r="G179" s="135" t="s">
        <v>158</v>
      </c>
      <c r="H179" s="136">
        <v>35.72</v>
      </c>
      <c r="I179" s="136"/>
      <c r="J179" s="136"/>
      <c r="K179" s="137"/>
      <c r="L179" s="25"/>
      <c r="M179" s="138" t="s">
        <v>1</v>
      </c>
      <c r="N179" s="139" t="s">
        <v>34</v>
      </c>
      <c r="O179" s="140">
        <v>0</v>
      </c>
      <c r="P179" s="140">
        <f t="shared" si="27"/>
        <v>0</v>
      </c>
      <c r="Q179" s="140">
        <v>0</v>
      </c>
      <c r="R179" s="140">
        <f t="shared" si="28"/>
        <v>0</v>
      </c>
      <c r="S179" s="140">
        <v>0</v>
      </c>
      <c r="T179" s="141">
        <f t="shared" si="29"/>
        <v>0</v>
      </c>
      <c r="AR179" s="142" t="s">
        <v>144</v>
      </c>
      <c r="AT179" s="142" t="s">
        <v>117</v>
      </c>
      <c r="AU179" s="142" t="s">
        <v>76</v>
      </c>
      <c r="AY179" s="13" t="s">
        <v>115</v>
      </c>
      <c r="BE179" s="143">
        <f t="shared" si="30"/>
        <v>0</v>
      </c>
      <c r="BF179" s="143">
        <f t="shared" si="31"/>
        <v>0</v>
      </c>
      <c r="BG179" s="143">
        <f t="shared" si="32"/>
        <v>0</v>
      </c>
      <c r="BH179" s="143">
        <f t="shared" si="33"/>
        <v>0</v>
      </c>
      <c r="BI179" s="143">
        <f t="shared" si="34"/>
        <v>0</v>
      </c>
      <c r="BJ179" s="13" t="s">
        <v>76</v>
      </c>
      <c r="BK179" s="144">
        <f t="shared" si="35"/>
        <v>0</v>
      </c>
      <c r="BL179" s="13" t="s">
        <v>144</v>
      </c>
      <c r="BM179" s="142" t="s">
        <v>264</v>
      </c>
    </row>
    <row r="180" spans="2:65" s="1" customFormat="1" ht="24.15" customHeight="1">
      <c r="B180" s="131"/>
      <c r="C180" s="154" t="s">
        <v>189</v>
      </c>
      <c r="D180" s="154" t="s">
        <v>245</v>
      </c>
      <c r="E180" s="155" t="s">
        <v>258</v>
      </c>
      <c r="F180" s="156" t="s">
        <v>259</v>
      </c>
      <c r="G180" s="157" t="s">
        <v>158</v>
      </c>
      <c r="H180" s="158">
        <v>42.863999999999997</v>
      </c>
      <c r="I180" s="145"/>
      <c r="J180" s="145"/>
      <c r="K180" s="146"/>
      <c r="L180" s="147"/>
      <c r="M180" s="148" t="s">
        <v>1</v>
      </c>
      <c r="N180" s="149" t="s">
        <v>34</v>
      </c>
      <c r="O180" s="140">
        <v>0</v>
      </c>
      <c r="P180" s="140">
        <f t="shared" si="27"/>
        <v>0</v>
      </c>
      <c r="Q180" s="140">
        <v>0</v>
      </c>
      <c r="R180" s="140">
        <f t="shared" si="28"/>
        <v>0</v>
      </c>
      <c r="S180" s="140">
        <v>0</v>
      </c>
      <c r="T180" s="141">
        <f t="shared" si="29"/>
        <v>0</v>
      </c>
      <c r="AR180" s="142" t="s">
        <v>174</v>
      </c>
      <c r="AT180" s="142" t="s">
        <v>245</v>
      </c>
      <c r="AU180" s="142" t="s">
        <v>76</v>
      </c>
      <c r="AY180" s="13" t="s">
        <v>115</v>
      </c>
      <c r="BE180" s="143">
        <f t="shared" si="30"/>
        <v>0</v>
      </c>
      <c r="BF180" s="143">
        <f t="shared" si="31"/>
        <v>0</v>
      </c>
      <c r="BG180" s="143">
        <f t="shared" si="32"/>
        <v>0</v>
      </c>
      <c r="BH180" s="143">
        <f t="shared" si="33"/>
        <v>0</v>
      </c>
      <c r="BI180" s="143">
        <f t="shared" si="34"/>
        <v>0</v>
      </c>
      <c r="BJ180" s="13" t="s">
        <v>76</v>
      </c>
      <c r="BK180" s="144">
        <f t="shared" si="35"/>
        <v>0</v>
      </c>
      <c r="BL180" s="13" t="s">
        <v>144</v>
      </c>
      <c r="BM180" s="142" t="s">
        <v>265</v>
      </c>
    </row>
    <row r="181" spans="2:65" s="1" customFormat="1" ht="24.15" customHeight="1">
      <c r="B181" s="131"/>
      <c r="C181" s="132" t="s">
        <v>266</v>
      </c>
      <c r="D181" s="132" t="s">
        <v>117</v>
      </c>
      <c r="E181" s="133" t="s">
        <v>267</v>
      </c>
      <c r="F181" s="134" t="s">
        <v>268</v>
      </c>
      <c r="G181" s="135" t="s">
        <v>166</v>
      </c>
      <c r="H181" s="136">
        <v>5.0819999999999999</v>
      </c>
      <c r="I181" s="136"/>
      <c r="J181" s="136"/>
      <c r="K181" s="137"/>
      <c r="L181" s="25"/>
      <c r="M181" s="138" t="s">
        <v>1</v>
      </c>
      <c r="N181" s="139" t="s">
        <v>34</v>
      </c>
      <c r="O181" s="140">
        <v>0</v>
      </c>
      <c r="P181" s="140">
        <f t="shared" si="27"/>
        <v>0</v>
      </c>
      <c r="Q181" s="140">
        <v>0</v>
      </c>
      <c r="R181" s="140">
        <f t="shared" si="28"/>
        <v>0</v>
      </c>
      <c r="S181" s="140">
        <v>0</v>
      </c>
      <c r="T181" s="141">
        <f t="shared" si="29"/>
        <v>0</v>
      </c>
      <c r="AR181" s="142" t="s">
        <v>144</v>
      </c>
      <c r="AT181" s="142" t="s">
        <v>117</v>
      </c>
      <c r="AU181" s="142" t="s">
        <v>76</v>
      </c>
      <c r="AY181" s="13" t="s">
        <v>115</v>
      </c>
      <c r="BE181" s="143">
        <f t="shared" si="30"/>
        <v>0</v>
      </c>
      <c r="BF181" s="143">
        <f t="shared" si="31"/>
        <v>0</v>
      </c>
      <c r="BG181" s="143">
        <f t="shared" si="32"/>
        <v>0</v>
      </c>
      <c r="BH181" s="143">
        <f t="shared" si="33"/>
        <v>0</v>
      </c>
      <c r="BI181" s="143">
        <f t="shared" si="34"/>
        <v>0</v>
      </c>
      <c r="BJ181" s="13" t="s">
        <v>76</v>
      </c>
      <c r="BK181" s="144">
        <f t="shared" si="35"/>
        <v>0</v>
      </c>
      <c r="BL181" s="13" t="s">
        <v>144</v>
      </c>
      <c r="BM181" s="142" t="s">
        <v>269</v>
      </c>
    </row>
    <row r="182" spans="2:65" s="11" customFormat="1" ht="22.8" customHeight="1">
      <c r="B182" s="120"/>
      <c r="D182" s="121" t="s">
        <v>67</v>
      </c>
      <c r="E182" s="129" t="s">
        <v>270</v>
      </c>
      <c r="F182" s="129" t="s">
        <v>271</v>
      </c>
      <c r="J182" s="130"/>
      <c r="L182" s="120"/>
      <c r="M182" s="124"/>
      <c r="P182" s="125">
        <f>SUM(P183:P184)</f>
        <v>0</v>
      </c>
      <c r="R182" s="125">
        <f>SUM(R183:R184)</f>
        <v>0</v>
      </c>
      <c r="T182" s="126">
        <f>SUM(T183:T184)</f>
        <v>0</v>
      </c>
      <c r="AR182" s="121" t="s">
        <v>76</v>
      </c>
      <c r="AT182" s="127" t="s">
        <v>67</v>
      </c>
      <c r="AU182" s="127" t="s">
        <v>73</v>
      </c>
      <c r="AY182" s="121" t="s">
        <v>115</v>
      </c>
      <c r="BK182" s="128">
        <f>SUM(BK183:BK184)</f>
        <v>0</v>
      </c>
    </row>
    <row r="183" spans="2:65" s="1" customFormat="1" ht="16.5" customHeight="1">
      <c r="B183" s="131"/>
      <c r="C183" s="132" t="s">
        <v>194</v>
      </c>
      <c r="D183" s="132" t="s">
        <v>117</v>
      </c>
      <c r="E183" s="133" t="s">
        <v>272</v>
      </c>
      <c r="F183" s="134" t="s">
        <v>273</v>
      </c>
      <c r="G183" s="135" t="s">
        <v>274</v>
      </c>
      <c r="H183" s="136">
        <v>1</v>
      </c>
      <c r="I183" s="136"/>
      <c r="J183" s="136"/>
      <c r="K183" s="137"/>
      <c r="L183" s="25"/>
      <c r="M183" s="138" t="s">
        <v>1</v>
      </c>
      <c r="N183" s="139" t="s">
        <v>34</v>
      </c>
      <c r="O183" s="140">
        <v>0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144</v>
      </c>
      <c r="AT183" s="142" t="s">
        <v>117</v>
      </c>
      <c r="AU183" s="142" t="s">
        <v>76</v>
      </c>
      <c r="AY183" s="13" t="s">
        <v>115</v>
      </c>
      <c r="BE183" s="143">
        <f>IF(N183="základná",J183,0)</f>
        <v>0</v>
      </c>
      <c r="BF183" s="143">
        <f>IF(N183="znížená",J183,0)</f>
        <v>0</v>
      </c>
      <c r="BG183" s="143">
        <f>IF(N183="zákl. prenesená",J183,0)</f>
        <v>0</v>
      </c>
      <c r="BH183" s="143">
        <f>IF(N183="zníž. prenesená",J183,0)</f>
        <v>0</v>
      </c>
      <c r="BI183" s="143">
        <f>IF(N183="nulová",J183,0)</f>
        <v>0</v>
      </c>
      <c r="BJ183" s="13" t="s">
        <v>76</v>
      </c>
      <c r="BK183" s="144">
        <f>ROUND(I183*H183,3)</f>
        <v>0</v>
      </c>
      <c r="BL183" s="13" t="s">
        <v>144</v>
      </c>
      <c r="BM183" s="142" t="s">
        <v>275</v>
      </c>
    </row>
    <row r="184" spans="2:65" s="1" customFormat="1" ht="16.5" customHeight="1">
      <c r="B184" s="131"/>
      <c r="C184" s="132" t="s">
        <v>276</v>
      </c>
      <c r="D184" s="132" t="s">
        <v>117</v>
      </c>
      <c r="E184" s="133" t="s">
        <v>277</v>
      </c>
      <c r="F184" s="134" t="s">
        <v>278</v>
      </c>
      <c r="G184" s="135" t="s">
        <v>279</v>
      </c>
      <c r="H184" s="136">
        <v>1</v>
      </c>
      <c r="I184" s="136"/>
      <c r="J184" s="136"/>
      <c r="K184" s="137"/>
      <c r="L184" s="25"/>
      <c r="M184" s="138" t="s">
        <v>1</v>
      </c>
      <c r="N184" s="139" t="s">
        <v>34</v>
      </c>
      <c r="O184" s="140">
        <v>0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144</v>
      </c>
      <c r="AT184" s="142" t="s">
        <v>117</v>
      </c>
      <c r="AU184" s="142" t="s">
        <v>76</v>
      </c>
      <c r="AY184" s="13" t="s">
        <v>115</v>
      </c>
      <c r="BE184" s="143">
        <f>IF(N184="základná",J184,0)</f>
        <v>0</v>
      </c>
      <c r="BF184" s="143">
        <f>IF(N184="znížená",J184,0)</f>
        <v>0</v>
      </c>
      <c r="BG184" s="143">
        <f>IF(N184="zákl. prenesená",J184,0)</f>
        <v>0</v>
      </c>
      <c r="BH184" s="143">
        <f>IF(N184="zníž. prenesená",J184,0)</f>
        <v>0</v>
      </c>
      <c r="BI184" s="143">
        <f>IF(N184="nulová",J184,0)</f>
        <v>0</v>
      </c>
      <c r="BJ184" s="13" t="s">
        <v>76</v>
      </c>
      <c r="BK184" s="144">
        <f>ROUND(I184*H184,3)</f>
        <v>0</v>
      </c>
      <c r="BL184" s="13" t="s">
        <v>144</v>
      </c>
      <c r="BM184" s="142" t="s">
        <v>280</v>
      </c>
    </row>
    <row r="185" spans="2:65" s="11" customFormat="1" ht="22.8" customHeight="1">
      <c r="B185" s="120"/>
      <c r="D185" s="121" t="s">
        <v>67</v>
      </c>
      <c r="E185" s="129" t="s">
        <v>281</v>
      </c>
      <c r="F185" s="129" t="s">
        <v>282</v>
      </c>
      <c r="J185" s="130"/>
      <c r="L185" s="120"/>
      <c r="M185" s="124"/>
      <c r="P185" s="125">
        <f>SUM(P186:P190)</f>
        <v>0</v>
      </c>
      <c r="R185" s="125">
        <f>SUM(R186:R190)</f>
        <v>0</v>
      </c>
      <c r="T185" s="126">
        <f>SUM(T186:T190)</f>
        <v>0</v>
      </c>
      <c r="AR185" s="121" t="s">
        <v>76</v>
      </c>
      <c r="AT185" s="127" t="s">
        <v>67</v>
      </c>
      <c r="AU185" s="127" t="s">
        <v>73</v>
      </c>
      <c r="AY185" s="121" t="s">
        <v>115</v>
      </c>
      <c r="BK185" s="128">
        <f>SUM(BK186:BK190)</f>
        <v>0</v>
      </c>
    </row>
    <row r="186" spans="2:65" s="1" customFormat="1" ht="24.15" customHeight="1">
      <c r="B186" s="131"/>
      <c r="C186" s="132" t="s">
        <v>198</v>
      </c>
      <c r="D186" s="132" t="s">
        <v>117</v>
      </c>
      <c r="E186" s="133" t="s">
        <v>283</v>
      </c>
      <c r="F186" s="134" t="s">
        <v>284</v>
      </c>
      <c r="G186" s="135" t="s">
        <v>193</v>
      </c>
      <c r="H186" s="136">
        <v>72.17</v>
      </c>
      <c r="I186" s="136"/>
      <c r="J186" s="136"/>
      <c r="K186" s="137"/>
      <c r="L186" s="25"/>
      <c r="M186" s="138" t="s">
        <v>1</v>
      </c>
      <c r="N186" s="139" t="s">
        <v>34</v>
      </c>
      <c r="O186" s="140">
        <v>0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144</v>
      </c>
      <c r="AT186" s="142" t="s">
        <v>117</v>
      </c>
      <c r="AU186" s="142" t="s">
        <v>76</v>
      </c>
      <c r="AY186" s="13" t="s">
        <v>115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3" t="s">
        <v>76</v>
      </c>
      <c r="BK186" s="144">
        <f>ROUND(I186*H186,3)</f>
        <v>0</v>
      </c>
      <c r="BL186" s="13" t="s">
        <v>144</v>
      </c>
      <c r="BM186" s="142" t="s">
        <v>285</v>
      </c>
    </row>
    <row r="187" spans="2:65" s="1" customFormat="1" ht="21.75" customHeight="1">
      <c r="B187" s="131"/>
      <c r="C187" s="132" t="s">
        <v>286</v>
      </c>
      <c r="D187" s="132" t="s">
        <v>117</v>
      </c>
      <c r="E187" s="133" t="s">
        <v>287</v>
      </c>
      <c r="F187" s="134" t="s">
        <v>288</v>
      </c>
      <c r="G187" s="135" t="s">
        <v>274</v>
      </c>
      <c r="H187" s="136">
        <v>28</v>
      </c>
      <c r="I187" s="136"/>
      <c r="J187" s="136"/>
      <c r="K187" s="137"/>
      <c r="L187" s="25"/>
      <c r="M187" s="138" t="s">
        <v>1</v>
      </c>
      <c r="N187" s="139" t="s">
        <v>34</v>
      </c>
      <c r="O187" s="140">
        <v>0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144</v>
      </c>
      <c r="AT187" s="142" t="s">
        <v>117</v>
      </c>
      <c r="AU187" s="142" t="s">
        <v>76</v>
      </c>
      <c r="AY187" s="13" t="s">
        <v>115</v>
      </c>
      <c r="BE187" s="143">
        <f>IF(N187="základná",J187,0)</f>
        <v>0</v>
      </c>
      <c r="BF187" s="143">
        <f>IF(N187="znížená",J187,0)</f>
        <v>0</v>
      </c>
      <c r="BG187" s="143">
        <f>IF(N187="zákl. prenesená",J187,0)</f>
        <v>0</v>
      </c>
      <c r="BH187" s="143">
        <f>IF(N187="zníž. prenesená",J187,0)</f>
        <v>0</v>
      </c>
      <c r="BI187" s="143">
        <f>IF(N187="nulová",J187,0)</f>
        <v>0</v>
      </c>
      <c r="BJ187" s="13" t="s">
        <v>76</v>
      </c>
      <c r="BK187" s="144">
        <f>ROUND(I187*H187,3)</f>
        <v>0</v>
      </c>
      <c r="BL187" s="13" t="s">
        <v>144</v>
      </c>
      <c r="BM187" s="142" t="s">
        <v>289</v>
      </c>
    </row>
    <row r="188" spans="2:65" s="1" customFormat="1" ht="24.15" customHeight="1">
      <c r="B188" s="131"/>
      <c r="C188" s="132" t="s">
        <v>203</v>
      </c>
      <c r="D188" s="132" t="s">
        <v>117</v>
      </c>
      <c r="E188" s="133" t="s">
        <v>290</v>
      </c>
      <c r="F188" s="134" t="s">
        <v>291</v>
      </c>
      <c r="G188" s="135" t="s">
        <v>193</v>
      </c>
      <c r="H188" s="136">
        <v>144.19999999999999</v>
      </c>
      <c r="I188" s="136"/>
      <c r="J188" s="136"/>
      <c r="K188" s="137"/>
      <c r="L188" s="25"/>
      <c r="M188" s="138" t="s">
        <v>1</v>
      </c>
      <c r="N188" s="139" t="s">
        <v>34</v>
      </c>
      <c r="O188" s="140">
        <v>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144</v>
      </c>
      <c r="AT188" s="142" t="s">
        <v>117</v>
      </c>
      <c r="AU188" s="142" t="s">
        <v>76</v>
      </c>
      <c r="AY188" s="13" t="s">
        <v>115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3" t="s">
        <v>76</v>
      </c>
      <c r="BK188" s="144">
        <f>ROUND(I188*H188,3)</f>
        <v>0</v>
      </c>
      <c r="BL188" s="13" t="s">
        <v>144</v>
      </c>
      <c r="BM188" s="142" t="s">
        <v>292</v>
      </c>
    </row>
    <row r="189" spans="2:65" s="1" customFormat="1" ht="24.15" customHeight="1">
      <c r="B189" s="131"/>
      <c r="C189" s="132" t="s">
        <v>293</v>
      </c>
      <c r="D189" s="132" t="s">
        <v>117</v>
      </c>
      <c r="E189" s="133" t="s">
        <v>294</v>
      </c>
      <c r="F189" s="134" t="s">
        <v>295</v>
      </c>
      <c r="G189" s="135" t="s">
        <v>274</v>
      </c>
      <c r="H189" s="136">
        <v>14</v>
      </c>
      <c r="I189" s="136"/>
      <c r="J189" s="136"/>
      <c r="K189" s="137"/>
      <c r="L189" s="25"/>
      <c r="M189" s="138" t="s">
        <v>1</v>
      </c>
      <c r="N189" s="139" t="s">
        <v>34</v>
      </c>
      <c r="O189" s="140">
        <v>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144</v>
      </c>
      <c r="AT189" s="142" t="s">
        <v>117</v>
      </c>
      <c r="AU189" s="142" t="s">
        <v>76</v>
      </c>
      <c r="AY189" s="13" t="s">
        <v>115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3" t="s">
        <v>76</v>
      </c>
      <c r="BK189" s="144">
        <f>ROUND(I189*H189,3)</f>
        <v>0</v>
      </c>
      <c r="BL189" s="13" t="s">
        <v>144</v>
      </c>
      <c r="BM189" s="142" t="s">
        <v>296</v>
      </c>
    </row>
    <row r="190" spans="2:65" s="1" customFormat="1" ht="24.15" customHeight="1">
      <c r="B190" s="131"/>
      <c r="C190" s="132" t="s">
        <v>206</v>
      </c>
      <c r="D190" s="132" t="s">
        <v>117</v>
      </c>
      <c r="E190" s="133" t="s">
        <v>297</v>
      </c>
      <c r="F190" s="134" t="s">
        <v>298</v>
      </c>
      <c r="G190" s="135" t="s">
        <v>166</v>
      </c>
      <c r="H190" s="136">
        <v>0.53300000000000003</v>
      </c>
      <c r="I190" s="136"/>
      <c r="J190" s="136"/>
      <c r="K190" s="137"/>
      <c r="L190" s="25"/>
      <c r="M190" s="138" t="s">
        <v>1</v>
      </c>
      <c r="N190" s="139" t="s">
        <v>34</v>
      </c>
      <c r="O190" s="140">
        <v>0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144</v>
      </c>
      <c r="AT190" s="142" t="s">
        <v>117</v>
      </c>
      <c r="AU190" s="142" t="s">
        <v>76</v>
      </c>
      <c r="AY190" s="13" t="s">
        <v>115</v>
      </c>
      <c r="BE190" s="143">
        <f>IF(N190="základná",J190,0)</f>
        <v>0</v>
      </c>
      <c r="BF190" s="143">
        <f>IF(N190="znížená",J190,0)</f>
        <v>0</v>
      </c>
      <c r="BG190" s="143">
        <f>IF(N190="zákl. prenesená",J190,0)</f>
        <v>0</v>
      </c>
      <c r="BH190" s="143">
        <f>IF(N190="zníž. prenesená",J190,0)</f>
        <v>0</v>
      </c>
      <c r="BI190" s="143">
        <f>IF(N190="nulová",J190,0)</f>
        <v>0</v>
      </c>
      <c r="BJ190" s="13" t="s">
        <v>76</v>
      </c>
      <c r="BK190" s="144">
        <f>ROUND(I190*H190,3)</f>
        <v>0</v>
      </c>
      <c r="BL190" s="13" t="s">
        <v>144</v>
      </c>
      <c r="BM190" s="142" t="s">
        <v>299</v>
      </c>
    </row>
    <row r="191" spans="2:65" s="11" customFormat="1" ht="22.8" customHeight="1">
      <c r="B191" s="120"/>
      <c r="D191" s="121" t="s">
        <v>67</v>
      </c>
      <c r="E191" s="129" t="s">
        <v>300</v>
      </c>
      <c r="F191" s="129" t="s">
        <v>301</v>
      </c>
      <c r="J191" s="130"/>
      <c r="L191" s="120"/>
      <c r="M191" s="124"/>
      <c r="P191" s="125">
        <f>SUM(P192:P200)</f>
        <v>0</v>
      </c>
      <c r="R191" s="125">
        <f>SUM(R192:R200)</f>
        <v>0</v>
      </c>
      <c r="T191" s="126">
        <f>SUM(T192:T200)</f>
        <v>0</v>
      </c>
      <c r="AR191" s="121" t="s">
        <v>76</v>
      </c>
      <c r="AT191" s="127" t="s">
        <v>67</v>
      </c>
      <c r="AU191" s="127" t="s">
        <v>73</v>
      </c>
      <c r="AY191" s="121" t="s">
        <v>115</v>
      </c>
      <c r="BK191" s="128">
        <f>SUM(BK192:BK200)</f>
        <v>0</v>
      </c>
    </row>
    <row r="192" spans="2:65" s="1" customFormat="1" ht="16.5" customHeight="1">
      <c r="B192" s="131"/>
      <c r="C192" s="132" t="s">
        <v>302</v>
      </c>
      <c r="D192" s="132" t="s">
        <v>117</v>
      </c>
      <c r="E192" s="133" t="s">
        <v>303</v>
      </c>
      <c r="F192" s="134" t="s">
        <v>304</v>
      </c>
      <c r="G192" s="135" t="s">
        <v>158</v>
      </c>
      <c r="H192" s="136">
        <v>205.2</v>
      </c>
      <c r="I192" s="136"/>
      <c r="J192" s="136"/>
      <c r="K192" s="137"/>
      <c r="L192" s="25"/>
      <c r="M192" s="138" t="s">
        <v>1</v>
      </c>
      <c r="N192" s="139" t="s">
        <v>34</v>
      </c>
      <c r="O192" s="140">
        <v>0</v>
      </c>
      <c r="P192" s="140">
        <f t="shared" ref="P192:P200" si="36">O192*H192</f>
        <v>0</v>
      </c>
      <c r="Q192" s="140">
        <v>0</v>
      </c>
      <c r="R192" s="140">
        <f t="shared" ref="R192:R200" si="37">Q192*H192</f>
        <v>0</v>
      </c>
      <c r="S192" s="140">
        <v>0</v>
      </c>
      <c r="T192" s="141">
        <f t="shared" ref="T192:T200" si="38">S192*H192</f>
        <v>0</v>
      </c>
      <c r="AR192" s="142" t="s">
        <v>144</v>
      </c>
      <c r="AT192" s="142" t="s">
        <v>117</v>
      </c>
      <c r="AU192" s="142" t="s">
        <v>76</v>
      </c>
      <c r="AY192" s="13" t="s">
        <v>115</v>
      </c>
      <c r="BE192" s="143">
        <f t="shared" ref="BE192:BE200" si="39">IF(N192="základná",J192,0)</f>
        <v>0</v>
      </c>
      <c r="BF192" s="143">
        <f t="shared" ref="BF192:BF200" si="40">IF(N192="znížená",J192,0)</f>
        <v>0</v>
      </c>
      <c r="BG192" s="143">
        <f t="shared" ref="BG192:BG200" si="41">IF(N192="zákl. prenesená",J192,0)</f>
        <v>0</v>
      </c>
      <c r="BH192" s="143">
        <f t="shared" ref="BH192:BH200" si="42">IF(N192="zníž. prenesená",J192,0)</f>
        <v>0</v>
      </c>
      <c r="BI192" s="143">
        <f t="shared" ref="BI192:BI200" si="43">IF(N192="nulová",J192,0)</f>
        <v>0</v>
      </c>
      <c r="BJ192" s="13" t="s">
        <v>76</v>
      </c>
      <c r="BK192" s="144">
        <f t="shared" ref="BK192:BK200" si="44">ROUND(I192*H192,3)</f>
        <v>0</v>
      </c>
      <c r="BL192" s="13" t="s">
        <v>144</v>
      </c>
      <c r="BM192" s="142" t="s">
        <v>305</v>
      </c>
    </row>
    <row r="193" spans="2:65" s="1" customFormat="1" ht="24.15" customHeight="1">
      <c r="B193" s="131"/>
      <c r="C193" s="154" t="s">
        <v>210</v>
      </c>
      <c r="D193" s="154" t="s">
        <v>245</v>
      </c>
      <c r="E193" s="155" t="s">
        <v>306</v>
      </c>
      <c r="F193" s="156" t="s">
        <v>307</v>
      </c>
      <c r="G193" s="157" t="s">
        <v>158</v>
      </c>
      <c r="H193" s="158">
        <v>235.98</v>
      </c>
      <c r="I193" s="145"/>
      <c r="J193" s="145"/>
      <c r="K193" s="146"/>
      <c r="L193" s="147"/>
      <c r="M193" s="148" t="s">
        <v>1</v>
      </c>
      <c r="N193" s="149" t="s">
        <v>34</v>
      </c>
      <c r="O193" s="140">
        <v>0</v>
      </c>
      <c r="P193" s="140">
        <f t="shared" si="36"/>
        <v>0</v>
      </c>
      <c r="Q193" s="140">
        <v>0</v>
      </c>
      <c r="R193" s="140">
        <f t="shared" si="37"/>
        <v>0</v>
      </c>
      <c r="S193" s="140">
        <v>0</v>
      </c>
      <c r="T193" s="141">
        <f t="shared" si="38"/>
        <v>0</v>
      </c>
      <c r="AR193" s="142" t="s">
        <v>174</v>
      </c>
      <c r="AT193" s="142" t="s">
        <v>245</v>
      </c>
      <c r="AU193" s="142" t="s">
        <v>76</v>
      </c>
      <c r="AY193" s="13" t="s">
        <v>115</v>
      </c>
      <c r="BE193" s="143">
        <f t="shared" si="39"/>
        <v>0</v>
      </c>
      <c r="BF193" s="143">
        <f t="shared" si="40"/>
        <v>0</v>
      </c>
      <c r="BG193" s="143">
        <f t="shared" si="41"/>
        <v>0</v>
      </c>
      <c r="BH193" s="143">
        <f t="shared" si="42"/>
        <v>0</v>
      </c>
      <c r="BI193" s="143">
        <f t="shared" si="43"/>
        <v>0</v>
      </c>
      <c r="BJ193" s="13" t="s">
        <v>76</v>
      </c>
      <c r="BK193" s="144">
        <f t="shared" si="44"/>
        <v>0</v>
      </c>
      <c r="BL193" s="13" t="s">
        <v>144</v>
      </c>
      <c r="BM193" s="142" t="s">
        <v>308</v>
      </c>
    </row>
    <row r="194" spans="2:65" s="1" customFormat="1" ht="24.15" customHeight="1">
      <c r="B194" s="131"/>
      <c r="C194" s="132" t="s">
        <v>309</v>
      </c>
      <c r="D194" s="132" t="s">
        <v>117</v>
      </c>
      <c r="E194" s="133" t="s">
        <v>310</v>
      </c>
      <c r="F194" s="134" t="s">
        <v>311</v>
      </c>
      <c r="G194" s="135" t="s">
        <v>158</v>
      </c>
      <c r="H194" s="136">
        <v>2084.462</v>
      </c>
      <c r="I194" s="136"/>
      <c r="J194" s="136"/>
      <c r="K194" s="137"/>
      <c r="L194" s="25"/>
      <c r="M194" s="138" t="s">
        <v>1</v>
      </c>
      <c r="N194" s="139" t="s">
        <v>34</v>
      </c>
      <c r="O194" s="140">
        <v>0</v>
      </c>
      <c r="P194" s="140">
        <f t="shared" si="36"/>
        <v>0</v>
      </c>
      <c r="Q194" s="140">
        <v>0</v>
      </c>
      <c r="R194" s="140">
        <f t="shared" si="37"/>
        <v>0</v>
      </c>
      <c r="S194" s="140">
        <v>0</v>
      </c>
      <c r="T194" s="141">
        <f t="shared" si="38"/>
        <v>0</v>
      </c>
      <c r="AR194" s="142" t="s">
        <v>144</v>
      </c>
      <c r="AT194" s="142" t="s">
        <v>117</v>
      </c>
      <c r="AU194" s="142" t="s">
        <v>76</v>
      </c>
      <c r="AY194" s="13" t="s">
        <v>115</v>
      </c>
      <c r="BE194" s="143">
        <f t="shared" si="39"/>
        <v>0</v>
      </c>
      <c r="BF194" s="143">
        <f t="shared" si="40"/>
        <v>0</v>
      </c>
      <c r="BG194" s="143">
        <f t="shared" si="41"/>
        <v>0</v>
      </c>
      <c r="BH194" s="143">
        <f t="shared" si="42"/>
        <v>0</v>
      </c>
      <c r="BI194" s="143">
        <f t="shared" si="43"/>
        <v>0</v>
      </c>
      <c r="BJ194" s="13" t="s">
        <v>76</v>
      </c>
      <c r="BK194" s="144">
        <f t="shared" si="44"/>
        <v>0</v>
      </c>
      <c r="BL194" s="13" t="s">
        <v>144</v>
      </c>
      <c r="BM194" s="142" t="s">
        <v>312</v>
      </c>
    </row>
    <row r="195" spans="2:65" s="1" customFormat="1" ht="37.799999999999997" customHeight="1">
      <c r="B195" s="131"/>
      <c r="C195" s="154" t="s">
        <v>213</v>
      </c>
      <c r="D195" s="154" t="s">
        <v>245</v>
      </c>
      <c r="E195" s="155" t="s">
        <v>313</v>
      </c>
      <c r="F195" s="156" t="s">
        <v>314</v>
      </c>
      <c r="G195" s="157" t="s">
        <v>158</v>
      </c>
      <c r="H195" s="158">
        <v>2084.462</v>
      </c>
      <c r="I195" s="145"/>
      <c r="J195" s="145"/>
      <c r="K195" s="146"/>
      <c r="L195" s="147"/>
      <c r="M195" s="148" t="s">
        <v>1</v>
      </c>
      <c r="N195" s="149" t="s">
        <v>34</v>
      </c>
      <c r="O195" s="140">
        <v>0</v>
      </c>
      <c r="P195" s="140">
        <f t="shared" si="36"/>
        <v>0</v>
      </c>
      <c r="Q195" s="140">
        <v>0</v>
      </c>
      <c r="R195" s="140">
        <f t="shared" si="37"/>
        <v>0</v>
      </c>
      <c r="S195" s="140">
        <v>0</v>
      </c>
      <c r="T195" s="141">
        <f t="shared" si="38"/>
        <v>0</v>
      </c>
      <c r="AR195" s="142" t="s">
        <v>174</v>
      </c>
      <c r="AT195" s="142" t="s">
        <v>245</v>
      </c>
      <c r="AU195" s="142" t="s">
        <v>76</v>
      </c>
      <c r="AY195" s="13" t="s">
        <v>115</v>
      </c>
      <c r="BE195" s="143">
        <f t="shared" si="39"/>
        <v>0</v>
      </c>
      <c r="BF195" s="143">
        <f t="shared" si="40"/>
        <v>0</v>
      </c>
      <c r="BG195" s="143">
        <f t="shared" si="41"/>
        <v>0</v>
      </c>
      <c r="BH195" s="143">
        <f t="shared" si="42"/>
        <v>0</v>
      </c>
      <c r="BI195" s="143">
        <f t="shared" si="43"/>
        <v>0</v>
      </c>
      <c r="BJ195" s="13" t="s">
        <v>76</v>
      </c>
      <c r="BK195" s="144">
        <f t="shared" si="44"/>
        <v>0</v>
      </c>
      <c r="BL195" s="13" t="s">
        <v>144</v>
      </c>
      <c r="BM195" s="142" t="s">
        <v>315</v>
      </c>
    </row>
    <row r="196" spans="2:65" s="1" customFormat="1" ht="24.15" customHeight="1">
      <c r="B196" s="131"/>
      <c r="C196" s="132" t="s">
        <v>316</v>
      </c>
      <c r="D196" s="132" t="s">
        <v>117</v>
      </c>
      <c r="E196" s="133" t="s">
        <v>317</v>
      </c>
      <c r="F196" s="134" t="s">
        <v>318</v>
      </c>
      <c r="G196" s="135" t="s">
        <v>319</v>
      </c>
      <c r="H196" s="136">
        <v>36253</v>
      </c>
      <c r="I196" s="136"/>
      <c r="J196" s="136"/>
      <c r="K196" s="137"/>
      <c r="L196" s="25"/>
      <c r="M196" s="138" t="s">
        <v>1</v>
      </c>
      <c r="N196" s="139" t="s">
        <v>34</v>
      </c>
      <c r="O196" s="140">
        <v>0</v>
      </c>
      <c r="P196" s="140">
        <f t="shared" si="36"/>
        <v>0</v>
      </c>
      <c r="Q196" s="140">
        <v>0</v>
      </c>
      <c r="R196" s="140">
        <f t="shared" si="37"/>
        <v>0</v>
      </c>
      <c r="S196" s="140">
        <v>0</v>
      </c>
      <c r="T196" s="141">
        <f t="shared" si="38"/>
        <v>0</v>
      </c>
      <c r="AR196" s="142" t="s">
        <v>144</v>
      </c>
      <c r="AT196" s="142" t="s">
        <v>117</v>
      </c>
      <c r="AU196" s="142" t="s">
        <v>76</v>
      </c>
      <c r="AY196" s="13" t="s">
        <v>115</v>
      </c>
      <c r="BE196" s="143">
        <f t="shared" si="39"/>
        <v>0</v>
      </c>
      <c r="BF196" s="143">
        <f t="shared" si="40"/>
        <v>0</v>
      </c>
      <c r="BG196" s="143">
        <f t="shared" si="41"/>
        <v>0</v>
      </c>
      <c r="BH196" s="143">
        <f t="shared" si="42"/>
        <v>0</v>
      </c>
      <c r="BI196" s="143">
        <f t="shared" si="43"/>
        <v>0</v>
      </c>
      <c r="BJ196" s="13" t="s">
        <v>76</v>
      </c>
      <c r="BK196" s="144">
        <f t="shared" si="44"/>
        <v>0</v>
      </c>
      <c r="BL196" s="13" t="s">
        <v>144</v>
      </c>
      <c r="BM196" s="142" t="s">
        <v>320</v>
      </c>
    </row>
    <row r="197" spans="2:65" s="1" customFormat="1" ht="37.799999999999997" customHeight="1">
      <c r="B197" s="131"/>
      <c r="C197" s="132" t="s">
        <v>217</v>
      </c>
      <c r="D197" s="132" t="s">
        <v>117</v>
      </c>
      <c r="E197" s="133" t="s">
        <v>321</v>
      </c>
      <c r="F197" s="134" t="s">
        <v>322</v>
      </c>
      <c r="G197" s="135" t="s">
        <v>319</v>
      </c>
      <c r="H197" s="136">
        <v>9462.9639999999999</v>
      </c>
      <c r="I197" s="136"/>
      <c r="J197" s="136"/>
      <c r="K197" s="137"/>
      <c r="L197" s="25"/>
      <c r="M197" s="138" t="s">
        <v>1</v>
      </c>
      <c r="N197" s="139" t="s">
        <v>34</v>
      </c>
      <c r="O197" s="140">
        <v>0</v>
      </c>
      <c r="P197" s="140">
        <f t="shared" si="36"/>
        <v>0</v>
      </c>
      <c r="Q197" s="140">
        <v>0</v>
      </c>
      <c r="R197" s="140">
        <f t="shared" si="37"/>
        <v>0</v>
      </c>
      <c r="S197" s="140">
        <v>0</v>
      </c>
      <c r="T197" s="141">
        <f t="shared" si="38"/>
        <v>0</v>
      </c>
      <c r="AR197" s="142" t="s">
        <v>144</v>
      </c>
      <c r="AT197" s="142" t="s">
        <v>117</v>
      </c>
      <c r="AU197" s="142" t="s">
        <v>76</v>
      </c>
      <c r="AY197" s="13" t="s">
        <v>115</v>
      </c>
      <c r="BE197" s="143">
        <f t="shared" si="39"/>
        <v>0</v>
      </c>
      <c r="BF197" s="143">
        <f t="shared" si="40"/>
        <v>0</v>
      </c>
      <c r="BG197" s="143">
        <f t="shared" si="41"/>
        <v>0</v>
      </c>
      <c r="BH197" s="143">
        <f t="shared" si="42"/>
        <v>0</v>
      </c>
      <c r="BI197" s="143">
        <f t="shared" si="43"/>
        <v>0</v>
      </c>
      <c r="BJ197" s="13" t="s">
        <v>76</v>
      </c>
      <c r="BK197" s="144">
        <f t="shared" si="44"/>
        <v>0</v>
      </c>
      <c r="BL197" s="13" t="s">
        <v>144</v>
      </c>
      <c r="BM197" s="142" t="s">
        <v>323</v>
      </c>
    </row>
    <row r="198" spans="2:65" s="1" customFormat="1" ht="24.15" customHeight="1">
      <c r="B198" s="131"/>
      <c r="C198" s="154" t="s">
        <v>324</v>
      </c>
      <c r="D198" s="154" t="s">
        <v>245</v>
      </c>
      <c r="E198" s="155" t="s">
        <v>325</v>
      </c>
      <c r="F198" s="156" t="s">
        <v>326</v>
      </c>
      <c r="G198" s="157" t="s">
        <v>166</v>
      </c>
      <c r="H198" s="158">
        <v>4.1630000000000003</v>
      </c>
      <c r="I198" s="145"/>
      <c r="J198" s="145"/>
      <c r="K198" s="146"/>
      <c r="L198" s="147"/>
      <c r="M198" s="148" t="s">
        <v>1</v>
      </c>
      <c r="N198" s="149" t="s">
        <v>34</v>
      </c>
      <c r="O198" s="140">
        <v>0</v>
      </c>
      <c r="P198" s="140">
        <f t="shared" si="36"/>
        <v>0</v>
      </c>
      <c r="Q198" s="140">
        <v>0</v>
      </c>
      <c r="R198" s="140">
        <f t="shared" si="37"/>
        <v>0</v>
      </c>
      <c r="S198" s="140">
        <v>0</v>
      </c>
      <c r="T198" s="141">
        <f t="shared" si="38"/>
        <v>0</v>
      </c>
      <c r="AR198" s="142" t="s">
        <v>174</v>
      </c>
      <c r="AT198" s="142" t="s">
        <v>245</v>
      </c>
      <c r="AU198" s="142" t="s">
        <v>76</v>
      </c>
      <c r="AY198" s="13" t="s">
        <v>115</v>
      </c>
      <c r="BE198" s="143">
        <f t="shared" si="39"/>
        <v>0</v>
      </c>
      <c r="BF198" s="143">
        <f t="shared" si="40"/>
        <v>0</v>
      </c>
      <c r="BG198" s="143">
        <f t="shared" si="41"/>
        <v>0</v>
      </c>
      <c r="BH198" s="143">
        <f t="shared" si="42"/>
        <v>0</v>
      </c>
      <c r="BI198" s="143">
        <f t="shared" si="43"/>
        <v>0</v>
      </c>
      <c r="BJ198" s="13" t="s">
        <v>76</v>
      </c>
      <c r="BK198" s="144">
        <f t="shared" si="44"/>
        <v>0</v>
      </c>
      <c r="BL198" s="13" t="s">
        <v>144</v>
      </c>
      <c r="BM198" s="142" t="s">
        <v>327</v>
      </c>
    </row>
    <row r="199" spans="2:65" s="1" customFormat="1" ht="24.15" customHeight="1">
      <c r="B199" s="131"/>
      <c r="C199" s="154" t="s">
        <v>220</v>
      </c>
      <c r="D199" s="154" t="s">
        <v>245</v>
      </c>
      <c r="E199" s="155" t="s">
        <v>328</v>
      </c>
      <c r="F199" s="156" t="s">
        <v>329</v>
      </c>
      <c r="G199" s="157" t="s">
        <v>166</v>
      </c>
      <c r="H199" s="158">
        <v>5.3</v>
      </c>
      <c r="I199" s="145"/>
      <c r="J199" s="145"/>
      <c r="K199" s="146"/>
      <c r="L199" s="147"/>
      <c r="M199" s="148" t="s">
        <v>1</v>
      </c>
      <c r="N199" s="149" t="s">
        <v>34</v>
      </c>
      <c r="O199" s="140">
        <v>0</v>
      </c>
      <c r="P199" s="140">
        <f t="shared" si="36"/>
        <v>0</v>
      </c>
      <c r="Q199" s="140">
        <v>0</v>
      </c>
      <c r="R199" s="140">
        <f t="shared" si="37"/>
        <v>0</v>
      </c>
      <c r="S199" s="140">
        <v>0</v>
      </c>
      <c r="T199" s="141">
        <f t="shared" si="38"/>
        <v>0</v>
      </c>
      <c r="AR199" s="142" t="s">
        <v>174</v>
      </c>
      <c r="AT199" s="142" t="s">
        <v>245</v>
      </c>
      <c r="AU199" s="142" t="s">
        <v>76</v>
      </c>
      <c r="AY199" s="13" t="s">
        <v>115</v>
      </c>
      <c r="BE199" s="143">
        <f t="shared" si="39"/>
        <v>0</v>
      </c>
      <c r="BF199" s="143">
        <f t="shared" si="40"/>
        <v>0</v>
      </c>
      <c r="BG199" s="143">
        <f t="shared" si="41"/>
        <v>0</v>
      </c>
      <c r="BH199" s="143">
        <f t="shared" si="42"/>
        <v>0</v>
      </c>
      <c r="BI199" s="143">
        <f t="shared" si="43"/>
        <v>0</v>
      </c>
      <c r="BJ199" s="13" t="s">
        <v>76</v>
      </c>
      <c r="BK199" s="144">
        <f t="shared" si="44"/>
        <v>0</v>
      </c>
      <c r="BL199" s="13" t="s">
        <v>144</v>
      </c>
      <c r="BM199" s="142" t="s">
        <v>330</v>
      </c>
    </row>
    <row r="200" spans="2:65" s="1" customFormat="1" ht="24.15" customHeight="1">
      <c r="B200" s="131"/>
      <c r="C200" s="132" t="s">
        <v>331</v>
      </c>
      <c r="D200" s="132" t="s">
        <v>117</v>
      </c>
      <c r="E200" s="133" t="s">
        <v>332</v>
      </c>
      <c r="F200" s="134" t="s">
        <v>333</v>
      </c>
      <c r="G200" s="135" t="s">
        <v>166</v>
      </c>
      <c r="H200" s="136">
        <v>52.298999999999999</v>
      </c>
      <c r="I200" s="136"/>
      <c r="J200" s="136"/>
      <c r="K200" s="137"/>
      <c r="L200" s="25"/>
      <c r="M200" s="138" t="s">
        <v>1</v>
      </c>
      <c r="N200" s="139" t="s">
        <v>34</v>
      </c>
      <c r="O200" s="140">
        <v>0</v>
      </c>
      <c r="P200" s="140">
        <f t="shared" si="36"/>
        <v>0</v>
      </c>
      <c r="Q200" s="140">
        <v>0</v>
      </c>
      <c r="R200" s="140">
        <f t="shared" si="37"/>
        <v>0</v>
      </c>
      <c r="S200" s="140">
        <v>0</v>
      </c>
      <c r="T200" s="141">
        <f t="shared" si="38"/>
        <v>0</v>
      </c>
      <c r="AR200" s="142" t="s">
        <v>144</v>
      </c>
      <c r="AT200" s="142" t="s">
        <v>117</v>
      </c>
      <c r="AU200" s="142" t="s">
        <v>76</v>
      </c>
      <c r="AY200" s="13" t="s">
        <v>115</v>
      </c>
      <c r="BE200" s="143">
        <f t="shared" si="39"/>
        <v>0</v>
      </c>
      <c r="BF200" s="143">
        <f t="shared" si="40"/>
        <v>0</v>
      </c>
      <c r="BG200" s="143">
        <f t="shared" si="41"/>
        <v>0</v>
      </c>
      <c r="BH200" s="143">
        <f t="shared" si="42"/>
        <v>0</v>
      </c>
      <c r="BI200" s="143">
        <f t="shared" si="43"/>
        <v>0</v>
      </c>
      <c r="BJ200" s="13" t="s">
        <v>76</v>
      </c>
      <c r="BK200" s="144">
        <f t="shared" si="44"/>
        <v>0</v>
      </c>
      <c r="BL200" s="13" t="s">
        <v>144</v>
      </c>
      <c r="BM200" s="142" t="s">
        <v>334</v>
      </c>
    </row>
    <row r="201" spans="2:65" s="11" customFormat="1" ht="25.95" customHeight="1">
      <c r="B201" s="120"/>
      <c r="D201" s="121" t="s">
        <v>67</v>
      </c>
      <c r="E201" s="122" t="s">
        <v>245</v>
      </c>
      <c r="F201" s="122" t="s">
        <v>335</v>
      </c>
      <c r="J201" s="123"/>
      <c r="L201" s="120"/>
      <c r="M201" s="124"/>
      <c r="P201" s="125">
        <f>P202</f>
        <v>0</v>
      </c>
      <c r="R201" s="125">
        <f>R202</f>
        <v>0</v>
      </c>
      <c r="T201" s="126">
        <f>T202</f>
        <v>0</v>
      </c>
      <c r="AR201" s="121" t="s">
        <v>124</v>
      </c>
      <c r="AT201" s="127" t="s">
        <v>67</v>
      </c>
      <c r="AU201" s="127" t="s">
        <v>68</v>
      </c>
      <c r="AY201" s="121" t="s">
        <v>115</v>
      </c>
      <c r="BK201" s="128">
        <f>BK202</f>
        <v>0</v>
      </c>
    </row>
    <row r="202" spans="2:65" s="11" customFormat="1" ht="22.8" customHeight="1">
      <c r="B202" s="120"/>
      <c r="D202" s="121" t="s">
        <v>67</v>
      </c>
      <c r="E202" s="129" t="s">
        <v>336</v>
      </c>
      <c r="F202" s="129" t="s">
        <v>337</v>
      </c>
      <c r="J202" s="130"/>
      <c r="L202" s="120"/>
      <c r="M202" s="124"/>
      <c r="P202" s="125">
        <f>P203</f>
        <v>0</v>
      </c>
      <c r="R202" s="125">
        <f>R203</f>
        <v>0</v>
      </c>
      <c r="T202" s="126">
        <f>T203</f>
        <v>0</v>
      </c>
      <c r="AR202" s="121" t="s">
        <v>124</v>
      </c>
      <c r="AT202" s="127" t="s">
        <v>67</v>
      </c>
      <c r="AU202" s="127" t="s">
        <v>73</v>
      </c>
      <c r="AY202" s="121" t="s">
        <v>115</v>
      </c>
      <c r="BK202" s="128">
        <f>BK203</f>
        <v>0</v>
      </c>
    </row>
    <row r="203" spans="2:65" s="1" customFormat="1" ht="16.5" customHeight="1">
      <c r="B203" s="131"/>
      <c r="C203" s="132" t="s">
        <v>224</v>
      </c>
      <c r="D203" s="132" t="s">
        <v>117</v>
      </c>
      <c r="E203" s="133" t="s">
        <v>338</v>
      </c>
      <c r="F203" s="134" t="s">
        <v>339</v>
      </c>
      <c r="G203" s="135" t="s">
        <v>279</v>
      </c>
      <c r="H203" s="136">
        <v>1</v>
      </c>
      <c r="I203" s="136"/>
      <c r="J203" s="136"/>
      <c r="K203" s="137"/>
      <c r="L203" s="25"/>
      <c r="M203" s="138" t="s">
        <v>1</v>
      </c>
      <c r="N203" s="139" t="s">
        <v>34</v>
      </c>
      <c r="O203" s="140">
        <v>0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236</v>
      </c>
      <c r="AT203" s="142" t="s">
        <v>117</v>
      </c>
      <c r="AU203" s="142" t="s">
        <v>76</v>
      </c>
      <c r="AY203" s="13" t="s">
        <v>115</v>
      </c>
      <c r="BE203" s="143">
        <f>IF(N203="základná",J203,0)</f>
        <v>0</v>
      </c>
      <c r="BF203" s="143">
        <f>IF(N203="znížená",J203,0)</f>
        <v>0</v>
      </c>
      <c r="BG203" s="143">
        <f>IF(N203="zákl. prenesená",J203,0)</f>
        <v>0</v>
      </c>
      <c r="BH203" s="143">
        <f>IF(N203="zníž. prenesená",J203,0)</f>
        <v>0</v>
      </c>
      <c r="BI203" s="143">
        <f>IF(N203="nulová",J203,0)</f>
        <v>0</v>
      </c>
      <c r="BJ203" s="13" t="s">
        <v>76</v>
      </c>
      <c r="BK203" s="144">
        <f>ROUND(I203*H203,3)</f>
        <v>0</v>
      </c>
      <c r="BL203" s="13" t="s">
        <v>236</v>
      </c>
      <c r="BM203" s="142" t="s">
        <v>340</v>
      </c>
    </row>
    <row r="204" spans="2:65" s="11" customFormat="1" ht="25.95" customHeight="1">
      <c r="B204" s="120"/>
      <c r="D204" s="121" t="s">
        <v>67</v>
      </c>
      <c r="E204" s="122" t="s">
        <v>341</v>
      </c>
      <c r="F204" s="122" t="s">
        <v>342</v>
      </c>
      <c r="J204" s="123"/>
      <c r="L204" s="120"/>
      <c r="M204" s="124"/>
      <c r="P204" s="125">
        <f>SUM(P205:P206)</f>
        <v>0</v>
      </c>
      <c r="R204" s="125">
        <f>SUM(R205:R206)</f>
        <v>0</v>
      </c>
      <c r="T204" s="126">
        <f>SUM(T205:T206)</f>
        <v>0</v>
      </c>
      <c r="AR204" s="121" t="s">
        <v>121</v>
      </c>
      <c r="AT204" s="127" t="s">
        <v>67</v>
      </c>
      <c r="AU204" s="127" t="s">
        <v>68</v>
      </c>
      <c r="AY204" s="121" t="s">
        <v>115</v>
      </c>
      <c r="BK204" s="128">
        <f>SUM(BK205:BK206)</f>
        <v>0</v>
      </c>
    </row>
    <row r="205" spans="2:65" s="1" customFormat="1" ht="33" customHeight="1">
      <c r="B205" s="131"/>
      <c r="C205" s="132" t="s">
        <v>343</v>
      </c>
      <c r="D205" s="132" t="s">
        <v>117</v>
      </c>
      <c r="E205" s="133" t="s">
        <v>344</v>
      </c>
      <c r="F205" s="134" t="s">
        <v>345</v>
      </c>
      <c r="G205" s="135" t="s">
        <v>346</v>
      </c>
      <c r="H205" s="136">
        <v>28</v>
      </c>
      <c r="I205" s="136"/>
      <c r="J205" s="136"/>
      <c r="K205" s="137"/>
      <c r="L205" s="25"/>
      <c r="M205" s="138" t="s">
        <v>1</v>
      </c>
      <c r="N205" s="139" t="s">
        <v>34</v>
      </c>
      <c r="O205" s="140">
        <v>0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347</v>
      </c>
      <c r="AT205" s="142" t="s">
        <v>117</v>
      </c>
      <c r="AU205" s="142" t="s">
        <v>73</v>
      </c>
      <c r="AY205" s="13" t="s">
        <v>115</v>
      </c>
      <c r="BE205" s="143">
        <f>IF(N205="základná",J205,0)</f>
        <v>0</v>
      </c>
      <c r="BF205" s="143">
        <f>IF(N205="znížená",J205,0)</f>
        <v>0</v>
      </c>
      <c r="BG205" s="143">
        <f>IF(N205="zákl. prenesená",J205,0)</f>
        <v>0</v>
      </c>
      <c r="BH205" s="143">
        <f>IF(N205="zníž. prenesená",J205,0)</f>
        <v>0</v>
      </c>
      <c r="BI205" s="143">
        <f>IF(N205="nulová",J205,0)</f>
        <v>0</v>
      </c>
      <c r="BJ205" s="13" t="s">
        <v>76</v>
      </c>
      <c r="BK205" s="144">
        <f>ROUND(I205*H205,3)</f>
        <v>0</v>
      </c>
      <c r="BL205" s="13" t="s">
        <v>347</v>
      </c>
      <c r="BM205" s="142" t="s">
        <v>348</v>
      </c>
    </row>
    <row r="206" spans="2:65" s="1" customFormat="1" ht="37.799999999999997" customHeight="1">
      <c r="B206" s="131"/>
      <c r="C206" s="132" t="s">
        <v>227</v>
      </c>
      <c r="D206" s="132" t="s">
        <v>117</v>
      </c>
      <c r="E206" s="133" t="s">
        <v>349</v>
      </c>
      <c r="F206" s="134" t="s">
        <v>350</v>
      </c>
      <c r="G206" s="135" t="s">
        <v>346</v>
      </c>
      <c r="H206" s="136">
        <v>17</v>
      </c>
      <c r="I206" s="136"/>
      <c r="J206" s="136"/>
      <c r="K206" s="137"/>
      <c r="L206" s="25"/>
      <c r="M206" s="150" t="s">
        <v>1</v>
      </c>
      <c r="N206" s="151" t="s">
        <v>34</v>
      </c>
      <c r="O206" s="152">
        <v>0</v>
      </c>
      <c r="P206" s="152">
        <f>O206*H206</f>
        <v>0</v>
      </c>
      <c r="Q206" s="152">
        <v>0</v>
      </c>
      <c r="R206" s="152">
        <f>Q206*H206</f>
        <v>0</v>
      </c>
      <c r="S206" s="152">
        <v>0</v>
      </c>
      <c r="T206" s="153">
        <f>S206*H206</f>
        <v>0</v>
      </c>
      <c r="AR206" s="142" t="s">
        <v>347</v>
      </c>
      <c r="AT206" s="142" t="s">
        <v>117</v>
      </c>
      <c r="AU206" s="142" t="s">
        <v>73</v>
      </c>
      <c r="AY206" s="13" t="s">
        <v>115</v>
      </c>
      <c r="BE206" s="143">
        <f>IF(N206="základná",J206,0)</f>
        <v>0</v>
      </c>
      <c r="BF206" s="143">
        <f>IF(N206="znížená",J206,0)</f>
        <v>0</v>
      </c>
      <c r="BG206" s="143">
        <f>IF(N206="zákl. prenesená",J206,0)</f>
        <v>0</v>
      </c>
      <c r="BH206" s="143">
        <f>IF(N206="zníž. prenesená",J206,0)</f>
        <v>0</v>
      </c>
      <c r="BI206" s="143">
        <f>IF(N206="nulová",J206,0)</f>
        <v>0</v>
      </c>
      <c r="BJ206" s="13" t="s">
        <v>76</v>
      </c>
      <c r="BK206" s="144">
        <f>ROUND(I206*H206,3)</f>
        <v>0</v>
      </c>
      <c r="BL206" s="13" t="s">
        <v>347</v>
      </c>
      <c r="BM206" s="142" t="s">
        <v>351</v>
      </c>
    </row>
    <row r="207" spans="2:65" s="1" customFormat="1" ht="6.9" customHeight="1"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25"/>
    </row>
  </sheetData>
  <autoFilter ref="C130:K206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Kravín 02, Želobudza</vt:lpstr>
      <vt:lpstr>'1 - Kravín 02, Želobudza'!Názvy_tlače</vt:lpstr>
      <vt:lpstr>'Rekapitulácia stavby'!Názvy_tlače</vt:lpstr>
      <vt:lpstr>'1 - Kravín 02, Želobudza'!Oblasť_tlače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Priprava Priprava</dc:creator>
  <cp:lastModifiedBy>Konopkova</cp:lastModifiedBy>
  <cp:lastPrinted>2024-08-06T05:49:33Z</cp:lastPrinted>
  <dcterms:created xsi:type="dcterms:W3CDTF">2024-07-15T08:04:28Z</dcterms:created>
  <dcterms:modified xsi:type="dcterms:W3CDTF">2024-08-19T08:13:56Z</dcterms:modified>
</cp:coreProperties>
</file>