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codeName="{C80E003A-6C80-AF87-3323-10F97C11A349}"/>
  <workbookPr codeName="Tento_zošit" defaultThemeVersion="166925"/>
  <mc:AlternateContent xmlns:mc="http://schemas.openxmlformats.org/markup-compatibility/2006">
    <mc:Choice Requires="x15">
      <x15ac:absPath xmlns:x15ac="http://schemas.microsoft.com/office/spreadsheetml/2010/11/ac" url="https://magistratba-my.sharepoint.com/personal/eva_sabova_bratislava_sk/Documents/Desktop/Zákazky/2024/08_Príprava aplikačných riešení s využitím MS power platformy/SP/"/>
    </mc:Choice>
  </mc:AlternateContent>
  <xr:revisionPtr revIDLastSave="281" documentId="8_{56E59B38-CAF9-7C48-A25F-401BEF9D8468}" xr6:coauthVersionLast="47" xr6:coauthVersionMax="47" xr10:uidLastSave="{F42C2EBA-6DBF-A845-9AFC-B3185BBE4052}"/>
  <bookViews>
    <workbookView xWindow="-31680" yWindow="-120" windowWidth="27740" windowHeight="18380" activeTab="2" xr2:uid="{89D3062A-3E8C-407B-A16C-9D1AA0F43D56}"/>
  </bookViews>
  <sheets>
    <sheet name="Zákl. nastavenie" sheetId="7" state="hidden" r:id="rId1"/>
    <sheet name="Podmienky účasti" sheetId="12" r:id="rId2"/>
    <sheet name="Ponuka " sheetId="8" r:id="rId3"/>
    <sheet name="Osobné postavenie" sheetId="11" r:id="rId4"/>
    <sheet name="Koneční užívatelia výhod" sheetId="5" r:id="rId5"/>
    <sheet name="Medzinárodné sankcie" sheetId="2" r:id="rId6"/>
  </sheets>
  <definedNames>
    <definedName name="_xlnm.Print_Area" localSheetId="4">'Koneční užívatelia výhod'!$B$1:$B$28</definedName>
    <definedName name="_xlnm.Print_Area" localSheetId="5">'Medzinárodné sankcie'!$B$1:$B$22</definedName>
    <definedName name="_xlnm.Print_Area" localSheetId="3">'Osobné postavenie'!$B$1:$B$19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8" l="1"/>
  <c r="F32" i="8" s="1"/>
  <c r="E31" i="8"/>
  <c r="F31" i="8" s="1"/>
  <c r="D46" i="8"/>
  <c r="D41" i="8"/>
  <c r="D55" i="8" s="1"/>
  <c r="F87" i="8"/>
  <c r="F49" i="8"/>
  <c r="F44" i="8"/>
  <c r="E35" i="7"/>
  <c r="E36" i="7"/>
  <c r="E50" i="7"/>
  <c r="E49" i="7"/>
  <c r="E37" i="7"/>
  <c r="G34" i="7"/>
  <c r="H34" i="7" s="1"/>
  <c r="C53" i="8"/>
  <c r="C38" i="8"/>
  <c r="E29" i="8"/>
  <c r="F29" i="8"/>
  <c r="F53" i="8"/>
  <c r="E53" i="8"/>
  <c r="B53" i="8"/>
  <c r="C51" i="8"/>
  <c r="F38" i="8"/>
  <c r="E38" i="8"/>
  <c r="B38" i="8"/>
  <c r="C36" i="8"/>
  <c r="C27" i="8"/>
  <c r="K9" i="7"/>
  <c r="K10" i="7"/>
  <c r="K11" i="7"/>
  <c r="K12" i="7"/>
  <c r="K13" i="7"/>
  <c r="K5" i="7"/>
  <c r="K6" i="7"/>
  <c r="K7" i="7"/>
  <c r="K8" i="7"/>
  <c r="I36" i="7"/>
  <c r="I50" i="7"/>
  <c r="I51" i="7"/>
  <c r="I52" i="7"/>
  <c r="I53" i="7"/>
  <c r="I54" i="7"/>
  <c r="I55" i="7"/>
  <c r="I56" i="7"/>
  <c r="I57" i="7"/>
  <c r="I58" i="7"/>
  <c r="I49" i="7"/>
  <c r="G50" i="7"/>
  <c r="G51" i="7"/>
  <c r="G52" i="7"/>
  <c r="G53" i="7"/>
  <c r="G54" i="7"/>
  <c r="G55" i="7"/>
  <c r="G56" i="7"/>
  <c r="G57" i="7"/>
  <c r="G58" i="7"/>
  <c r="G49" i="7"/>
  <c r="I35" i="7"/>
  <c r="I37" i="7"/>
  <c r="I38" i="7"/>
  <c r="I39" i="7"/>
  <c r="I40" i="7"/>
  <c r="I41" i="7"/>
  <c r="I42" i="7"/>
  <c r="I43" i="7"/>
  <c r="I34" i="7"/>
  <c r="J34" i="7" s="1"/>
  <c r="G35" i="7"/>
  <c r="G36" i="7"/>
  <c r="G37" i="7"/>
  <c r="G38" i="7"/>
  <c r="G39" i="7"/>
  <c r="G40" i="7"/>
  <c r="G41" i="7"/>
  <c r="G42" i="7"/>
  <c r="G43" i="7"/>
  <c r="E51" i="7"/>
  <c r="E52" i="7"/>
  <c r="E53" i="7"/>
  <c r="E54" i="7"/>
  <c r="E55" i="7"/>
  <c r="E56" i="7"/>
  <c r="E57" i="7"/>
  <c r="E58" i="7"/>
  <c r="E38" i="7"/>
  <c r="E39" i="7"/>
  <c r="E40" i="7"/>
  <c r="E41" i="7"/>
  <c r="E42" i="7"/>
  <c r="E43" i="7"/>
  <c r="E34" i="7"/>
  <c r="H4" i="7"/>
  <c r="K4" i="7" s="1"/>
  <c r="C19" i="7" a="1"/>
  <c r="C19" i="7" s="1"/>
  <c r="C34" i="7" s="1" a="1"/>
  <c r="C34" i="7" s="1"/>
  <c r="C49" i="7" s="1" a="1"/>
  <c r="C49" i="7" s="1"/>
  <c r="B19" i="7" a="1"/>
  <c r="B19" i="7" s="1"/>
  <c r="B34" i="7" s="1" a="1"/>
  <c r="B34" i="7" s="1"/>
  <c r="B49" i="7" s="1" a="1"/>
  <c r="B49" i="7" s="1"/>
  <c r="F33" i="8" l="1"/>
  <c r="C34" i="8" s="1"/>
  <c r="F90" i="8" s="1"/>
  <c r="J49" i="7"/>
  <c r="F34" i="7"/>
  <c r="F49" i="7"/>
  <c r="H14" i="7" l="1"/>
  <c r="I7" i="7" s="1"/>
  <c r="H49" i="7"/>
  <c r="J52" i="7" l="1"/>
  <c r="J7" i="7"/>
  <c r="H52" i="7"/>
  <c r="H22" i="7"/>
  <c r="F22" i="7"/>
  <c r="J37" i="7"/>
  <c r="H37" i="7"/>
  <c r="F52" i="7"/>
  <c r="F37" i="7"/>
  <c r="J22" i="7"/>
  <c r="I10" i="7"/>
  <c r="I11" i="7"/>
  <c r="I13" i="7"/>
  <c r="I5" i="7"/>
  <c r="I9" i="7"/>
  <c r="I6" i="7"/>
  <c r="I4" i="7"/>
  <c r="I12" i="7"/>
  <c r="I8" i="7"/>
  <c r="J8" i="7" l="1"/>
  <c r="J24" i="7"/>
  <c r="F24" i="7"/>
  <c r="J9" i="7"/>
  <c r="H54" i="7"/>
  <c r="H24" i="7"/>
  <c r="F54" i="7"/>
  <c r="J54" i="7"/>
  <c r="H39" i="7"/>
  <c r="F39" i="7"/>
  <c r="J39" i="7"/>
  <c r="F40" i="7"/>
  <c r="H25" i="7"/>
  <c r="F55" i="7"/>
  <c r="J55" i="7"/>
  <c r="J25" i="7"/>
  <c r="F25" i="7"/>
  <c r="J10" i="7"/>
  <c r="H55" i="7"/>
  <c r="J40" i="7"/>
  <c r="H40" i="7"/>
  <c r="J51" i="7"/>
  <c r="H51" i="7"/>
  <c r="H21" i="7"/>
  <c r="F21" i="7"/>
  <c r="F51" i="7"/>
  <c r="H36" i="7"/>
  <c r="J36" i="7"/>
  <c r="F36" i="7"/>
  <c r="J21" i="7"/>
  <c r="J6" i="7"/>
  <c r="H41" i="7"/>
  <c r="F26" i="7"/>
  <c r="H26" i="7"/>
  <c r="F41" i="7"/>
  <c r="J11" i="7"/>
  <c r="J26" i="7"/>
  <c r="H56" i="7"/>
  <c r="F56" i="7"/>
  <c r="J41" i="7"/>
  <c r="J56" i="7"/>
  <c r="J23" i="7"/>
  <c r="J38" i="7"/>
  <c r="H38" i="7"/>
  <c r="J53" i="7"/>
  <c r="F23" i="7"/>
  <c r="H53" i="7"/>
  <c r="H23" i="7"/>
  <c r="F53" i="7"/>
  <c r="F38" i="7"/>
  <c r="J42" i="7"/>
  <c r="H42" i="7"/>
  <c r="F42" i="7"/>
  <c r="J27" i="7"/>
  <c r="F27" i="7"/>
  <c r="J57" i="7"/>
  <c r="H57" i="7"/>
  <c r="H27" i="7"/>
  <c r="F57" i="7"/>
  <c r="J12" i="7"/>
  <c r="H50" i="7"/>
  <c r="H35" i="7"/>
  <c r="F50" i="7"/>
  <c r="J35" i="7"/>
  <c r="J5" i="7"/>
  <c r="J50" i="7"/>
  <c r="H20" i="7"/>
  <c r="F20" i="7"/>
  <c r="F35" i="7"/>
  <c r="J20" i="7"/>
  <c r="F58" i="7"/>
  <c r="J13" i="7"/>
  <c r="J43" i="7"/>
  <c r="F43" i="7"/>
  <c r="H43" i="7"/>
  <c r="J28" i="7"/>
  <c r="J58" i="7"/>
  <c r="H58" i="7"/>
  <c r="H28" i="7"/>
  <c r="F28" i="7"/>
  <c r="H19" i="7"/>
  <c r="J4" i="7"/>
  <c r="J19" i="7"/>
  <c r="F19" i="7"/>
  <c r="I14" i="7"/>
  <c r="D19" i="7" a="1"/>
  <c r="D19" i="7" s="1"/>
  <c r="D29" i="7" s="1"/>
  <c r="J29" i="7" l="1"/>
  <c r="H29" i="7"/>
  <c r="J44" i="7"/>
  <c r="H44" i="7"/>
  <c r="J59" i="7"/>
  <c r="F59" i="7"/>
  <c r="H59" i="7"/>
  <c r="F29" i="7"/>
  <c r="F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<sst xmlns="http://schemas.openxmlformats.org/spreadsheetml/2006/main" count="250" uniqueCount="146">
  <si>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</si>
  <si>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</si>
  <si>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</si>
  <si>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</si>
  <si>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</si>
  <si>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</si>
  <si>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</si>
  <si>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</si>
  <si>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</si>
  <si>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</si>
  <si>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</si>
  <si>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</si>
  <si>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</si>
  <si>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</si>
  <si>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</si>
  <si>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</si>
  <si>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</si>
  <si>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</si>
  <si>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</si>
  <si>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</si>
  <si>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</si>
  <si>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</si>
  <si>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</si>
  <si>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</si>
  <si>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</si>
  <si>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</si>
  <si>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</si>
  <si>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</si>
  <si>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</si>
  <si>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</si>
  <si>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</si>
  <si>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</si>
  <si>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</si>
  <si>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</si>
  <si>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</si>
  <si>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</si>
  <si>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</si>
  <si>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Logika kritéria</t>
  </si>
  <si>
    <t>Názov položky</t>
  </si>
  <si>
    <t>Výška DPH</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</si>
  <si>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</si>
  <si>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</si>
  <si>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</si>
  <si>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</si>
  <si>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</si>
  <si>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</si>
  <si>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</si>
  <si>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</si>
  <si>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</si>
  <si>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</si>
  <si>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</si>
  <si>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</si>
  <si>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</si>
  <si>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</si>
  <si>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</si>
  <si>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</si>
  <si>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</si>
  <si>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</si>
  <si>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</si>
  <si>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</si>
  <si>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</si>
  <si>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</si>
  <si>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</si>
  <si>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</si>
  <si>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</si>
  <si>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</si>
  <si>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</si>
  <si>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</si>
  <si>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</si>
  <si>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</si>
  <si>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</si>
  <si>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</si>
  <si>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Peňažný bonus na účely vyhodnotenia ponúk:</t>
  </si>
  <si>
    <t>Logika kritéria:</t>
  </si>
  <si>
    <t>Minimálna hodnota:</t>
  </si>
  <si>
    <t>Maximálna hodnota:</t>
  </si>
  <si>
    <t>Maximálny finančný bonus na účely hodnotenia ponúk</t>
  </si>
  <si>
    <t>Kritérium č. 1:</t>
  </si>
  <si>
    <t>Kritérium č. 2:</t>
  </si>
  <si>
    <t>Kritérium č. 3:</t>
  </si>
  <si>
    <t>žiadna</t>
  </si>
  <si>
    <t>Minimálna hodnota kritéria</t>
  </si>
  <si>
    <t>Maximálna hodnota kritéria</t>
  </si>
  <si>
    <t>čím viac, tým lepšie</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</si>
  <si>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</si>
  <si>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</si>
  <si>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</si>
  <si>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</si>
  <si>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</si>
  <si>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</si>
  <si>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</si>
  <si>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t>V prípade, že vyššie nie sú uvedené žiadne osoby, čestne prehlasujem, že žiadne takéto osoby v našej spoločnosti nepôsobia.</t>
  </si>
  <si>
    <t>ks</t>
  </si>
  <si>
    <t>Príloha č. 2 - Ponuka v zákazke „Príprava aplikačných riešení s využitím MS power platformy“</t>
  </si>
  <si>
    <r>
      <t xml:space="preserve">Predložením tejto ponuky čestne vyhlasujem, že 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</si>
  <si>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Predpokladaný počet osobohodín</t>
  </si>
  <si>
    <t>Medior developer - osobohodina</t>
  </si>
  <si>
    <t>Senior developer - osobohodina</t>
  </si>
  <si>
    <t>Certifikácia odborníkov</t>
  </si>
  <si>
    <t>Skúsenosti senior developera</t>
  </si>
  <si>
    <t>Senior developer</t>
  </si>
  <si>
    <t>Meno a priezvisko</t>
  </si>
  <si>
    <t>Microsoft Certified: Power Automate RPA Developer Associate</t>
  </si>
  <si>
    <t>Microsoft Certified: Power Platform Solution Architect Expter</t>
  </si>
  <si>
    <t>Nie</t>
  </si>
  <si>
    <t>Medior developer</t>
  </si>
  <si>
    <r>
      <rPr>
        <b/>
        <sz val="11"/>
        <color theme="1"/>
        <rFont val="Calibri"/>
        <family val="2"/>
        <scheme val="minor"/>
      </rPr>
      <t>Popis kritéria:</t>
    </r>
    <r>
      <rPr>
        <sz val="11"/>
        <color theme="1"/>
        <rFont val="Calibri"/>
        <family val="2"/>
        <charset val="238"/>
        <scheme val="minor"/>
      </rPr>
      <t xml:space="preserve"> Uchádzač môže preukázať skúsenosti senior developera, ktorým preukazuje splnenie podmienok účasti podľa § 34 ods. 1 písm. g) ZVO získané v rozhodnom období troch rokov od vyhlásenia tohto verejného obstarávania</t>
    </r>
  </si>
  <si>
    <t>Skúsenosť č. 1</t>
  </si>
  <si>
    <t>Popis skúsenosti - zahŕňa vedenie implementácie riešení na platforme Power Platform, pokrytie celého projektu od návrhu až po realizáciu</t>
  </si>
  <si>
    <t>Počet používateľov (najmenej 500)</t>
  </si>
  <si>
    <t>Súčasťou projektu bol vývoj a integrácia aplikácií na platforme Power Platform, Power Apps, Power Automate a Power BI</t>
  </si>
  <si>
    <t>Súčasťou projektu bolo prepojenie aplikácií alebo integrácia služieb Microsoft Suite (Project, Teams, Planner, Learn, Stream) s aplikáciou vytvorenou na PowerPlatform</t>
  </si>
  <si>
    <t>Skúsenosť č. 2</t>
  </si>
  <si>
    <t>Skúsenosť č. 3</t>
  </si>
  <si>
    <t>Skúsenosť č. 4</t>
  </si>
  <si>
    <t>Kontaktné údaje odberateľa služieb (obchodné meno, meno a priezvisko kontaktnej osoby, telefónne číslo, emailová adresa)</t>
  </si>
  <si>
    <t>Skúsenosť č. 5</t>
  </si>
  <si>
    <t>Počet deklarovaných skúseností</t>
  </si>
  <si>
    <t>Cena za osobohodinu v EUR bez DPH</t>
  </si>
  <si>
    <t>Cena na účely hodnotenia ponúk:</t>
  </si>
  <si>
    <t xml:space="preserve">Cena celkom v EUR s DPH </t>
  </si>
  <si>
    <t xml:space="preserve">§ 34 ods. 1 písm. g) ZVO - Odborníci </t>
  </si>
  <si>
    <t>Je potrebné dodržať požiadavky v súlade s § 34 ods. 3 ZVO.
1. Uchádzač predloží ako súčasť ponuky písomnú zmluvu uzavretú s inou osobou (developerom, ktorý nie je jeho zamestnancom), z ktorej bude vyplývať, že táto osoba poskytne svoje kapacity počas celého trvania zmluvného vzťahu.
2. Iná osoba (developer, ktorý nie je zamestnancom uchádzača) musí preukázať splnenie podmienok účasti osobného postavenia (pozri SP str. 8) a nesmú u nej existovať dôvody na vylúčenie podľa § 40 ods. 6 písm. a) až g) a ods. 7.</t>
  </si>
  <si>
    <t>PREDLOŽIŤ KÓPIU PLATNÉHO CERTIFIKÁTU SPOLU S PONUKOU</t>
  </si>
  <si>
    <t>Zamestnanec uchádzača</t>
  </si>
  <si>
    <r>
      <rPr>
        <b/>
        <sz val="11"/>
        <color theme="1"/>
        <rFont val="Calibri"/>
        <family val="2"/>
        <scheme val="minor"/>
      </rPr>
      <t>Popis projektu</t>
    </r>
    <r>
      <rPr>
        <sz val="11"/>
        <color theme="1"/>
        <rFont val="Calibri"/>
        <family val="2"/>
        <charset val="238"/>
        <scheme val="minor"/>
      </rPr>
      <t xml:space="preserve">
Vyžaduje sa, aby senior developer viedol implementáciu riešení na platforme Power Platform pre min. 500 používateľov pokrývajúc celý životný cyklus projektu od návrhu až po realizáciu
Súčasťou projektu museli byť nasledovné čiastkové činnosti: 
•	Vývoj a integrácia aplikácií na platforme Power Platform, vrátane Power Apps, Power Automate a Power BI.
•	Prepojenie aplikácií alebo integrácie služieb Microsoft Suite (Project, Teams, Planner, Learn, Stream) s aplikáciou vytvorenou na PowerPlatform</t>
    </r>
  </si>
  <si>
    <t>Projekt (skúsenosť) č. 1</t>
  </si>
  <si>
    <t>Projekt (skúsenosť) č. 2</t>
  </si>
  <si>
    <t>Kontaktné údaje odberateľa, u ktorého je možné overiť poskytnutné informácie - meno a priezvisko, email, telefónne číslo</t>
  </si>
  <si>
    <r>
      <t xml:space="preserve">Disponuje senior developer certifikátom </t>
    </r>
    <r>
      <rPr>
        <b/>
        <sz val="11"/>
        <color theme="1"/>
        <rFont val="Calibri"/>
        <family val="2"/>
        <scheme val="minor"/>
      </rPr>
      <t>Microsoft Certified: Power Platform Functional Consultant Associate?</t>
    </r>
  </si>
  <si>
    <r>
      <t xml:space="preserve">Disponuje senior developer certifikátom </t>
    </r>
    <r>
      <rPr>
        <b/>
        <sz val="11"/>
        <color theme="1"/>
        <rFont val="Calibri"/>
        <family val="2"/>
        <scheme val="minor"/>
      </rPr>
      <t>Microsoft Certified: Power Platform Developer Associate?</t>
    </r>
  </si>
  <si>
    <t>Som platcom DPH</t>
  </si>
  <si>
    <r>
      <t xml:space="preserve">Predložením tejto ponuky prehlasujem, že som sa oboznámil so znením čestného vyhlásenia uvedeným v hárku </t>
    </r>
    <r>
      <rPr>
        <b/>
        <sz val="11"/>
        <color theme="1"/>
        <rFont val="Calibri"/>
        <family val="2"/>
        <scheme val="minor"/>
      </rPr>
      <t>"Osobné postavenie"</t>
    </r>
    <r>
      <rPr>
        <sz val="11"/>
        <color theme="1"/>
        <rFont val="Calibri"/>
        <family val="2"/>
        <charset val="238"/>
        <scheme val="minor"/>
      </rPr>
      <t xml:space="preserve"> tohto dokumentu a potvrdzujem všetky tam uvedené skutočnosti.</t>
    </r>
  </si>
  <si>
    <t>Cenová ponuka</t>
  </si>
  <si>
    <t>Cenová ponuka:</t>
  </si>
  <si>
    <r>
      <t xml:space="preserve">Vzťah k ucházačovi -  </t>
    </r>
    <r>
      <rPr>
        <b/>
        <sz val="11"/>
        <color theme="1"/>
        <rFont val="Calibri"/>
        <family val="2"/>
        <scheme val="minor"/>
      </rPr>
      <t>vybrať  možnosť z rozbaľovacieho zoznamu</t>
    </r>
  </si>
  <si>
    <r>
      <t xml:space="preserve">Vzťah k ucházačovi - </t>
    </r>
    <r>
      <rPr>
        <b/>
        <sz val="11"/>
        <color theme="1"/>
        <rFont val="Calibri"/>
        <family val="2"/>
        <scheme val="minor"/>
      </rPr>
      <t>vybrať možnosť  z rozbaľovacieho zoznamu</t>
    </r>
  </si>
  <si>
    <t>Vyhlásenie k participácii na vypracovaní ponuky inou osobou</t>
  </si>
  <si>
    <t>Áno</t>
  </si>
  <si>
    <t>Ak uchádzač nevypracoval ponuku sám, nižšie uvede identifikáciu osoby, ktorej služby alebo podklady pri vypracovaní ponuky využil - ide o požiadavku v zmysle § 49 ods. 5 zákona o verejnom obstarávaní. Uchádzač ďalej vyhlasuje, že si je vedomý právnych následkov uvedenia nepravdivých informácií v tomto vyhásení alebo zamlčania takejto osoby.</t>
  </si>
  <si>
    <t>Meno a priezvisko:</t>
  </si>
  <si>
    <t>Obchodné meno alebo názov:</t>
  </si>
  <si>
    <t>Sídlo alebo miesto podnikania:</t>
  </si>
  <si>
    <t>Identifikačné číslo, ak bolo pridelené:</t>
  </si>
  <si>
    <r>
      <t xml:space="preserve">Vypracoval uchádzač ponuku sám? - </t>
    </r>
    <r>
      <rPr>
        <b/>
        <sz val="11"/>
        <color theme="1"/>
        <rFont val="Calibri"/>
        <family val="2"/>
        <scheme val="minor"/>
      </rPr>
      <t xml:space="preserve">vybrať odpoveď z rozbaľovacieho hárku		</t>
    </r>
  </si>
  <si>
    <r>
      <rPr>
        <b/>
        <sz val="11"/>
        <color theme="1"/>
        <rFont val="Calibri"/>
        <family val="2"/>
        <scheme val="minor"/>
      </rPr>
      <t>Popis kritéria:</t>
    </r>
    <r>
      <rPr>
        <sz val="11"/>
        <color theme="1"/>
        <rFont val="Calibri"/>
        <family val="2"/>
        <charset val="238"/>
        <scheme val="minor"/>
      </rPr>
      <t xml:space="preserve"> Uchádzač môže preukázať, že obaja odborníci (medior/senior developer, ktorými preukazuje splnenie podmienky účasti podľa § 34 ods. 1 písm. g) ZVO) disponujú certifikátmi</t>
    </r>
    <r>
      <rPr>
        <sz val="11"/>
        <color theme="1"/>
        <rFont val="Calibri"/>
        <family val="2"/>
        <scheme val="minor"/>
      </rPr>
      <t xml:space="preserve">
V prípade, ak uchádzač uvedie v riadkoch č. 42 - 43/47-48 "Áno", je povinný predložiť kópie platných certifikátov.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</si>
</sst>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
    <numFmt numFmtId="166" formatCode="#,##0.00\ &quot;€&quot;"/>
  </numFmts>
  <fonts count="2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name val="Calibri"/>
      <family val="2"/>
      <charset val="238"/>
      <scheme val="minor"/>
    </font>
    <font>
      <sz val="11"/>
      <color theme="4" tint="-0.249977111117893"/>
      <name val="Calibri"/>
      <family val="2"/>
      <charset val="238"/>
      <scheme val="minor"/>
    </font>
    <font>
      <sz val="16"/>
      <color theme="0"/>
      <name val="Calibri Light"/>
      <family val="2"/>
      <charset val="238"/>
      <scheme val="major"/>
    </font>
    <font>
      <u/>
      <sz val="11"/>
      <color theme="10"/>
      <name val="Calibri"/>
      <family val="2"/>
      <charset val="238"/>
      <scheme val="minor"/>
    </font>
    <font>
      <b/>
      <sz val="11"/>
      <color theme="1"/>
      <name val="Calibri"/>
      <family val="2"/>
      <scheme val="minor"/>
    </font>
    <font>
      <sz val="11"/>
      <color theme="1"/>
      <name val="Calibri"/>
      <family val="2"/>
      <scheme val="minor"/>
    </font>
    <font>
      <b/>
      <sz val="14"/>
      <color theme="1"/>
      <name val="Calibri"/>
      <family val="2"/>
      <scheme val="minor"/>
    </font>
    <font>
      <sz val="14"/>
      <name val="Calibri"/>
      <family val="2"/>
      <scheme val="minor"/>
    </font>
  </fonts>
  <fills count="11">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s>
  <borders count="98">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right style="thin">
        <color rgb="FFB2B2B2"/>
      </right>
      <top style="medium">
        <color indexed="64"/>
      </top>
      <bottom style="thin">
        <color rgb="FFB2B2B2"/>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style="medium">
        <color indexed="64"/>
      </right>
      <top style="thin">
        <color rgb="FFB2B2B2"/>
      </top>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rgb="FFB2B2B2"/>
      </left>
      <right style="thin">
        <color rgb="FFB2B2B2"/>
      </right>
      <top style="thin">
        <color rgb="FFB2B2B2"/>
      </top>
      <bottom/>
      <diagonal/>
    </border>
    <border>
      <left style="thin">
        <color rgb="FFB2B2B2"/>
      </left>
      <right/>
      <top/>
      <bottom style="medium">
        <color indexed="64"/>
      </bottom>
      <diagonal/>
    </border>
    <border>
      <left/>
      <right style="thin">
        <color rgb="FFB2B2B2"/>
      </right>
      <top/>
      <bottom style="medium">
        <color indexed="64"/>
      </bottom>
      <diagonal/>
    </border>
    <border>
      <left style="thin">
        <color rgb="FFB2B2B2"/>
      </left>
      <right/>
      <top style="medium">
        <color indexed="64"/>
      </top>
      <bottom/>
      <diagonal/>
    </border>
    <border>
      <left/>
      <right style="thin">
        <color rgb="FFB2B2B2"/>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medium">
        <color indexed="64"/>
      </left>
      <right/>
      <top style="thin">
        <color indexed="64"/>
      </top>
      <bottom style="thin">
        <color indexed="64"/>
      </bottom>
      <diagonal/>
    </border>
    <border>
      <left style="medium">
        <color indexed="64"/>
      </left>
      <right style="medium">
        <color indexed="64"/>
      </right>
      <top style="thin">
        <color rgb="FFB2B2B2"/>
      </top>
      <bottom/>
      <diagonal/>
    </border>
    <border>
      <left/>
      <right style="medium">
        <color indexed="64"/>
      </right>
      <top style="thin">
        <color rgb="FFB2B2B2"/>
      </top>
      <bottom/>
      <diagonal/>
    </border>
    <border>
      <left/>
      <right/>
      <top style="thin">
        <color indexed="64"/>
      </top>
      <bottom/>
      <diagonal/>
    </border>
    <border>
      <left style="medium">
        <color indexed="64"/>
      </left>
      <right/>
      <top style="thin">
        <color indexed="64"/>
      </top>
      <bottom/>
      <diagonal/>
    </border>
    <border>
      <left/>
      <right style="thin">
        <color rgb="FFB2B2B2"/>
      </right>
      <top/>
      <bottom/>
      <diagonal/>
    </border>
    <border>
      <left style="thin">
        <color rgb="FFB2B2B2"/>
      </left>
      <right/>
      <top/>
      <bottom/>
      <diagonal/>
    </border>
    <border>
      <left/>
      <right style="medium">
        <color indexed="64"/>
      </right>
      <top/>
      <bottom style="thin">
        <color rgb="FFB2B2B2"/>
      </bottom>
      <diagonal/>
    </border>
    <border>
      <left/>
      <right style="medium">
        <color indexed="64"/>
      </right>
      <top style="thin">
        <color rgb="FFB2B2B2"/>
      </top>
      <bottom style="thin">
        <color rgb="FFB2B2B2"/>
      </bottom>
      <diagonal/>
    </border>
    <border>
      <left/>
      <right style="medium">
        <color indexed="64"/>
      </right>
      <top style="thin">
        <color rgb="FFB2B2B2"/>
      </top>
      <bottom style="medium">
        <color indexed="64"/>
      </bottom>
      <diagonal/>
    </border>
    <border>
      <left style="medium">
        <color indexed="64"/>
      </left>
      <right style="thin">
        <color rgb="FFB2B2B2"/>
      </right>
      <top style="medium">
        <color indexed="64"/>
      </top>
      <bottom/>
      <diagonal/>
    </border>
    <border>
      <left style="thin">
        <color rgb="FFB2B2B2"/>
      </left>
      <right style="thin">
        <color rgb="FFB2B2B2"/>
      </right>
      <top style="medium">
        <color indexed="64"/>
      </top>
      <bottom/>
      <diagonal/>
    </border>
    <border>
      <left style="thin">
        <color rgb="FFB2B2B2"/>
      </left>
      <right style="medium">
        <color indexed="64"/>
      </right>
      <top style="medium">
        <color indexed="64"/>
      </top>
      <bottom/>
      <diagonal/>
    </border>
  </borders>
  <cellStyleXfs count="5">
    <xf numFmtId="0" fontId="0" fillId="0" borderId="0"/>
    <xf numFmtId="0" fontId="1" fillId="2" borderId="2" applyNumberFormat="0" applyFont="0" applyAlignment="0" applyProtection="0"/>
    <xf numFmtId="0" fontId="1" fillId="3" borderId="0" applyNumberFormat="0" applyBorder="0" applyAlignment="0" applyProtection="0"/>
    <xf numFmtId="164" fontId="1" fillId="0" borderId="0" applyFont="0" applyFill="0" applyBorder="0" applyAlignment="0" applyProtection="0"/>
    <xf numFmtId="0" fontId="16" fillId="0" borderId="0" applyNumberFormat="0" applyFill="0" applyBorder="0" applyAlignment="0" applyProtection="0"/>
  </cellStyleXfs>
  <cellXfs count="341">
    <xf numFmtId="0" fontId="0" fillId="0" borderId="0" xfId="0"/>
    <xf numFmtId="0" fontId="5" fillId="0" borderId="0" xfId="0" applyFont="1" applyAlignment="1">
      <alignment vertical="center"/>
    </xf>
    <xf numFmtId="0" fontId="6" fillId="0" borderId="0" xfId="0" applyFont="1" applyAlignment="1">
      <alignment horizontal="justify" vertical="center"/>
    </xf>
    <xf numFmtId="0" fontId="4" fillId="0" borderId="58" xfId="0" applyFont="1" applyBorder="1" applyAlignment="1">
      <alignment horizontal="center" vertical="center"/>
    </xf>
    <xf numFmtId="0" fontId="5" fillId="0" borderId="39" xfId="0" applyFont="1" applyBorder="1" applyAlignment="1">
      <alignment horizontal="justify" vertical="center"/>
    </xf>
    <xf numFmtId="0" fontId="0" fillId="0" borderId="39" xfId="0" applyBorder="1" applyAlignment="1">
      <alignment horizontal="left" vertical="center" wrapText="1" indent="1"/>
    </xf>
    <xf numFmtId="0" fontId="5" fillId="0" borderId="39" xfId="0" applyFont="1" applyBorder="1" applyAlignment="1">
      <alignment horizontal="left" vertical="center" wrapText="1" indent="1"/>
    </xf>
    <xf numFmtId="0" fontId="2" fillId="0" borderId="39" xfId="0" applyFont="1" applyBorder="1" applyAlignment="1">
      <alignment horizontal="center" vertical="center" wrapText="1"/>
    </xf>
    <xf numFmtId="0" fontId="0" fillId="0" borderId="39" xfId="0" applyBorder="1" applyAlignment="1">
      <alignment horizontal="left" wrapText="1" indent="1"/>
    </xf>
    <xf numFmtId="0" fontId="5" fillId="0" borderId="40" xfId="0" applyFont="1" applyBorder="1" applyAlignment="1">
      <alignment vertical="center"/>
    </xf>
    <xf numFmtId="0" fontId="0" fillId="0" borderId="39" xfId="0" applyBorder="1" applyAlignment="1">
      <alignment horizontal="left" vertical="center" indent="1"/>
    </xf>
    <xf numFmtId="0" fontId="2" fillId="0" borderId="39" xfId="0" applyFont="1" applyBorder="1" applyAlignment="1">
      <alignment horizontal="center" vertical="center"/>
    </xf>
    <xf numFmtId="0" fontId="0" fillId="0" borderId="39" xfId="0" applyBorder="1" applyAlignment="1">
      <alignment horizontal="justify" vertical="center"/>
    </xf>
    <xf numFmtId="0" fontId="0" fillId="0" borderId="40" xfId="0" applyBorder="1"/>
    <xf numFmtId="0" fontId="0" fillId="0" borderId="0" xfId="0" applyProtection="1">
      <protection hidden="1"/>
    </xf>
    <xf numFmtId="0" fontId="0" fillId="0" borderId="0" xfId="0" applyAlignment="1" applyProtection="1">
      <alignment wrapText="1"/>
      <protection hidden="1"/>
    </xf>
    <xf numFmtId="0" fontId="0" fillId="4" borderId="44" xfId="0" applyFill="1" applyBorder="1" applyAlignment="1" applyProtection="1">
      <alignment horizontal="center" wrapText="1"/>
      <protection hidden="1"/>
    </xf>
    <xf numFmtId="0" fontId="2" fillId="4" borderId="45" xfId="0" applyFont="1" applyFill="1" applyBorder="1" applyAlignment="1" applyProtection="1">
      <alignment wrapText="1"/>
      <protection hidden="1"/>
    </xf>
    <xf numFmtId="0" fontId="2" fillId="4" borderId="46" xfId="0" applyFont="1" applyFill="1" applyBorder="1" applyAlignment="1" applyProtection="1">
      <alignment wrapText="1"/>
      <protection hidden="1"/>
    </xf>
    <xf numFmtId="0" fontId="2" fillId="4" borderId="47" xfId="0" applyFont="1" applyFill="1" applyBorder="1" applyAlignment="1" applyProtection="1">
      <alignment wrapText="1"/>
      <protection hidden="1"/>
    </xf>
    <xf numFmtId="0" fontId="2" fillId="4" borderId="42" xfId="0" applyFont="1" applyFill="1" applyBorder="1" applyAlignment="1" applyProtection="1">
      <alignment wrapText="1"/>
      <protection hidden="1"/>
    </xf>
    <xf numFmtId="0" fontId="2" fillId="4" borderId="44" xfId="0" applyFont="1" applyFill="1" applyBorder="1" applyAlignment="1" applyProtection="1">
      <alignment wrapText="1"/>
      <protection hidden="1"/>
    </xf>
    <xf numFmtId="0" fontId="0" fillId="4" borderId="39" xfId="0" applyFill="1" applyBorder="1" applyAlignment="1" applyProtection="1">
      <alignment horizontal="center"/>
      <protection hidden="1"/>
    </xf>
    <xf numFmtId="0" fontId="0" fillId="0" borderId="32" xfId="0" applyBorder="1" applyAlignment="1" applyProtection="1">
      <alignment wrapText="1"/>
      <protection locked="0" hidden="1"/>
    </xf>
    <xf numFmtId="0" fontId="0" fillId="0" borderId="33" xfId="0" applyBorder="1" applyAlignment="1" applyProtection="1">
      <alignment wrapText="1"/>
      <protection locked="0" hidden="1"/>
    </xf>
    <xf numFmtId="2" fontId="0" fillId="0" borderId="33" xfId="3" applyNumberFormat="1" applyFont="1" applyFill="1" applyBorder="1" applyAlignment="1" applyProtection="1">
      <alignment wrapText="1"/>
      <protection locked="0" hidden="1"/>
    </xf>
    <xf numFmtId="0" fontId="1" fillId="0" borderId="33" xfId="1" applyFont="1" applyFill="1" applyBorder="1" applyProtection="1">
      <protection locked="0" hidden="1"/>
    </xf>
    <xf numFmtId="2" fontId="0" fillId="0" borderId="49" xfId="3" applyNumberFormat="1" applyFont="1" applyFill="1" applyBorder="1" applyAlignment="1" applyProtection="1">
      <alignment wrapText="1"/>
      <protection locked="0" hidden="1"/>
    </xf>
    <xf numFmtId="2" fontId="0" fillId="4" borderId="49" xfId="0" applyNumberFormat="1" applyFill="1" applyBorder="1" applyProtection="1">
      <protection hidden="1"/>
    </xf>
    <xf numFmtId="2" fontId="0" fillId="4" borderId="22" xfId="0" applyNumberFormat="1" applyFill="1" applyBorder="1" applyProtection="1">
      <protection hidden="1"/>
    </xf>
    <xf numFmtId="2" fontId="0" fillId="4" borderId="56" xfId="0" applyNumberFormat="1" applyFill="1" applyBorder="1" applyProtection="1">
      <protection hidden="1"/>
    </xf>
    <xf numFmtId="0" fontId="0" fillId="0" borderId="23" xfId="0" applyBorder="1" applyAlignment="1" applyProtection="1">
      <alignment wrapText="1"/>
      <protection locked="0" hidden="1"/>
    </xf>
    <xf numFmtId="0" fontId="0" fillId="0" borderId="22" xfId="0" applyBorder="1" applyAlignment="1" applyProtection="1">
      <alignment wrapText="1"/>
      <protection locked="0" hidden="1"/>
    </xf>
    <xf numFmtId="2" fontId="0" fillId="0" borderId="22" xfId="3" applyNumberFormat="1" applyFont="1" applyFill="1" applyBorder="1" applyAlignment="1" applyProtection="1">
      <alignment wrapText="1"/>
      <protection locked="0" hidden="1"/>
    </xf>
    <xf numFmtId="2" fontId="0" fillId="0" borderId="36" xfId="3" applyNumberFormat="1" applyFont="1" applyFill="1" applyBorder="1" applyAlignment="1" applyProtection="1">
      <alignment wrapText="1"/>
      <protection locked="0" hidden="1"/>
    </xf>
    <xf numFmtId="2" fontId="0" fillId="4" borderId="36" xfId="0" applyNumberFormat="1" applyFill="1" applyBorder="1" applyProtection="1">
      <protection hidden="1"/>
    </xf>
    <xf numFmtId="0" fontId="0" fillId="0" borderId="30" xfId="0" applyBorder="1" applyAlignment="1" applyProtection="1">
      <alignment wrapText="1"/>
      <protection locked="0" hidden="1"/>
    </xf>
    <xf numFmtId="0" fontId="0" fillId="0" borderId="31" xfId="0" applyBorder="1" applyAlignment="1" applyProtection="1">
      <alignment wrapText="1"/>
      <protection locked="0" hidden="1"/>
    </xf>
    <xf numFmtId="2" fontId="0" fillId="0" borderId="31" xfId="3" applyNumberFormat="1" applyFont="1" applyFill="1" applyBorder="1" applyAlignment="1" applyProtection="1">
      <alignment wrapText="1"/>
      <protection locked="0" hidden="1"/>
    </xf>
    <xf numFmtId="2" fontId="0" fillId="0" borderId="48" xfId="3" applyNumberFormat="1" applyFont="1" applyFill="1" applyBorder="1" applyAlignment="1" applyProtection="1">
      <alignment wrapText="1"/>
      <protection locked="0" hidden="1"/>
    </xf>
    <xf numFmtId="0" fontId="0" fillId="4" borderId="40" xfId="0" applyFill="1" applyBorder="1" applyProtection="1">
      <protection hidden="1"/>
    </xf>
    <xf numFmtId="0" fontId="0" fillId="4" borderId="25" xfId="0" applyFill="1" applyBorder="1" applyAlignment="1" applyProtection="1">
      <alignment wrapText="1"/>
      <protection hidden="1"/>
    </xf>
    <xf numFmtId="0" fontId="0" fillId="4" borderId="26" xfId="0" applyFill="1" applyBorder="1" applyAlignment="1" applyProtection="1">
      <alignment wrapText="1"/>
      <protection hidden="1"/>
    </xf>
    <xf numFmtId="2" fontId="0" fillId="4" borderId="50" xfId="0" applyNumberFormat="1" applyFill="1" applyBorder="1" applyAlignment="1" applyProtection="1">
      <alignment wrapText="1"/>
      <protection hidden="1"/>
    </xf>
    <xf numFmtId="2" fontId="0" fillId="4" borderId="50" xfId="0" applyNumberFormat="1" applyFill="1" applyBorder="1" applyProtection="1">
      <protection hidden="1"/>
    </xf>
    <xf numFmtId="2" fontId="0" fillId="4" borderId="26" xfId="0" applyNumberFormat="1" applyFill="1" applyBorder="1" applyProtection="1">
      <protection hidden="1"/>
    </xf>
    <xf numFmtId="0" fontId="0" fillId="4" borderId="57" xfId="0" applyFill="1" applyBorder="1" applyProtection="1">
      <protection hidden="1"/>
    </xf>
    <xf numFmtId="0" fontId="0" fillId="5" borderId="23" xfId="0" applyFill="1" applyBorder="1" applyProtection="1">
      <protection hidden="1"/>
    </xf>
    <xf numFmtId="0" fontId="0" fillId="5" borderId="24" xfId="0" applyFill="1" applyBorder="1" applyProtection="1">
      <protection hidden="1"/>
    </xf>
    <xf numFmtId="0" fontId="0" fillId="4" borderId="23" xfId="0" applyFill="1" applyBorder="1" applyProtection="1">
      <protection hidden="1"/>
    </xf>
    <xf numFmtId="0" fontId="0" fillId="4" borderId="24" xfId="0" applyFill="1" applyBorder="1" applyProtection="1">
      <protection hidden="1"/>
    </xf>
    <xf numFmtId="0" fontId="0" fillId="5" borderId="35" xfId="0" applyFill="1" applyBorder="1" applyProtection="1">
      <protection hidden="1"/>
    </xf>
    <xf numFmtId="0" fontId="0" fillId="4" borderId="22" xfId="0" applyFill="1" applyBorder="1" applyProtection="1">
      <protection hidden="1"/>
    </xf>
    <xf numFmtId="0" fontId="0" fillId="4" borderId="36" xfId="0" applyFill="1" applyBorder="1" applyAlignment="1" applyProtection="1">
      <alignment horizontal="center"/>
      <protection hidden="1"/>
    </xf>
    <xf numFmtId="2" fontId="0" fillId="0" borderId="23" xfId="0" applyNumberFormat="1" applyBorder="1" applyProtection="1">
      <protection locked="0" hidden="1"/>
    </xf>
    <xf numFmtId="2" fontId="0" fillId="5" borderId="24" xfId="0" applyNumberFormat="1" applyFill="1" applyBorder="1" applyProtection="1">
      <protection hidden="1"/>
    </xf>
    <xf numFmtId="2" fontId="0" fillId="4" borderId="24" xfId="0" applyNumberFormat="1" applyFill="1" applyBorder="1" applyProtection="1">
      <protection hidden="1"/>
    </xf>
    <xf numFmtId="0" fontId="0" fillId="5" borderId="25" xfId="0" applyFill="1" applyBorder="1" applyProtection="1">
      <protection hidden="1"/>
    </xf>
    <xf numFmtId="0" fontId="0" fillId="4" borderId="26" xfId="0" applyFill="1" applyBorder="1" applyProtection="1">
      <protection hidden="1"/>
    </xf>
    <xf numFmtId="0" fontId="0" fillId="4" borderId="50" xfId="0" applyFill="1" applyBorder="1" applyAlignment="1" applyProtection="1">
      <alignment horizontal="center"/>
      <protection hidden="1"/>
    </xf>
    <xf numFmtId="0" fontId="0" fillId="5" borderId="45" xfId="0" applyFill="1" applyBorder="1" applyProtection="1">
      <protection hidden="1"/>
    </xf>
    <xf numFmtId="0" fontId="0" fillId="5" borderId="46" xfId="0" applyFill="1" applyBorder="1" applyAlignment="1" applyProtection="1">
      <alignment wrapText="1"/>
      <protection hidden="1"/>
    </xf>
    <xf numFmtId="0" fontId="0" fillId="5" borderId="46" xfId="0" applyFill="1" applyBorder="1" applyAlignment="1" applyProtection="1">
      <alignment horizontal="center" wrapText="1"/>
      <protection hidden="1"/>
    </xf>
    <xf numFmtId="165" fontId="2" fillId="5" borderId="46" xfId="0" applyNumberFormat="1" applyFont="1" applyFill="1" applyBorder="1" applyAlignment="1" applyProtection="1">
      <alignment wrapText="1"/>
      <protection hidden="1"/>
    </xf>
    <xf numFmtId="2" fontId="2" fillId="5" borderId="46" xfId="0" applyNumberFormat="1" applyFont="1" applyFill="1" applyBorder="1" applyAlignment="1" applyProtection="1">
      <alignment wrapText="1"/>
      <protection hidden="1"/>
    </xf>
    <xf numFmtId="165" fontId="2" fillId="5" borderId="47" xfId="0" applyNumberFormat="1" applyFont="1" applyFill="1" applyBorder="1" applyAlignment="1" applyProtection="1">
      <alignment wrapText="1"/>
      <protection hidden="1"/>
    </xf>
    <xf numFmtId="0" fontId="0" fillId="8" borderId="23" xfId="0" applyFill="1" applyBorder="1" applyAlignment="1" applyProtection="1">
      <alignment wrapText="1"/>
      <protection hidden="1"/>
    </xf>
    <xf numFmtId="0" fontId="0" fillId="8" borderId="24" xfId="0" applyFill="1" applyBorder="1" applyAlignment="1" applyProtection="1">
      <alignment wrapText="1"/>
      <protection hidden="1"/>
    </xf>
    <xf numFmtId="0" fontId="0" fillId="7" borderId="23" xfId="0" applyFill="1" applyBorder="1" applyAlignment="1" applyProtection="1">
      <alignment wrapText="1"/>
      <protection hidden="1"/>
    </xf>
    <xf numFmtId="0" fontId="0" fillId="7" borderId="24" xfId="0" applyFill="1" applyBorder="1" applyAlignment="1" applyProtection="1">
      <alignment wrapText="1"/>
      <protection hidden="1"/>
    </xf>
    <xf numFmtId="0" fontId="0" fillId="8" borderId="35" xfId="0" applyFill="1" applyBorder="1" applyProtection="1">
      <protection hidden="1"/>
    </xf>
    <xf numFmtId="0" fontId="0" fillId="8" borderId="24" xfId="0" applyFill="1" applyBorder="1" applyProtection="1">
      <protection hidden="1"/>
    </xf>
    <xf numFmtId="0" fontId="0" fillId="8" borderId="23" xfId="0" applyFill="1" applyBorder="1" applyProtection="1">
      <protection hidden="1"/>
    </xf>
    <xf numFmtId="0" fontId="0" fillId="7" borderId="22" xfId="0" applyFill="1" applyBorder="1" applyProtection="1">
      <protection hidden="1"/>
    </xf>
    <xf numFmtId="0" fontId="0" fillId="7" borderId="36" xfId="0" applyFill="1" applyBorder="1" applyAlignment="1" applyProtection="1">
      <alignment wrapText="1"/>
      <protection hidden="1"/>
    </xf>
    <xf numFmtId="2" fontId="0" fillId="6" borderId="23" xfId="0" applyNumberFormat="1" applyFill="1" applyBorder="1" applyProtection="1">
      <protection hidden="1"/>
    </xf>
    <xf numFmtId="2" fontId="0" fillId="8" borderId="24" xfId="0" applyNumberFormat="1" applyFill="1" applyBorder="1" applyAlignment="1" applyProtection="1">
      <alignment wrapText="1"/>
      <protection hidden="1"/>
    </xf>
    <xf numFmtId="2" fontId="0" fillId="7" borderId="24" xfId="0" applyNumberFormat="1" applyFill="1" applyBorder="1" applyAlignment="1" applyProtection="1">
      <alignment wrapText="1"/>
      <protection hidden="1"/>
    </xf>
    <xf numFmtId="2" fontId="0" fillId="8" borderId="24" xfId="0" applyNumberFormat="1" applyFill="1" applyBorder="1" applyProtection="1">
      <protection hidden="1"/>
    </xf>
    <xf numFmtId="0" fontId="0" fillId="8" borderId="30" xfId="0" applyFill="1" applyBorder="1" applyProtection="1">
      <protection hidden="1"/>
    </xf>
    <xf numFmtId="0" fontId="0" fillId="7" borderId="31" xfId="0" applyFill="1" applyBorder="1" applyProtection="1">
      <protection hidden="1"/>
    </xf>
    <xf numFmtId="0" fontId="0" fillId="7" borderId="48" xfId="0" applyFill="1" applyBorder="1" applyAlignment="1" applyProtection="1">
      <alignment wrapText="1"/>
      <protection hidden="1"/>
    </xf>
    <xf numFmtId="0" fontId="0" fillId="8" borderId="45" xfId="0" applyFill="1" applyBorder="1" applyProtection="1">
      <protection hidden="1"/>
    </xf>
    <xf numFmtId="0" fontId="0" fillId="8" borderId="46" xfId="0" applyFill="1" applyBorder="1" applyAlignment="1" applyProtection="1">
      <alignment wrapText="1"/>
      <protection hidden="1"/>
    </xf>
    <xf numFmtId="2" fontId="0" fillId="8" borderId="46" xfId="0" applyNumberFormat="1" applyFill="1" applyBorder="1" applyAlignment="1" applyProtection="1">
      <alignment wrapText="1"/>
      <protection hidden="1"/>
    </xf>
    <xf numFmtId="2" fontId="0" fillId="8" borderId="47" xfId="0" applyNumberFormat="1" applyFill="1" applyBorder="1" applyAlignment="1" applyProtection="1">
      <alignment wrapText="1"/>
      <protection hidden="1"/>
    </xf>
    <xf numFmtId="0" fontId="0" fillId="9" borderId="23" xfId="0" applyFill="1" applyBorder="1" applyAlignment="1" applyProtection="1">
      <alignment wrapText="1"/>
      <protection hidden="1"/>
    </xf>
    <xf numFmtId="0" fontId="0" fillId="9" borderId="24" xfId="0" applyFill="1" applyBorder="1" applyAlignment="1" applyProtection="1">
      <alignment wrapText="1"/>
      <protection hidden="1"/>
    </xf>
    <xf numFmtId="0" fontId="0" fillId="10" borderId="23" xfId="0" applyFill="1" applyBorder="1" applyAlignment="1" applyProtection="1">
      <alignment wrapText="1"/>
      <protection hidden="1"/>
    </xf>
    <xf numFmtId="0" fontId="0" fillId="10" borderId="24" xfId="0" applyFill="1" applyBorder="1" applyAlignment="1" applyProtection="1">
      <alignment wrapText="1"/>
      <protection hidden="1"/>
    </xf>
    <xf numFmtId="0" fontId="0" fillId="9" borderId="35" xfId="0" applyFill="1" applyBorder="1" applyProtection="1">
      <protection hidden="1"/>
    </xf>
    <xf numFmtId="0" fontId="0" fillId="9" borderId="24" xfId="0" applyFill="1" applyBorder="1" applyProtection="1">
      <protection hidden="1"/>
    </xf>
    <xf numFmtId="0" fontId="0" fillId="9" borderId="23" xfId="0" applyFill="1" applyBorder="1" applyProtection="1">
      <protection hidden="1"/>
    </xf>
    <xf numFmtId="0" fontId="0" fillId="10" borderId="22" xfId="0" applyFill="1" applyBorder="1" applyProtection="1">
      <protection hidden="1"/>
    </xf>
    <xf numFmtId="0" fontId="0" fillId="10" borderId="36" xfId="0" applyFill="1" applyBorder="1" applyAlignment="1" applyProtection="1">
      <alignment wrapText="1"/>
      <protection hidden="1"/>
    </xf>
    <xf numFmtId="2" fontId="0" fillId="9" borderId="24" xfId="0" applyNumberFormat="1" applyFill="1" applyBorder="1" applyAlignment="1" applyProtection="1">
      <alignment wrapText="1"/>
      <protection hidden="1"/>
    </xf>
    <xf numFmtId="2" fontId="0" fillId="10" borderId="24" xfId="0" applyNumberFormat="1" applyFill="1" applyBorder="1" applyAlignment="1" applyProtection="1">
      <alignment wrapText="1"/>
      <protection hidden="1"/>
    </xf>
    <xf numFmtId="2" fontId="0" fillId="9" borderId="24" xfId="0" applyNumberFormat="1" applyFill="1" applyBorder="1" applyProtection="1">
      <protection hidden="1"/>
    </xf>
    <xf numFmtId="0" fontId="0" fillId="9" borderId="25" xfId="0" applyFill="1" applyBorder="1" applyProtection="1">
      <protection hidden="1"/>
    </xf>
    <xf numFmtId="0" fontId="0" fillId="10" borderId="26" xfId="0" applyFill="1" applyBorder="1" applyProtection="1">
      <protection hidden="1"/>
    </xf>
    <xf numFmtId="0" fontId="0" fillId="10" borderId="50" xfId="0" applyFill="1" applyBorder="1" applyAlignment="1" applyProtection="1">
      <alignment wrapText="1"/>
      <protection hidden="1"/>
    </xf>
    <xf numFmtId="0" fontId="0" fillId="9" borderId="45" xfId="0" applyFill="1" applyBorder="1" applyProtection="1">
      <protection hidden="1"/>
    </xf>
    <xf numFmtId="0" fontId="0" fillId="9" borderId="46" xfId="0" applyFill="1" applyBorder="1" applyAlignment="1" applyProtection="1">
      <alignment wrapText="1"/>
      <protection hidden="1"/>
    </xf>
    <xf numFmtId="2" fontId="0" fillId="9" borderId="46" xfId="0" applyNumberFormat="1" applyFill="1" applyBorder="1" applyAlignment="1" applyProtection="1">
      <alignment wrapText="1"/>
      <protection hidden="1"/>
    </xf>
    <xf numFmtId="2" fontId="0" fillId="9" borderId="47" xfId="0" applyNumberFormat="1" applyFill="1" applyBorder="1" applyAlignment="1" applyProtection="1">
      <alignment wrapText="1"/>
      <protection hidden="1"/>
    </xf>
    <xf numFmtId="0" fontId="16" fillId="0" borderId="39" xfId="4" applyBorder="1" applyAlignment="1">
      <alignment horizontal="left" vertical="center" wrapText="1" indent="1"/>
    </xf>
    <xf numFmtId="0" fontId="0" fillId="0" borderId="39" xfId="0" applyBorder="1" applyAlignment="1" applyProtection="1">
      <alignment horizontal="left" vertical="center" wrapText="1" indent="1"/>
      <protection locked="0"/>
    </xf>
    <xf numFmtId="166" fontId="20" fillId="4" borderId="22" xfId="1" applyNumberFormat="1" applyFont="1" applyFill="1" applyBorder="1" applyProtection="1">
      <protection locked="0" hidden="1"/>
    </xf>
    <xf numFmtId="0" fontId="19" fillId="4" borderId="22" xfId="1" applyFont="1" applyFill="1" applyBorder="1" applyAlignment="1" applyProtection="1">
      <alignment vertical="center" wrapText="1"/>
      <protection locked="0" hidden="1"/>
    </xf>
    <xf numFmtId="0" fontId="3" fillId="4" borderId="92" xfId="1" applyFont="1" applyFill="1" applyBorder="1" applyProtection="1">
      <protection locked="0" hidden="1"/>
    </xf>
    <xf numFmtId="0" fontId="3" fillId="4" borderId="93" xfId="1" applyFont="1" applyFill="1" applyBorder="1" applyProtection="1">
      <protection locked="0" hidden="1"/>
    </xf>
    <xf numFmtId="0" fontId="3" fillId="4" borderId="94" xfId="1" applyFont="1" applyFill="1" applyBorder="1" applyProtection="1">
      <protection locked="0" hidden="1"/>
    </xf>
    <xf numFmtId="0" fontId="0" fillId="4" borderId="22" xfId="0" applyFill="1" applyBorder="1" applyAlignment="1" applyProtection="1">
      <alignment horizontal="center"/>
      <protection locked="0"/>
    </xf>
    <xf numFmtId="0" fontId="0" fillId="4" borderId="22" xfId="0" applyFill="1" applyBorder="1" applyAlignment="1" applyProtection="1">
      <alignment horizontal="center" vertical="center"/>
      <protection locked="0"/>
    </xf>
    <xf numFmtId="0" fontId="0" fillId="4" borderId="36" xfId="0" applyFill="1" applyBorder="1" applyProtection="1">
      <protection locked="0"/>
    </xf>
    <xf numFmtId="0" fontId="0" fillId="4" borderId="33" xfId="0" applyFill="1" applyBorder="1" applyAlignment="1" applyProtection="1">
      <alignment horizontal="center"/>
      <protection locked="0"/>
    </xf>
    <xf numFmtId="0" fontId="0" fillId="4" borderId="26" xfId="0" applyFill="1" applyBorder="1" applyAlignment="1" applyProtection="1">
      <alignment horizontal="center"/>
      <protection locked="0"/>
    </xf>
    <xf numFmtId="0" fontId="10" fillId="0" borderId="7" xfId="1" applyFont="1" applyFill="1" applyBorder="1" applyAlignment="1" applyProtection="1">
      <alignment vertical="center" wrapText="1"/>
      <protection hidden="1"/>
    </xf>
    <xf numFmtId="0" fontId="10" fillId="0" borderId="10" xfId="1" applyFont="1" applyFill="1" applyBorder="1" applyAlignment="1" applyProtection="1">
      <alignment vertical="center" wrapText="1"/>
      <protection hidden="1"/>
    </xf>
    <xf numFmtId="0" fontId="10" fillId="0" borderId="12" xfId="1" applyFont="1" applyFill="1" applyBorder="1" applyAlignment="1" applyProtection="1">
      <alignment vertical="center" wrapText="1"/>
      <protection hidden="1"/>
    </xf>
    <xf numFmtId="0" fontId="10" fillId="0" borderId="90" xfId="1" applyFont="1" applyFill="1" applyBorder="1" applyAlignment="1" applyProtection="1">
      <alignment horizontal="left" vertical="center" wrapText="1"/>
      <protection hidden="1"/>
    </xf>
    <xf numFmtId="0" fontId="10" fillId="0" borderId="6" xfId="1" applyFont="1" applyFill="1" applyBorder="1" applyAlignment="1" applyProtection="1">
      <alignment horizontal="left" vertical="center" wrapText="1"/>
      <protection hidden="1"/>
    </xf>
    <xf numFmtId="0" fontId="3" fillId="0" borderId="91" xfId="1" applyFont="1" applyFill="1" applyBorder="1" applyProtection="1">
      <protection hidden="1"/>
    </xf>
    <xf numFmtId="0" fontId="8" fillId="0" borderId="3" xfId="1" applyFont="1" applyFill="1" applyBorder="1" applyAlignment="1" applyProtection="1">
      <alignment horizontal="right" vertical="center" wrapText="1"/>
      <protection hidden="1"/>
    </xf>
    <xf numFmtId="0" fontId="11" fillId="0" borderId="66" xfId="1" applyFont="1" applyFill="1" applyBorder="1" applyProtection="1">
      <protection hidden="1"/>
    </xf>
    <xf numFmtId="0" fontId="11" fillId="0" borderId="17" xfId="1" applyFont="1" applyFill="1" applyBorder="1" applyProtection="1">
      <protection hidden="1"/>
    </xf>
    <xf numFmtId="2" fontId="10" fillId="0" borderId="86" xfId="1" applyNumberFormat="1" applyFont="1" applyFill="1" applyBorder="1" applyProtection="1">
      <protection hidden="1"/>
    </xf>
    <xf numFmtId="2" fontId="10" fillId="0" borderId="87" xfId="1" applyNumberFormat="1" applyFont="1" applyFill="1" applyBorder="1" applyProtection="1">
      <protection hidden="1"/>
    </xf>
    <xf numFmtId="0" fontId="11" fillId="0" borderId="27" xfId="1" applyFont="1" applyFill="1" applyBorder="1" applyAlignment="1" applyProtection="1">
      <alignment wrapText="1"/>
      <protection hidden="1"/>
    </xf>
    <xf numFmtId="0" fontId="11" fillId="0" borderId="28" xfId="1" applyFont="1" applyFill="1" applyBorder="1" applyAlignment="1" applyProtection="1">
      <alignment horizontal="left" wrapText="1"/>
      <protection hidden="1"/>
    </xf>
    <xf numFmtId="0" fontId="11" fillId="0" borderId="28" xfId="1" applyFont="1" applyFill="1" applyBorder="1" applyAlignment="1" applyProtection="1">
      <alignment wrapText="1"/>
      <protection hidden="1"/>
    </xf>
    <xf numFmtId="0" fontId="11" fillId="0" borderId="29" xfId="1" applyFont="1" applyFill="1" applyBorder="1" applyAlignment="1" applyProtection="1">
      <alignment horizontal="left" wrapText="1"/>
      <protection hidden="1"/>
    </xf>
    <xf numFmtId="0" fontId="10" fillId="0" borderId="23" xfId="1" applyFont="1" applyFill="1" applyBorder="1" applyProtection="1">
      <protection hidden="1"/>
    </xf>
    <xf numFmtId="164" fontId="10" fillId="0" borderId="22" xfId="3" applyFont="1" applyFill="1" applyBorder="1" applyAlignment="1" applyProtection="1">
      <alignment horizontal="center"/>
      <protection hidden="1"/>
    </xf>
    <xf numFmtId="166" fontId="10" fillId="0" borderId="22" xfId="1" applyNumberFormat="1" applyFont="1" applyFill="1" applyBorder="1" applyProtection="1">
      <protection hidden="1"/>
    </xf>
    <xf numFmtId="166" fontId="10" fillId="0" borderId="24" xfId="1" applyNumberFormat="1" applyFont="1" applyFill="1" applyBorder="1" applyProtection="1">
      <protection hidden="1"/>
    </xf>
    <xf numFmtId="166" fontId="11" fillId="0" borderId="24" xfId="1" applyNumberFormat="1" applyFont="1" applyFill="1" applyBorder="1" applyProtection="1">
      <protection hidden="1"/>
    </xf>
    <xf numFmtId="166" fontId="12" fillId="0" borderId="25" xfId="1" applyNumberFormat="1" applyFont="1" applyFill="1" applyBorder="1" applyProtection="1">
      <protection hidden="1"/>
    </xf>
    <xf numFmtId="0" fontId="8" fillId="0" borderId="42" xfId="1" applyFont="1" applyFill="1" applyBorder="1" applyAlignment="1" applyProtection="1">
      <alignment horizontal="right" vertical="center" wrapText="1"/>
      <protection hidden="1"/>
    </xf>
    <xf numFmtId="0" fontId="11" fillId="0" borderId="82" xfId="1" applyFont="1" applyFill="1" applyBorder="1" applyAlignment="1" applyProtection="1">
      <protection hidden="1"/>
    </xf>
    <xf numFmtId="0" fontId="11" fillId="0" borderId="59" xfId="1" applyFont="1" applyFill="1" applyBorder="1" applyProtection="1">
      <protection hidden="1"/>
    </xf>
    <xf numFmtId="0" fontId="11" fillId="0" borderId="60" xfId="1" applyFont="1" applyFill="1" applyBorder="1" applyProtection="1">
      <protection hidden="1"/>
    </xf>
    <xf numFmtId="0" fontId="10" fillId="0" borderId="67" xfId="1" applyFont="1" applyFill="1" applyBorder="1" applyAlignment="1" applyProtection="1">
      <protection hidden="1"/>
    </xf>
    <xf numFmtId="2" fontId="10" fillId="0" borderId="75" xfId="1" applyNumberFormat="1" applyFont="1" applyFill="1" applyBorder="1" applyProtection="1">
      <protection hidden="1"/>
    </xf>
    <xf numFmtId="2" fontId="10" fillId="0" borderId="70" xfId="1" applyNumberFormat="1" applyFont="1" applyFill="1" applyBorder="1" applyProtection="1">
      <protection hidden="1"/>
    </xf>
    <xf numFmtId="166" fontId="12" fillId="0" borderId="24" xfId="3" applyNumberFormat="1" applyFont="1" applyFill="1" applyBorder="1" applyAlignment="1" applyProtection="1">
      <alignment vertical="center"/>
      <protection hidden="1"/>
    </xf>
    <xf numFmtId="166" fontId="12" fillId="0" borderId="81" xfId="3" applyNumberFormat="1" applyFont="1" applyFill="1" applyBorder="1" applyAlignment="1" applyProtection="1">
      <alignment vertical="center"/>
      <protection hidden="1"/>
    </xf>
    <xf numFmtId="0" fontId="11" fillId="0" borderId="15" xfId="1" applyFont="1" applyFill="1" applyBorder="1" applyAlignment="1" applyProtection="1">
      <protection hidden="1"/>
    </xf>
    <xf numFmtId="0" fontId="11" fillId="0" borderId="8" xfId="1" applyFont="1" applyFill="1" applyBorder="1" applyProtection="1">
      <protection hidden="1"/>
    </xf>
    <xf numFmtId="0" fontId="11" fillId="0" borderId="9" xfId="1" applyFont="1" applyFill="1" applyBorder="1" applyProtection="1">
      <protection hidden="1"/>
    </xf>
    <xf numFmtId="0" fontId="10" fillId="0" borderId="62" xfId="1" applyFont="1" applyFill="1" applyBorder="1" applyAlignment="1" applyProtection="1">
      <protection hidden="1"/>
    </xf>
    <xf numFmtId="2" fontId="10" fillId="0" borderId="13" xfId="1" applyNumberFormat="1" applyFont="1" applyFill="1" applyBorder="1" applyProtection="1">
      <protection hidden="1"/>
    </xf>
    <xf numFmtId="2" fontId="10" fillId="0" borderId="14" xfId="1" applyNumberFormat="1" applyFont="1" applyFill="1" applyBorder="1" applyProtection="1">
      <protection hidden="1"/>
    </xf>
    <xf numFmtId="166" fontId="12" fillId="0" borderId="71" xfId="3" applyNumberFormat="1" applyFont="1" applyFill="1" applyBorder="1" applyAlignment="1" applyProtection="1">
      <alignment horizontal="right" vertical="center"/>
      <protection hidden="1"/>
    </xf>
    <xf numFmtId="166" fontId="8" fillId="0" borderId="44" xfId="1" applyNumberFormat="1" applyFont="1" applyFill="1" applyBorder="1" applyAlignment="1" applyProtection="1">
      <protection hidden="1"/>
    </xf>
    <xf numFmtId="0" fontId="19" fillId="4" borderId="47" xfId="1" applyFont="1" applyFill="1" applyBorder="1" applyAlignment="1" applyProtection="1">
      <alignment horizontal="center" vertical="center" wrapText="1"/>
      <protection locked="0" hidden="1"/>
    </xf>
    <xf numFmtId="0" fontId="2" fillId="10" borderId="28" xfId="0" applyFont="1" applyFill="1" applyBorder="1" applyAlignment="1" applyProtection="1">
      <alignment horizontal="left" vertical="center" wrapText="1"/>
      <protection hidden="1"/>
    </xf>
    <xf numFmtId="0" fontId="2" fillId="10" borderId="54" xfId="0" applyFont="1" applyFill="1" applyBorder="1" applyAlignment="1" applyProtection="1">
      <alignment horizontal="left" vertical="center" wrapText="1"/>
      <protection hidden="1"/>
    </xf>
    <xf numFmtId="0" fontId="2" fillId="10" borderId="22" xfId="0" applyFont="1" applyFill="1" applyBorder="1" applyAlignment="1" applyProtection="1">
      <alignment horizontal="left" vertical="center" wrapText="1"/>
      <protection hidden="1"/>
    </xf>
    <xf numFmtId="0" fontId="2" fillId="10" borderId="36" xfId="0" applyFont="1" applyFill="1" applyBorder="1" applyAlignment="1" applyProtection="1">
      <alignment horizontal="left" vertical="center" wrapText="1"/>
      <protection hidden="1"/>
    </xf>
    <xf numFmtId="0" fontId="0" fillId="9" borderId="27" xfId="0" applyFill="1" applyBorder="1" applyAlignment="1" applyProtection="1">
      <alignment horizontal="center" wrapText="1"/>
      <protection hidden="1"/>
    </xf>
    <xf numFmtId="0" fontId="0" fillId="9" borderId="29" xfId="0" applyFill="1" applyBorder="1" applyAlignment="1" applyProtection="1">
      <alignment horizontal="center" wrapText="1"/>
      <protection hidden="1"/>
    </xf>
    <xf numFmtId="0" fontId="0" fillId="10" borderId="27" xfId="0" applyFill="1" applyBorder="1" applyAlignment="1" applyProtection="1">
      <alignment horizontal="center" wrapText="1"/>
      <protection hidden="1"/>
    </xf>
    <xf numFmtId="0" fontId="0" fillId="10" borderId="29" xfId="0" applyFill="1" applyBorder="1" applyAlignment="1" applyProtection="1">
      <alignment horizontal="center" wrapText="1"/>
      <protection hidden="1"/>
    </xf>
    <xf numFmtId="0" fontId="0" fillId="9" borderId="55" xfId="0" applyFill="1" applyBorder="1" applyAlignment="1" applyProtection="1">
      <alignment horizontal="center"/>
      <protection hidden="1"/>
    </xf>
    <xf numFmtId="0" fontId="0" fillId="9" borderId="29" xfId="0" applyFill="1" applyBorder="1" applyAlignment="1" applyProtection="1">
      <alignment horizontal="center"/>
      <protection hidden="1"/>
    </xf>
    <xf numFmtId="0" fontId="15" fillId="5" borderId="52" xfId="0" applyFont="1" applyFill="1" applyBorder="1" applyAlignment="1" applyProtection="1">
      <alignment horizontal="center" vertical="center"/>
      <protection hidden="1"/>
    </xf>
    <xf numFmtId="0" fontId="15" fillId="5" borderId="53" xfId="0" applyFont="1" applyFill="1" applyBorder="1" applyAlignment="1" applyProtection="1">
      <alignment horizontal="center" vertical="center"/>
      <protection hidden="1"/>
    </xf>
    <xf numFmtId="0" fontId="15" fillId="5" borderId="51" xfId="0" applyFont="1" applyFill="1" applyBorder="1" applyAlignment="1" applyProtection="1">
      <alignment horizontal="center" vertical="center"/>
      <protection hidden="1"/>
    </xf>
    <xf numFmtId="0" fontId="0" fillId="5" borderId="27" xfId="0" applyFill="1" applyBorder="1" applyAlignment="1" applyProtection="1">
      <alignment horizontal="center" wrapText="1"/>
      <protection hidden="1"/>
    </xf>
    <xf numFmtId="0" fontId="0" fillId="5" borderId="23" xfId="0" applyFill="1" applyBorder="1" applyAlignment="1" applyProtection="1">
      <alignment horizontal="center" wrapText="1"/>
      <protection hidden="1"/>
    </xf>
    <xf numFmtId="0" fontId="0" fillId="5" borderId="27" xfId="0" applyFill="1" applyBorder="1" applyAlignment="1" applyProtection="1">
      <alignment horizontal="center"/>
      <protection hidden="1"/>
    </xf>
    <xf numFmtId="0" fontId="0" fillId="5" borderId="29" xfId="0" applyFill="1" applyBorder="1" applyAlignment="1" applyProtection="1">
      <alignment horizontal="center"/>
      <protection hidden="1"/>
    </xf>
    <xf numFmtId="0" fontId="0" fillId="4" borderId="27" xfId="0" applyFill="1" applyBorder="1" applyAlignment="1" applyProtection="1">
      <alignment horizontal="center"/>
      <protection hidden="1"/>
    </xf>
    <xf numFmtId="0" fontId="0" fillId="4" borderId="29" xfId="0" applyFill="1" applyBorder="1" applyAlignment="1" applyProtection="1">
      <alignment horizontal="center"/>
      <protection hidden="1"/>
    </xf>
    <xf numFmtId="0" fontId="0" fillId="5" borderId="55" xfId="0" applyFill="1" applyBorder="1" applyAlignment="1" applyProtection="1">
      <alignment horizontal="center"/>
      <protection hidden="1"/>
    </xf>
    <xf numFmtId="0" fontId="15" fillId="9" borderId="38" xfId="0" applyFont="1" applyFill="1" applyBorder="1" applyAlignment="1" applyProtection="1">
      <alignment horizontal="center" vertical="center"/>
      <protection hidden="1"/>
    </xf>
    <xf numFmtId="0" fontId="15" fillId="9" borderId="1" xfId="0" applyFont="1" applyFill="1" applyBorder="1" applyAlignment="1" applyProtection="1">
      <alignment horizontal="center" vertical="center"/>
      <protection hidden="1"/>
    </xf>
    <xf numFmtId="0" fontId="15" fillId="9" borderId="37" xfId="0" applyFont="1" applyFill="1" applyBorder="1" applyAlignment="1" applyProtection="1">
      <alignment horizontal="center" vertical="center"/>
      <protection hidden="1"/>
    </xf>
    <xf numFmtId="0" fontId="0" fillId="9" borderId="23" xfId="0" applyFill="1" applyBorder="1" applyAlignment="1" applyProtection="1">
      <alignment horizontal="center" wrapText="1"/>
      <protection hidden="1"/>
    </xf>
    <xf numFmtId="0" fontId="15" fillId="5" borderId="42" xfId="0" applyFont="1" applyFill="1" applyBorder="1" applyAlignment="1" applyProtection="1">
      <alignment horizontal="center" vertical="center"/>
      <protection hidden="1"/>
    </xf>
    <xf numFmtId="0" fontId="15" fillId="5" borderId="19" xfId="0" applyFont="1" applyFill="1" applyBorder="1" applyAlignment="1" applyProtection="1">
      <alignment horizontal="center" vertical="center"/>
      <protection hidden="1"/>
    </xf>
    <xf numFmtId="0" fontId="15" fillId="5" borderId="43" xfId="0" applyFont="1" applyFill="1" applyBorder="1" applyAlignment="1" applyProtection="1">
      <alignment horizontal="center" vertical="center"/>
      <protection hidden="1"/>
    </xf>
    <xf numFmtId="0" fontId="0" fillId="4" borderId="54" xfId="0" applyFill="1" applyBorder="1" applyAlignment="1" applyProtection="1">
      <alignment horizontal="center" vertical="center"/>
      <protection hidden="1"/>
    </xf>
    <xf numFmtId="0" fontId="0" fillId="4" borderId="36" xfId="0" applyFill="1" applyBorder="1" applyAlignment="1" applyProtection="1">
      <alignment horizontal="center" vertical="center"/>
      <protection hidden="1"/>
    </xf>
    <xf numFmtId="0" fontId="2" fillId="4" borderId="28" xfId="0" applyFont="1" applyFill="1" applyBorder="1" applyAlignment="1" applyProtection="1">
      <alignment horizontal="left" vertical="center" wrapText="1"/>
      <protection hidden="1"/>
    </xf>
    <xf numFmtId="0" fontId="2" fillId="4" borderId="22" xfId="0" applyFont="1" applyFill="1" applyBorder="1" applyAlignment="1" applyProtection="1">
      <alignment horizontal="left" vertical="center" wrapText="1"/>
      <protection hidden="1"/>
    </xf>
    <xf numFmtId="0" fontId="15" fillId="8" borderId="45" xfId="0" applyFont="1" applyFill="1" applyBorder="1" applyAlignment="1" applyProtection="1">
      <alignment horizontal="center" vertical="center"/>
      <protection hidden="1"/>
    </xf>
    <xf numFmtId="0" fontId="15" fillId="8" borderId="46" xfId="0" applyFont="1" applyFill="1" applyBorder="1" applyAlignment="1" applyProtection="1">
      <alignment horizontal="center" vertical="center"/>
      <protection hidden="1"/>
    </xf>
    <xf numFmtId="0" fontId="15" fillId="8" borderId="47" xfId="0" applyFont="1" applyFill="1" applyBorder="1" applyAlignment="1" applyProtection="1">
      <alignment horizontal="center" vertical="center"/>
      <protection hidden="1"/>
    </xf>
    <xf numFmtId="0" fontId="0" fillId="8" borderId="32" xfId="0" applyFill="1" applyBorder="1" applyAlignment="1" applyProtection="1">
      <alignment horizontal="center" wrapText="1"/>
      <protection hidden="1"/>
    </xf>
    <xf numFmtId="0" fontId="0" fillId="8" borderId="23" xfId="0" applyFill="1" applyBorder="1" applyAlignment="1" applyProtection="1">
      <alignment horizontal="center" wrapText="1"/>
      <protection hidden="1"/>
    </xf>
    <xf numFmtId="0" fontId="2" fillId="7" borderId="33" xfId="0" applyFont="1" applyFill="1" applyBorder="1" applyAlignment="1" applyProtection="1">
      <alignment horizontal="left" vertical="center" wrapText="1"/>
      <protection hidden="1"/>
    </xf>
    <xf numFmtId="0" fontId="2" fillId="7" borderId="49" xfId="0" applyFont="1" applyFill="1" applyBorder="1" applyAlignment="1" applyProtection="1">
      <alignment horizontal="left" vertical="center" wrapText="1"/>
      <protection hidden="1"/>
    </xf>
    <xf numFmtId="0" fontId="2" fillId="7" borderId="22" xfId="0" applyFont="1" applyFill="1" applyBorder="1" applyAlignment="1" applyProtection="1">
      <alignment horizontal="left" vertical="center" wrapText="1"/>
      <protection hidden="1"/>
    </xf>
    <xf numFmtId="0" fontId="2" fillId="7" borderId="36" xfId="0" applyFont="1" applyFill="1" applyBorder="1" applyAlignment="1" applyProtection="1">
      <alignment horizontal="left" vertical="center" wrapText="1"/>
      <protection hidden="1"/>
    </xf>
    <xf numFmtId="0" fontId="0" fillId="8" borderId="41" xfId="0" applyFill="1" applyBorder="1" applyAlignment="1" applyProtection="1">
      <alignment horizontal="center"/>
      <protection hidden="1"/>
    </xf>
    <xf numFmtId="0" fontId="0" fillId="8" borderId="34" xfId="0" applyFill="1" applyBorder="1" applyAlignment="1" applyProtection="1">
      <alignment horizontal="center"/>
      <protection hidden="1"/>
    </xf>
    <xf numFmtId="0" fontId="0" fillId="7" borderId="27" xfId="0" applyFill="1" applyBorder="1" applyAlignment="1" applyProtection="1">
      <alignment horizontal="center" wrapText="1"/>
      <protection hidden="1"/>
    </xf>
    <xf numFmtId="0" fontId="0" fillId="7" borderId="29" xfId="0" applyFill="1" applyBorder="1" applyAlignment="1" applyProtection="1">
      <alignment horizontal="center" wrapText="1"/>
      <protection hidden="1"/>
    </xf>
    <xf numFmtId="0" fontId="0" fillId="8" borderId="27" xfId="0" applyFill="1" applyBorder="1" applyAlignment="1" applyProtection="1">
      <alignment horizontal="center" wrapText="1"/>
      <protection hidden="1"/>
    </xf>
    <xf numFmtId="0" fontId="0" fillId="8" borderId="29" xfId="0" applyFill="1" applyBorder="1" applyAlignment="1" applyProtection="1">
      <alignment horizontal="center" wrapText="1"/>
      <protection hidden="1"/>
    </xf>
    <xf numFmtId="0" fontId="8" fillId="0" borderId="3" xfId="1" applyFont="1" applyFill="1" applyBorder="1" applyAlignment="1" applyProtection="1">
      <alignment horizontal="center" vertical="center" wrapText="1"/>
      <protection hidden="1"/>
    </xf>
    <xf numFmtId="0" fontId="9" fillId="0" borderId="4" xfId="1" applyFont="1" applyFill="1" applyBorder="1" applyAlignment="1" applyProtection="1">
      <alignment horizontal="center" vertical="center" wrapText="1"/>
      <protection hidden="1"/>
    </xf>
    <xf numFmtId="0" fontId="8" fillId="0" borderId="27" xfId="1" applyFont="1" applyFill="1" applyBorder="1" applyAlignment="1" applyProtection="1">
      <alignment horizontal="center" vertical="center" wrapText="1"/>
      <protection hidden="1"/>
    </xf>
    <xf numFmtId="0" fontId="9" fillId="0" borderId="28" xfId="1" applyFont="1" applyFill="1" applyBorder="1" applyAlignment="1" applyProtection="1">
      <alignment horizontal="center" vertical="center" wrapText="1"/>
      <protection hidden="1"/>
    </xf>
    <xf numFmtId="0" fontId="17" fillId="0" borderId="89" xfId="0" applyFont="1" applyBorder="1" applyAlignment="1">
      <alignment horizontal="center"/>
      <extLst>
        <ext xmlns:xfpb="http://schemas.microsoft.com/office/spreadsheetml/2022/featurepropertybag" uri="{C7286773-470A-42A8-94C5-96B5CB345126}">
          <xfpb:xfComplement i="0"/>
        </ext>
      </extLst>
    </xf>
    <xf numFmtId="0" fontId="17" fillId="0" borderId="88" xfId="0" applyFont="1" applyBorder="1" applyAlignment="1">
      <alignment horizontal="center"/>
      <extLst>
        <ext xmlns:xfpb="http://schemas.microsoft.com/office/spreadsheetml/2022/featurepropertybag" uri="{C7286773-470A-42A8-94C5-96B5CB345126}">
          <xfpb:xfComplement i="0"/>
        </ext>
      </extLst>
    </xf>
    <xf numFmtId="0" fontId="0" fillId="0" borderId="23" xfId="0" applyBorder="1" applyAlignment="1" applyProtection="1">
      <alignment horizontal="left" wrapText="1"/>
      <protection locked="0"/>
    </xf>
    <xf numFmtId="0" fontId="0" fillId="0" borderId="22" xfId="0" applyBorder="1" applyAlignment="1" applyProtection="1">
      <alignment horizontal="left"/>
      <protection locked="0"/>
    </xf>
    <xf numFmtId="0" fontId="0" fillId="0" borderId="23" xfId="0" applyBorder="1" applyAlignment="1">
      <alignment horizontal="left"/>
    </xf>
    <xf numFmtId="0" fontId="0" fillId="0" borderId="22" xfId="0" applyBorder="1" applyAlignment="1">
      <alignment horizontal="left"/>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18" fillId="0" borderId="23" xfId="0" applyFont="1" applyBorder="1" applyAlignment="1">
      <alignment horizontal="left" wrapText="1"/>
    </xf>
    <xf numFmtId="0" fontId="18" fillId="0" borderId="22" xfId="0" applyFont="1" applyBorder="1" applyAlignment="1">
      <alignment horizontal="left" wrapText="1"/>
    </xf>
    <xf numFmtId="0" fontId="17" fillId="0" borderId="23" xfId="0" applyFont="1" applyBorder="1" applyAlignment="1">
      <alignment horizontal="left"/>
    </xf>
    <xf numFmtId="0" fontId="17" fillId="0" borderId="22" xfId="0" applyFont="1" applyBorder="1" applyAlignment="1">
      <alignment horizontal="left"/>
    </xf>
    <xf numFmtId="0" fontId="0" fillId="0" borderId="22" xfId="0" applyBorder="1" applyAlignment="1">
      <alignment horizontal="left" wrapText="1"/>
    </xf>
    <xf numFmtId="0" fontId="17" fillId="0" borderId="89" xfId="0" applyFont="1" applyBorder="1" applyAlignment="1">
      <alignment horizontal="center"/>
    </xf>
    <xf numFmtId="0" fontId="17" fillId="0" borderId="88" xfId="0" applyFont="1" applyBorder="1" applyAlignment="1">
      <alignment horizontal="center"/>
    </xf>
    <xf numFmtId="0" fontId="0" fillId="0" borderId="36" xfId="0" applyBorder="1" applyAlignment="1">
      <alignment horizontal="left"/>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33" xfId="0" applyBorder="1" applyAlignment="1">
      <alignment horizontal="center" vertical="center" wrapText="1"/>
    </xf>
    <xf numFmtId="0" fontId="10" fillId="4" borderId="7" xfId="1" applyFont="1" applyFill="1" applyBorder="1" applyAlignment="1" applyProtection="1">
      <alignment horizontal="left"/>
      <protection hidden="1"/>
    </xf>
    <xf numFmtId="0" fontId="10" fillId="4" borderId="12" xfId="1" applyFont="1" applyFill="1" applyBorder="1" applyAlignment="1" applyProtection="1">
      <alignment horizontal="left"/>
      <protection hidden="1"/>
    </xf>
    <xf numFmtId="0" fontId="10" fillId="4" borderId="8" xfId="1" applyFont="1" applyFill="1" applyBorder="1" applyAlignment="1" applyProtection="1">
      <alignment horizontal="left"/>
      <protection hidden="1"/>
    </xf>
    <xf numFmtId="0" fontId="10" fillId="4" borderId="13" xfId="1" applyFont="1" applyFill="1" applyBorder="1" applyAlignment="1" applyProtection="1">
      <alignment horizontal="left"/>
      <protection hidden="1"/>
    </xf>
    <xf numFmtId="0" fontId="10" fillId="4" borderId="78" xfId="1" applyFont="1" applyFill="1" applyBorder="1" applyAlignment="1" applyProtection="1">
      <alignment horizontal="center"/>
      <protection hidden="1"/>
    </xf>
    <xf numFmtId="0" fontId="10" fillId="4" borderId="37" xfId="1" applyFont="1" applyFill="1" applyBorder="1" applyAlignment="1" applyProtection="1">
      <alignment horizontal="center"/>
      <protection hidden="1"/>
    </xf>
    <xf numFmtId="0" fontId="10" fillId="4" borderId="76" xfId="1" applyFont="1" applyFill="1" applyBorder="1" applyAlignment="1" applyProtection="1">
      <alignment horizontal="center"/>
      <protection hidden="1"/>
    </xf>
    <xf numFmtId="0" fontId="10" fillId="4" borderId="72" xfId="1" applyFont="1" applyFill="1" applyBorder="1" applyAlignment="1" applyProtection="1">
      <alignment horizontal="center"/>
      <protection hidden="1"/>
    </xf>
    <xf numFmtId="0" fontId="18" fillId="4" borderId="22" xfId="1" applyFont="1" applyFill="1" applyBorder="1" applyAlignment="1" applyProtection="1">
      <alignment horizontal="center" wrapText="1"/>
      <protection locked="0" hidden="1"/>
    </xf>
    <xf numFmtId="0" fontId="18" fillId="4" borderId="24" xfId="1" applyFont="1" applyFill="1" applyBorder="1" applyAlignment="1" applyProtection="1">
      <alignment horizontal="center" wrapText="1"/>
      <protection locked="0" hidden="1"/>
    </xf>
    <xf numFmtId="0" fontId="18" fillId="0" borderId="23" xfId="1" applyFont="1" applyFill="1" applyBorder="1" applyAlignment="1" applyProtection="1">
      <alignment horizontal="left" wrapText="1"/>
      <protection hidden="1"/>
    </xf>
    <xf numFmtId="0" fontId="18" fillId="0" borderId="22" xfId="1" applyFont="1" applyFill="1" applyBorder="1" applyAlignment="1" applyProtection="1">
      <alignment horizontal="left" wrapText="1"/>
      <protection hidden="1"/>
    </xf>
    <xf numFmtId="0" fontId="0" fillId="4" borderId="22" xfId="0" applyFill="1" applyBorder="1" applyAlignment="1" applyProtection="1">
      <alignment horizontal="center"/>
      <protection locked="0" hidden="1"/>
    </xf>
    <xf numFmtId="0" fontId="0" fillId="4" borderId="24" xfId="0" applyFill="1" applyBorder="1" applyAlignment="1" applyProtection="1">
      <alignment horizontal="center"/>
      <protection locked="0" hidden="1"/>
    </xf>
    <xf numFmtId="0" fontId="14" fillId="0" borderId="18" xfId="1" applyFont="1" applyFill="1" applyBorder="1" applyAlignment="1" applyProtection="1">
      <alignment horizontal="center"/>
      <protection hidden="1"/>
    </xf>
    <xf numFmtId="0" fontId="14" fillId="0" borderId="19" xfId="1" applyFont="1" applyFill="1" applyBorder="1" applyAlignment="1" applyProtection="1">
      <alignment horizontal="center"/>
      <protection hidden="1"/>
    </xf>
    <xf numFmtId="0" fontId="14" fillId="0" borderId="20" xfId="1" applyFont="1" applyFill="1" applyBorder="1" applyAlignment="1" applyProtection="1">
      <alignment horizontal="center"/>
      <protection hidden="1"/>
    </xf>
    <xf numFmtId="0" fontId="17" fillId="0" borderId="23" xfId="1" applyFont="1" applyFill="1" applyBorder="1" applyAlignment="1" applyProtection="1">
      <alignment horizontal="center" wrapText="1"/>
      <protection hidden="1"/>
    </xf>
    <xf numFmtId="0" fontId="17" fillId="0" borderId="22" xfId="1" applyFont="1" applyFill="1" applyBorder="1" applyAlignment="1" applyProtection="1">
      <alignment horizontal="center" wrapText="1"/>
      <protection hidden="1"/>
    </xf>
    <xf numFmtId="0" fontId="17" fillId="0" borderId="24" xfId="1" applyFont="1" applyFill="1" applyBorder="1" applyAlignment="1" applyProtection="1">
      <alignment horizontal="center" wrapText="1"/>
      <protection hidden="1"/>
    </xf>
    <xf numFmtId="0" fontId="3" fillId="0" borderId="78" xfId="1" applyFont="1" applyFill="1" applyBorder="1" applyAlignment="1" applyProtection="1">
      <alignment horizontal="center"/>
      <protection hidden="1"/>
    </xf>
    <xf numFmtId="0" fontId="3" fillId="0" borderId="1" xfId="1" applyFont="1" applyFill="1" applyBorder="1" applyAlignment="1" applyProtection="1">
      <alignment horizontal="center"/>
      <protection hidden="1"/>
    </xf>
    <xf numFmtId="0" fontId="3" fillId="0" borderId="79" xfId="1" applyFont="1" applyFill="1" applyBorder="1" applyAlignment="1" applyProtection="1">
      <alignment horizontal="center"/>
      <protection hidden="1"/>
    </xf>
    <xf numFmtId="0" fontId="8" fillId="0" borderId="42" xfId="1" applyFont="1" applyFill="1" applyBorder="1" applyAlignment="1" applyProtection="1">
      <alignment horizontal="left"/>
      <protection hidden="1"/>
    </xf>
    <xf numFmtId="0" fontId="8" fillId="0" borderId="19" xfId="1" applyFont="1" applyFill="1" applyBorder="1" applyAlignment="1" applyProtection="1">
      <alignment horizontal="left"/>
      <protection hidden="1"/>
    </xf>
    <xf numFmtId="0" fontId="8" fillId="0" borderId="20" xfId="1" applyFont="1" applyFill="1" applyBorder="1" applyAlignment="1" applyProtection="1">
      <alignment horizontal="left"/>
      <protection hidden="1"/>
    </xf>
    <xf numFmtId="0" fontId="12" fillId="0" borderId="65" xfId="1" applyFont="1" applyFill="1" applyBorder="1" applyAlignment="1" applyProtection="1">
      <alignment horizontal="left"/>
      <protection hidden="1"/>
    </xf>
    <xf numFmtId="0" fontId="12" fillId="0" borderId="61" xfId="1" applyFont="1" applyFill="1" applyBorder="1" applyAlignment="1" applyProtection="1">
      <alignment horizontal="left"/>
      <protection hidden="1"/>
    </xf>
    <xf numFmtId="0" fontId="12" fillId="0" borderId="77" xfId="1" applyFont="1" applyFill="1" applyBorder="1" applyAlignment="1" applyProtection="1">
      <alignment horizontal="left"/>
      <protection hidden="1"/>
    </xf>
    <xf numFmtId="0" fontId="1" fillId="0" borderId="23" xfId="1" applyFont="1" applyFill="1" applyBorder="1" applyAlignment="1" applyProtection="1">
      <alignment horizontal="left" vertical="center" wrapText="1"/>
      <protection hidden="1"/>
    </xf>
    <xf numFmtId="0" fontId="1" fillId="0" borderId="22" xfId="1" applyFont="1" applyFill="1" applyBorder="1" applyAlignment="1" applyProtection="1">
      <alignment horizontal="left" vertical="center" wrapText="1"/>
      <protection hidden="1"/>
    </xf>
    <xf numFmtId="0" fontId="1" fillId="4" borderId="22" xfId="1" applyFont="1" applyFill="1" applyBorder="1" applyAlignment="1" applyProtection="1">
      <alignment horizontal="center" vertical="center" wrapText="1"/>
      <protection locked="0" hidden="1"/>
    </xf>
    <xf numFmtId="0" fontId="1" fillId="4" borderId="24" xfId="1" applyFont="1" applyFill="1" applyBorder="1" applyAlignment="1" applyProtection="1">
      <alignment horizontal="center" vertical="center" wrapText="1"/>
      <protection locked="0" hidden="1"/>
    </xf>
    <xf numFmtId="0" fontId="1" fillId="4" borderId="22" xfId="0" applyFont="1" applyFill="1" applyBorder="1" applyAlignment="1" applyProtection="1">
      <alignment horizontal="center"/>
      <protection hidden="1"/>
    </xf>
    <xf numFmtId="0" fontId="1" fillId="4" borderId="24" xfId="0" applyFont="1" applyFill="1" applyBorder="1" applyAlignment="1" applyProtection="1">
      <alignment horizontal="center"/>
      <protection hidden="1"/>
    </xf>
    <xf numFmtId="0" fontId="17" fillId="0" borderId="23" xfId="1" applyFont="1" applyFill="1" applyBorder="1" applyAlignment="1" applyProtection="1">
      <alignment horizontal="center" vertical="center" wrapText="1"/>
      <protection hidden="1"/>
    </xf>
    <xf numFmtId="0" fontId="17" fillId="0" borderId="22" xfId="1" applyFont="1" applyFill="1" applyBorder="1" applyAlignment="1" applyProtection="1">
      <alignment horizontal="center" vertical="center" wrapText="1"/>
      <protection hidden="1"/>
    </xf>
    <xf numFmtId="0" fontId="17" fillId="0" borderId="24" xfId="1" applyFont="1" applyFill="1" applyBorder="1" applyAlignment="1" applyProtection="1">
      <alignment horizontal="center" vertical="center" wrapText="1"/>
      <protection hidden="1"/>
    </xf>
    <xf numFmtId="2" fontId="10" fillId="0" borderId="21" xfId="1" applyNumberFormat="1" applyFont="1" applyFill="1" applyBorder="1" applyAlignment="1" applyProtection="1">
      <alignment horizontal="left"/>
      <protection hidden="1"/>
    </xf>
    <xf numFmtId="0" fontId="10" fillId="0" borderId="63" xfId="1" applyFont="1" applyFill="1" applyBorder="1" applyAlignment="1" applyProtection="1">
      <alignment horizontal="left"/>
      <protection hidden="1"/>
    </xf>
    <xf numFmtId="0" fontId="18" fillId="0" borderId="74" xfId="1" applyFont="1" applyFill="1" applyBorder="1" applyAlignment="1" applyProtection="1">
      <alignment horizontal="center" wrapText="1"/>
      <protection hidden="1"/>
    </xf>
    <xf numFmtId="0" fontId="18" fillId="0" borderId="0" xfId="1" applyFont="1" applyFill="1" applyBorder="1" applyAlignment="1" applyProtection="1">
      <alignment horizontal="center" wrapText="1"/>
      <protection hidden="1"/>
    </xf>
    <xf numFmtId="0" fontId="18" fillId="0" borderId="73" xfId="1" applyFont="1" applyFill="1" applyBorder="1" applyAlignment="1" applyProtection="1">
      <alignment horizontal="center" wrapText="1"/>
      <protection hidden="1"/>
    </xf>
    <xf numFmtId="0" fontId="1" fillId="4" borderId="36" xfId="0" applyFont="1" applyFill="1" applyBorder="1" applyAlignment="1" applyProtection="1">
      <alignment horizontal="center"/>
      <protection hidden="1"/>
    </xf>
    <xf numFmtId="0" fontId="1" fillId="4" borderId="80" xfId="0" applyFont="1" applyFill="1" applyBorder="1" applyAlignment="1" applyProtection="1">
      <alignment horizontal="center"/>
      <protection hidden="1"/>
    </xf>
    <xf numFmtId="0" fontId="1" fillId="4" borderId="56" xfId="0" applyFont="1" applyFill="1" applyBorder="1" applyAlignment="1" applyProtection="1">
      <alignment horizontal="center"/>
      <protection hidden="1"/>
    </xf>
    <xf numFmtId="0" fontId="8" fillId="0" borderId="95" xfId="1" applyFont="1" applyFill="1" applyBorder="1" applyAlignment="1" applyProtection="1">
      <alignment horizontal="center" vertical="center" wrapText="1"/>
      <protection hidden="1"/>
    </xf>
    <xf numFmtId="0" fontId="9" fillId="0" borderId="96" xfId="1" applyFont="1" applyFill="1" applyBorder="1" applyAlignment="1" applyProtection="1">
      <alignment horizontal="center" vertical="center" wrapText="1"/>
      <protection hidden="1"/>
    </xf>
    <xf numFmtId="0" fontId="9" fillId="0" borderId="97" xfId="1" applyFont="1" applyFill="1" applyBorder="1" applyAlignment="1" applyProtection="1">
      <alignment horizontal="center" vertical="center" wrapText="1"/>
      <protection hidden="1"/>
    </xf>
    <xf numFmtId="0" fontId="0" fillId="0" borderId="45" xfId="0" applyBorder="1" applyAlignment="1">
      <alignment wrapText="1"/>
    </xf>
    <xf numFmtId="0" fontId="0" fillId="0" borderId="46" xfId="0" applyBorder="1" applyAlignment="1">
      <alignment wrapText="1"/>
    </xf>
    <xf numFmtId="0" fontId="0" fillId="0" borderId="32" xfId="0"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17" fillId="0" borderId="23" xfId="0" applyFont="1" applyBorder="1" applyAlignment="1">
      <alignment horizontal="left" wrapText="1"/>
    </xf>
    <xf numFmtId="0" fontId="17" fillId="0" borderId="22" xfId="0" applyFont="1" applyBorder="1" applyAlignment="1">
      <alignment horizontal="left" wrapText="1"/>
    </xf>
    <xf numFmtId="0" fontId="9" fillId="0" borderId="22" xfId="1" applyFont="1" applyFill="1" applyBorder="1" applyAlignment="1" applyProtection="1">
      <alignment horizontal="center" vertical="center" wrapText="1"/>
      <protection hidden="1"/>
    </xf>
    <xf numFmtId="0" fontId="9" fillId="0" borderId="24" xfId="1" applyFont="1" applyFill="1" applyBorder="1" applyAlignment="1" applyProtection="1">
      <alignment horizontal="center" vertical="center" wrapText="1"/>
      <protection hidden="1"/>
    </xf>
    <xf numFmtId="0" fontId="9" fillId="0" borderId="26" xfId="1" applyFont="1" applyFill="1" applyBorder="1" applyAlignment="1" applyProtection="1">
      <alignment horizontal="center" vertical="center" wrapText="1"/>
      <protection hidden="1"/>
    </xf>
    <xf numFmtId="0" fontId="9" fillId="0" borderId="81" xfId="1" applyFont="1" applyFill="1" applyBorder="1" applyAlignment="1" applyProtection="1">
      <alignment horizontal="center" vertical="center" wrapText="1"/>
      <protection hidden="1"/>
    </xf>
    <xf numFmtId="0" fontId="17" fillId="0" borderId="25" xfId="0" applyFont="1" applyBorder="1" applyAlignment="1">
      <alignment horizontal="left" wrapText="1"/>
    </xf>
    <xf numFmtId="0" fontId="17" fillId="0" borderId="26" xfId="0" applyFont="1" applyBorder="1" applyAlignment="1">
      <alignment horizontal="left" wrapText="1"/>
    </xf>
    <xf numFmtId="0" fontId="11" fillId="0" borderId="38" xfId="1" applyFont="1" applyFill="1" applyBorder="1" applyAlignment="1" applyProtection="1">
      <alignment horizontal="left"/>
      <protection hidden="1"/>
    </xf>
    <xf numFmtId="0" fontId="11" fillId="0" borderId="1" xfId="1" applyFont="1" applyFill="1" applyBorder="1" applyAlignment="1" applyProtection="1">
      <alignment horizontal="left"/>
      <protection hidden="1"/>
    </xf>
    <xf numFmtId="0" fontId="10" fillId="0" borderId="74" xfId="1" applyFont="1" applyFill="1" applyBorder="1" applyAlignment="1" applyProtection="1">
      <alignment horizontal="left"/>
      <protection hidden="1"/>
    </xf>
    <xf numFmtId="0" fontId="10" fillId="0" borderId="0" xfId="1" applyFont="1" applyFill="1" applyBorder="1" applyAlignment="1" applyProtection="1">
      <alignment horizontal="left"/>
      <protection hidden="1"/>
    </xf>
    <xf numFmtId="0" fontId="12" fillId="0" borderId="25" xfId="1" applyFont="1" applyFill="1" applyBorder="1" applyAlignment="1" applyProtection="1">
      <alignment horizontal="left"/>
      <protection hidden="1"/>
    </xf>
    <xf numFmtId="0" fontId="12" fillId="0" borderId="26" xfId="1" applyFont="1" applyFill="1" applyBorder="1" applyAlignment="1" applyProtection="1">
      <alignment horizontal="left"/>
      <protection hidden="1"/>
    </xf>
    <xf numFmtId="0" fontId="18" fillId="0" borderId="85" xfId="1" applyFont="1" applyFill="1" applyBorder="1" applyAlignment="1" applyProtection="1">
      <alignment horizontal="center" vertical="center" wrapText="1"/>
      <protection hidden="1"/>
    </xf>
    <xf numFmtId="0" fontId="18" fillId="0" borderId="80" xfId="1" applyFont="1" applyFill="1" applyBorder="1" applyAlignment="1" applyProtection="1">
      <alignment horizontal="center" vertical="center" wrapText="1"/>
      <protection hidden="1"/>
    </xf>
    <xf numFmtId="166" fontId="12" fillId="0" borderId="26" xfId="1" applyNumberFormat="1" applyFont="1" applyFill="1" applyBorder="1" applyAlignment="1" applyProtection="1">
      <alignment horizontal="right" vertical="center"/>
      <protection hidden="1"/>
    </xf>
    <xf numFmtId="166" fontId="12" fillId="0" borderId="81" xfId="1" applyNumberFormat="1" applyFont="1" applyFill="1" applyBorder="1" applyAlignment="1" applyProtection="1">
      <alignment horizontal="right" vertical="center"/>
      <protection hidden="1"/>
    </xf>
    <xf numFmtId="0" fontId="3" fillId="0" borderId="76" xfId="1" applyFont="1" applyFill="1" applyBorder="1" applyAlignment="1" applyProtection="1">
      <alignment horizontal="center"/>
      <protection hidden="1"/>
    </xf>
    <xf numFmtId="0" fontId="3" fillId="0" borderId="61" xfId="1" applyFont="1" applyFill="1" applyBorder="1" applyAlignment="1" applyProtection="1">
      <alignment horizontal="center"/>
      <protection hidden="1"/>
    </xf>
    <xf numFmtId="0" fontId="3" fillId="0" borderId="77" xfId="1" applyFont="1" applyFill="1" applyBorder="1" applyAlignment="1" applyProtection="1">
      <alignment horizontal="center"/>
      <protection hidden="1"/>
    </xf>
    <xf numFmtId="0" fontId="8" fillId="0" borderId="19" xfId="1" applyFont="1" applyFill="1" applyBorder="1" applyAlignment="1" applyProtection="1">
      <alignment horizontal="left" vertical="center" wrapText="1"/>
      <protection hidden="1"/>
    </xf>
    <xf numFmtId="0" fontId="8" fillId="0" borderId="43" xfId="1" applyFont="1" applyFill="1" applyBorder="1" applyAlignment="1" applyProtection="1">
      <alignment horizontal="left" vertical="center" wrapText="1"/>
      <protection hidden="1"/>
    </xf>
    <xf numFmtId="2" fontId="10" fillId="0" borderId="68" xfId="1" applyNumberFormat="1" applyFont="1" applyFill="1" applyBorder="1" applyAlignment="1" applyProtection="1">
      <alignment horizontal="left"/>
      <protection hidden="1"/>
    </xf>
    <xf numFmtId="0" fontId="10" fillId="0" borderId="69" xfId="1" applyFont="1" applyFill="1" applyBorder="1" applyAlignment="1" applyProtection="1">
      <alignment horizontal="left"/>
      <protection hidden="1"/>
    </xf>
    <xf numFmtId="0" fontId="11" fillId="0" borderId="83" xfId="1" applyFont="1" applyFill="1" applyBorder="1" applyAlignment="1" applyProtection="1">
      <alignment horizontal="left" wrapText="1"/>
      <protection hidden="1"/>
    </xf>
    <xf numFmtId="0" fontId="11" fillId="0" borderId="84" xfId="1" applyFont="1" applyFill="1" applyBorder="1" applyAlignment="1" applyProtection="1">
      <alignment horizontal="left" wrapText="1"/>
      <protection hidden="1"/>
    </xf>
    <xf numFmtId="0" fontId="8" fillId="0" borderId="18" xfId="1" applyFont="1" applyFill="1" applyBorder="1" applyAlignment="1" applyProtection="1">
      <alignment horizontal="left" vertical="center" wrapText="1"/>
      <protection hidden="1"/>
    </xf>
    <xf numFmtId="0" fontId="11" fillId="0" borderId="16" xfId="1" applyFont="1" applyFill="1" applyBorder="1" applyAlignment="1" applyProtection="1">
      <alignment horizontal="left" wrapText="1"/>
      <protection hidden="1"/>
    </xf>
    <xf numFmtId="0" fontId="11" fillId="0" borderId="64" xfId="1" applyFont="1" applyFill="1" applyBorder="1" applyAlignment="1" applyProtection="1">
      <alignment horizontal="left" wrapText="1"/>
      <protection hidden="1"/>
    </xf>
    <xf numFmtId="0" fontId="18" fillId="0" borderId="23" xfId="1" applyFont="1" applyFill="1" applyBorder="1" applyAlignment="1" applyProtection="1">
      <alignment horizontal="center" vertical="center" wrapText="1"/>
      <protection hidden="1"/>
    </xf>
    <xf numFmtId="0" fontId="1" fillId="0" borderId="22" xfId="1" applyFont="1" applyFill="1" applyBorder="1" applyAlignment="1" applyProtection="1">
      <alignment horizontal="center" vertical="center" wrapText="1"/>
      <protection hidden="1"/>
    </xf>
    <xf numFmtId="0" fontId="1" fillId="0" borderId="24" xfId="1" applyFont="1" applyFill="1" applyBorder="1" applyAlignment="1" applyProtection="1">
      <alignment horizontal="center" vertical="center" wrapText="1"/>
      <protection hidden="1"/>
    </xf>
    <xf numFmtId="166" fontId="11" fillId="0" borderId="85" xfId="1" applyNumberFormat="1" applyFont="1" applyFill="1" applyBorder="1" applyAlignment="1" applyProtection="1">
      <alignment horizontal="left" vertical="center"/>
      <protection hidden="1"/>
    </xf>
    <xf numFmtId="166" fontId="11" fillId="0" borderId="80" xfId="1" applyNumberFormat="1" applyFont="1" applyFill="1" applyBorder="1" applyAlignment="1" applyProtection="1">
      <alignment horizontal="left" vertical="center"/>
      <protection hidden="1"/>
    </xf>
    <xf numFmtId="166" fontId="11" fillId="0" borderId="35" xfId="1" applyNumberFormat="1" applyFont="1" applyFill="1" applyBorder="1" applyAlignment="1" applyProtection="1">
      <alignment horizontal="left" vertical="center"/>
      <protection hidden="1"/>
    </xf>
    <xf numFmtId="0" fontId="10" fillId="0" borderId="12" xfId="1" applyFont="1" applyFill="1" applyBorder="1" applyAlignment="1" applyProtection="1">
      <alignment horizontal="left" vertical="center" wrapText="1"/>
      <protection hidden="1"/>
    </xf>
    <xf numFmtId="0" fontId="10" fillId="0" borderId="13" xfId="1" applyFont="1" applyFill="1" applyBorder="1" applyAlignment="1" applyProtection="1">
      <alignment horizontal="left" vertical="center" wrapText="1"/>
      <protection hidden="1"/>
    </xf>
    <xf numFmtId="0" fontId="10" fillId="0" borderId="14" xfId="1" applyFont="1" applyFill="1" applyBorder="1" applyAlignment="1" applyProtection="1">
      <alignment horizontal="left" vertical="center" wrapText="1"/>
      <protection hidden="1"/>
    </xf>
    <xf numFmtId="0" fontId="3" fillId="0" borderId="6" xfId="1" applyFont="1" applyFill="1" applyBorder="1" applyAlignment="1" applyProtection="1">
      <alignment horizontal="center"/>
      <protection hidden="1"/>
    </xf>
    <xf numFmtId="0" fontId="12" fillId="0" borderId="23" xfId="1" applyFont="1" applyFill="1" applyBorder="1" applyAlignment="1" applyProtection="1">
      <alignment horizontal="left"/>
      <protection hidden="1"/>
    </xf>
    <xf numFmtId="0" fontId="12" fillId="0" borderId="22" xfId="1" applyFont="1" applyFill="1" applyBorder="1" applyAlignment="1" applyProtection="1">
      <alignment horizontal="left"/>
      <protection hidden="1"/>
    </xf>
    <xf numFmtId="0" fontId="9" fillId="0" borderId="5" xfId="1" applyFont="1" applyFill="1" applyBorder="1" applyAlignment="1" applyProtection="1">
      <alignment horizontal="center" vertical="center" wrapText="1"/>
      <protection hidden="1"/>
    </xf>
    <xf numFmtId="0" fontId="1" fillId="4" borderId="8" xfId="2" applyFill="1" applyBorder="1" applyAlignment="1" applyProtection="1">
      <alignment horizontal="left" vertical="center" wrapText="1"/>
      <protection locked="0" hidden="1"/>
    </xf>
    <xf numFmtId="0" fontId="1" fillId="4" borderId="9" xfId="2" applyFill="1" applyBorder="1" applyAlignment="1" applyProtection="1">
      <alignment horizontal="left" vertical="center" wrapText="1"/>
      <protection locked="0" hidden="1"/>
    </xf>
    <xf numFmtId="0" fontId="1" fillId="4" borderId="2" xfId="2" applyFill="1" applyBorder="1" applyAlignment="1" applyProtection="1">
      <alignment horizontal="left" vertical="center" wrapText="1"/>
      <protection locked="0" hidden="1"/>
    </xf>
    <xf numFmtId="0" fontId="1" fillId="4" borderId="11" xfId="2" applyFill="1" applyBorder="1" applyAlignment="1" applyProtection="1">
      <alignment horizontal="left" vertical="center" wrapText="1"/>
      <protection locked="0" hidden="1"/>
    </xf>
    <xf numFmtId="0" fontId="0" fillId="4" borderId="13" xfId="2" applyFont="1" applyFill="1" applyBorder="1" applyAlignment="1" applyProtection="1">
      <alignment vertical="center" wrapText="1"/>
      <protection locked="0" hidden="1"/>
    </xf>
    <xf numFmtId="0" fontId="1" fillId="4" borderId="13" xfId="2" applyFill="1" applyBorder="1" applyAlignment="1" applyProtection="1">
      <alignment vertical="center" wrapText="1"/>
      <protection locked="0" hidden="1"/>
    </xf>
    <xf numFmtId="0" fontId="3" fillId="0" borderId="13" xfId="1" applyFont="1" applyFill="1" applyBorder="1" applyAlignment="1" applyProtection="1">
      <alignment horizontal="center" vertical="center" wrapText="1"/>
      <protection locked="0" hidden="1"/>
    </xf>
    <xf numFmtId="0" fontId="3" fillId="0" borderId="14" xfId="1" applyFont="1" applyFill="1" applyBorder="1" applyAlignment="1" applyProtection="1">
      <alignment horizontal="center" vertical="center" wrapText="1"/>
      <protection locked="0" hidden="1"/>
    </xf>
    <xf numFmtId="0" fontId="10" fillId="0" borderId="10" xfId="1" applyFont="1" applyFill="1" applyBorder="1" applyAlignment="1" applyProtection="1">
      <alignment vertical="center" wrapText="1"/>
      <protection hidden="1"/>
    </xf>
    <xf numFmtId="0" fontId="10" fillId="0" borderId="2" xfId="1" applyFont="1" applyFill="1" applyAlignment="1" applyProtection="1">
      <alignment vertical="center" wrapText="1"/>
      <protection hidden="1"/>
    </xf>
    <xf numFmtId="0" fontId="10" fillId="0" borderId="11" xfId="1" applyFont="1" applyFill="1" applyBorder="1" applyAlignment="1" applyProtection="1">
      <alignment vertical="center" wrapText="1"/>
      <protection hidden="1"/>
    </xf>
    <xf numFmtId="0" fontId="10" fillId="0" borderId="10" xfId="1" applyFont="1" applyFill="1" applyBorder="1" applyAlignment="1" applyProtection="1">
      <alignment horizontal="left" vertical="center" wrapText="1"/>
      <protection hidden="1"/>
    </xf>
    <xf numFmtId="0" fontId="10" fillId="0" borderId="2" xfId="1" applyFont="1" applyFill="1" applyAlignment="1" applyProtection="1">
      <alignment horizontal="left" vertical="center" wrapText="1"/>
      <protection hidden="1"/>
    </xf>
    <xf numFmtId="0" fontId="10" fillId="0" borderId="11" xfId="1" applyFont="1" applyFill="1" applyBorder="1" applyAlignment="1" applyProtection="1">
      <alignment horizontal="left" vertical="center" wrapText="1"/>
      <protection hidden="1"/>
    </xf>
    <xf numFmtId="0" fontId="0" fillId="0" borderId="38" xfId="0" applyBorder="1" applyAlignment="1">
      <alignment wrapText="1"/>
    </xf>
    <xf numFmtId="0" fontId="0" fillId="0" borderId="1" xfId="0" applyBorder="1" applyAlignment="1">
      <alignment wrapText="1"/>
    </xf>
    <xf numFmtId="0" fontId="0" fillId="0" borderId="37" xfId="0" applyBorder="1" applyAlignment="1">
      <alignment wrapText="1"/>
    </xf>
  </cellXfs>
  <cellStyles count="5">
    <cellStyle name="20 % - zvýraznenie3" xfId="2" builtinId="38"/>
    <cellStyle name="Čiarka" xfId="3" builtinId="3"/>
    <cellStyle name="Hypertextové prepojenie" xfId="4" builtinId="8"/>
    <cellStyle name="Normálna" xfId="0" builtinId="0"/>
    <cellStyle name="Poznámka" xfId="1" builtinId="10"/>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5</xdr:col>
          <xdr:colOff>952500</xdr:colOff>
          <xdr:row>13</xdr:row>
          <xdr:rowOff>12700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5</xdr:col>
          <xdr:colOff>927100</xdr:colOff>
          <xdr:row>14</xdr:row>
          <xdr:rowOff>368300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812800</xdr:colOff>
          <xdr:row>15</xdr:row>
          <xdr:rowOff>368300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368300</xdr:rowOff>
        </xdr:from>
        <xdr:to>
          <xdr:col>5</xdr:col>
          <xdr:colOff>749300</xdr:colOff>
          <xdr:row>16</xdr:row>
          <xdr:rowOff>546100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5</xdr:col>
          <xdr:colOff>711200</xdr:colOff>
          <xdr:row>14</xdr:row>
          <xdr:rowOff>12700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9FE-FC84-48DC-97A1-A3F49022BD87}">
  <sheetPr codeName="Hárok1"/>
  <dimension ref="B1:K86"/>
  <sheetViews>
    <sheetView topLeftCell="B1" zoomScaleNormal="100" workbookViewId="0">
      <selection activeCell="H5" sqref="H5"/>
    </sheetView>
  </sheetViews>
  <sheetFormatPr baseColWidth="10" defaultColWidth="9.1640625" defaultRowHeight="15" x14ac:dyDescent="0.2"/>
  <cols>
    <col min="1" max="1" width="3" style="14" customWidth="1"/>
    <col min="2" max="2" width="4.6640625" style="14" customWidth="1"/>
    <col min="3" max="3" width="38" style="15" customWidth="1"/>
    <col min="4" max="4" width="19" style="15" customWidth="1"/>
    <col min="5" max="5" width="15.6640625" style="15" customWidth="1"/>
    <col min="6" max="6" width="14.83203125" style="15" customWidth="1"/>
    <col min="7" max="7" width="19.83203125" style="15" customWidth="1"/>
    <col min="8" max="8" width="18.6640625" style="15" customWidth="1"/>
    <col min="9" max="9" width="14" style="14" customWidth="1"/>
    <col min="10" max="10" width="14.6640625" style="14" customWidth="1"/>
    <col min="11" max="11" width="12.83203125" style="14" bestFit="1" customWidth="1"/>
    <col min="12" max="12" width="15" style="14" bestFit="1" customWidth="1"/>
    <col min="13" max="13" width="16.83203125" style="14" customWidth="1"/>
    <col min="14" max="14" width="12.33203125" style="14" customWidth="1"/>
    <col min="15" max="15" width="15.5" style="14" bestFit="1" customWidth="1"/>
    <col min="16" max="16" width="12.6640625" style="14" customWidth="1"/>
    <col min="17" max="17" width="15.5" style="14" bestFit="1" customWidth="1"/>
    <col min="18" max="18" width="12.33203125" style="14" bestFit="1" customWidth="1"/>
    <col min="19" max="19" width="15" style="14" bestFit="1" customWidth="1"/>
    <col min="20" max="20" width="12.83203125" style="14" bestFit="1" customWidth="1"/>
    <col min="21" max="21" width="15" style="14" bestFit="1" customWidth="1"/>
    <col min="22" max="16384" width="9.1640625" style="14"/>
  </cols>
  <sheetData>
    <row r="1" spans="2:11" ht="16" thickBot="1" x14ac:dyDescent="0.25"/>
    <row r="2" spans="2:11" ht="36.75" customHeight="1" thickBot="1" x14ac:dyDescent="0.25">
      <c r="B2" s="180" t="s">
        <v>0</v>
      </c>
      <c r="C2" s="181"/>
      <c r="D2" s="181"/>
      <c r="E2" s="181"/>
      <c r="F2" s="181"/>
      <c r="G2" s="181"/>
      <c r="H2" s="181"/>
      <c r="I2" s="181"/>
      <c r="J2" s="181"/>
      <c r="K2" s="182"/>
    </row>
    <row r="3" spans="2:11" ht="49" thickBot="1" x14ac:dyDescent="0.25">
      <c r="B3" s="16" t="s">
        <v>1</v>
      </c>
      <c r="C3" s="17" t="s">
        <v>2</v>
      </c>
      <c r="D3" s="18" t="s">
        <v>3</v>
      </c>
      <c r="E3" s="18" t="s">
        <v>4</v>
      </c>
      <c r="F3" s="18" t="s">
        <v>5</v>
      </c>
      <c r="G3" s="18" t="s">
        <v>6</v>
      </c>
      <c r="H3" s="19" t="s">
        <v>7</v>
      </c>
      <c r="I3" s="20" t="s">
        <v>8</v>
      </c>
      <c r="J3" s="21" t="s">
        <v>9</v>
      </c>
      <c r="K3" s="21" t="s">
        <v>10</v>
      </c>
    </row>
    <row r="4" spans="2:11" ht="16" x14ac:dyDescent="0.2">
      <c r="B4" s="22">
        <v>1</v>
      </c>
      <c r="C4" s="23" t="s">
        <v>133</v>
      </c>
      <c r="D4" s="24" t="s">
        <v>71</v>
      </c>
      <c r="E4" s="25">
        <v>492000</v>
      </c>
      <c r="F4" s="25">
        <v>0</v>
      </c>
      <c r="G4" s="26" t="s">
        <v>11</v>
      </c>
      <c r="H4" s="27">
        <f>E4</f>
        <v>492000</v>
      </c>
      <c r="I4" s="28">
        <f>H4/H$14*100</f>
        <v>87.544483985765126</v>
      </c>
      <c r="J4" s="29">
        <f t="shared" ref="J4:J13" si="0">IF(I4=0,0,(E4-F4)/I4)</f>
        <v>5620</v>
      </c>
      <c r="K4" s="30">
        <f t="shared" ref="K4:K13" si="1">IF((E4-F4)=0,0,H4/(E4-F4))</f>
        <v>1</v>
      </c>
    </row>
    <row r="5" spans="2:11" ht="16" x14ac:dyDescent="0.2">
      <c r="B5" s="22">
        <v>2</v>
      </c>
      <c r="C5" s="31" t="s">
        <v>98</v>
      </c>
      <c r="D5" s="32" t="s">
        <v>92</v>
      </c>
      <c r="E5" s="33">
        <v>4</v>
      </c>
      <c r="F5" s="33">
        <v>0</v>
      </c>
      <c r="G5" s="26" t="s">
        <v>83</v>
      </c>
      <c r="H5" s="34">
        <v>20000</v>
      </c>
      <c r="I5" s="35">
        <f t="shared" ref="I5:I13" si="2">H5/H$14*100</f>
        <v>3.5587188612099649</v>
      </c>
      <c r="J5" s="29">
        <f t="shared" si="0"/>
        <v>1.1239999999999999</v>
      </c>
      <c r="K5" s="30">
        <f t="shared" si="1"/>
        <v>5000</v>
      </c>
    </row>
    <row r="6" spans="2:11" ht="16" x14ac:dyDescent="0.2">
      <c r="B6" s="22">
        <v>3</v>
      </c>
      <c r="C6" s="31" t="s">
        <v>99</v>
      </c>
      <c r="D6" s="32" t="s">
        <v>92</v>
      </c>
      <c r="E6" s="33">
        <v>5</v>
      </c>
      <c r="F6" s="33">
        <v>0</v>
      </c>
      <c r="G6" s="26" t="s">
        <v>83</v>
      </c>
      <c r="H6" s="34">
        <v>50000</v>
      </c>
      <c r="I6" s="35">
        <f t="shared" si="2"/>
        <v>8.8967971530249113</v>
      </c>
      <c r="J6" s="29">
        <f t="shared" si="0"/>
        <v>0.56199999999999994</v>
      </c>
      <c r="K6" s="30">
        <f t="shared" si="1"/>
        <v>10000</v>
      </c>
    </row>
    <row r="7" spans="2:11" ht="16" x14ac:dyDescent="0.2">
      <c r="B7" s="22">
        <v>4</v>
      </c>
      <c r="C7" s="31" t="s">
        <v>12</v>
      </c>
      <c r="D7" s="32" t="s">
        <v>12</v>
      </c>
      <c r="E7" s="33">
        <v>0</v>
      </c>
      <c r="F7" s="33">
        <v>0</v>
      </c>
      <c r="G7" s="26" t="s">
        <v>80</v>
      </c>
      <c r="H7" s="34">
        <v>0</v>
      </c>
      <c r="I7" s="35">
        <f t="shared" si="2"/>
        <v>0</v>
      </c>
      <c r="J7" s="29">
        <f t="shared" si="0"/>
        <v>0</v>
      </c>
      <c r="K7" s="30">
        <f t="shared" si="1"/>
        <v>0</v>
      </c>
    </row>
    <row r="8" spans="2:11" ht="16" x14ac:dyDescent="0.2">
      <c r="B8" s="22">
        <v>5</v>
      </c>
      <c r="C8" s="36" t="s">
        <v>12</v>
      </c>
      <c r="D8" s="37" t="s">
        <v>12</v>
      </c>
      <c r="E8" s="38">
        <v>0</v>
      </c>
      <c r="F8" s="33">
        <v>0</v>
      </c>
      <c r="G8" s="26" t="s">
        <v>80</v>
      </c>
      <c r="H8" s="39">
        <v>0</v>
      </c>
      <c r="I8" s="35">
        <f t="shared" si="2"/>
        <v>0</v>
      </c>
      <c r="J8" s="29">
        <f t="shared" si="0"/>
        <v>0</v>
      </c>
      <c r="K8" s="30">
        <f t="shared" si="1"/>
        <v>0</v>
      </c>
    </row>
    <row r="9" spans="2:11" ht="16" x14ac:dyDescent="0.2">
      <c r="B9" s="22">
        <v>6</v>
      </c>
      <c r="C9" s="36" t="s">
        <v>12</v>
      </c>
      <c r="D9" s="37" t="s">
        <v>12</v>
      </c>
      <c r="E9" s="38">
        <v>0</v>
      </c>
      <c r="F9" s="33">
        <v>0</v>
      </c>
      <c r="G9" s="26" t="s">
        <v>80</v>
      </c>
      <c r="H9" s="39">
        <v>0</v>
      </c>
      <c r="I9" s="35">
        <f t="shared" si="2"/>
        <v>0</v>
      </c>
      <c r="J9" s="29">
        <f t="shared" si="0"/>
        <v>0</v>
      </c>
      <c r="K9" s="30">
        <f t="shared" si="1"/>
        <v>0</v>
      </c>
    </row>
    <row r="10" spans="2:11" ht="16" x14ac:dyDescent="0.2">
      <c r="B10" s="22">
        <v>7</v>
      </c>
      <c r="C10" s="36" t="s">
        <v>12</v>
      </c>
      <c r="D10" s="37" t="s">
        <v>12</v>
      </c>
      <c r="E10" s="38">
        <v>0</v>
      </c>
      <c r="F10" s="33">
        <v>0</v>
      </c>
      <c r="G10" s="26" t="s">
        <v>80</v>
      </c>
      <c r="H10" s="39">
        <v>0</v>
      </c>
      <c r="I10" s="35">
        <f t="shared" si="2"/>
        <v>0</v>
      </c>
      <c r="J10" s="29">
        <f t="shared" si="0"/>
        <v>0</v>
      </c>
      <c r="K10" s="30">
        <f t="shared" si="1"/>
        <v>0</v>
      </c>
    </row>
    <row r="11" spans="2:11" ht="16" x14ac:dyDescent="0.2">
      <c r="B11" s="22">
        <v>8</v>
      </c>
      <c r="C11" s="36" t="s">
        <v>12</v>
      </c>
      <c r="D11" s="37" t="s">
        <v>12</v>
      </c>
      <c r="E11" s="38">
        <v>0</v>
      </c>
      <c r="F11" s="33">
        <v>0</v>
      </c>
      <c r="G11" s="26" t="s">
        <v>80</v>
      </c>
      <c r="H11" s="39">
        <v>0</v>
      </c>
      <c r="I11" s="35">
        <f t="shared" si="2"/>
        <v>0</v>
      </c>
      <c r="J11" s="29">
        <f t="shared" si="0"/>
        <v>0</v>
      </c>
      <c r="K11" s="30">
        <f t="shared" si="1"/>
        <v>0</v>
      </c>
    </row>
    <row r="12" spans="2:11" ht="16" x14ac:dyDescent="0.2">
      <c r="B12" s="22">
        <v>9</v>
      </c>
      <c r="C12" s="36" t="s">
        <v>12</v>
      </c>
      <c r="D12" s="37" t="s">
        <v>12</v>
      </c>
      <c r="E12" s="38">
        <v>0</v>
      </c>
      <c r="F12" s="33">
        <v>0</v>
      </c>
      <c r="G12" s="26" t="s">
        <v>80</v>
      </c>
      <c r="H12" s="39">
        <v>0</v>
      </c>
      <c r="I12" s="35">
        <f t="shared" si="2"/>
        <v>0</v>
      </c>
      <c r="J12" s="29">
        <f t="shared" si="0"/>
        <v>0</v>
      </c>
      <c r="K12" s="30">
        <f t="shared" si="1"/>
        <v>0</v>
      </c>
    </row>
    <row r="13" spans="2:11" ht="16" x14ac:dyDescent="0.2">
      <c r="B13" s="22">
        <v>10</v>
      </c>
      <c r="C13" s="36" t="s">
        <v>12</v>
      </c>
      <c r="D13" s="37" t="s">
        <v>12</v>
      </c>
      <c r="E13" s="38">
        <v>0</v>
      </c>
      <c r="F13" s="33">
        <v>0</v>
      </c>
      <c r="G13" s="26" t="s">
        <v>80</v>
      </c>
      <c r="H13" s="39">
        <v>0</v>
      </c>
      <c r="I13" s="35">
        <f t="shared" si="2"/>
        <v>0</v>
      </c>
      <c r="J13" s="29">
        <f t="shared" si="0"/>
        <v>0</v>
      </c>
      <c r="K13" s="30">
        <f t="shared" si="1"/>
        <v>0</v>
      </c>
    </row>
    <row r="14" spans="2:11" ht="15.75" customHeight="1" thickBot="1" x14ac:dyDescent="0.25">
      <c r="B14" s="40"/>
      <c r="C14" s="41" t="s">
        <v>13</v>
      </c>
      <c r="D14" s="42"/>
      <c r="E14" s="42"/>
      <c r="F14" s="42"/>
      <c r="G14" s="42"/>
      <c r="H14" s="43">
        <f>SUM(H4:H13)</f>
        <v>562000</v>
      </c>
      <c r="I14" s="44">
        <f>SUM(I4:I13)</f>
        <v>100</v>
      </c>
      <c r="J14" s="45"/>
      <c r="K14" s="46"/>
    </row>
    <row r="15" spans="2:11" ht="16" thickBot="1" x14ac:dyDescent="0.25"/>
    <row r="16" spans="2:11" ht="35.25" customHeight="1" x14ac:dyDescent="0.2">
      <c r="B16" s="166" t="s">
        <v>14</v>
      </c>
      <c r="C16" s="167"/>
      <c r="D16" s="167"/>
      <c r="E16" s="167"/>
      <c r="F16" s="167"/>
      <c r="G16" s="167"/>
      <c r="H16" s="167"/>
      <c r="I16" s="167"/>
      <c r="J16" s="168"/>
    </row>
    <row r="17" spans="2:10" x14ac:dyDescent="0.2">
      <c r="B17" s="169" t="s">
        <v>1</v>
      </c>
      <c r="C17" s="185" t="s">
        <v>2</v>
      </c>
      <c r="D17" s="183" t="s">
        <v>15</v>
      </c>
      <c r="E17" s="171" t="s">
        <v>16</v>
      </c>
      <c r="F17" s="172"/>
      <c r="G17" s="173" t="s">
        <v>17</v>
      </c>
      <c r="H17" s="174"/>
      <c r="I17" s="175" t="s">
        <v>18</v>
      </c>
      <c r="J17" s="172"/>
    </row>
    <row r="18" spans="2:10" x14ac:dyDescent="0.2">
      <c r="B18" s="170"/>
      <c r="C18" s="186"/>
      <c r="D18" s="184"/>
      <c r="E18" s="47" t="s">
        <v>16</v>
      </c>
      <c r="F18" s="48" t="s">
        <v>19</v>
      </c>
      <c r="G18" s="49" t="s">
        <v>17</v>
      </c>
      <c r="H18" s="50" t="s">
        <v>20</v>
      </c>
      <c r="I18" s="51" t="s">
        <v>18</v>
      </c>
      <c r="J18" s="48" t="s">
        <v>21</v>
      </c>
    </row>
    <row r="19" spans="2:10" x14ac:dyDescent="0.2">
      <c r="B19" s="47" cm="1">
        <f t="array" ref="B19:B28">B4:B13</f>
        <v>1</v>
      </c>
      <c r="C19" s="52" t="str" cm="1">
        <f t="array" ref="C19:C28">C4:C13</f>
        <v>Cenová ponuka</v>
      </c>
      <c r="D19" s="53" cm="1">
        <f t="array" ref="D19:D28">I4:I13</f>
        <v>87.544483985765126</v>
      </c>
      <c r="E19" s="54">
        <v>30000</v>
      </c>
      <c r="F19" s="55">
        <f t="shared" ref="F19:F28" si="3">IF(I4=100,"0",IF((E4-F4)=0,0,(IF(G4="čím menej, tým lepšie",(I4*(E4-E19)/(E4-F4)),(I4*(E19-F4)/(E4-F4))))))</f>
        <v>82.206405693950174</v>
      </c>
      <c r="G19" s="54">
        <v>15000</v>
      </c>
      <c r="H19" s="56">
        <f>IF(I4=100,"0",IF((E4-F4)=0,0,IF(G4="čím menej, tým lepšie",(I4*(E4-G19)/(E4-F4)),(I4*(G19-F4)/(E4-F4)))))</f>
        <v>84.87544483985765</v>
      </c>
      <c r="I19" s="54">
        <v>0</v>
      </c>
      <c r="J19" s="55">
        <f>IF(I4=100,"0",IF((E4-F4)=0,0,IF(G4="čím menej, tým lepšie",(I4*(E4-I19)/(E4-F4)),(I4*(I19-F4)/(E4-F4)))))</f>
        <v>87.544483985765126</v>
      </c>
    </row>
    <row r="20" spans="2:10" ht="15" customHeight="1" x14ac:dyDescent="0.2">
      <c r="B20" s="47">
        <v>2</v>
      </c>
      <c r="C20" s="52" t="str">
        <v>Certifikácia odborníkov</v>
      </c>
      <c r="D20" s="53">
        <v>3.5587188612099649</v>
      </c>
      <c r="E20" s="54">
        <v>36</v>
      </c>
      <c r="F20" s="55">
        <f t="shared" si="3"/>
        <v>32.028469750889684</v>
      </c>
      <c r="G20" s="54">
        <v>18</v>
      </c>
      <c r="H20" s="56">
        <f t="shared" ref="H20:H28" si="4">IF(I5=100,"0",IF((E5-F5)=0,0,IF(G5="čím menej, tým lepšie",(I5*(E5-G20)/(E5-F5)),(I5*(G20-F5)/(E5-F5)))))</f>
        <v>16.014234875444842</v>
      </c>
      <c r="I20" s="54">
        <v>0</v>
      </c>
      <c r="J20" s="55">
        <f t="shared" ref="J20:J28" si="5">IF(I5=100,"0",IF((E5-F5)=0,0,IF(G5="čím menej, tým lepšie",(I5*(E5-I20)/(E5-F5)),(I5*(I20-F5)/(E5-F5)))))</f>
        <v>0</v>
      </c>
    </row>
    <row r="21" spans="2:10" ht="15.75" customHeight="1" x14ac:dyDescent="0.2">
      <c r="B21" s="47">
        <v>3</v>
      </c>
      <c r="C21" s="52" t="str">
        <v>Skúsenosti senior developera</v>
      </c>
      <c r="D21" s="53">
        <v>8.8967971530249113</v>
      </c>
      <c r="E21" s="54">
        <v>50</v>
      </c>
      <c r="F21" s="55">
        <f t="shared" si="3"/>
        <v>88.967971530249116</v>
      </c>
      <c r="G21" s="54">
        <v>75</v>
      </c>
      <c r="H21" s="56">
        <f t="shared" si="4"/>
        <v>133.45195729537369</v>
      </c>
      <c r="I21" s="54">
        <v>100</v>
      </c>
      <c r="J21" s="55">
        <f t="shared" si="5"/>
        <v>177.93594306049823</v>
      </c>
    </row>
    <row r="22" spans="2:10" x14ac:dyDescent="0.2">
      <c r="B22" s="47">
        <v>4</v>
      </c>
      <c r="C22" s="52" t="str">
        <v>...</v>
      </c>
      <c r="D22" s="53">
        <v>0</v>
      </c>
      <c r="E22" s="54">
        <v>0</v>
      </c>
      <c r="F22" s="55">
        <f t="shared" si="3"/>
        <v>0</v>
      </c>
      <c r="G22" s="54">
        <v>0</v>
      </c>
      <c r="H22" s="56">
        <f t="shared" si="4"/>
        <v>0</v>
      </c>
      <c r="I22" s="54">
        <v>0</v>
      </c>
      <c r="J22" s="55">
        <f t="shared" si="5"/>
        <v>0</v>
      </c>
    </row>
    <row r="23" spans="2:10" x14ac:dyDescent="0.2">
      <c r="B23" s="47">
        <v>5</v>
      </c>
      <c r="C23" s="52" t="str">
        <v>...</v>
      </c>
      <c r="D23" s="53">
        <v>0</v>
      </c>
      <c r="E23" s="54">
        <v>0</v>
      </c>
      <c r="F23" s="55">
        <f t="shared" si="3"/>
        <v>0</v>
      </c>
      <c r="G23" s="54">
        <v>0</v>
      </c>
      <c r="H23" s="56">
        <f t="shared" si="4"/>
        <v>0</v>
      </c>
      <c r="I23" s="54">
        <v>0</v>
      </c>
      <c r="J23" s="55">
        <f t="shared" si="5"/>
        <v>0</v>
      </c>
    </row>
    <row r="24" spans="2:10" x14ac:dyDescent="0.2">
      <c r="B24" s="47">
        <v>6</v>
      </c>
      <c r="C24" s="52" t="str">
        <v>...</v>
      </c>
      <c r="D24" s="53">
        <v>0</v>
      </c>
      <c r="E24" s="54">
        <v>0</v>
      </c>
      <c r="F24" s="55">
        <f t="shared" si="3"/>
        <v>0</v>
      </c>
      <c r="G24" s="54">
        <v>0</v>
      </c>
      <c r="H24" s="56">
        <f t="shared" si="4"/>
        <v>0</v>
      </c>
      <c r="I24" s="54">
        <v>0</v>
      </c>
      <c r="J24" s="55">
        <f t="shared" si="5"/>
        <v>0</v>
      </c>
    </row>
    <row r="25" spans="2:10" x14ac:dyDescent="0.2">
      <c r="B25" s="47">
        <v>7</v>
      </c>
      <c r="C25" s="52" t="str">
        <v>...</v>
      </c>
      <c r="D25" s="53">
        <v>0</v>
      </c>
      <c r="E25" s="54">
        <v>0</v>
      </c>
      <c r="F25" s="55">
        <f t="shared" si="3"/>
        <v>0</v>
      </c>
      <c r="G25" s="54">
        <v>0</v>
      </c>
      <c r="H25" s="56">
        <f t="shared" si="4"/>
        <v>0</v>
      </c>
      <c r="I25" s="54">
        <v>0</v>
      </c>
      <c r="J25" s="55">
        <f t="shared" si="5"/>
        <v>0</v>
      </c>
    </row>
    <row r="26" spans="2:10" x14ac:dyDescent="0.2">
      <c r="B26" s="47">
        <v>8</v>
      </c>
      <c r="C26" s="52" t="str">
        <v>...</v>
      </c>
      <c r="D26" s="53">
        <v>0</v>
      </c>
      <c r="E26" s="54">
        <v>0</v>
      </c>
      <c r="F26" s="55">
        <f t="shared" si="3"/>
        <v>0</v>
      </c>
      <c r="G26" s="54">
        <v>0</v>
      </c>
      <c r="H26" s="56">
        <f t="shared" si="4"/>
        <v>0</v>
      </c>
      <c r="I26" s="54">
        <v>0</v>
      </c>
      <c r="J26" s="55">
        <f t="shared" si="5"/>
        <v>0</v>
      </c>
    </row>
    <row r="27" spans="2:10" x14ac:dyDescent="0.2">
      <c r="B27" s="47">
        <v>9</v>
      </c>
      <c r="C27" s="52" t="str">
        <v>...</v>
      </c>
      <c r="D27" s="53">
        <v>0</v>
      </c>
      <c r="E27" s="54">
        <v>0</v>
      </c>
      <c r="F27" s="55">
        <f t="shared" si="3"/>
        <v>0</v>
      </c>
      <c r="G27" s="54">
        <v>0</v>
      </c>
      <c r="H27" s="56">
        <f t="shared" si="4"/>
        <v>0</v>
      </c>
      <c r="I27" s="54">
        <v>0</v>
      </c>
      <c r="J27" s="55">
        <f t="shared" si="5"/>
        <v>0</v>
      </c>
    </row>
    <row r="28" spans="2:10" ht="16" thickBot="1" x14ac:dyDescent="0.25">
      <c r="B28" s="57">
        <v>10</v>
      </c>
      <c r="C28" s="58" t="str">
        <v>...</v>
      </c>
      <c r="D28" s="59">
        <v>0</v>
      </c>
      <c r="E28" s="54">
        <v>0</v>
      </c>
      <c r="F28" s="55">
        <f t="shared" si="3"/>
        <v>0</v>
      </c>
      <c r="G28" s="54">
        <v>0</v>
      </c>
      <c r="H28" s="56">
        <f t="shared" si="4"/>
        <v>0</v>
      </c>
      <c r="I28" s="54">
        <v>0</v>
      </c>
      <c r="J28" s="55">
        <f t="shared" si="5"/>
        <v>0</v>
      </c>
    </row>
    <row r="29" spans="2:10" ht="17" thickBot="1" x14ac:dyDescent="0.25">
      <c r="B29" s="60"/>
      <c r="C29" s="61" t="s">
        <v>22</v>
      </c>
      <c r="D29" s="62">
        <f>SUM(_xlfn.ANCHORARRAY(D19))</f>
        <v>100</v>
      </c>
      <c r="E29" s="61"/>
      <c r="F29" s="63">
        <f>SUM(F19:F28)</f>
        <v>203.20284697508896</v>
      </c>
      <c r="G29" s="64"/>
      <c r="H29" s="63">
        <f>SUM(H19:H28)</f>
        <v>234.34163701067618</v>
      </c>
      <c r="I29" s="64"/>
      <c r="J29" s="65">
        <f>SUM(J19:J28)</f>
        <v>265.48042704626334</v>
      </c>
    </row>
    <row r="31" spans="2:10" ht="36.75" customHeight="1" x14ac:dyDescent="0.2">
      <c r="B31" s="187" t="s">
        <v>23</v>
      </c>
      <c r="C31" s="188"/>
      <c r="D31" s="188"/>
      <c r="E31" s="188"/>
      <c r="F31" s="188"/>
      <c r="G31" s="188"/>
      <c r="H31" s="188"/>
      <c r="I31" s="188"/>
      <c r="J31" s="189"/>
    </row>
    <row r="32" spans="2:10" x14ac:dyDescent="0.2">
      <c r="B32" s="190" t="s">
        <v>1</v>
      </c>
      <c r="C32" s="192" t="s">
        <v>2</v>
      </c>
      <c r="D32" s="193"/>
      <c r="E32" s="200" t="s">
        <v>16</v>
      </c>
      <c r="F32" s="201"/>
      <c r="G32" s="198" t="s">
        <v>17</v>
      </c>
      <c r="H32" s="199"/>
      <c r="I32" s="196" t="s">
        <v>18</v>
      </c>
      <c r="J32" s="197"/>
    </row>
    <row r="33" spans="2:10" ht="16" x14ac:dyDescent="0.2">
      <c r="B33" s="191"/>
      <c r="C33" s="194"/>
      <c r="D33" s="195"/>
      <c r="E33" s="66" t="s">
        <v>16</v>
      </c>
      <c r="F33" s="67" t="s">
        <v>24</v>
      </c>
      <c r="G33" s="68" t="s">
        <v>17</v>
      </c>
      <c r="H33" s="69" t="s">
        <v>25</v>
      </c>
      <c r="I33" s="70" t="s">
        <v>18</v>
      </c>
      <c r="J33" s="71" t="s">
        <v>21</v>
      </c>
    </row>
    <row r="34" spans="2:10" x14ac:dyDescent="0.2">
      <c r="B34" s="72" cm="1">
        <f t="array" ref="B34:B43">B19:B28</f>
        <v>1</v>
      </c>
      <c r="C34" s="73" t="str" cm="1">
        <f t="array" ref="C34:C43">C19:C28</f>
        <v>Cenová ponuka</v>
      </c>
      <c r="D34" s="74"/>
      <c r="E34" s="75">
        <f>E19</f>
        <v>30000</v>
      </c>
      <c r="F34" s="76">
        <f>E34</f>
        <v>30000</v>
      </c>
      <c r="G34" s="75">
        <f>G19</f>
        <v>15000</v>
      </c>
      <c r="H34" s="77">
        <f>G34</f>
        <v>15000</v>
      </c>
      <c r="I34" s="75">
        <f>I19</f>
        <v>0</v>
      </c>
      <c r="J34" s="78">
        <f>I34</f>
        <v>0</v>
      </c>
    </row>
    <row r="35" spans="2:10" x14ac:dyDescent="0.2">
      <c r="B35" s="72">
        <v>2</v>
      </c>
      <c r="C35" s="73" t="str">
        <v>Certifikácia odborníkov</v>
      </c>
      <c r="D35" s="74"/>
      <c r="E35" s="75">
        <f>E20</f>
        <v>36</v>
      </c>
      <c r="F35" s="76">
        <f>IF(I5=100,"0",IF((E5-F5)=0,0,IF(G5="čím menej, tým lepšie",(-(E5-E35)*(H5/(E5-F5))),-(E35-F5)*(H5/(E5-F5)))))</f>
        <v>-180000</v>
      </c>
      <c r="G35" s="75">
        <f t="shared" ref="G35:G43" si="6">G20</f>
        <v>18</v>
      </c>
      <c r="H35" s="77">
        <f>IF(I5=100,"0",IF((E5-F5)=0,0,IF(G5="čím menej, tým lepšie",(-(E5-G35)*(H5/(E5-F5))),-(G35-F5)*(H5/(E5-F5)))))</f>
        <v>-90000</v>
      </c>
      <c r="I35" s="75">
        <f t="shared" ref="I35:I43" si="7">I20</f>
        <v>0</v>
      </c>
      <c r="J35" s="78">
        <f>IF(I5=100,"0",IF((E5-F5)=0,0,IF(G5="čím menej, tým lepšie",(-(E5-I35)*(H5/(E5-F5))),-(I35-F5)*(H5/(E5-F5)))))</f>
        <v>0</v>
      </c>
    </row>
    <row r="36" spans="2:10" x14ac:dyDescent="0.2">
      <c r="B36" s="72">
        <v>3</v>
      </c>
      <c r="C36" s="73" t="str">
        <v>Skúsenosti senior developera</v>
      </c>
      <c r="D36" s="74"/>
      <c r="E36" s="75">
        <f t="shared" ref="E36:E43" si="8">E21</f>
        <v>50</v>
      </c>
      <c r="F36" s="76">
        <f t="shared" ref="F36:F43" si="9">IF(I6=100,"0",IF((E6-F6)=0,0,IF(G6="čím menej, tým lepšie",(-(E6-E36)*(H6/(E6-F6))),-(E36-F6)*(H6/(E6-F6)))))</f>
        <v>-500000</v>
      </c>
      <c r="G36" s="75">
        <f t="shared" si="6"/>
        <v>75</v>
      </c>
      <c r="H36" s="77">
        <f t="shared" ref="H36:H43" si="10">IF(I6=100,"0",IF((E6-F6)=0,0,IF(G6="čím menej, tým lepšie",(-(E6-G36)*(H6/(E6-F6))),-(G36-F6)*(H6/(E6-F6)))))</f>
        <v>-750000</v>
      </c>
      <c r="I36" s="75">
        <f>I21</f>
        <v>100</v>
      </c>
      <c r="J36" s="78">
        <f t="shared" ref="J36:J43" si="11">IF(I6=100,"0",IF((E6-F6)=0,0,IF(G6="čím menej, tým lepšie",(-(E6-I36)*(H6/(E6-F6))),-(I36-F6)*(H6/(E6-F6)))))</f>
        <v>-1000000</v>
      </c>
    </row>
    <row r="37" spans="2:10" x14ac:dyDescent="0.2">
      <c r="B37" s="72">
        <v>4</v>
      </c>
      <c r="C37" s="73" t="str">
        <v>...</v>
      </c>
      <c r="D37" s="74"/>
      <c r="E37" s="75">
        <f t="shared" si="8"/>
        <v>0</v>
      </c>
      <c r="F37" s="76">
        <f t="shared" si="9"/>
        <v>0</v>
      </c>
      <c r="G37" s="75">
        <f t="shared" si="6"/>
        <v>0</v>
      </c>
      <c r="H37" s="77">
        <f t="shared" si="10"/>
        <v>0</v>
      </c>
      <c r="I37" s="75">
        <f t="shared" si="7"/>
        <v>0</v>
      </c>
      <c r="J37" s="78">
        <f t="shared" si="11"/>
        <v>0</v>
      </c>
    </row>
    <row r="38" spans="2:10" x14ac:dyDescent="0.2">
      <c r="B38" s="72">
        <v>5</v>
      </c>
      <c r="C38" s="73" t="str">
        <v>...</v>
      </c>
      <c r="D38" s="74"/>
      <c r="E38" s="75">
        <f t="shared" si="8"/>
        <v>0</v>
      </c>
      <c r="F38" s="76">
        <f t="shared" si="9"/>
        <v>0</v>
      </c>
      <c r="G38" s="75">
        <f t="shared" si="6"/>
        <v>0</v>
      </c>
      <c r="H38" s="77">
        <f t="shared" si="10"/>
        <v>0</v>
      </c>
      <c r="I38" s="75">
        <f t="shared" si="7"/>
        <v>0</v>
      </c>
      <c r="J38" s="78">
        <f t="shared" si="11"/>
        <v>0</v>
      </c>
    </row>
    <row r="39" spans="2:10" x14ac:dyDescent="0.2">
      <c r="B39" s="72">
        <v>6</v>
      </c>
      <c r="C39" s="73" t="str">
        <v>...</v>
      </c>
      <c r="D39" s="74"/>
      <c r="E39" s="75">
        <f t="shared" si="8"/>
        <v>0</v>
      </c>
      <c r="F39" s="76">
        <f t="shared" si="9"/>
        <v>0</v>
      </c>
      <c r="G39" s="75">
        <f t="shared" si="6"/>
        <v>0</v>
      </c>
      <c r="H39" s="77">
        <f t="shared" si="10"/>
        <v>0</v>
      </c>
      <c r="I39" s="75">
        <f t="shared" si="7"/>
        <v>0</v>
      </c>
      <c r="J39" s="78">
        <f t="shared" si="11"/>
        <v>0</v>
      </c>
    </row>
    <row r="40" spans="2:10" x14ac:dyDescent="0.2">
      <c r="B40" s="72">
        <v>7</v>
      </c>
      <c r="C40" s="73" t="str">
        <v>...</v>
      </c>
      <c r="D40" s="74"/>
      <c r="E40" s="75">
        <f t="shared" si="8"/>
        <v>0</v>
      </c>
      <c r="F40" s="76">
        <f t="shared" si="9"/>
        <v>0</v>
      </c>
      <c r="G40" s="75">
        <f t="shared" si="6"/>
        <v>0</v>
      </c>
      <c r="H40" s="77">
        <f t="shared" si="10"/>
        <v>0</v>
      </c>
      <c r="I40" s="75">
        <f t="shared" si="7"/>
        <v>0</v>
      </c>
      <c r="J40" s="78">
        <f t="shared" si="11"/>
        <v>0</v>
      </c>
    </row>
    <row r="41" spans="2:10" ht="15.75" customHeight="1" x14ac:dyDescent="0.2">
      <c r="B41" s="72">
        <v>8</v>
      </c>
      <c r="C41" s="73" t="str">
        <v>...</v>
      </c>
      <c r="D41" s="74"/>
      <c r="E41" s="75">
        <f t="shared" si="8"/>
        <v>0</v>
      </c>
      <c r="F41" s="76">
        <f t="shared" si="9"/>
        <v>0</v>
      </c>
      <c r="G41" s="75">
        <f t="shared" si="6"/>
        <v>0</v>
      </c>
      <c r="H41" s="77">
        <f t="shared" si="10"/>
        <v>0</v>
      </c>
      <c r="I41" s="75">
        <f t="shared" si="7"/>
        <v>0</v>
      </c>
      <c r="J41" s="78">
        <f t="shared" si="11"/>
        <v>0</v>
      </c>
    </row>
    <row r="42" spans="2:10" x14ac:dyDescent="0.2">
      <c r="B42" s="72">
        <v>9</v>
      </c>
      <c r="C42" s="73" t="str">
        <v>...</v>
      </c>
      <c r="D42" s="74"/>
      <c r="E42" s="75">
        <f t="shared" si="8"/>
        <v>0</v>
      </c>
      <c r="F42" s="76">
        <f t="shared" si="9"/>
        <v>0</v>
      </c>
      <c r="G42" s="75">
        <f t="shared" si="6"/>
        <v>0</v>
      </c>
      <c r="H42" s="77">
        <f t="shared" si="10"/>
        <v>0</v>
      </c>
      <c r="I42" s="75">
        <f t="shared" si="7"/>
        <v>0</v>
      </c>
      <c r="J42" s="78">
        <f t="shared" si="11"/>
        <v>0</v>
      </c>
    </row>
    <row r="43" spans="2:10" ht="16" thickBot="1" x14ac:dyDescent="0.25">
      <c r="B43" s="79">
        <v>10</v>
      </c>
      <c r="C43" s="80" t="str">
        <v>...</v>
      </c>
      <c r="D43" s="81"/>
      <c r="E43" s="75">
        <f t="shared" si="8"/>
        <v>0</v>
      </c>
      <c r="F43" s="76">
        <f t="shared" si="9"/>
        <v>0</v>
      </c>
      <c r="G43" s="75">
        <f t="shared" si="6"/>
        <v>0</v>
      </c>
      <c r="H43" s="77">
        <f t="shared" si="10"/>
        <v>0</v>
      </c>
      <c r="I43" s="75">
        <f t="shared" si="7"/>
        <v>0</v>
      </c>
      <c r="J43" s="78">
        <f t="shared" si="11"/>
        <v>0</v>
      </c>
    </row>
    <row r="44" spans="2:10" ht="17" thickBot="1" x14ac:dyDescent="0.25">
      <c r="B44" s="82"/>
      <c r="C44" s="83" t="s">
        <v>22</v>
      </c>
      <c r="D44" s="83"/>
      <c r="E44" s="83"/>
      <c r="F44" s="84">
        <f>SUM(F34:F43)</f>
        <v>-650000</v>
      </c>
      <c r="G44" s="84"/>
      <c r="H44" s="84">
        <f>SUM(H34:H43)</f>
        <v>-825000</v>
      </c>
      <c r="I44" s="84"/>
      <c r="J44" s="85">
        <f>SUM(J34:J43)</f>
        <v>-1000000</v>
      </c>
    </row>
    <row r="45" spans="2:10" ht="16" thickBot="1" x14ac:dyDescent="0.25"/>
    <row r="46" spans="2:10" ht="36" customHeight="1" thickBot="1" x14ac:dyDescent="0.25">
      <c r="B46" s="176" t="s">
        <v>70</v>
      </c>
      <c r="C46" s="177"/>
      <c r="D46" s="177"/>
      <c r="E46" s="177"/>
      <c r="F46" s="177"/>
      <c r="G46" s="177"/>
      <c r="H46" s="177"/>
      <c r="I46" s="177"/>
      <c r="J46" s="178"/>
    </row>
    <row r="47" spans="2:10" ht="15.75" customHeight="1" x14ac:dyDescent="0.2">
      <c r="B47" s="160" t="s">
        <v>1</v>
      </c>
      <c r="C47" s="156" t="s">
        <v>2</v>
      </c>
      <c r="D47" s="157"/>
      <c r="E47" s="160" t="s">
        <v>16</v>
      </c>
      <c r="F47" s="161"/>
      <c r="G47" s="162" t="s">
        <v>17</v>
      </c>
      <c r="H47" s="163"/>
      <c r="I47" s="164" t="s">
        <v>18</v>
      </c>
      <c r="J47" s="165"/>
    </row>
    <row r="48" spans="2:10" ht="16" x14ac:dyDescent="0.2">
      <c r="B48" s="179"/>
      <c r="C48" s="158"/>
      <c r="D48" s="159"/>
      <c r="E48" s="86" t="s">
        <v>16</v>
      </c>
      <c r="F48" s="87" t="s">
        <v>24</v>
      </c>
      <c r="G48" s="88" t="s">
        <v>17</v>
      </c>
      <c r="H48" s="89" t="s">
        <v>25</v>
      </c>
      <c r="I48" s="90" t="s">
        <v>18</v>
      </c>
      <c r="J48" s="91" t="s">
        <v>21</v>
      </c>
    </row>
    <row r="49" spans="2:10" x14ac:dyDescent="0.2">
      <c r="B49" s="92" cm="1">
        <f t="array" ref="B49:B58">B34:B43</f>
        <v>1</v>
      </c>
      <c r="C49" s="93" t="str" cm="1">
        <f t="array" ref="C49:C58">C34:C43</f>
        <v>Cenová ponuka</v>
      </c>
      <c r="D49" s="94"/>
      <c r="E49" s="75">
        <f>E19</f>
        <v>30000</v>
      </c>
      <c r="F49" s="95">
        <f>E49</f>
        <v>30000</v>
      </c>
      <c r="G49" s="75">
        <f>G19</f>
        <v>15000</v>
      </c>
      <c r="H49" s="96">
        <f>G49</f>
        <v>15000</v>
      </c>
      <c r="I49" s="75">
        <f>I19</f>
        <v>0</v>
      </c>
      <c r="J49" s="97">
        <f>I49</f>
        <v>0</v>
      </c>
    </row>
    <row r="50" spans="2:10" x14ac:dyDescent="0.2">
      <c r="B50" s="92">
        <v>2</v>
      </c>
      <c r="C50" s="93" t="str">
        <v>Certifikácia odborníkov</v>
      </c>
      <c r="D50" s="94"/>
      <c r="E50" s="75">
        <f t="shared" ref="E50:E58" si="12">E20</f>
        <v>36</v>
      </c>
      <c r="F50" s="95">
        <f>IF(I5=100,"0",IF((E5-F5)=0,0,IF(G5="čím menej, tým lepšie",((E50-F5)*H5/(E5-F5)),(E5-E50)*(H5/(E5-F5)))))</f>
        <v>-160000</v>
      </c>
      <c r="G50" s="75">
        <f t="shared" ref="G50:G58" si="13">G20</f>
        <v>18</v>
      </c>
      <c r="H50" s="96">
        <f>IF(I5=100,"0",IF((E5-F5)=0,0,IF(G5="čím menej, tým lepšie",((G50-F5)*H5/(E5-F5)),(E5-G50)*(H5/(E5-F5)))))</f>
        <v>-70000</v>
      </c>
      <c r="I50" s="75">
        <f t="shared" ref="I50:I58" si="14">I20</f>
        <v>0</v>
      </c>
      <c r="J50" s="97">
        <f>IF(I5=100,"0",IF((E5-F5)=0,0,IF(G5="čím menej, tým lepšie",((I50-F5)*H5/(E5-F5)),(E5-I50)*(H5/(E5-F5)))))</f>
        <v>20000</v>
      </c>
    </row>
    <row r="51" spans="2:10" x14ac:dyDescent="0.2">
      <c r="B51" s="92">
        <v>3</v>
      </c>
      <c r="C51" s="93" t="str">
        <v>Skúsenosti senior developera</v>
      </c>
      <c r="D51" s="94"/>
      <c r="E51" s="75">
        <f t="shared" si="12"/>
        <v>50</v>
      </c>
      <c r="F51" s="95">
        <f t="shared" ref="F51:F58" si="15">IF(I6=100,"0",IF((E6-F6)=0,0,IF(G6="čím menej, tým lepšie",((E51-F6)*H6/(E6-F6)),(E6-E51)*(H6/(E6-F6)))))</f>
        <v>-450000</v>
      </c>
      <c r="G51" s="75">
        <f t="shared" si="13"/>
        <v>75</v>
      </c>
      <c r="H51" s="96">
        <f t="shared" ref="H51:H58" si="16">IF(I6=100,"0",IF((E6-F6)=0,0,IF(G6="čím menej, tým lepšie",((G51-F6)*H6/(E6-F6)),(E6-G51)*(H6/(E6-F6)))))</f>
        <v>-700000</v>
      </c>
      <c r="I51" s="75">
        <f t="shared" si="14"/>
        <v>100</v>
      </c>
      <c r="J51" s="97">
        <f t="shared" ref="J51:J58" si="17">IF(I6=100,"0",IF((E6-F6)=0,0,IF(G6="čím menej, tým lepšie",((I51-F6)*H6/(E6-F6)),(E6-I51)*(H6/(E6-F6)))))</f>
        <v>-950000</v>
      </c>
    </row>
    <row r="52" spans="2:10" ht="15.75" customHeight="1" x14ac:dyDescent="0.2">
      <c r="B52" s="92">
        <v>4</v>
      </c>
      <c r="C52" s="93" t="str">
        <v>...</v>
      </c>
      <c r="D52" s="94"/>
      <c r="E52" s="75">
        <f t="shared" si="12"/>
        <v>0</v>
      </c>
      <c r="F52" s="95">
        <f t="shared" si="15"/>
        <v>0</v>
      </c>
      <c r="G52" s="75">
        <f t="shared" si="13"/>
        <v>0</v>
      </c>
      <c r="H52" s="96">
        <f t="shared" si="16"/>
        <v>0</v>
      </c>
      <c r="I52" s="75">
        <f t="shared" si="14"/>
        <v>0</v>
      </c>
      <c r="J52" s="97">
        <f t="shared" si="17"/>
        <v>0</v>
      </c>
    </row>
    <row r="53" spans="2:10" x14ac:dyDescent="0.2">
      <c r="B53" s="92">
        <v>5</v>
      </c>
      <c r="C53" s="93" t="str">
        <v>...</v>
      </c>
      <c r="D53" s="94"/>
      <c r="E53" s="75">
        <f t="shared" si="12"/>
        <v>0</v>
      </c>
      <c r="F53" s="95">
        <f t="shared" si="15"/>
        <v>0</v>
      </c>
      <c r="G53" s="75">
        <f t="shared" si="13"/>
        <v>0</v>
      </c>
      <c r="H53" s="96">
        <f t="shared" si="16"/>
        <v>0</v>
      </c>
      <c r="I53" s="75">
        <f t="shared" si="14"/>
        <v>0</v>
      </c>
      <c r="J53" s="97">
        <f t="shared" si="17"/>
        <v>0</v>
      </c>
    </row>
    <row r="54" spans="2:10" x14ac:dyDescent="0.2">
      <c r="B54" s="92">
        <v>6</v>
      </c>
      <c r="C54" s="93" t="str">
        <v>...</v>
      </c>
      <c r="D54" s="94"/>
      <c r="E54" s="75">
        <f t="shared" si="12"/>
        <v>0</v>
      </c>
      <c r="F54" s="95">
        <f t="shared" si="15"/>
        <v>0</v>
      </c>
      <c r="G54" s="75">
        <f t="shared" si="13"/>
        <v>0</v>
      </c>
      <c r="H54" s="96">
        <f t="shared" si="16"/>
        <v>0</v>
      </c>
      <c r="I54" s="75">
        <f t="shared" si="14"/>
        <v>0</v>
      </c>
      <c r="J54" s="97">
        <f t="shared" si="17"/>
        <v>0</v>
      </c>
    </row>
    <row r="55" spans="2:10" x14ac:dyDescent="0.2">
      <c r="B55" s="92">
        <v>7</v>
      </c>
      <c r="C55" s="93" t="str">
        <v>...</v>
      </c>
      <c r="D55" s="94"/>
      <c r="E55" s="75">
        <f t="shared" si="12"/>
        <v>0</v>
      </c>
      <c r="F55" s="95">
        <f t="shared" si="15"/>
        <v>0</v>
      </c>
      <c r="G55" s="75">
        <f t="shared" si="13"/>
        <v>0</v>
      </c>
      <c r="H55" s="96">
        <f t="shared" si="16"/>
        <v>0</v>
      </c>
      <c r="I55" s="75">
        <f t="shared" si="14"/>
        <v>0</v>
      </c>
      <c r="J55" s="97">
        <f t="shared" si="17"/>
        <v>0</v>
      </c>
    </row>
    <row r="56" spans="2:10" x14ac:dyDescent="0.2">
      <c r="B56" s="92">
        <v>8</v>
      </c>
      <c r="C56" s="93" t="str">
        <v>...</v>
      </c>
      <c r="D56" s="94"/>
      <c r="E56" s="75">
        <f t="shared" si="12"/>
        <v>0</v>
      </c>
      <c r="F56" s="95">
        <f t="shared" si="15"/>
        <v>0</v>
      </c>
      <c r="G56" s="75">
        <f t="shared" si="13"/>
        <v>0</v>
      </c>
      <c r="H56" s="96">
        <f t="shared" si="16"/>
        <v>0</v>
      </c>
      <c r="I56" s="75">
        <f t="shared" si="14"/>
        <v>0</v>
      </c>
      <c r="J56" s="97">
        <f t="shared" si="17"/>
        <v>0</v>
      </c>
    </row>
    <row r="57" spans="2:10" x14ac:dyDescent="0.2">
      <c r="B57" s="92">
        <v>9</v>
      </c>
      <c r="C57" s="93" t="str">
        <v>...</v>
      </c>
      <c r="D57" s="94"/>
      <c r="E57" s="75">
        <f t="shared" si="12"/>
        <v>0</v>
      </c>
      <c r="F57" s="95">
        <f t="shared" si="15"/>
        <v>0</v>
      </c>
      <c r="G57" s="75">
        <f t="shared" si="13"/>
        <v>0</v>
      </c>
      <c r="H57" s="96">
        <f t="shared" si="16"/>
        <v>0</v>
      </c>
      <c r="I57" s="75">
        <f t="shared" si="14"/>
        <v>0</v>
      </c>
      <c r="J57" s="97">
        <f t="shared" si="17"/>
        <v>0</v>
      </c>
    </row>
    <row r="58" spans="2:10" ht="16" thickBot="1" x14ac:dyDescent="0.25">
      <c r="B58" s="98">
        <v>10</v>
      </c>
      <c r="C58" s="99" t="str">
        <v>...</v>
      </c>
      <c r="D58" s="100"/>
      <c r="E58" s="75">
        <f t="shared" si="12"/>
        <v>0</v>
      </c>
      <c r="F58" s="95">
        <f t="shared" si="15"/>
        <v>0</v>
      </c>
      <c r="G58" s="75">
        <f t="shared" si="13"/>
        <v>0</v>
      </c>
      <c r="H58" s="96">
        <f t="shared" si="16"/>
        <v>0</v>
      </c>
      <c r="I58" s="75">
        <f t="shared" si="14"/>
        <v>0</v>
      </c>
      <c r="J58" s="97">
        <f t="shared" si="17"/>
        <v>0</v>
      </c>
    </row>
    <row r="59" spans="2:10" ht="17" thickBot="1" x14ac:dyDescent="0.25">
      <c r="B59" s="101"/>
      <c r="C59" s="102" t="s">
        <v>22</v>
      </c>
      <c r="D59" s="102"/>
      <c r="E59" s="102"/>
      <c r="F59" s="103">
        <f>SUM(F49:F58)</f>
        <v>-580000</v>
      </c>
      <c r="G59" s="103"/>
      <c r="H59" s="103">
        <f>SUM(H49:H58)</f>
        <v>-755000</v>
      </c>
      <c r="I59" s="103"/>
      <c r="J59" s="104">
        <f>SUM(J49:J58)</f>
        <v>-930000</v>
      </c>
    </row>
    <row r="61" spans="2:10" x14ac:dyDescent="0.2">
      <c r="C61" s="14"/>
      <c r="D61" s="14"/>
      <c r="E61" s="14"/>
      <c r="F61" s="14"/>
      <c r="G61" s="14"/>
      <c r="H61" s="14"/>
    </row>
    <row r="62" spans="2:10" ht="30.75" customHeight="1" x14ac:dyDescent="0.2">
      <c r="C62" s="14"/>
      <c r="D62" s="14"/>
      <c r="E62" s="14"/>
      <c r="F62" s="14"/>
      <c r="G62" s="14"/>
      <c r="H62" s="14"/>
    </row>
    <row r="63" spans="2:10" x14ac:dyDescent="0.2">
      <c r="C63" s="14"/>
      <c r="D63" s="14"/>
      <c r="E63" s="14"/>
      <c r="F63" s="14"/>
      <c r="G63" s="14"/>
      <c r="H63" s="14"/>
    </row>
    <row r="64" spans="2:10" x14ac:dyDescent="0.2">
      <c r="C64" s="14"/>
      <c r="D64" s="14"/>
      <c r="E64" s="14"/>
      <c r="F64" s="14"/>
      <c r="G64" s="14"/>
      <c r="H64" s="14"/>
    </row>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ht="15.75" customHeight="1" x14ac:dyDescent="0.2"/>
    <row r="73" s="14" customFormat="1" ht="15.75" customHeigh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sheetData>
  <sheetProtection algorithmName="SHA-512" hashValue="pqZF5b2hxy5yF3iQZznPNLLDd9raKNx08fikCkyH3mdipEP5m7AuHOHrRxJP1e1vwSAnShrUF4YlOQCB+cbd5w==" saltValue="9lAhXbNrPBqdLCQa6TtKUw==" spinCount="100000" sheet="1" objects="1" scenarios="1"/>
  <mergeCells count="20">
    <mergeCell ref="B2:K2"/>
    <mergeCell ref="D17:D18"/>
    <mergeCell ref="C17:C18"/>
    <mergeCell ref="B31:J31"/>
    <mergeCell ref="B32:B33"/>
    <mergeCell ref="C32:D33"/>
    <mergeCell ref="I32:J32"/>
    <mergeCell ref="G32:H32"/>
    <mergeCell ref="E32:F32"/>
    <mergeCell ref="C47:D48"/>
    <mergeCell ref="E47:F47"/>
    <mergeCell ref="G47:H47"/>
    <mergeCell ref="I47:J47"/>
    <mergeCell ref="B16:J16"/>
    <mergeCell ref="B17:B18"/>
    <mergeCell ref="E17:F17"/>
    <mergeCell ref="G17:H17"/>
    <mergeCell ref="I17:J17"/>
    <mergeCell ref="B46:J46"/>
    <mergeCell ref="B47:B48"/>
  </mergeCells>
  <dataValidations xWindow="534" yWindow="640" count="2">
    <dataValidation type="list" allowBlank="1" showInputMessage="1" showErrorMessage="1" sqref="G4:G13" xr:uid="{C656F54A-B47B-4E42-9306-C4487E9856F3}">
      <formula1>"žiadna,čím menej, tým lepšie,čím viac, tým lepšie"</formula1>
    </dataValidation>
    <dataValidation type="whole" allowBlank="1" showInputMessage="1" showErrorMessage="1" errorTitle="Chyba" error="Vložili ste hodnotu mimo povolený rozsah" promptTitle="info" prompt="Do tohto poľa môžete vložiť len hodnotu od minima do maxima daného kritéria" sqref="E35:E43" xr:uid="{19587B58-372E-43D5-B421-BFFEBD4CD82B}">
      <formula1>F5</formula1>
      <formula2>E5</formula2>
    </dataValidation>
  </dataValidations>
  <pageMargins left="0.7" right="0.7" top="0.75" bottom="0.75" header="0.3" footer="0.3"/>
  <pageSetup paperSize="9" orientation="portrait" r:id="rId1"/>
  <ignoredErrors>
    <ignoredError sqref="F34 F49 H49 J49 G34:G43 I34:I35 G49:G58 I49:I58 I37:I43 F35:F43 H34:H43 F50:F58 H50:H58" formula="1"/>
    <ignoredError sqref="H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EFEA-FFCA-8942-AEA6-CD8D779CA19E}">
  <sheetPr codeName="Hárok6"/>
  <dimension ref="B1:D26"/>
  <sheetViews>
    <sheetView zoomScaleNormal="100" workbookViewId="0">
      <selection activeCell="D7" sqref="D7"/>
    </sheetView>
  </sheetViews>
  <sheetFormatPr baseColWidth="10" defaultColWidth="11.5" defaultRowHeight="15" x14ac:dyDescent="0.2"/>
  <cols>
    <col min="2" max="2" width="50" customWidth="1"/>
    <col min="3" max="3" width="28.83203125" customWidth="1"/>
    <col min="4" max="4" width="90.83203125" customWidth="1"/>
  </cols>
  <sheetData>
    <row r="1" spans="2:4" ht="16" thickBot="1" x14ac:dyDescent="0.25"/>
    <row r="2" spans="2:4" ht="30" customHeight="1" thickBot="1" x14ac:dyDescent="0.25">
      <c r="B2" s="202" t="s">
        <v>93</v>
      </c>
      <c r="C2" s="203"/>
      <c r="D2" s="203"/>
    </row>
    <row r="3" spans="2:4" ht="16" thickBot="1" x14ac:dyDescent="0.25"/>
    <row r="4" spans="2:4" ht="30" customHeight="1" x14ac:dyDescent="0.2">
      <c r="B4" s="204" t="s">
        <v>121</v>
      </c>
      <c r="C4" s="205"/>
      <c r="D4" s="205"/>
    </row>
    <row r="5" spans="2:4" x14ac:dyDescent="0.2">
      <c r="B5" s="206" t="s">
        <v>100</v>
      </c>
      <c r="C5" s="207"/>
      <c r="D5" s="207"/>
    </row>
    <row r="6" spans="2:4" ht="40" customHeight="1" x14ac:dyDescent="0.2">
      <c r="B6" s="210" t="s">
        <v>101</v>
      </c>
      <c r="C6" s="211"/>
      <c r="D6" s="112"/>
    </row>
    <row r="7" spans="2:4" ht="40" customHeight="1" x14ac:dyDescent="0.2">
      <c r="B7" s="210" t="s">
        <v>136</v>
      </c>
      <c r="C7" s="211"/>
      <c r="D7" s="112" t="s">
        <v>124</v>
      </c>
    </row>
    <row r="8" spans="2:4" ht="88" hidden="1" customHeight="1" x14ac:dyDescent="0.2">
      <c r="B8" s="208" t="s">
        <v>122</v>
      </c>
      <c r="C8" s="209"/>
      <c r="D8" s="209"/>
    </row>
    <row r="9" spans="2:4" ht="40" customHeight="1" x14ac:dyDescent="0.2">
      <c r="B9" s="214" t="s">
        <v>129</v>
      </c>
      <c r="C9" s="215"/>
      <c r="D9" s="112" t="s">
        <v>104</v>
      </c>
    </row>
    <row r="10" spans="2:4" ht="40" hidden="1" customHeight="1" x14ac:dyDescent="0.2">
      <c r="B10" s="212" t="s">
        <v>123</v>
      </c>
      <c r="C10" s="213"/>
      <c r="D10" s="213"/>
    </row>
    <row r="11" spans="2:4" ht="40" customHeight="1" x14ac:dyDescent="0.2">
      <c r="B11" s="214" t="s">
        <v>130</v>
      </c>
      <c r="C11" s="215"/>
      <c r="D11" s="112" t="s">
        <v>104</v>
      </c>
    </row>
    <row r="12" spans="2:4" hidden="1" x14ac:dyDescent="0.2">
      <c r="B12" s="212" t="s">
        <v>123</v>
      </c>
      <c r="C12" s="213"/>
      <c r="D12" s="213"/>
    </row>
    <row r="13" spans="2:4" x14ac:dyDescent="0.2">
      <c r="B13" s="218" t="s">
        <v>126</v>
      </c>
      <c r="C13" s="219"/>
      <c r="D13" s="219"/>
    </row>
    <row r="14" spans="2:4" ht="105" customHeight="1" x14ac:dyDescent="0.2">
      <c r="B14" s="216" t="s">
        <v>125</v>
      </c>
      <c r="C14" s="220"/>
      <c r="D14" s="113"/>
    </row>
    <row r="15" spans="2:4" ht="40" customHeight="1" x14ac:dyDescent="0.2">
      <c r="B15" s="216" t="s">
        <v>128</v>
      </c>
      <c r="C15" s="217"/>
      <c r="D15" s="113"/>
    </row>
    <row r="16" spans="2:4" x14ac:dyDescent="0.2">
      <c r="B16" s="218" t="s">
        <v>127</v>
      </c>
      <c r="C16" s="219"/>
      <c r="D16" s="219"/>
    </row>
    <row r="17" spans="2:4" ht="105" customHeight="1" x14ac:dyDescent="0.2">
      <c r="B17" s="216" t="s">
        <v>125</v>
      </c>
      <c r="C17" s="220"/>
      <c r="D17" s="113"/>
    </row>
    <row r="18" spans="2:4" ht="40" customHeight="1" x14ac:dyDescent="0.2">
      <c r="B18" s="216" t="s">
        <v>128</v>
      </c>
      <c r="C18" s="217"/>
      <c r="D18" s="113"/>
    </row>
    <row r="19" spans="2:4" x14ac:dyDescent="0.2">
      <c r="B19" s="221" t="s">
        <v>105</v>
      </c>
      <c r="C19" s="222"/>
      <c r="D19" s="222"/>
    </row>
    <row r="20" spans="2:4" ht="40" customHeight="1" x14ac:dyDescent="0.2">
      <c r="B20" s="210" t="s">
        <v>101</v>
      </c>
      <c r="C20" s="223"/>
      <c r="D20" s="114"/>
    </row>
    <row r="21" spans="2:4" ht="40" customHeight="1" x14ac:dyDescent="0.2">
      <c r="B21" s="210" t="s">
        <v>135</v>
      </c>
      <c r="C21" s="211"/>
      <c r="D21" s="115" t="s">
        <v>124</v>
      </c>
    </row>
    <row r="22" spans="2:4" ht="70" hidden="1" customHeight="1" x14ac:dyDescent="0.2">
      <c r="B22" s="208" t="s">
        <v>122</v>
      </c>
      <c r="C22" s="209"/>
      <c r="D22" s="209"/>
    </row>
    <row r="23" spans="2:4" ht="40" customHeight="1" x14ac:dyDescent="0.2">
      <c r="B23" s="214" t="s">
        <v>129</v>
      </c>
      <c r="C23" s="215"/>
      <c r="D23" s="112" t="s">
        <v>104</v>
      </c>
    </row>
    <row r="24" spans="2:4" ht="40" hidden="1" customHeight="1" x14ac:dyDescent="0.2">
      <c r="B24" s="212" t="s">
        <v>123</v>
      </c>
      <c r="C24" s="213"/>
      <c r="D24" s="213"/>
    </row>
    <row r="25" spans="2:4" ht="40" customHeight="1" thickBot="1" x14ac:dyDescent="0.25">
      <c r="B25" s="224" t="s">
        <v>130</v>
      </c>
      <c r="C25" s="225"/>
      <c r="D25" s="116" t="s">
        <v>104</v>
      </c>
    </row>
    <row r="26" spans="2:4" ht="40" hidden="1" customHeight="1" x14ac:dyDescent="0.2">
      <c r="B26" s="226" t="s">
        <v>123</v>
      </c>
      <c r="C26" s="226"/>
      <c r="D26" s="226"/>
    </row>
  </sheetData>
  <mergeCells count="24">
    <mergeCell ref="B19:D19"/>
    <mergeCell ref="B20:C20"/>
    <mergeCell ref="B25:C25"/>
    <mergeCell ref="B26:D26"/>
    <mergeCell ref="B22:D22"/>
    <mergeCell ref="B21:C21"/>
    <mergeCell ref="B23:C23"/>
    <mergeCell ref="B24:D24"/>
    <mergeCell ref="B10:D10"/>
    <mergeCell ref="B12:D12"/>
    <mergeCell ref="B9:C9"/>
    <mergeCell ref="B11:C11"/>
    <mergeCell ref="B18:C18"/>
    <mergeCell ref="B16:D16"/>
    <mergeCell ref="B17:C17"/>
    <mergeCell ref="B15:C15"/>
    <mergeCell ref="B13:D13"/>
    <mergeCell ref="B14:C14"/>
    <mergeCell ref="B2:D2"/>
    <mergeCell ref="B4:D4"/>
    <mergeCell ref="B5:D5"/>
    <mergeCell ref="B8:D8"/>
    <mergeCell ref="B7:C7"/>
    <mergeCell ref="B6:C6"/>
  </mergeCells>
  <dataValidations count="2">
    <dataValidation type="list" allowBlank="1" showInputMessage="1" showErrorMessage="1" sqref="D7 D21" xr:uid="{66D9C50A-39AD-2A44-BD42-AD2C9523DE4D}">
      <formula1>"Zamestnanec uchádzača,Iná osoba podľa § 34 ods. 3 ZVO"</formula1>
    </dataValidation>
    <dataValidation type="list" allowBlank="1" showInputMessage="1" showErrorMessage="1" sqref="D9 D11 D25 D23" xr:uid="{564C2744-599A-4943-98C5-ED9D7E7D3EE1}">
      <formula1>"Áno,Nie"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E5C8-8821-4FFE-8F4C-0B9AD620EC48}">
  <sheetPr codeName="Hárok2">
    <tabColor theme="9"/>
  </sheetPr>
  <dimension ref="B1:F93"/>
  <sheetViews>
    <sheetView tabSelected="1" topLeftCell="A2" zoomScale="110" zoomScaleNormal="110" workbookViewId="0">
      <selection activeCell="F20" sqref="F20"/>
    </sheetView>
  </sheetViews>
  <sheetFormatPr baseColWidth="10" defaultColWidth="9.1640625" defaultRowHeight="15" x14ac:dyDescent="0.2"/>
  <cols>
    <col min="1" max="1" width="4.6640625" style="14" customWidth="1"/>
    <col min="2" max="2" width="38.83203125" style="14" customWidth="1"/>
    <col min="3" max="6" width="28.83203125" style="14" customWidth="1"/>
    <col min="7" max="16384" width="9.1640625" style="14"/>
  </cols>
  <sheetData>
    <row r="1" spans="2:6" ht="16" thickBot="1" x14ac:dyDescent="0.25"/>
    <row r="2" spans="2:6" ht="30.75" customHeight="1" thickBot="1" x14ac:dyDescent="0.25">
      <c r="B2" s="202" t="s">
        <v>93</v>
      </c>
      <c r="C2" s="203"/>
      <c r="D2" s="203"/>
      <c r="E2" s="203"/>
      <c r="F2" s="323"/>
    </row>
    <row r="3" spans="2:6" ht="16" thickBot="1" x14ac:dyDescent="0.25">
      <c r="B3" s="320"/>
      <c r="C3" s="320"/>
      <c r="D3" s="320"/>
      <c r="E3" s="320"/>
      <c r="F3" s="320"/>
    </row>
    <row r="4" spans="2:6" ht="16" x14ac:dyDescent="0.2">
      <c r="B4" s="117" t="s">
        <v>26</v>
      </c>
      <c r="C4" s="324"/>
      <c r="D4" s="324"/>
      <c r="E4" s="324"/>
      <c r="F4" s="325"/>
    </row>
    <row r="5" spans="2:6" ht="16" x14ac:dyDescent="0.2">
      <c r="B5" s="118" t="s">
        <v>27</v>
      </c>
      <c r="C5" s="326"/>
      <c r="D5" s="326"/>
      <c r="E5" s="326"/>
      <c r="F5" s="327"/>
    </row>
    <row r="6" spans="2:6" ht="16" x14ac:dyDescent="0.2">
      <c r="B6" s="118" t="s">
        <v>28</v>
      </c>
      <c r="C6" s="326"/>
      <c r="D6" s="326"/>
      <c r="E6" s="326"/>
      <c r="F6" s="327"/>
    </row>
    <row r="7" spans="2:6" ht="16" x14ac:dyDescent="0.2">
      <c r="B7" s="118" t="s">
        <v>29</v>
      </c>
      <c r="C7" s="326"/>
      <c r="D7" s="326"/>
      <c r="E7" s="326"/>
      <c r="F7" s="327"/>
    </row>
    <row r="8" spans="2:6" ht="16" x14ac:dyDescent="0.2">
      <c r="B8" s="118" t="s">
        <v>30</v>
      </c>
      <c r="C8" s="326"/>
      <c r="D8" s="326"/>
      <c r="E8" s="326"/>
      <c r="F8" s="327"/>
    </row>
    <row r="9" spans="2:6" ht="16" x14ac:dyDescent="0.2">
      <c r="B9" s="118" t="s">
        <v>31</v>
      </c>
      <c r="C9" s="326"/>
      <c r="D9" s="326"/>
      <c r="E9" s="326"/>
      <c r="F9" s="327"/>
    </row>
    <row r="10" spans="2:6" ht="17" thickBot="1" x14ac:dyDescent="0.25">
      <c r="B10" s="119" t="s">
        <v>32</v>
      </c>
      <c r="C10" s="328" t="s">
        <v>131</v>
      </c>
      <c r="D10" s="329"/>
      <c r="E10" s="330"/>
      <c r="F10" s="331"/>
    </row>
    <row r="11" spans="2:6" ht="16" thickBot="1" x14ac:dyDescent="0.25">
      <c r="B11" s="320"/>
      <c r="C11" s="320"/>
      <c r="D11" s="320"/>
      <c r="E11" s="320"/>
      <c r="F11" s="320"/>
    </row>
    <row r="12" spans="2:6" ht="30" customHeight="1" thickBot="1" x14ac:dyDescent="0.25">
      <c r="B12" s="202" t="s">
        <v>33</v>
      </c>
      <c r="C12" s="203"/>
      <c r="D12" s="203"/>
      <c r="E12" s="203"/>
      <c r="F12" s="323"/>
    </row>
    <row r="13" spans="2:6" ht="31.5" customHeight="1" x14ac:dyDescent="0.2">
      <c r="B13" s="338" t="s">
        <v>132</v>
      </c>
      <c r="C13" s="339"/>
      <c r="D13" s="339"/>
      <c r="E13" s="340"/>
      <c r="F13" s="109"/>
    </row>
    <row r="14" spans="2:6" ht="31.5" customHeight="1" x14ac:dyDescent="0.2">
      <c r="B14" s="332" t="s">
        <v>34</v>
      </c>
      <c r="C14" s="333"/>
      <c r="D14" s="333"/>
      <c r="E14" s="334"/>
      <c r="F14" s="110"/>
    </row>
    <row r="15" spans="2:6" ht="30" customHeight="1" x14ac:dyDescent="0.2">
      <c r="B15" s="332" t="s">
        <v>35</v>
      </c>
      <c r="C15" s="333"/>
      <c r="D15" s="333"/>
      <c r="E15" s="334"/>
      <c r="F15" s="110"/>
    </row>
    <row r="16" spans="2:6" ht="30" customHeight="1" x14ac:dyDescent="0.2">
      <c r="B16" s="335" t="s">
        <v>36</v>
      </c>
      <c r="C16" s="336"/>
      <c r="D16" s="336"/>
      <c r="E16" s="337"/>
      <c r="F16" s="110"/>
    </row>
    <row r="17" spans="2:6" ht="45.75" customHeight="1" thickBot="1" x14ac:dyDescent="0.25">
      <c r="B17" s="317" t="s">
        <v>94</v>
      </c>
      <c r="C17" s="318"/>
      <c r="D17" s="318"/>
      <c r="E17" s="319"/>
      <c r="F17" s="111"/>
    </row>
    <row r="18" spans="2:6" ht="16" customHeight="1" thickBot="1" x14ac:dyDescent="0.25">
      <c r="B18" s="120"/>
      <c r="C18" s="121"/>
      <c r="D18" s="121"/>
      <c r="E18" s="121"/>
      <c r="F18" s="122"/>
    </row>
    <row r="19" spans="2:6" ht="30" customHeight="1" thickBot="1" x14ac:dyDescent="0.25">
      <c r="B19" s="273" t="s">
        <v>137</v>
      </c>
      <c r="C19" s="274"/>
      <c r="D19" s="274"/>
      <c r="E19" s="274"/>
      <c r="F19" s="275"/>
    </row>
    <row r="20" spans="2:6" ht="30" customHeight="1" thickBot="1" x14ac:dyDescent="0.25">
      <c r="B20" s="276" t="s">
        <v>144</v>
      </c>
      <c r="C20" s="277"/>
      <c r="D20" s="277"/>
      <c r="E20" s="277"/>
      <c r="F20" s="155" t="s">
        <v>104</v>
      </c>
    </row>
    <row r="21" spans="2:6" ht="30" customHeight="1" x14ac:dyDescent="0.2">
      <c r="B21" s="278" t="s">
        <v>139</v>
      </c>
      <c r="C21" s="279"/>
      <c r="D21" s="279"/>
      <c r="E21" s="279"/>
      <c r="F21" s="280"/>
    </row>
    <row r="22" spans="2:6" ht="30" customHeight="1" x14ac:dyDescent="0.2">
      <c r="B22" s="281" t="s">
        <v>140</v>
      </c>
      <c r="C22" s="282"/>
      <c r="D22" s="283"/>
      <c r="E22" s="283"/>
      <c r="F22" s="284"/>
    </row>
    <row r="23" spans="2:6" ht="30" customHeight="1" x14ac:dyDescent="0.2">
      <c r="B23" s="281" t="s">
        <v>141</v>
      </c>
      <c r="C23" s="282"/>
      <c r="D23" s="283"/>
      <c r="E23" s="283"/>
      <c r="F23" s="284"/>
    </row>
    <row r="24" spans="2:6" ht="30" customHeight="1" x14ac:dyDescent="0.2">
      <c r="B24" s="281" t="s">
        <v>142</v>
      </c>
      <c r="C24" s="282"/>
      <c r="D24" s="283"/>
      <c r="E24" s="283"/>
      <c r="F24" s="284"/>
    </row>
    <row r="25" spans="2:6" ht="30" customHeight="1" thickBot="1" x14ac:dyDescent="0.25">
      <c r="B25" s="287" t="s">
        <v>143</v>
      </c>
      <c r="C25" s="288"/>
      <c r="D25" s="285"/>
      <c r="E25" s="285"/>
      <c r="F25" s="286"/>
    </row>
    <row r="26" spans="2:6" ht="16" customHeight="1" thickBot="1" x14ac:dyDescent="0.25">
      <c r="B26" s="320"/>
      <c r="C26" s="320"/>
      <c r="D26" s="320"/>
      <c r="E26" s="320"/>
      <c r="F26" s="320"/>
    </row>
    <row r="27" spans="2:6" ht="30" customHeight="1" thickBot="1" x14ac:dyDescent="0.25">
      <c r="B27" s="123" t="s">
        <v>77</v>
      </c>
      <c r="C27" s="308" t="str">
        <f>'Zákl. nastavenie'!C4</f>
        <v>Cenová ponuka</v>
      </c>
      <c r="D27" s="302"/>
      <c r="E27" s="302"/>
      <c r="F27" s="303"/>
    </row>
    <row r="28" spans="2:6" hidden="1" x14ac:dyDescent="0.2">
      <c r="B28" s="289" t="s">
        <v>73</v>
      </c>
      <c r="C28" s="290"/>
      <c r="D28" s="290"/>
      <c r="E28" s="124" t="s">
        <v>74</v>
      </c>
      <c r="F28" s="125" t="s">
        <v>75</v>
      </c>
    </row>
    <row r="29" spans="2:6" ht="16" hidden="1" thickBot="1" x14ac:dyDescent="0.25">
      <c r="B29" s="291"/>
      <c r="C29" s="292"/>
      <c r="D29" s="292"/>
      <c r="E29" s="126">
        <f>'Zákl. nastavenie'!F4</f>
        <v>0</v>
      </c>
      <c r="F29" s="127">
        <f>'Zákl. nastavenie'!E4</f>
        <v>492000</v>
      </c>
    </row>
    <row r="30" spans="2:6" ht="32" x14ac:dyDescent="0.2">
      <c r="B30" s="128" t="s">
        <v>38</v>
      </c>
      <c r="C30" s="129" t="s">
        <v>95</v>
      </c>
      <c r="D30" s="129" t="s">
        <v>118</v>
      </c>
      <c r="E30" s="130" t="s">
        <v>39</v>
      </c>
      <c r="F30" s="131" t="s">
        <v>120</v>
      </c>
    </row>
    <row r="31" spans="2:6" ht="30.75" customHeight="1" x14ac:dyDescent="0.25">
      <c r="B31" s="132" t="s">
        <v>96</v>
      </c>
      <c r="C31" s="133">
        <v>1716</v>
      </c>
      <c r="D31" s="107"/>
      <c r="E31" s="134">
        <f>IF(C$10="Som platcom DPH",D31*0.23,0)</f>
        <v>0</v>
      </c>
      <c r="F31" s="135">
        <f>SUM(D31+E31)*C31</f>
        <v>0</v>
      </c>
    </row>
    <row r="32" spans="2:6" ht="30" customHeight="1" x14ac:dyDescent="0.25">
      <c r="B32" s="132" t="s">
        <v>97</v>
      </c>
      <c r="C32" s="133">
        <v>624</v>
      </c>
      <c r="D32" s="107"/>
      <c r="E32" s="134">
        <f>IF(C$10="Som platcom DPH",D32*0.23,0)</f>
        <v>0</v>
      </c>
      <c r="F32" s="135">
        <f>SUM(D32+E32)*C32</f>
        <v>0</v>
      </c>
    </row>
    <row r="33" spans="2:6" hidden="1" x14ac:dyDescent="0.2">
      <c r="B33" s="314" t="s">
        <v>22</v>
      </c>
      <c r="C33" s="315"/>
      <c r="D33" s="315"/>
      <c r="E33" s="316"/>
      <c r="F33" s="136">
        <f>SUM(F31:F32)</f>
        <v>0</v>
      </c>
    </row>
    <row r="34" spans="2:6" ht="20" thickBot="1" x14ac:dyDescent="0.3">
      <c r="B34" s="137" t="s">
        <v>134</v>
      </c>
      <c r="C34" s="297">
        <f>F33</f>
        <v>0</v>
      </c>
      <c r="D34" s="297"/>
      <c r="E34" s="297"/>
      <c r="F34" s="298"/>
    </row>
    <row r="35" spans="2:6" ht="16" thickBot="1" x14ac:dyDescent="0.25">
      <c r="B35" s="299"/>
      <c r="C35" s="300"/>
      <c r="D35" s="300"/>
      <c r="E35" s="300"/>
      <c r="F35" s="301"/>
    </row>
    <row r="36" spans="2:6" ht="30" customHeight="1" thickBot="1" x14ac:dyDescent="0.25">
      <c r="B36" s="138" t="s">
        <v>78</v>
      </c>
      <c r="C36" s="302" t="str">
        <f>'Zákl. nastavenie'!C5</f>
        <v>Certifikácia odborníkov</v>
      </c>
      <c r="D36" s="302"/>
      <c r="E36" s="302"/>
      <c r="F36" s="303"/>
    </row>
    <row r="37" spans="2:6" ht="30.75" hidden="1" customHeight="1" x14ac:dyDescent="0.2">
      <c r="B37" s="139" t="s">
        <v>37</v>
      </c>
      <c r="C37" s="306" t="s">
        <v>76</v>
      </c>
      <c r="D37" s="307"/>
      <c r="E37" s="140" t="s">
        <v>81</v>
      </c>
      <c r="F37" s="141" t="s">
        <v>82</v>
      </c>
    </row>
    <row r="38" spans="2:6" hidden="1" x14ac:dyDescent="0.2">
      <c r="B38" s="142" t="str">
        <f>'Zákl. nastavenie'!G5</f>
        <v>čím viac, tým lepšie</v>
      </c>
      <c r="C38" s="304">
        <f>'Zákl. nastavenie'!H5</f>
        <v>20000</v>
      </c>
      <c r="D38" s="305"/>
      <c r="E38" s="143">
        <f>'Zákl. nastavenie'!F5</f>
        <v>0</v>
      </c>
      <c r="F38" s="144">
        <f>'Zákl. nastavenie'!E5</f>
        <v>4</v>
      </c>
    </row>
    <row r="39" spans="2:6" ht="48" customHeight="1" x14ac:dyDescent="0.2">
      <c r="B39" s="311" t="s">
        <v>145</v>
      </c>
      <c r="C39" s="312"/>
      <c r="D39" s="312"/>
      <c r="E39" s="312"/>
      <c r="F39" s="313"/>
    </row>
    <row r="40" spans="2:6" ht="31.5" customHeight="1" x14ac:dyDescent="0.2">
      <c r="B40" s="262" t="s">
        <v>100</v>
      </c>
      <c r="C40" s="263"/>
      <c r="D40" s="263"/>
      <c r="E40" s="263"/>
      <c r="F40" s="264"/>
    </row>
    <row r="41" spans="2:6" ht="31.5" customHeight="1" x14ac:dyDescent="0.2">
      <c r="B41" s="256" t="s">
        <v>101</v>
      </c>
      <c r="C41" s="257"/>
      <c r="D41" s="260">
        <f>'Podmienky účasti'!D6</f>
        <v>0</v>
      </c>
      <c r="E41" s="260"/>
      <c r="F41" s="261"/>
    </row>
    <row r="42" spans="2:6" ht="31.5" customHeight="1" x14ac:dyDescent="0.2">
      <c r="B42" s="256" t="s">
        <v>102</v>
      </c>
      <c r="C42" s="257"/>
      <c r="D42" s="258" t="s">
        <v>138</v>
      </c>
      <c r="E42" s="258"/>
      <c r="F42" s="259"/>
    </row>
    <row r="43" spans="2:6" ht="31.5" customHeight="1" x14ac:dyDescent="0.2">
      <c r="B43" s="256" t="s">
        <v>103</v>
      </c>
      <c r="C43" s="257"/>
      <c r="D43" s="258" t="s">
        <v>138</v>
      </c>
      <c r="E43" s="258"/>
      <c r="F43" s="259"/>
    </row>
    <row r="44" spans="2:6" ht="19" x14ac:dyDescent="0.25">
      <c r="B44" s="321" t="s">
        <v>72</v>
      </c>
      <c r="C44" s="322"/>
      <c r="D44" s="322"/>
      <c r="E44" s="322"/>
      <c r="F44" s="145">
        <f>IF(AND(D42="Áno",D43="Áno"),10000,IF(AND(D42="Nie",D43="Nie"),0,IF(OR(D42="Áno",D43="Nie"),5000,IF(OR(D42="Nie",D43="Áno"),5000))))</f>
        <v>10000</v>
      </c>
    </row>
    <row r="45" spans="2:6" ht="31.5" customHeight="1" x14ac:dyDescent="0.2">
      <c r="B45" s="262" t="s">
        <v>105</v>
      </c>
      <c r="C45" s="263"/>
      <c r="D45" s="263"/>
      <c r="E45" s="263"/>
      <c r="F45" s="264"/>
    </row>
    <row r="46" spans="2:6" ht="31.5" customHeight="1" x14ac:dyDescent="0.2">
      <c r="B46" s="256" t="s">
        <v>101</v>
      </c>
      <c r="C46" s="257"/>
      <c r="D46" s="270">
        <f>'Podmienky účasti'!D20</f>
        <v>0</v>
      </c>
      <c r="E46" s="271"/>
      <c r="F46" s="272"/>
    </row>
    <row r="47" spans="2:6" ht="31.5" customHeight="1" x14ac:dyDescent="0.2">
      <c r="B47" s="256" t="s">
        <v>102</v>
      </c>
      <c r="C47" s="257"/>
      <c r="D47" s="258" t="s">
        <v>138</v>
      </c>
      <c r="E47" s="258"/>
      <c r="F47" s="259"/>
    </row>
    <row r="48" spans="2:6" ht="31.5" customHeight="1" x14ac:dyDescent="0.2">
      <c r="B48" s="256" t="s">
        <v>103</v>
      </c>
      <c r="C48" s="257"/>
      <c r="D48" s="258" t="s">
        <v>104</v>
      </c>
      <c r="E48" s="258"/>
      <c r="F48" s="259"/>
    </row>
    <row r="49" spans="2:6" ht="20" thickBot="1" x14ac:dyDescent="0.3">
      <c r="B49" s="293" t="s">
        <v>72</v>
      </c>
      <c r="C49" s="294"/>
      <c r="D49" s="294"/>
      <c r="E49" s="294"/>
      <c r="F49" s="146">
        <f>IF(AND(D47="Áno",D48="Áno"),10000,IF(AND(D47="Nie",D48="Nie"),0,IF(OR(D47="Áno",D48="Nie"),5000,IF(OR(D47="Nie",D48="Áno"),5000))))</f>
        <v>5000</v>
      </c>
    </row>
    <row r="50" spans="2:6" ht="16" thickBot="1" x14ac:dyDescent="0.25">
      <c r="B50" s="299"/>
      <c r="C50" s="300"/>
      <c r="D50" s="300"/>
      <c r="E50" s="300"/>
      <c r="F50" s="301"/>
    </row>
    <row r="51" spans="2:6" ht="30" customHeight="1" thickBot="1" x14ac:dyDescent="0.25">
      <c r="B51" s="123" t="s">
        <v>79</v>
      </c>
      <c r="C51" s="308" t="str">
        <f>'Zákl. nastavenie'!C6</f>
        <v>Skúsenosti senior developera</v>
      </c>
      <c r="D51" s="302"/>
      <c r="E51" s="302"/>
      <c r="F51" s="303"/>
    </row>
    <row r="52" spans="2:6" ht="29.25" hidden="1" customHeight="1" x14ac:dyDescent="0.2">
      <c r="B52" s="147" t="s">
        <v>37</v>
      </c>
      <c r="C52" s="309" t="s">
        <v>76</v>
      </c>
      <c r="D52" s="310"/>
      <c r="E52" s="148" t="s">
        <v>81</v>
      </c>
      <c r="F52" s="149" t="s">
        <v>82</v>
      </c>
    </row>
    <row r="53" spans="2:6" ht="16" hidden="1" thickBot="1" x14ac:dyDescent="0.25">
      <c r="B53" s="150" t="str">
        <f>'Zákl. nastavenie'!G6</f>
        <v>čím viac, tým lepšie</v>
      </c>
      <c r="C53" s="265">
        <f>'Zákl. nastavenie'!H6</f>
        <v>50000</v>
      </c>
      <c r="D53" s="266"/>
      <c r="E53" s="151">
        <f>'Zákl. nastavenie'!F6</f>
        <v>0</v>
      </c>
      <c r="F53" s="152">
        <f>'Zákl. nastavenie'!E6</f>
        <v>5</v>
      </c>
    </row>
    <row r="54" spans="2:6" ht="33.75" customHeight="1" x14ac:dyDescent="0.2">
      <c r="B54" s="267" t="s">
        <v>106</v>
      </c>
      <c r="C54" s="268"/>
      <c r="D54" s="268"/>
      <c r="E54" s="268"/>
      <c r="F54" s="269"/>
    </row>
    <row r="55" spans="2:6" ht="33.75" customHeight="1" x14ac:dyDescent="0.2">
      <c r="B55" s="256" t="s">
        <v>101</v>
      </c>
      <c r="C55" s="257"/>
      <c r="D55" s="260">
        <f>D41</f>
        <v>0</v>
      </c>
      <c r="E55" s="260"/>
      <c r="F55" s="261"/>
    </row>
    <row r="56" spans="2:6" ht="31.5" customHeight="1" x14ac:dyDescent="0.2">
      <c r="B56" s="295" t="s">
        <v>117</v>
      </c>
      <c r="C56" s="296"/>
      <c r="D56" s="296"/>
      <c r="E56" s="296"/>
      <c r="F56" s="108">
        <v>0</v>
      </c>
    </row>
    <row r="57" spans="2:6" ht="33.75" hidden="1" customHeight="1" x14ac:dyDescent="0.2">
      <c r="B57" s="244" t="s">
        <v>107</v>
      </c>
      <c r="C57" s="245"/>
      <c r="D57" s="245"/>
      <c r="E57" s="245"/>
      <c r="F57" s="246"/>
    </row>
    <row r="58" spans="2:6" ht="33.75" hidden="1" customHeight="1" x14ac:dyDescent="0.2">
      <c r="B58" s="237" t="s">
        <v>108</v>
      </c>
      <c r="C58" s="238"/>
      <c r="D58" s="235"/>
      <c r="E58" s="235"/>
      <c r="F58" s="236"/>
    </row>
    <row r="59" spans="2:6" ht="33.75" hidden="1" customHeight="1" x14ac:dyDescent="0.2">
      <c r="B59" s="237" t="s">
        <v>109</v>
      </c>
      <c r="C59" s="238"/>
      <c r="D59" s="239"/>
      <c r="E59" s="239"/>
      <c r="F59" s="240"/>
    </row>
    <row r="60" spans="2:6" ht="33.75" hidden="1" customHeight="1" x14ac:dyDescent="0.2">
      <c r="B60" s="237" t="s">
        <v>110</v>
      </c>
      <c r="C60" s="238"/>
      <c r="D60" s="239"/>
      <c r="E60" s="239"/>
      <c r="F60" s="240"/>
    </row>
    <row r="61" spans="2:6" ht="33.75" hidden="1" customHeight="1" x14ac:dyDescent="0.2">
      <c r="B61" s="237" t="s">
        <v>111</v>
      </c>
      <c r="C61" s="238"/>
      <c r="D61" s="239"/>
      <c r="E61" s="239"/>
      <c r="F61" s="240"/>
    </row>
    <row r="62" spans="2:6" ht="33.75" hidden="1" customHeight="1" x14ac:dyDescent="0.2">
      <c r="B62" s="237" t="s">
        <v>115</v>
      </c>
      <c r="C62" s="238"/>
      <c r="D62" s="239"/>
      <c r="E62" s="239"/>
      <c r="F62" s="240"/>
    </row>
    <row r="63" spans="2:6" ht="33.75" hidden="1" customHeight="1" x14ac:dyDescent="0.2">
      <c r="B63" s="244" t="s">
        <v>112</v>
      </c>
      <c r="C63" s="245"/>
      <c r="D63" s="245"/>
      <c r="E63" s="245"/>
      <c r="F63" s="246"/>
    </row>
    <row r="64" spans="2:6" ht="33.75" hidden="1" customHeight="1" x14ac:dyDescent="0.2">
      <c r="B64" s="237" t="s">
        <v>108</v>
      </c>
      <c r="C64" s="238"/>
      <c r="D64" s="235"/>
      <c r="E64" s="235"/>
      <c r="F64" s="236"/>
    </row>
    <row r="65" spans="2:6" ht="33.75" hidden="1" customHeight="1" x14ac:dyDescent="0.2">
      <c r="B65" s="237" t="s">
        <v>109</v>
      </c>
      <c r="C65" s="238"/>
      <c r="D65" s="239"/>
      <c r="E65" s="239"/>
      <c r="F65" s="240"/>
    </row>
    <row r="66" spans="2:6" ht="33.75" hidden="1" customHeight="1" x14ac:dyDescent="0.2">
      <c r="B66" s="237" t="s">
        <v>110</v>
      </c>
      <c r="C66" s="238"/>
      <c r="D66" s="239"/>
      <c r="E66" s="239"/>
      <c r="F66" s="240"/>
    </row>
    <row r="67" spans="2:6" ht="33.75" hidden="1" customHeight="1" x14ac:dyDescent="0.2">
      <c r="B67" s="237" t="s">
        <v>111</v>
      </c>
      <c r="C67" s="238"/>
      <c r="D67" s="239"/>
      <c r="E67" s="239"/>
      <c r="F67" s="240"/>
    </row>
    <row r="68" spans="2:6" ht="33.75" hidden="1" customHeight="1" x14ac:dyDescent="0.2">
      <c r="B68" s="237" t="s">
        <v>115</v>
      </c>
      <c r="C68" s="238"/>
      <c r="D68" s="239"/>
      <c r="E68" s="239"/>
      <c r="F68" s="240"/>
    </row>
    <row r="69" spans="2:6" ht="33.75" hidden="1" customHeight="1" x14ac:dyDescent="0.2">
      <c r="B69" s="244" t="s">
        <v>113</v>
      </c>
      <c r="C69" s="245"/>
      <c r="D69" s="245"/>
      <c r="E69" s="245"/>
      <c r="F69" s="246"/>
    </row>
    <row r="70" spans="2:6" ht="33.75" hidden="1" customHeight="1" x14ac:dyDescent="0.2">
      <c r="B70" s="237" t="s">
        <v>108</v>
      </c>
      <c r="C70" s="238"/>
      <c r="D70" s="235"/>
      <c r="E70" s="235"/>
      <c r="F70" s="236"/>
    </row>
    <row r="71" spans="2:6" ht="33.75" hidden="1" customHeight="1" x14ac:dyDescent="0.2">
      <c r="B71" s="237" t="s">
        <v>109</v>
      </c>
      <c r="C71" s="238"/>
      <c r="D71" s="239"/>
      <c r="E71" s="239"/>
      <c r="F71" s="240"/>
    </row>
    <row r="72" spans="2:6" ht="33.75" hidden="1" customHeight="1" x14ac:dyDescent="0.2">
      <c r="B72" s="237" t="s">
        <v>110</v>
      </c>
      <c r="C72" s="238"/>
      <c r="D72" s="239"/>
      <c r="E72" s="239"/>
      <c r="F72" s="240"/>
    </row>
    <row r="73" spans="2:6" ht="33.75" hidden="1" customHeight="1" x14ac:dyDescent="0.2">
      <c r="B73" s="237" t="s">
        <v>111</v>
      </c>
      <c r="C73" s="238"/>
      <c r="D73" s="239"/>
      <c r="E73" s="239"/>
      <c r="F73" s="240"/>
    </row>
    <row r="74" spans="2:6" ht="33.75" hidden="1" customHeight="1" x14ac:dyDescent="0.2">
      <c r="B74" s="237" t="s">
        <v>115</v>
      </c>
      <c r="C74" s="238"/>
      <c r="D74" s="239"/>
      <c r="E74" s="239"/>
      <c r="F74" s="240"/>
    </row>
    <row r="75" spans="2:6" ht="33.75" hidden="1" customHeight="1" x14ac:dyDescent="0.2">
      <c r="B75" s="244" t="s">
        <v>114</v>
      </c>
      <c r="C75" s="245"/>
      <c r="D75" s="245"/>
      <c r="E75" s="245"/>
      <c r="F75" s="246"/>
    </row>
    <row r="76" spans="2:6" ht="33.75" hidden="1" customHeight="1" x14ac:dyDescent="0.2">
      <c r="B76" s="237" t="s">
        <v>108</v>
      </c>
      <c r="C76" s="238"/>
      <c r="D76" s="235"/>
      <c r="E76" s="235"/>
      <c r="F76" s="236"/>
    </row>
    <row r="77" spans="2:6" ht="33.75" hidden="1" customHeight="1" x14ac:dyDescent="0.2">
      <c r="B77" s="237" t="s">
        <v>109</v>
      </c>
      <c r="C77" s="238"/>
      <c r="D77" s="239"/>
      <c r="E77" s="239"/>
      <c r="F77" s="240"/>
    </row>
    <row r="78" spans="2:6" ht="33.75" hidden="1" customHeight="1" x14ac:dyDescent="0.2">
      <c r="B78" s="237" t="s">
        <v>110</v>
      </c>
      <c r="C78" s="238"/>
      <c r="D78" s="239"/>
      <c r="E78" s="239"/>
      <c r="F78" s="240"/>
    </row>
    <row r="79" spans="2:6" ht="33.75" hidden="1" customHeight="1" x14ac:dyDescent="0.2">
      <c r="B79" s="237" t="s">
        <v>111</v>
      </c>
      <c r="C79" s="238"/>
      <c r="D79" s="239"/>
      <c r="E79" s="239"/>
      <c r="F79" s="240"/>
    </row>
    <row r="80" spans="2:6" ht="33.75" hidden="1" customHeight="1" x14ac:dyDescent="0.2">
      <c r="B80" s="237" t="s">
        <v>115</v>
      </c>
      <c r="C80" s="238"/>
      <c r="D80" s="239"/>
      <c r="E80" s="239"/>
      <c r="F80" s="240"/>
    </row>
    <row r="81" spans="2:6" ht="33.75" hidden="1" customHeight="1" x14ac:dyDescent="0.2">
      <c r="B81" s="244" t="s">
        <v>116</v>
      </c>
      <c r="C81" s="245"/>
      <c r="D81" s="245"/>
      <c r="E81" s="245"/>
      <c r="F81" s="246"/>
    </row>
    <row r="82" spans="2:6" ht="33.75" hidden="1" customHeight="1" x14ac:dyDescent="0.2">
      <c r="B82" s="237" t="s">
        <v>108</v>
      </c>
      <c r="C82" s="238"/>
      <c r="D82" s="235"/>
      <c r="E82" s="235"/>
      <c r="F82" s="236"/>
    </row>
    <row r="83" spans="2:6" ht="33.75" hidden="1" customHeight="1" x14ac:dyDescent="0.2">
      <c r="B83" s="237" t="s">
        <v>109</v>
      </c>
      <c r="C83" s="238"/>
      <c r="D83" s="239"/>
      <c r="E83" s="239"/>
      <c r="F83" s="240"/>
    </row>
    <row r="84" spans="2:6" ht="33.75" hidden="1" customHeight="1" x14ac:dyDescent="0.2">
      <c r="B84" s="237" t="s">
        <v>110</v>
      </c>
      <c r="C84" s="238"/>
      <c r="D84" s="239"/>
      <c r="E84" s="239"/>
      <c r="F84" s="240"/>
    </row>
    <row r="85" spans="2:6" ht="33.75" hidden="1" customHeight="1" x14ac:dyDescent="0.2">
      <c r="B85" s="237" t="s">
        <v>111</v>
      </c>
      <c r="C85" s="238"/>
      <c r="D85" s="239"/>
      <c r="E85" s="239"/>
      <c r="F85" s="240"/>
    </row>
    <row r="86" spans="2:6" ht="33.75" hidden="1" customHeight="1" x14ac:dyDescent="0.2">
      <c r="B86" s="237" t="s">
        <v>115</v>
      </c>
      <c r="C86" s="238"/>
      <c r="D86" s="239"/>
      <c r="E86" s="239"/>
      <c r="F86" s="240"/>
    </row>
    <row r="87" spans="2:6" ht="20" customHeight="1" thickBot="1" x14ac:dyDescent="0.3">
      <c r="B87" s="253" t="s">
        <v>72</v>
      </c>
      <c r="C87" s="254"/>
      <c r="D87" s="254"/>
      <c r="E87" s="255"/>
      <c r="F87" s="153">
        <f>IF(F56=1,"10 000,00",IF(F56=2,20000,IF(F56=3,30000,IF(F56=4,40000,IF(F56=5,50000,IF(F56=0,0))))))</f>
        <v>0</v>
      </c>
    </row>
    <row r="88" spans="2:6" ht="15" customHeight="1" x14ac:dyDescent="0.2">
      <c r="B88" s="247"/>
      <c r="C88" s="248"/>
      <c r="D88" s="248"/>
      <c r="E88" s="248"/>
      <c r="F88" s="249"/>
    </row>
    <row r="89" spans="2:6" ht="16" customHeight="1" thickBot="1" x14ac:dyDescent="0.25"/>
    <row r="90" spans="2:6" ht="22" customHeight="1" thickBot="1" x14ac:dyDescent="0.3">
      <c r="B90" s="250" t="s">
        <v>119</v>
      </c>
      <c r="C90" s="251"/>
      <c r="D90" s="251"/>
      <c r="E90" s="252"/>
      <c r="F90" s="154">
        <f>C34-F44-F49-F87</f>
        <v>-15000</v>
      </c>
    </row>
    <row r="91" spans="2:6" ht="16" customHeight="1" thickBot="1" x14ac:dyDescent="0.25">
      <c r="B91" s="241"/>
      <c r="C91" s="242"/>
      <c r="D91" s="242"/>
      <c r="E91" s="242"/>
      <c r="F91" s="243"/>
    </row>
    <row r="92" spans="2:6" x14ac:dyDescent="0.2">
      <c r="B92" s="227" t="s">
        <v>40</v>
      </c>
      <c r="C92" s="229" t="s">
        <v>41</v>
      </c>
      <c r="D92" s="229"/>
      <c r="E92" s="231" t="s">
        <v>42</v>
      </c>
      <c r="F92" s="232"/>
    </row>
    <row r="93" spans="2:6" ht="16" thickBot="1" x14ac:dyDescent="0.25">
      <c r="B93" s="228"/>
      <c r="C93" s="230"/>
      <c r="D93" s="230"/>
      <c r="E93" s="233"/>
      <c r="F93" s="234"/>
    </row>
  </sheetData>
  <sheetProtection algorithmName="SHA-512" hashValue="E1r6F0Zn9YHcsSogJ7avhWr7+sI7ZVqeRGO5odVGgzmSxgnwM5PLSepkkb28clX5o2j4IzjoBFrCLh9b3I05+w==" saltValue="EWflZfosxWQ0vfXSCTvi0w==" spinCount="100000" sheet="1" formatCells="0" formatColumns="0" formatRows="0" insertColumns="0" insertRows="0" insertHyperlinks="0" deleteColumns="0" deleteRows="0" sort="0" autoFilter="0" pivotTables="0"/>
  <mergeCells count="125">
    <mergeCell ref="B17:E17"/>
    <mergeCell ref="B26:F26"/>
    <mergeCell ref="B47:C47"/>
    <mergeCell ref="D47:F47"/>
    <mergeCell ref="B48:C48"/>
    <mergeCell ref="D48:F48"/>
    <mergeCell ref="B44:E44"/>
    <mergeCell ref="B2:F2"/>
    <mergeCell ref="B3:F3"/>
    <mergeCell ref="C4:F4"/>
    <mergeCell ref="C5:F5"/>
    <mergeCell ref="C6:F6"/>
    <mergeCell ref="C7:F7"/>
    <mergeCell ref="C27:F27"/>
    <mergeCell ref="C8:F8"/>
    <mergeCell ref="C9:F9"/>
    <mergeCell ref="C10:D10"/>
    <mergeCell ref="E10:F10"/>
    <mergeCell ref="B11:F11"/>
    <mergeCell ref="B12:F12"/>
    <mergeCell ref="B14:E14"/>
    <mergeCell ref="B15:E15"/>
    <mergeCell ref="B16:E16"/>
    <mergeCell ref="B13:E13"/>
    <mergeCell ref="B23:C23"/>
    <mergeCell ref="B24:C24"/>
    <mergeCell ref="D59:F59"/>
    <mergeCell ref="B65:C65"/>
    <mergeCell ref="D65:F65"/>
    <mergeCell ref="B55:C55"/>
    <mergeCell ref="B56:E56"/>
    <mergeCell ref="B86:C86"/>
    <mergeCell ref="D86:F86"/>
    <mergeCell ref="C34:F34"/>
    <mergeCell ref="B35:F35"/>
    <mergeCell ref="C36:F36"/>
    <mergeCell ref="C38:D38"/>
    <mergeCell ref="C37:D37"/>
    <mergeCell ref="B60:C60"/>
    <mergeCell ref="D60:F60"/>
    <mergeCell ref="B61:C61"/>
    <mergeCell ref="D61:F61"/>
    <mergeCell ref="B50:F50"/>
    <mergeCell ref="C51:F51"/>
    <mergeCell ref="C52:D52"/>
    <mergeCell ref="B39:F39"/>
    <mergeCell ref="B43:C43"/>
    <mergeCell ref="B33:E33"/>
    <mergeCell ref="B19:F19"/>
    <mergeCell ref="B20:E20"/>
    <mergeCell ref="B21:F21"/>
    <mergeCell ref="B22:C22"/>
    <mergeCell ref="D83:F83"/>
    <mergeCell ref="B81:F81"/>
    <mergeCell ref="B82:C82"/>
    <mergeCell ref="D82:F82"/>
    <mergeCell ref="B74:C74"/>
    <mergeCell ref="B79:C79"/>
    <mergeCell ref="D79:F79"/>
    <mergeCell ref="D22:F22"/>
    <mergeCell ref="D23:F23"/>
    <mergeCell ref="D24:F24"/>
    <mergeCell ref="D25:F25"/>
    <mergeCell ref="D74:F74"/>
    <mergeCell ref="B80:C80"/>
    <mergeCell ref="D80:F80"/>
    <mergeCell ref="D55:F55"/>
    <mergeCell ref="B62:C62"/>
    <mergeCell ref="B25:C25"/>
    <mergeCell ref="B28:D28"/>
    <mergeCell ref="B29:D29"/>
    <mergeCell ref="B49:E49"/>
    <mergeCell ref="B58:C58"/>
    <mergeCell ref="B59:C59"/>
    <mergeCell ref="D58:F58"/>
    <mergeCell ref="B78:C78"/>
    <mergeCell ref="D78:F78"/>
    <mergeCell ref="B45:F45"/>
    <mergeCell ref="B46:C46"/>
    <mergeCell ref="D46:F46"/>
    <mergeCell ref="B83:C83"/>
    <mergeCell ref="D62:F62"/>
    <mergeCell ref="B68:C68"/>
    <mergeCell ref="D68:F68"/>
    <mergeCell ref="B63:F63"/>
    <mergeCell ref="B64:C64"/>
    <mergeCell ref="D64:F64"/>
    <mergeCell ref="B41:C41"/>
    <mergeCell ref="B42:C42"/>
    <mergeCell ref="D42:F42"/>
    <mergeCell ref="D41:F41"/>
    <mergeCell ref="D43:F43"/>
    <mergeCell ref="B40:F40"/>
    <mergeCell ref="C53:D53"/>
    <mergeCell ref="B54:F54"/>
    <mergeCell ref="B57:F57"/>
    <mergeCell ref="B72:C72"/>
    <mergeCell ref="B88:F88"/>
    <mergeCell ref="D72:F72"/>
    <mergeCell ref="B73:C73"/>
    <mergeCell ref="D73:F73"/>
    <mergeCell ref="B90:E90"/>
    <mergeCell ref="B84:C84"/>
    <mergeCell ref="D84:F84"/>
    <mergeCell ref="B75:F75"/>
    <mergeCell ref="B76:C76"/>
    <mergeCell ref="B87:E87"/>
    <mergeCell ref="B66:C66"/>
    <mergeCell ref="D66:F66"/>
    <mergeCell ref="B67:C67"/>
    <mergeCell ref="D67:F67"/>
    <mergeCell ref="B69:F69"/>
    <mergeCell ref="B70:C70"/>
    <mergeCell ref="D70:F70"/>
    <mergeCell ref="B71:C71"/>
    <mergeCell ref="D71:F71"/>
    <mergeCell ref="B92:B93"/>
    <mergeCell ref="C92:D93"/>
    <mergeCell ref="E92:F93"/>
    <mergeCell ref="D76:F76"/>
    <mergeCell ref="B77:C77"/>
    <mergeCell ref="D77:F77"/>
    <mergeCell ref="B85:C85"/>
    <mergeCell ref="D85:F85"/>
    <mergeCell ref="B91:F91"/>
  </mergeCells>
  <dataValidations count="3">
    <dataValidation type="list" allowBlank="1" showInputMessage="1" showErrorMessage="1" sqref="C10" xr:uid="{CACC827A-9BDE-4D68-BE0A-714B664E9FFF}">
      <formula1>"Som platcom DPH,Nie som platcom DPH"</formula1>
    </dataValidation>
    <dataValidation type="list" allowBlank="1" showInputMessage="1" showErrorMessage="1" sqref="D47:F48 D42:F43 F20" xr:uid="{25F7BC4F-537C-C24B-AEA7-2B5661A7AE59}">
      <formula1>"Áno,Nie"</formula1>
    </dataValidation>
    <dataValidation type="list" allowBlank="1" showInputMessage="1" showErrorMessage="1" sqref="F56" xr:uid="{08D0F527-DEAA-5341-9FDC-B3FEAEB8427A}">
      <formula1>"0,1,2,3,4,5"</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7" r:id="rId3" name="Check Box 5">
              <controlPr defaultSize="0" autoFill="0" autoLine="0" autoPict="0">
                <anchor moveWithCells="1">
                  <from>
                    <xdr:col>5</xdr:col>
                    <xdr:colOff>0</xdr:colOff>
                    <xdr:row>12</xdr:row>
                    <xdr:rowOff>0</xdr:rowOff>
                  </from>
                  <to>
                    <xdr:col>5</xdr:col>
                    <xdr:colOff>952500</xdr:colOff>
                    <xdr:row>13</xdr:row>
                    <xdr:rowOff>12700</xdr:rowOff>
                  </to>
                </anchor>
              </controlPr>
            </control>
          </mc:Choice>
        </mc:AlternateContent>
        <mc:AlternateContent xmlns:mc="http://schemas.openxmlformats.org/markup-compatibility/2006">
          <mc:Choice Requires="x14">
            <control shapeId="13318" r:id="rId4" name="Check Box 6">
              <controlPr defaultSize="0" autoFill="0" autoLine="0" autoPict="0">
                <anchor moveWithCells="1">
                  <from>
                    <xdr:col>5</xdr:col>
                    <xdr:colOff>0</xdr:colOff>
                    <xdr:row>14</xdr:row>
                    <xdr:rowOff>0</xdr:rowOff>
                  </from>
                  <to>
                    <xdr:col>5</xdr:col>
                    <xdr:colOff>927100</xdr:colOff>
                    <xdr:row>14</xdr:row>
                    <xdr:rowOff>368300</xdr:rowOff>
                  </to>
                </anchor>
              </controlPr>
            </control>
          </mc:Choice>
        </mc:AlternateContent>
        <mc:AlternateContent xmlns:mc="http://schemas.openxmlformats.org/markup-compatibility/2006">
          <mc:Choice Requires="x14">
            <control shapeId="13319" r:id="rId5" name="Check Box 7">
              <controlPr defaultSize="0" autoFill="0" autoLine="0" autoPict="0">
                <anchor moveWithCells="1">
                  <from>
                    <xdr:col>5</xdr:col>
                    <xdr:colOff>0</xdr:colOff>
                    <xdr:row>15</xdr:row>
                    <xdr:rowOff>0</xdr:rowOff>
                  </from>
                  <to>
                    <xdr:col>5</xdr:col>
                    <xdr:colOff>812800</xdr:colOff>
                    <xdr:row>15</xdr:row>
                    <xdr:rowOff>368300</xdr:rowOff>
                  </to>
                </anchor>
              </controlPr>
            </control>
          </mc:Choice>
        </mc:AlternateContent>
        <mc:AlternateContent xmlns:mc="http://schemas.openxmlformats.org/markup-compatibility/2006">
          <mc:Choice Requires="x14">
            <control shapeId="13320" r:id="rId6" name="Check Box 8">
              <controlPr defaultSize="0" autoFill="0" autoLine="0" autoPict="0">
                <anchor moveWithCells="1">
                  <from>
                    <xdr:col>5</xdr:col>
                    <xdr:colOff>0</xdr:colOff>
                    <xdr:row>15</xdr:row>
                    <xdr:rowOff>368300</xdr:rowOff>
                  </from>
                  <to>
                    <xdr:col>5</xdr:col>
                    <xdr:colOff>749300</xdr:colOff>
                    <xdr:row>16</xdr:row>
                    <xdr:rowOff>546100</xdr:rowOff>
                  </to>
                </anchor>
              </controlPr>
            </control>
          </mc:Choice>
        </mc:AlternateContent>
        <mc:AlternateContent xmlns:mc="http://schemas.openxmlformats.org/markup-compatibility/2006">
          <mc:Choice Requires="x14">
            <control shapeId="13322" r:id="rId7" name="Check Box 10">
              <controlPr defaultSize="0" autoFill="0" autoLine="0" autoPict="0">
                <anchor moveWithCells="1">
                  <from>
                    <xdr:col>5</xdr:col>
                    <xdr:colOff>0</xdr:colOff>
                    <xdr:row>13</xdr:row>
                    <xdr:rowOff>0</xdr:rowOff>
                  </from>
                  <to>
                    <xdr:col>5</xdr:col>
                    <xdr:colOff>711200</xdr:colOff>
                    <xdr:row>14</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sheetPr codeName="Hárok3"/>
  <dimension ref="B1:B23"/>
  <sheetViews>
    <sheetView showGridLines="0" workbookViewId="0"/>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84</v>
      </c>
    </row>
    <row r="3" spans="2:2" x14ac:dyDescent="0.2">
      <c r="B3" s="4"/>
    </row>
    <row r="4" spans="2:2" ht="16" x14ac:dyDescent="0.2">
      <c r="B4" s="5" t="s">
        <v>44</v>
      </c>
    </row>
    <row r="5" spans="2:2" x14ac:dyDescent="0.2">
      <c r="B5" s="6"/>
    </row>
    <row r="6" spans="2:2" ht="16" x14ac:dyDescent="0.2">
      <c r="B6" s="7" t="s">
        <v>45</v>
      </c>
    </row>
    <row r="7" spans="2:2" x14ac:dyDescent="0.2">
      <c r="B7" s="5"/>
    </row>
    <row r="8" spans="2:2" ht="16" x14ac:dyDescent="0.2">
      <c r="B8" s="105" t="s">
        <v>85</v>
      </c>
    </row>
    <row r="9" spans="2:2" x14ac:dyDescent="0.2">
      <c r="B9" s="105"/>
    </row>
    <row r="10" spans="2:2" ht="16" x14ac:dyDescent="0.2">
      <c r="B10" s="106" t="s">
        <v>87</v>
      </c>
    </row>
    <row r="11" spans="2:2" ht="16" x14ac:dyDescent="0.2">
      <c r="B11" s="106" t="s">
        <v>88</v>
      </c>
    </row>
    <row r="12" spans="2:2" ht="16" x14ac:dyDescent="0.2">
      <c r="B12" s="106" t="s">
        <v>89</v>
      </c>
    </row>
    <row r="13" spans="2:2" ht="16" x14ac:dyDescent="0.2">
      <c r="B13" s="106" t="s">
        <v>90</v>
      </c>
    </row>
    <row r="14" spans="2:2" ht="16.5" customHeight="1" x14ac:dyDescent="0.2">
      <c r="B14" s="5"/>
    </row>
    <row r="15" spans="2:2" ht="32" x14ac:dyDescent="0.2">
      <c r="B15" s="105" t="s">
        <v>86</v>
      </c>
    </row>
    <row r="16" spans="2:2" x14ac:dyDescent="0.2">
      <c r="B16" s="8"/>
    </row>
    <row r="17" spans="2:2" ht="16" x14ac:dyDescent="0.2">
      <c r="B17" s="5" t="s">
        <v>91</v>
      </c>
    </row>
    <row r="18" spans="2:2" ht="16" thickBot="1" x14ac:dyDescent="0.25">
      <c r="B18" s="9"/>
    </row>
    <row r="19" spans="2:2" x14ac:dyDescent="0.2">
      <c r="B19" s="1"/>
    </row>
    <row r="20" spans="2:2" x14ac:dyDescent="0.2">
      <c r="B20" s="1"/>
    </row>
    <row r="21" spans="2:2" x14ac:dyDescent="0.2">
      <c r="B21" s="1"/>
    </row>
    <row r="22" spans="2:2" ht="13.5" customHeight="1" x14ac:dyDescent="0.2">
      <c r="B22" s="1"/>
    </row>
    <row r="23" spans="2:2" ht="16" x14ac:dyDescent="0.2">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4"/>
  <dimension ref="B1:B27"/>
  <sheetViews>
    <sheetView showGridLines="0" workbookViewId="0">
      <selection activeCell="B21" sqref="B21"/>
    </sheetView>
  </sheetViews>
  <sheetFormatPr baseColWidth="10" defaultColWidth="8.83203125" defaultRowHeight="15" x14ac:dyDescent="0.2"/>
  <cols>
    <col min="1" max="1" width="3.6640625" customWidth="1"/>
    <col min="2" max="2" width="98.5" customWidth="1"/>
  </cols>
  <sheetData>
    <row r="1" spans="2:2" ht="16" thickBot="1" x14ac:dyDescent="0.25"/>
    <row r="2" spans="2:2" ht="42.75" customHeight="1" x14ac:dyDescent="0.2">
      <c r="B2" s="3" t="s">
        <v>43</v>
      </c>
    </row>
    <row r="3" spans="2:2" x14ac:dyDescent="0.2">
      <c r="B3" s="4"/>
    </row>
    <row r="4" spans="2:2" x14ac:dyDescent="0.2">
      <c r="B4" s="10" t="s">
        <v>44</v>
      </c>
    </row>
    <row r="5" spans="2:2" x14ac:dyDescent="0.2">
      <c r="B5" s="4"/>
    </row>
    <row r="6" spans="2:2" x14ac:dyDescent="0.2">
      <c r="B6" s="11" t="s">
        <v>45</v>
      </c>
    </row>
    <row r="7" spans="2:2" x14ac:dyDescent="0.2">
      <c r="B7" s="12"/>
    </row>
    <row r="8" spans="2:2" ht="60.75" customHeight="1" x14ac:dyDescent="0.2">
      <c r="B8" s="5" t="s">
        <v>46</v>
      </c>
    </row>
    <row r="9" spans="2:2" x14ac:dyDescent="0.2">
      <c r="B9" s="5"/>
    </row>
    <row r="10" spans="2:2" ht="16" x14ac:dyDescent="0.2">
      <c r="B10" s="5" t="s">
        <v>47</v>
      </c>
    </row>
    <row r="11" spans="2:2" ht="16" x14ac:dyDescent="0.2">
      <c r="B11" s="5" t="s">
        <v>48</v>
      </c>
    </row>
    <row r="12" spans="2:2" ht="16" x14ac:dyDescent="0.2">
      <c r="B12" s="5" t="s">
        <v>49</v>
      </c>
    </row>
    <row r="13" spans="2:2" ht="16" x14ac:dyDescent="0.2">
      <c r="B13" s="5" t="s">
        <v>50</v>
      </c>
    </row>
    <row r="14" spans="2:2" ht="16" x14ac:dyDescent="0.2">
      <c r="B14" s="5" t="s">
        <v>51</v>
      </c>
    </row>
    <row r="15" spans="2:2" ht="16" x14ac:dyDescent="0.2">
      <c r="B15" s="5" t="s">
        <v>52</v>
      </c>
    </row>
    <row r="16" spans="2:2" ht="16" x14ac:dyDescent="0.2">
      <c r="B16" s="5" t="s">
        <v>53</v>
      </c>
    </row>
    <row r="17" spans="2:2" ht="32" x14ac:dyDescent="0.2">
      <c r="B17" s="5" t="s">
        <v>54</v>
      </c>
    </row>
    <row r="18" spans="2:2" ht="16" x14ac:dyDescent="0.2">
      <c r="B18" s="5" t="s">
        <v>55</v>
      </c>
    </row>
    <row r="19" spans="2:2" ht="16" x14ac:dyDescent="0.2">
      <c r="B19" s="5" t="s">
        <v>56</v>
      </c>
    </row>
    <row r="20" spans="2:2" ht="16" x14ac:dyDescent="0.2">
      <c r="B20" s="5" t="s">
        <v>57</v>
      </c>
    </row>
    <row r="21" spans="2:2" ht="32" x14ac:dyDescent="0.2">
      <c r="B21" s="5" t="s">
        <v>58</v>
      </c>
    </row>
    <row r="22" spans="2:2" ht="16" x14ac:dyDescent="0.2">
      <c r="B22" s="5" t="s">
        <v>59</v>
      </c>
    </row>
    <row r="23" spans="2:2" x14ac:dyDescent="0.2">
      <c r="B23" s="6"/>
    </row>
    <row r="24" spans="2:2" ht="64" x14ac:dyDescent="0.2">
      <c r="B24" s="5" t="s">
        <v>60</v>
      </c>
    </row>
    <row r="25" spans="2:2" ht="13.5" customHeight="1" x14ac:dyDescent="0.2">
      <c r="B25" s="5"/>
    </row>
    <row r="26" spans="2:2" ht="32" x14ac:dyDescent="0.2">
      <c r="B26" s="5" t="s">
        <v>61</v>
      </c>
    </row>
    <row r="27" spans="2:2" ht="16" thickBot="1" x14ac:dyDescent="0.25">
      <c r="B27" s="1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5"/>
  <dimension ref="B1:B26"/>
  <sheetViews>
    <sheetView showGridLines="0" workbookViewId="0">
      <selection activeCell="E18" sqref="E18"/>
    </sheetView>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62</v>
      </c>
    </row>
    <row r="3" spans="2:2" x14ac:dyDescent="0.2">
      <c r="B3" s="4"/>
    </row>
    <row r="4" spans="2:2" ht="16" x14ac:dyDescent="0.2">
      <c r="B4" s="5" t="s">
        <v>44</v>
      </c>
    </row>
    <row r="5" spans="2:2" x14ac:dyDescent="0.2">
      <c r="B5" s="6"/>
    </row>
    <row r="6" spans="2:2" ht="16" x14ac:dyDescent="0.2">
      <c r="B6" s="7" t="s">
        <v>45</v>
      </c>
    </row>
    <row r="7" spans="2:2" x14ac:dyDescent="0.2">
      <c r="B7" s="5"/>
    </row>
    <row r="8" spans="2:2" ht="60.75" customHeight="1" x14ac:dyDescent="0.2">
      <c r="B8" s="5" t="s">
        <v>63</v>
      </c>
    </row>
    <row r="9" spans="2:2" ht="16" x14ac:dyDescent="0.2">
      <c r="B9" s="5" t="s">
        <v>64</v>
      </c>
    </row>
    <row r="10" spans="2:2" x14ac:dyDescent="0.2">
      <c r="B10" s="8"/>
    </row>
    <row r="11" spans="2:2" ht="32" x14ac:dyDescent="0.2">
      <c r="B11" s="5" t="s">
        <v>65</v>
      </c>
    </row>
    <row r="12" spans="2:2" x14ac:dyDescent="0.2">
      <c r="B12" s="5"/>
    </row>
    <row r="13" spans="2:2" ht="32" x14ac:dyDescent="0.2">
      <c r="B13" s="5" t="s">
        <v>66</v>
      </c>
    </row>
    <row r="14" spans="2:2" x14ac:dyDescent="0.2">
      <c r="B14" s="5"/>
    </row>
    <row r="15" spans="2:2" ht="32" x14ac:dyDescent="0.2">
      <c r="B15" s="5" t="s">
        <v>67</v>
      </c>
    </row>
    <row r="16" spans="2:2" x14ac:dyDescent="0.2">
      <c r="B16" s="5"/>
    </row>
    <row r="17" spans="2:2" ht="48" x14ac:dyDescent="0.2">
      <c r="B17" s="5" t="s">
        <v>68</v>
      </c>
    </row>
    <row r="18" spans="2:2" x14ac:dyDescent="0.2">
      <c r="B18" s="5"/>
    </row>
    <row r="19" spans="2:2" ht="80" x14ac:dyDescent="0.2">
      <c r="B19" s="5" t="s">
        <v>69</v>
      </c>
    </row>
    <row r="20" spans="2:2" ht="16" thickBot="1" x14ac:dyDescent="0.25">
      <c r="B20" s="9"/>
    </row>
    <row r="21" spans="2:2" x14ac:dyDescent="0.2">
      <c r="B21" s="1"/>
    </row>
    <row r="22" spans="2:2" x14ac:dyDescent="0.2">
      <c r="B22" s="1"/>
    </row>
    <row r="23" spans="2:2" x14ac:dyDescent="0.2">
      <c r="B23" s="1"/>
    </row>
    <row r="24" spans="2:2" x14ac:dyDescent="0.2">
      <c r="B24" s="1"/>
    </row>
    <row r="25" spans="2:2" ht="13.5" customHeight="1" x14ac:dyDescent="0.2">
      <c r="B25" s="1"/>
    </row>
    <row r="26" spans="2:2" ht="16" x14ac:dyDescent="0.2">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9" ma:contentTypeDescription="Create a new document." ma:contentTypeScope="" ma:versionID="e5097bae29a9c9efc3f252e070200a52">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ff3f7b198ed648e4949c9995f5fd94e0"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3BD455-CE9E-4AB2-8BBB-ED95591DBF91}">
  <ds:schemaRefs>
    <ds:schemaRef ds:uri="http://purl.org/dc/dcmitype/"/>
    <ds:schemaRef ds:uri="http://schemas.microsoft.com/office/2006/documentManagement/types"/>
    <ds:schemaRef ds:uri="http://purl.org/dc/terms/"/>
    <ds:schemaRef ds:uri="http://schemas.microsoft.com/office/infopath/2007/PartnerControls"/>
    <ds:schemaRef ds:uri="http://schemas.microsoft.com/office/2006/metadata/properties"/>
    <ds:schemaRef ds:uri="e4b31099-8163-4ac9-ab84-be06feeb7ef4"/>
    <ds:schemaRef ds:uri="http://schemas.openxmlformats.org/package/2006/metadata/core-properties"/>
    <ds:schemaRef ds:uri="http://purl.org/dc/elements/1.1/"/>
    <ds:schemaRef ds:uri="bb3d1ceb-ec91-4593-ab49-8ce9533748d9"/>
    <ds:schemaRef ds:uri="http://www.w3.org/XML/1998/namespace"/>
  </ds:schemaRefs>
</ds:datastoreItem>
</file>

<file path=customXml/itemProps2.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3.xml><?xml version="1.0" encoding="utf-8"?>
<ds:datastoreItem xmlns:ds="http://schemas.openxmlformats.org/officeDocument/2006/customXml" ds:itemID="{9D0A538A-6332-4744-816B-EB195C8D1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6</vt:i4>
      </vt:variant>
      <vt:variant>
        <vt:lpstr>Pomenované rozsahy</vt:lpstr>
      </vt:variant>
      <vt:variant>
        <vt:i4>3</vt:i4>
      </vt:variant>
    </vt:vector>
  </HeadingPairs>
  <TitlesOfParts>
    <vt:vector size="9" baseType="lpstr">
      <vt:lpstr>Zákl. nastavenie</vt:lpstr>
      <vt:lpstr>Podmienky účasti</vt:lpstr>
      <vt:lpstr>Ponuka </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Sabová Eva, Mgr.</cp:lastModifiedBy>
  <cp:revision/>
  <dcterms:created xsi:type="dcterms:W3CDTF">2022-09-22T09:41:16Z</dcterms:created>
  <dcterms:modified xsi:type="dcterms:W3CDTF">2024-10-28T09:18:35Z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