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5_2024_A_OZ Karpaty, LS Malacky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ponuka'!$A$1:$O$31</definedName>
  </definedNames>
  <calcPr calcId="162913"/>
</workbook>
</file>

<file path=xl/calcChain.xml><?xml version="1.0" encoding="utf-8"?>
<calcChain xmlns="http://schemas.openxmlformats.org/spreadsheetml/2006/main">
  <c r="G15" i="1" l="1"/>
  <c r="O15" i="1" s="1"/>
  <c r="G14" i="1"/>
  <c r="O14" i="1" s="1"/>
  <c r="G13" i="1"/>
  <c r="O13" i="1" s="1"/>
  <c r="G12" i="1"/>
  <c r="O12" i="1" s="1"/>
  <c r="C4" i="4" l="1"/>
  <c r="L16" i="1" l="1"/>
  <c r="G16" i="1"/>
  <c r="L4" i="4" l="1"/>
  <c r="I4" i="4"/>
  <c r="F4" i="4"/>
  <c r="E7" i="4" l="1"/>
  <c r="O16" i="1" l="1"/>
  <c r="P16" i="1" s="1"/>
  <c r="O18" i="1" l="1"/>
  <c r="O17" i="1" s="1"/>
</calcChain>
</file>

<file path=xl/sharedStrings.xml><?xml version="1.0" encoding="utf-8"?>
<sst xmlns="http://schemas.openxmlformats.org/spreadsheetml/2006/main" count="98" uniqueCount="83">
  <si>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</si>
  <si>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</si>
  <si>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</si>
  <si>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</si>
  <si>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</si>
  <si>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</si>
  <si>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</si>
  <si>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</si>
  <si>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</si>
  <si>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</si>
  <si>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</si>
  <si>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</si>
  <si>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</si>
  <si>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</si>
  <si>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</si>
  <si>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</si>
  <si>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</si>
  <si>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</si>
  <si>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</si>
  <si>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</si>
  <si>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</si>
  <si>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</si>
  <si>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</si>
  <si>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</si>
  <si>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</si>
  <si>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</si>
  <si>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</si>
  <si>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</si>
  <si>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</si>
  <si>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</si>
  <si>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</si>
  <si>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</si>
  <si>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</si>
  <si>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</si>
  <si>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</si>
  <si>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</si>
  <si>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</si>
  <si>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</si>
  <si>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</si>
  <si>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</si>
  <si>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</si>
  <si>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</si>
  <si>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</si>
  <si>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</si>
  <si>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</si>
  <si>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</si>
  <si>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</si>
  <si>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</si>
  <si>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</si>
  <si>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</si>
  <si>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</si>
  <si>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</si>
  <si>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</si>
  <si>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</si>
  <si>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</si>
  <si>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</si>
  <si>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</si>
  <si>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</si>
  <si>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</si>
  <si>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</si>
  <si>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</si>
  <si>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</si>
  <si>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</si>
  <si>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</si>
  <si>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</si>
  <si>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</si>
  <si>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</si>
  <si>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</si>
  <si>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</si>
  <si>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</si>
  <si>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</si>
  <si>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</si>
  <si>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</si>
  <si>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LO4 Malacky</t>
  </si>
  <si>
    <t>266-1</t>
  </si>
  <si>
    <t>267-1</t>
  </si>
  <si>
    <t>282B</t>
  </si>
  <si>
    <t>374A2</t>
  </si>
  <si>
    <t xml:space="preserve">Lesnícke služby v ťažbovom procese - viacoperačné technológie na OZ Karpary, VC Kostolište, LS Malacky  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</si>
  <si>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</si>
  <si>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september 2024 až február 2025.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</si>
  <si>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Ing. Solarčík 1.8.2024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</si>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</sst>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4" fontId="6" fillId="3" borderId="2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10" fillId="3" borderId="22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10" fillId="3" borderId="21" xfId="0" applyNumberFormat="1" applyFont="1" applyFill="1" applyBorder="1" applyAlignment="1" applyProtection="1">
      <alignment horizontal="right" vertical="center"/>
    </xf>
    <xf numFmtId="4" fontId="10" fillId="3" borderId="31" xfId="0" applyNumberFormat="1" applyFont="1" applyFill="1" applyBorder="1" applyAlignment="1" applyProtection="1">
      <alignment horizontal="right" vertical="center"/>
    </xf>
    <xf numFmtId="2" fontId="10" fillId="3" borderId="37" xfId="0" applyNumberFormat="1" applyFont="1" applyFill="1" applyBorder="1" applyAlignment="1" applyProtection="1">
      <alignment horizontal="right" vertical="center" wrapText="1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3" borderId="39" xfId="0" applyFill="1" applyBorder="1" applyProtection="1"/>
    <xf numFmtId="0" fontId="6" fillId="3" borderId="40" xfId="0" applyFont="1" applyFill="1" applyBorder="1" applyAlignment="1" applyProtection="1">
      <alignment vertical="center"/>
    </xf>
    <xf numFmtId="0" fontId="6" fillId="3" borderId="39" xfId="0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4" fontId="10" fillId="3" borderId="26" xfId="0" applyNumberFormat="1" applyFont="1" applyFill="1" applyBorder="1" applyAlignment="1" applyProtection="1">
      <alignment horizontal="right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2" fontId="10" fillId="3" borderId="48" xfId="0" applyNumberFormat="1" applyFont="1" applyFill="1" applyBorder="1" applyAlignment="1" applyProtection="1">
      <alignment horizontal="right" vertical="center" wrapText="1"/>
    </xf>
    <xf numFmtId="2" fontId="6" fillId="3" borderId="40" xfId="0" applyNumberFormat="1" applyFont="1" applyFill="1" applyBorder="1" applyAlignment="1" applyProtection="1">
      <alignment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0" fontId="3" fillId="3" borderId="51" xfId="0" applyFont="1" applyFill="1" applyBorder="1" applyAlignment="1" applyProtection="1">
      <alignment horizontal="center" vertical="center"/>
    </xf>
    <xf numFmtId="4" fontId="10" fillId="3" borderId="2" xfId="0" applyNumberFormat="1" applyFont="1" applyFill="1" applyBorder="1" applyAlignment="1" applyProtection="1">
      <alignment horizontal="center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5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3" borderId="40" xfId="0" applyFont="1" applyFill="1" applyBorder="1" applyAlignment="1" applyProtection="1">
      <alignment horizontal="right" vertical="center"/>
    </xf>
    <xf numFmtId="0" fontId="6" fillId="3" borderId="41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="110" zoomScaleNormal="100" zoomScaleSheetLayoutView="110" workbookViewId="0">
      <selection activeCell="L8" sqref="L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82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84" t="s">
        <v>78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75"/>
      <c r="F5" s="7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76" t="s">
        <v>72</v>
      </c>
      <c r="C6" s="76"/>
      <c r="D6" s="76"/>
      <c r="E6" s="76"/>
      <c r="F6" s="7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77"/>
      <c r="C7" s="77"/>
      <c r="D7" s="77"/>
      <c r="E7" s="77"/>
      <c r="F7" s="7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3" t="s">
        <v>66</v>
      </c>
      <c r="B8" s="7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69</v>
      </c>
      <c r="B9" s="78" t="s">
        <v>2</v>
      </c>
      <c r="C9" s="97" t="s">
        <v>53</v>
      </c>
      <c r="D9" s="98"/>
      <c r="E9" s="99" t="s">
        <v>3</v>
      </c>
      <c r="F9" s="100"/>
      <c r="G9" s="101"/>
      <c r="H9" s="88" t="s">
        <v>4</v>
      </c>
      <c r="I9" s="81" t="s">
        <v>5</v>
      </c>
      <c r="J9" s="91" t="s">
        <v>6</v>
      </c>
      <c r="K9" s="94" t="s">
        <v>7</v>
      </c>
      <c r="L9" s="81" t="s">
        <v>54</v>
      </c>
      <c r="M9" s="81" t="s">
        <v>60</v>
      </c>
      <c r="N9" s="85" t="s">
        <v>58</v>
      </c>
      <c r="O9" s="102" t="s">
        <v>59</v>
      </c>
    </row>
    <row r="10" spans="1:16" ht="21.75" customHeight="1" x14ac:dyDescent="0.25">
      <c r="A10" s="25"/>
      <c r="B10" s="79"/>
      <c r="C10" s="105" t="s">
        <v>67</v>
      </c>
      <c r="D10" s="106"/>
      <c r="E10" s="105" t="s">
        <v>9</v>
      </c>
      <c r="F10" s="109" t="s">
        <v>10</v>
      </c>
      <c r="G10" s="111" t="s">
        <v>11</v>
      </c>
      <c r="H10" s="89"/>
      <c r="I10" s="82"/>
      <c r="J10" s="92"/>
      <c r="K10" s="95"/>
      <c r="L10" s="82"/>
      <c r="M10" s="82"/>
      <c r="N10" s="86"/>
      <c r="O10" s="103"/>
    </row>
    <row r="11" spans="1:16" ht="50.25" customHeight="1" thickBot="1" x14ac:dyDescent="0.3">
      <c r="A11" s="71"/>
      <c r="B11" s="80"/>
      <c r="C11" s="107"/>
      <c r="D11" s="108"/>
      <c r="E11" s="107"/>
      <c r="F11" s="110"/>
      <c r="G11" s="112"/>
      <c r="H11" s="90"/>
      <c r="I11" s="83"/>
      <c r="J11" s="93"/>
      <c r="K11" s="96"/>
      <c r="L11" s="83"/>
      <c r="M11" s="83"/>
      <c r="N11" s="87"/>
      <c r="O11" s="104"/>
    </row>
    <row r="12" spans="1:16" ht="24.95" customHeight="1" x14ac:dyDescent="0.25">
      <c r="A12" s="63" t="s">
        <v>73</v>
      </c>
      <c r="B12" s="64" t="s">
        <v>74</v>
      </c>
      <c r="C12" s="130" t="s">
        <v>79</v>
      </c>
      <c r="D12" s="131"/>
      <c r="E12" s="55">
        <v>246</v>
      </c>
      <c r="F12" s="46"/>
      <c r="G12" s="65">
        <f t="shared" ref="G12:G15" si="0">E12+F12</f>
        <v>246</v>
      </c>
      <c r="H12" s="42" t="s">
        <v>71</v>
      </c>
      <c r="I12" s="29">
        <v>0</v>
      </c>
      <c r="J12" s="29">
        <v>0.02</v>
      </c>
      <c r="K12" s="66">
        <v>150</v>
      </c>
      <c r="L12" s="67">
        <v>7522.68</v>
      </c>
      <c r="M12" s="68" t="s">
        <v>61</v>
      </c>
      <c r="N12" s="69"/>
      <c r="O12" s="70">
        <f t="shared" ref="O12:O15" si="1">SUM(N12*G12)</f>
        <v>0</v>
      </c>
      <c r="P12" s="12"/>
    </row>
    <row r="13" spans="1:16" ht="24.95" customHeight="1" x14ac:dyDescent="0.25">
      <c r="A13" s="52"/>
      <c r="B13" s="53" t="s">
        <v>75</v>
      </c>
      <c r="C13" s="132"/>
      <c r="D13" s="133"/>
      <c r="E13" s="54">
        <v>170</v>
      </c>
      <c r="F13" s="45"/>
      <c r="G13" s="47">
        <f t="shared" si="0"/>
        <v>170</v>
      </c>
      <c r="H13" s="41" t="s">
        <v>71</v>
      </c>
      <c r="I13" s="27">
        <v>0</v>
      </c>
      <c r="J13" s="27">
        <v>0.01</v>
      </c>
      <c r="K13" s="60">
        <v>200</v>
      </c>
      <c r="L13" s="56">
        <v>5338</v>
      </c>
      <c r="M13" s="57" t="s">
        <v>61</v>
      </c>
      <c r="N13" s="58"/>
      <c r="O13" s="59">
        <f t="shared" si="1"/>
        <v>0</v>
      </c>
      <c r="P13" s="12"/>
    </row>
    <row r="14" spans="1:16" ht="24.95" customHeight="1" x14ac:dyDescent="0.25">
      <c r="A14" s="52"/>
      <c r="B14" s="53" t="s">
        <v>76</v>
      </c>
      <c r="C14" s="132"/>
      <c r="D14" s="133"/>
      <c r="E14" s="54">
        <v>13</v>
      </c>
      <c r="F14" s="45">
        <v>93</v>
      </c>
      <c r="G14" s="47">
        <f t="shared" si="0"/>
        <v>106</v>
      </c>
      <c r="H14" s="41" t="s">
        <v>71</v>
      </c>
      <c r="I14" s="27">
        <v>0</v>
      </c>
      <c r="J14" s="27">
        <v>0.26</v>
      </c>
      <c r="K14" s="60">
        <v>380</v>
      </c>
      <c r="L14" s="56">
        <v>2551.42</v>
      </c>
      <c r="M14" s="57" t="s">
        <v>61</v>
      </c>
      <c r="N14" s="58"/>
      <c r="O14" s="59">
        <f t="shared" si="1"/>
        <v>0</v>
      </c>
      <c r="P14" s="12"/>
    </row>
    <row r="15" spans="1:16" ht="24.95" customHeight="1" x14ac:dyDescent="0.25">
      <c r="A15" s="26"/>
      <c r="B15" s="27" t="s">
        <v>77</v>
      </c>
      <c r="C15" s="134"/>
      <c r="D15" s="135"/>
      <c r="E15" s="45">
        <v>158</v>
      </c>
      <c r="F15" s="45">
        <v>2</v>
      </c>
      <c r="G15" s="61">
        <f t="shared" si="0"/>
        <v>160</v>
      </c>
      <c r="H15" s="41" t="s">
        <v>71</v>
      </c>
      <c r="I15" s="27">
        <v>0</v>
      </c>
      <c r="J15" s="27">
        <v>0.08</v>
      </c>
      <c r="K15" s="60">
        <v>350</v>
      </c>
      <c r="L15" s="43">
        <v>4200</v>
      </c>
      <c r="M15" s="30" t="s">
        <v>61</v>
      </c>
      <c r="N15" s="48"/>
      <c r="O15" s="28">
        <f t="shared" si="1"/>
        <v>0</v>
      </c>
      <c r="P15" s="12"/>
    </row>
    <row r="16" spans="1:16" ht="15.75" thickBot="1" x14ac:dyDescent="0.3">
      <c r="A16" s="49"/>
      <c r="B16" s="50"/>
      <c r="C16" s="50"/>
      <c r="D16" s="50"/>
      <c r="E16" s="50"/>
      <c r="F16" s="50"/>
      <c r="G16" s="62">
        <f>SUM(G12:G15)</f>
        <v>682</v>
      </c>
      <c r="H16" s="50"/>
      <c r="I16" s="50"/>
      <c r="J16" s="136" t="s">
        <v>13</v>
      </c>
      <c r="K16" s="137"/>
      <c r="L16" s="33">
        <f>SUM(L12:L15)</f>
        <v>19612.099999999999</v>
      </c>
      <c r="M16" s="32"/>
      <c r="N16" s="51" t="s">
        <v>14</v>
      </c>
      <c r="O16" s="33">
        <f>SUM(O12:O15)</f>
        <v>0</v>
      </c>
      <c r="P16" s="12" t="str">
        <f>IF(O16&gt;L16,"prekročená cena","nižšia ako stanovená")</f>
        <v>nižšia ako stanovená</v>
      </c>
    </row>
    <row r="17" spans="1:15" ht="15.75" thickBot="1" x14ac:dyDescent="0.3">
      <c r="A17" s="138" t="s">
        <v>15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40"/>
      <c r="O17" s="31">
        <f>O18-O16</f>
        <v>0</v>
      </c>
    </row>
    <row r="18" spans="1:15" ht="15.75" thickBot="1" x14ac:dyDescent="0.3">
      <c r="A18" s="138" t="s">
        <v>16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40"/>
      <c r="O18" s="31">
        <f>IF("nie"=MID(I26,1,3),O16,(O16*1.2))</f>
        <v>0</v>
      </c>
    </row>
    <row r="19" spans="1:15" x14ac:dyDescent="0.25">
      <c r="A19" s="119" t="s">
        <v>17</v>
      </c>
      <c r="B19" s="119"/>
      <c r="C19" s="11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5">
      <c r="A20" s="141" t="s">
        <v>65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15" ht="25.5" customHeight="1" x14ac:dyDescent="0.25">
      <c r="A21" s="35" t="s">
        <v>57</v>
      </c>
      <c r="B21" s="35"/>
      <c r="C21" s="35"/>
      <c r="D21" s="35"/>
      <c r="E21" s="35"/>
      <c r="F21" s="35"/>
      <c r="G21" s="36" t="s">
        <v>55</v>
      </c>
      <c r="H21" s="35"/>
      <c r="I21" s="35"/>
      <c r="J21" s="37"/>
      <c r="K21" s="37"/>
      <c r="L21" s="37"/>
      <c r="M21" s="37"/>
      <c r="N21" s="37"/>
      <c r="O21" s="37"/>
    </row>
    <row r="22" spans="1:15" ht="15" customHeight="1" x14ac:dyDescent="0.25">
      <c r="A22" s="121" t="s">
        <v>80</v>
      </c>
      <c r="B22" s="122"/>
      <c r="C22" s="122"/>
      <c r="D22" s="122"/>
      <c r="E22" s="123"/>
      <c r="F22" s="120" t="s">
        <v>56</v>
      </c>
      <c r="G22" s="38" t="s">
        <v>18</v>
      </c>
      <c r="H22" s="113"/>
      <c r="I22" s="114"/>
      <c r="J22" s="114"/>
      <c r="K22" s="114"/>
      <c r="L22" s="114"/>
      <c r="M22" s="114"/>
      <c r="N22" s="114"/>
      <c r="O22" s="115"/>
    </row>
    <row r="23" spans="1:15" x14ac:dyDescent="0.25">
      <c r="A23" s="124"/>
      <c r="B23" s="125"/>
      <c r="C23" s="125"/>
      <c r="D23" s="125"/>
      <c r="E23" s="126"/>
      <c r="F23" s="120"/>
      <c r="G23" s="38" t="s">
        <v>19</v>
      </c>
      <c r="H23" s="113"/>
      <c r="I23" s="114"/>
      <c r="J23" s="114"/>
      <c r="K23" s="114"/>
      <c r="L23" s="114"/>
      <c r="M23" s="114"/>
      <c r="N23" s="114"/>
      <c r="O23" s="115"/>
    </row>
    <row r="24" spans="1:15" ht="18" customHeight="1" x14ac:dyDescent="0.25">
      <c r="A24" s="124"/>
      <c r="B24" s="125"/>
      <c r="C24" s="125"/>
      <c r="D24" s="125"/>
      <c r="E24" s="126"/>
      <c r="F24" s="120"/>
      <c r="G24" s="38" t="s">
        <v>20</v>
      </c>
      <c r="H24" s="113"/>
      <c r="I24" s="114"/>
      <c r="J24" s="114"/>
      <c r="K24" s="114"/>
      <c r="L24" s="114"/>
      <c r="M24" s="114"/>
      <c r="N24" s="114"/>
      <c r="O24" s="115"/>
    </row>
    <row r="25" spans="1:15" x14ac:dyDescent="0.25">
      <c r="A25" s="124"/>
      <c r="B25" s="125"/>
      <c r="C25" s="125"/>
      <c r="D25" s="125"/>
      <c r="E25" s="126"/>
      <c r="F25" s="120"/>
      <c r="G25" s="38" t="s">
        <v>21</v>
      </c>
      <c r="H25" s="113"/>
      <c r="I25" s="114"/>
      <c r="J25" s="114"/>
      <c r="K25" s="114"/>
      <c r="L25" s="114"/>
      <c r="M25" s="114"/>
      <c r="N25" s="114"/>
      <c r="O25" s="115"/>
    </row>
    <row r="26" spans="1:15" x14ac:dyDescent="0.25">
      <c r="A26" s="124"/>
      <c r="B26" s="125"/>
      <c r="C26" s="125"/>
      <c r="D26" s="125"/>
      <c r="E26" s="126"/>
      <c r="F26" s="120"/>
      <c r="G26" s="38" t="s">
        <v>22</v>
      </c>
      <c r="H26" s="113"/>
      <c r="I26" s="114"/>
      <c r="J26" s="114"/>
      <c r="K26" s="114"/>
      <c r="L26" s="114"/>
      <c r="M26" s="114"/>
      <c r="N26" s="114"/>
      <c r="O26" s="115"/>
    </row>
    <row r="27" spans="1:15" x14ac:dyDescent="0.25">
      <c r="A27" s="124"/>
      <c r="B27" s="125"/>
      <c r="C27" s="125"/>
      <c r="D27" s="125"/>
      <c r="E27" s="126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A28" s="124"/>
      <c r="B28" s="125"/>
      <c r="C28" s="125"/>
      <c r="D28" s="125"/>
      <c r="E28" s="126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25">
      <c r="A29" s="127"/>
      <c r="B29" s="128"/>
      <c r="C29" s="128"/>
      <c r="D29" s="128"/>
      <c r="E29" s="129"/>
      <c r="F29" s="37"/>
      <c r="G29" s="24"/>
      <c r="H29" s="18"/>
      <c r="I29" s="24"/>
      <c r="J29" s="24" t="s">
        <v>23</v>
      </c>
      <c r="K29" s="24"/>
      <c r="L29" s="116"/>
      <c r="M29" s="117"/>
      <c r="N29" s="118"/>
      <c r="O29" s="24"/>
    </row>
    <row r="30" spans="1:15" x14ac:dyDescent="0.25">
      <c r="A30" s="37"/>
      <c r="B30" s="37"/>
      <c r="C30" s="37"/>
      <c r="D30" s="37"/>
      <c r="E30" s="37"/>
      <c r="F30" s="37"/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25">
      <c r="A31" s="21" t="s">
        <v>81</v>
      </c>
      <c r="B31" s="21"/>
      <c r="C31" s="21"/>
      <c r="D31" s="21"/>
      <c r="E31" s="21"/>
      <c r="F31" s="21"/>
      <c r="G31" s="24"/>
      <c r="H31" s="24"/>
      <c r="I31" s="24"/>
      <c r="J31" s="24"/>
      <c r="K31" s="24"/>
      <c r="L31" s="24"/>
      <c r="M31" s="24"/>
      <c r="N31" s="24"/>
      <c r="O31" s="24"/>
    </row>
  </sheetData>
  <mergeCells count="35">
    <mergeCell ref="C12:D15"/>
    <mergeCell ref="J16:K16"/>
    <mergeCell ref="A17:N17"/>
    <mergeCell ref="A18:N18"/>
    <mergeCell ref="A20:O20"/>
    <mergeCell ref="H26:O26"/>
    <mergeCell ref="L29:N29"/>
    <mergeCell ref="A19:C19"/>
    <mergeCell ref="F22:F26"/>
    <mergeCell ref="H22:O22"/>
    <mergeCell ref="H23:O23"/>
    <mergeCell ref="H24:O24"/>
    <mergeCell ref="H25:O25"/>
    <mergeCell ref="A22:E29"/>
    <mergeCell ref="O9:O11"/>
    <mergeCell ref="C10:D11"/>
    <mergeCell ref="E10:E11"/>
    <mergeCell ref="F10:F11"/>
    <mergeCell ref="G10:G11"/>
    <mergeCell ref="M9:M11"/>
    <mergeCell ref="B9:B11"/>
    <mergeCell ref="L9:L11"/>
    <mergeCell ref="C3:N3"/>
    <mergeCell ref="N9:N11"/>
    <mergeCell ref="H9:H11"/>
    <mergeCell ref="I9:I11"/>
    <mergeCell ref="J9:J11"/>
    <mergeCell ref="K9:K11"/>
    <mergeCell ref="C9:D9"/>
    <mergeCell ref="E9:G9"/>
    <mergeCell ref="A1:L1"/>
    <mergeCell ref="A8:B8"/>
    <mergeCell ref="E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"/>
  <sheetViews>
    <sheetView workbookViewId="0">
      <selection activeCell="F4" sqref="F4"/>
    </sheetView>
  </sheetViews>
  <sheetFormatPr defaultRowHeight="15" x14ac:dyDescent="0.25"/>
  <cols>
    <col min="5" max="5" width="16.28515625" bestFit="1" customWidth="1"/>
  </cols>
  <sheetData>
    <row r="3" spans="1:12" x14ac:dyDescent="0.25">
      <c r="A3" s="44" t="s">
        <v>61</v>
      </c>
      <c r="B3" s="44" t="s">
        <v>70</v>
      </c>
      <c r="D3" s="44" t="s">
        <v>61</v>
      </c>
      <c r="E3" s="44" t="s">
        <v>70</v>
      </c>
      <c r="F3" s="44"/>
      <c r="G3" s="44" t="s">
        <v>61</v>
      </c>
      <c r="H3" s="44" t="s">
        <v>70</v>
      </c>
      <c r="I3" s="44"/>
      <c r="J3" s="44" t="s">
        <v>61</v>
      </c>
      <c r="K3" s="44" t="s">
        <v>70</v>
      </c>
    </row>
    <row r="4" spans="1:12" x14ac:dyDescent="0.25">
      <c r="A4">
        <v>11.927</v>
      </c>
      <c r="B4">
        <v>0.38500000000000001</v>
      </c>
      <c r="C4" s="44">
        <f>A4*B4</f>
        <v>4.5918950000000001</v>
      </c>
      <c r="D4" s="44">
        <v>90.093000000000004</v>
      </c>
      <c r="E4" s="44">
        <v>0.248</v>
      </c>
      <c r="F4" s="44">
        <f>D4*E4</f>
        <v>22.343064000000002</v>
      </c>
      <c r="G4" s="44"/>
      <c r="H4" s="44"/>
      <c r="I4" s="44">
        <f>G4*H4</f>
        <v>0</v>
      </c>
      <c r="J4" s="44"/>
      <c r="K4" s="44"/>
      <c r="L4" s="44">
        <f>J4*K4</f>
        <v>0</v>
      </c>
    </row>
    <row r="7" spans="1:12" x14ac:dyDescent="0.25">
      <c r="E7">
        <f>(F4+I4+L4+C4)/(D4+G4+J4+A4)</f>
        <v>0.26401645755734171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39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2022-12-12T07:39:55Z</cp:lastPrinted>
  <dcterms:created xsi:type="dcterms:W3CDTF">2012-08-13T12:29:09Z</dcterms:created>
  <dcterms:modified xsi:type="dcterms:W3CDTF">2024-08-21T10:33:41Z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