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hut2511433\Desktop\SOŠ Pezinok\NOVOSAD\"/>
    </mc:Choice>
  </mc:AlternateContent>
  <bookViews>
    <workbookView xWindow="0" yWindow="0" windowWidth="15735" windowHeight="7545" tabRatio="923"/>
  </bookViews>
  <sheets>
    <sheet name="Rekapitulácia stavby" sheetId="25" r:id="rId1"/>
    <sheet name="Rekapitulácia SO 01 Rek. A a B" sheetId="1" r:id="rId2"/>
    <sheet name="01.1.1 - Zateplenie obvod..." sheetId="2" r:id="rId3"/>
    <sheet name="01.1.2 - Zateplenie streš..." sheetId="3" r:id="rId4"/>
    <sheet name="01.1.3 - Výmena otvorovýc..." sheetId="4" r:id="rId5"/>
    <sheet name="01.1.6 - Vykurovanie" sheetId="5" r:id="rId6"/>
    <sheet name="01.1.8 - Elektroinštaláci..." sheetId="6" r:id="rId7"/>
    <sheet name="01.1.9 - Vsak VS1" sheetId="29" r:id="rId8"/>
    <sheet name="01.2.1 - Stavebná časť a ..." sheetId="7" r:id="rId9"/>
    <sheet name="01.2.4 - Zdravotechnika" sheetId="8" r:id="rId10"/>
    <sheet name="01.2.5 - Vzduchotechnika" sheetId="9" r:id="rId11"/>
    <sheet name="01.2.7a - Elektrická poži..." sheetId="10" r:id="rId12"/>
    <sheet name="01.2.7b - Hlasová signali..." sheetId="11" r:id="rId13"/>
    <sheet name="01.2.7c - Štrukt.kabeláž" sheetId="26" r:id="rId14"/>
    <sheet name="01.2.7d - Kamerový systém..." sheetId="13" r:id="rId15"/>
    <sheet name="Rekapitulácia SO 02 Príst. B" sheetId="14" r:id="rId16"/>
    <sheet name="02.01 - Architektúra, sta..." sheetId="15" r:id="rId17"/>
    <sheet name="02.02 - Zdravotechnika" sheetId="16" r:id="rId18"/>
    <sheet name="02.03 - Vzduchotechnika" sheetId="17" r:id="rId19"/>
    <sheet name="02.04 - Vykurovanie" sheetId="18" r:id="rId20"/>
    <sheet name="02.05a - Elektrická požia..." sheetId="19" r:id="rId21"/>
    <sheet name="02.05b - Hlasová signaliz..." sheetId="20" r:id="rId22"/>
    <sheet name="02.05c Štrukt.kabeláž" sheetId="27" r:id="rId23"/>
    <sheet name="02.05d - Kamerový systém ..." sheetId="22" r:id="rId24"/>
    <sheet name="02.06 - Výťah" sheetId="23" r:id="rId25"/>
    <sheet name="02.07 - Elektroinštalácia..." sheetId="24" r:id="rId26"/>
    <sheet name="02.08 - Vsak VS2" sheetId="31" r:id="rId27"/>
    <sheet name="Zoznam figúr-Rek.ubytovne" sheetId="32" r:id="rId28"/>
    <sheet name="Zoznam figúr-Prístavba objektu " sheetId="33" r:id="rId29"/>
  </sheets>
  <externalReferences>
    <externalReference r:id="rId30"/>
    <externalReference r:id="rId31"/>
  </externalReferences>
  <definedNames>
    <definedName name="_xlnm._FilterDatabase" localSheetId="2" hidden="1">'01.1.1 - Zateplenie obvod...'!$C$128:$K$153</definedName>
    <definedName name="_xlnm._FilterDatabase" localSheetId="3" hidden="1">'01.1.2 - Zateplenie streš...'!$C$132:$K$196</definedName>
    <definedName name="_xlnm._FilterDatabase" localSheetId="4" hidden="1">'01.1.3 - Výmena otvorovýc...'!$C$126:$K$147</definedName>
    <definedName name="_xlnm._FilterDatabase" localSheetId="5" hidden="1">'01.1.6 - Vykurovanie'!$C$129:$K$183</definedName>
    <definedName name="_xlnm._FilterDatabase" localSheetId="6" hidden="1">'01.1.8 - Elektroinštaláci...'!$C$129:$K$231</definedName>
    <definedName name="_xlnm._FilterDatabase" localSheetId="7" hidden="1">'01.1.9 - Vsak VS1'!$C$131:$K$204</definedName>
    <definedName name="_xlnm._FilterDatabase" localSheetId="8" hidden="1">'01.2.1 - Stavebná časť a ...'!$C$147:$K$388</definedName>
    <definedName name="_xlnm._FilterDatabase" localSheetId="9" hidden="1">'01.2.4 - Zdravotechnika'!$C$136:$K$279</definedName>
    <definedName name="_xlnm._FilterDatabase" localSheetId="10" hidden="1">'01.2.5 - Vzduchotechnika'!$C$129:$K$185</definedName>
    <definedName name="_xlnm._FilterDatabase" localSheetId="11" hidden="1">'01.2.7a - Elektrická poži...'!$C$127:$K$156</definedName>
    <definedName name="_xlnm._FilterDatabase" localSheetId="12" hidden="1">'01.2.7b - Hlasová signali...'!$C$127:$K$155</definedName>
    <definedName name="_xlnm._FilterDatabase" localSheetId="14" hidden="1">'01.2.7d - Kamerový systém...'!$C$127:$K$150</definedName>
    <definedName name="_xlnm._FilterDatabase" localSheetId="16" hidden="1">'02.01 - Architektúra, sta...'!$C$141:$K$405</definedName>
    <definedName name="_xlnm._FilterDatabase" localSheetId="17" hidden="1">'02.02 - Zdravotechnika'!$C$131:$K$260</definedName>
    <definedName name="_xlnm._FilterDatabase" localSheetId="18" hidden="1">'02.03 - Vzduchotechnika'!$C$124:$K$151</definedName>
    <definedName name="_xlnm._FilterDatabase" localSheetId="19" hidden="1">'02.04 - Vykurovanie'!$C$125:$K$165</definedName>
    <definedName name="_xlnm._FilterDatabase" localSheetId="20" hidden="1">'02.05a - Elektrická požia...'!$C$127:$K$151</definedName>
    <definedName name="_xlnm._FilterDatabase" localSheetId="21" hidden="1">'02.05b - Hlasová signaliz...'!$C$127:$K$147</definedName>
    <definedName name="_xlnm._FilterDatabase" localSheetId="23" hidden="1">'02.05d - Kamerový systém ...'!$C$127:$K$144</definedName>
    <definedName name="_xlnm._FilterDatabase" localSheetId="24" hidden="1">'02.06 - Výťah'!$C$120:$K$123</definedName>
    <definedName name="_xlnm._FilterDatabase" localSheetId="25" hidden="1">'02.07 - Elektroinštalácia...'!$C$125:$K$219</definedName>
    <definedName name="_xlnm._FilterDatabase" localSheetId="26" hidden="1">'02.08 - Vsak VS2'!$C$131:$K$204</definedName>
    <definedName name="_xlnm.Print_Titles" localSheetId="2">'01.1.1 - Zateplenie obvod...'!$128:$128</definedName>
    <definedName name="_xlnm.Print_Titles" localSheetId="3">'01.1.2 - Zateplenie streš...'!$132:$132</definedName>
    <definedName name="_xlnm.Print_Titles" localSheetId="4">'01.1.3 - Výmena otvorovýc...'!$126:$126</definedName>
    <definedName name="_xlnm.Print_Titles" localSheetId="5">'01.1.6 - Vykurovanie'!$129:$129</definedName>
    <definedName name="_xlnm.Print_Titles" localSheetId="6">'01.1.8 - Elektroinštaláci...'!$129:$129</definedName>
    <definedName name="_xlnm.Print_Titles" localSheetId="7">'01.1.9 - Vsak VS1'!$131:$131</definedName>
    <definedName name="_xlnm.Print_Titles" localSheetId="8">'01.2.1 - Stavebná časť a ...'!$147:$147</definedName>
    <definedName name="_xlnm.Print_Titles" localSheetId="9">'01.2.4 - Zdravotechnika'!$136:$136</definedName>
    <definedName name="_xlnm.Print_Titles" localSheetId="10">'01.2.5 - Vzduchotechnika'!$129:$129</definedName>
    <definedName name="_xlnm.Print_Titles" localSheetId="11">'01.2.7a - Elektrická poži...'!$127:$127</definedName>
    <definedName name="_xlnm.Print_Titles" localSheetId="12">'01.2.7b - Hlasová signali...'!$127:$127</definedName>
    <definedName name="_xlnm.Print_Titles" localSheetId="14">'01.2.7d - Kamerový systém...'!$127:$127</definedName>
    <definedName name="_xlnm.Print_Titles" localSheetId="16">'02.01 - Architektúra, sta...'!$141:$141</definedName>
    <definedName name="_xlnm.Print_Titles" localSheetId="17">'02.02 - Zdravotechnika'!$131:$131</definedName>
    <definedName name="_xlnm.Print_Titles" localSheetId="18">'02.03 - Vzduchotechnika'!$124:$124</definedName>
    <definedName name="_xlnm.Print_Titles" localSheetId="19">'02.04 - Vykurovanie'!$125:$125</definedName>
    <definedName name="_xlnm.Print_Titles" localSheetId="20">'02.05a - Elektrická požia...'!$127:$127</definedName>
    <definedName name="_xlnm.Print_Titles" localSheetId="21">'02.05b - Hlasová signaliz...'!$127:$127</definedName>
    <definedName name="_xlnm.Print_Titles" localSheetId="23">'02.05d - Kamerový systém ...'!$127:$127</definedName>
    <definedName name="_xlnm.Print_Titles" localSheetId="24">'02.06 - Výťah'!$120:$120</definedName>
    <definedName name="_xlnm.Print_Titles" localSheetId="25">'02.07 - Elektroinštalácia...'!$125:$125</definedName>
    <definedName name="_xlnm.Print_Titles" localSheetId="26">'02.08 - Vsak VS2'!$131:$131</definedName>
    <definedName name="_xlnm.Print_Titles" localSheetId="1">'Rekapitulácia SO 01 Rek. A a B'!$94:$94</definedName>
    <definedName name="_xlnm.Print_Titles" localSheetId="15">'Rekapitulácia SO 02 Príst. B'!$93:$93</definedName>
    <definedName name="_xlnm.Print_Titles" localSheetId="0">'Rekapitulácia stavby'!$92:$92</definedName>
    <definedName name="_xlnm.Print_Titles" localSheetId="28">'Zoznam figúr-Prístavba objektu '!$9:$9</definedName>
    <definedName name="_xlnm.Print_Titles" localSheetId="27">'Zoznam figúr-Rek.ubytovne'!$9:$9</definedName>
    <definedName name="_xlnm.Print_Area" localSheetId="2">'01.1.1 - Zateplenie obvod...'!$C$4:$J$76,'01.1.1 - Zateplenie obvod...'!$C$82:$J$106,'01.1.1 - Zateplenie obvod...'!$C$112:$J$153</definedName>
    <definedName name="_xlnm.Print_Area" localSheetId="3">'01.1.2 - Zateplenie streš...'!$C$4:$J$76,'01.1.2 - Zateplenie streš...'!$C$82:$J$110,'01.1.2 - Zateplenie streš...'!$C$116:$J$196</definedName>
    <definedName name="_xlnm.Print_Area" localSheetId="4">'01.1.3 - Výmena otvorovýc...'!$C$4:$J$76,'01.1.3 - Výmena otvorovýc...'!$C$82:$J$104,'01.1.3 - Výmena otvorovýc...'!$C$110:$J$147</definedName>
    <definedName name="_xlnm.Print_Area" localSheetId="5">'01.1.6 - Vykurovanie'!$C$4:$J$76,'01.1.6 - Vykurovanie'!$C$82:$J$107,'01.1.6 - Vykurovanie'!$C$113:$J$183</definedName>
    <definedName name="_xlnm.Print_Area" localSheetId="6">'01.1.8 - Elektroinštaláci...'!$C$4:$J$76,'01.1.8 - Elektroinštaláci...'!$C$82:$J$107,'01.1.8 - Elektroinštaláci...'!$C$113:$J$231</definedName>
    <definedName name="_xlnm.Print_Area" localSheetId="7">'01.1.9 - Vsak VS1'!$C$4:$J$80,'01.1.9 - Vsak VS1'!$C$86:$J$111,'01.1.9 - Vsak VS1'!$C$117:$J$204</definedName>
    <definedName name="_xlnm.Print_Area" localSheetId="8">'01.2.1 - Stavebná časť a ...'!$C$4:$J$76,'01.2.1 - Stavebná časť a ...'!$C$82:$J$125,'01.2.1 - Stavebná časť a ...'!$C$131:$J$388</definedName>
    <definedName name="_xlnm.Print_Area" localSheetId="9">'01.2.4 - Zdravotechnika'!$C$4:$J$76,'01.2.4 - Zdravotechnika'!$C$82:$J$114,'01.2.4 - Zdravotechnika'!$C$120:$J$279</definedName>
    <definedName name="_xlnm.Print_Area" localSheetId="10">'01.2.5 - Vzduchotechnika'!$C$4:$J$76,'01.2.5 - Vzduchotechnika'!$C$82:$J$107,'01.2.5 - Vzduchotechnika'!$C$113:$J$185</definedName>
    <definedName name="_xlnm.Print_Area" localSheetId="11">'01.2.7a - Elektrická poži...'!$C$4:$J$76,'01.2.7a - Elektrická poži...'!$C$82:$J$105,'01.2.7a - Elektrická poži...'!$C$111:$J$156</definedName>
    <definedName name="_xlnm.Print_Area" localSheetId="12">'01.2.7b - Hlasová signali...'!$C$4:$J$76,'01.2.7b - Hlasová signali...'!$C$82:$J$105,'01.2.7b - Hlasová signali...'!$C$111:$J$155</definedName>
    <definedName name="_xlnm.Print_Area" localSheetId="14">'01.2.7d - Kamerový systém...'!$C$4:$J$76,'01.2.7d - Kamerový systém...'!$C$82:$J$105,'01.2.7d - Kamerový systém...'!$C$111:$J$150</definedName>
    <definedName name="_xlnm.Print_Area" localSheetId="16">'02.01 - Architektúra, sta...'!$C$4:$J$76,'02.01 - Architektúra, sta...'!$C$82:$J$121,'02.01 - Architektúra, sta...'!$C$127:$J$405</definedName>
    <definedName name="_xlnm.Print_Area" localSheetId="17">'02.02 - Zdravotechnika'!$C$4:$J$76,'02.02 - Zdravotechnika'!$C$82:$J$111,'02.02 - Zdravotechnika'!$C$117:$J$260</definedName>
    <definedName name="_xlnm.Print_Area" localSheetId="18">'02.03 - Vzduchotechnika'!$C$4:$J$76,'02.03 - Vzduchotechnika'!$C$82:$J$104,'02.03 - Vzduchotechnika'!$C$110:$J$151</definedName>
    <definedName name="_xlnm.Print_Area" localSheetId="19">'02.04 - Vykurovanie'!$C$4:$J$76,'02.04 - Vykurovanie'!$C$82:$J$105,'02.04 - Vykurovanie'!$C$111:$J$165</definedName>
    <definedName name="_xlnm.Print_Area" localSheetId="20">'02.05a - Elektrická požia...'!$C$4:$J$76,'02.05a - Elektrická požia...'!$C$82:$J$105,'02.05a - Elektrická požia...'!$C$111:$J$151</definedName>
    <definedName name="_xlnm.Print_Area" localSheetId="21">'02.05b - Hlasová signaliz...'!$C$4:$J$76,'02.05b - Hlasová signaliz...'!$C$82:$J$105,'02.05b - Hlasová signaliz...'!$C$111:$J$147</definedName>
    <definedName name="_xlnm.Print_Area" localSheetId="23">'02.05d - Kamerový systém ...'!$C$4:$J$76,'02.05d - Kamerový systém ...'!$C$82:$J$105,'02.05d - Kamerový systém ...'!$C$111:$J$144</definedName>
    <definedName name="_xlnm.Print_Area" localSheetId="24">'02.06 - Výťah'!$C$4:$J$76,'02.06 - Výťah'!$C$82:$J$100,'02.06 - Výťah'!$C$106:$J$123</definedName>
    <definedName name="_xlnm.Print_Area" localSheetId="25">'02.07 - Elektroinštalácia...'!$C$4:$J$76,'02.07 - Elektroinštalácia...'!$C$82:$J$105,'02.07 - Elektroinštalácia...'!$C$111:$J$219</definedName>
    <definedName name="_xlnm.Print_Area" localSheetId="26">'02.08 - Vsak VS2'!$C$4:$J$80,'02.08 - Vsak VS2'!$C$86:$J$111,'02.08 - Vsak VS2'!$C$117:$J$204</definedName>
    <definedName name="_xlnm.Print_Area" localSheetId="1">'Rekapitulácia SO 01 Rek. A a B'!$D$4:$AO$77,'Rekapitulácia SO 01 Rek. A a B'!$C$83:$AQ$114</definedName>
    <definedName name="_xlnm.Print_Area" localSheetId="15">'Rekapitulácia SO 02 Príst. B'!$D$4:$AO$77,'Rekapitulácia SO 02 Príst. B'!$C$83:$AQ$109</definedName>
    <definedName name="_xlnm.Print_Area" localSheetId="0">'Rekapitulácia stavby'!$D$4:$AO$76,'Rekapitulácia stavby'!$C$82:$AQ$97</definedName>
    <definedName name="_xlnm.Print_Area" localSheetId="28">'Zoznam figúr-Prístavba objektu '!$C$4:$G$708</definedName>
    <definedName name="_xlnm.Print_Area" localSheetId="27">'Zoznam figúr-Rek.ubytovne'!$C$4:$G$1201</definedName>
  </definedNames>
  <calcPr calcId="162913"/>
</workbook>
</file>

<file path=xl/calcChain.xml><?xml version="1.0" encoding="utf-8"?>
<calcChain xmlns="http://schemas.openxmlformats.org/spreadsheetml/2006/main">
  <c r="D7" i="33" l="1"/>
  <c r="D7" i="32"/>
  <c r="BK204" i="31"/>
  <c r="BI204" i="31"/>
  <c r="BH204" i="31"/>
  <c r="BG204" i="31"/>
  <c r="BF204" i="31"/>
  <c r="BE204" i="31"/>
  <c r="BK203" i="31"/>
  <c r="BK202" i="31"/>
  <c r="BI202" i="31"/>
  <c r="BH202" i="31"/>
  <c r="BG202" i="31"/>
  <c r="BF202" i="31"/>
  <c r="BE202" i="31"/>
  <c r="BK201" i="31"/>
  <c r="BI201" i="31"/>
  <c r="BH201" i="31"/>
  <c r="BG201" i="31"/>
  <c r="BF201" i="31"/>
  <c r="BE201" i="31"/>
  <c r="BK200" i="31"/>
  <c r="BI200" i="31"/>
  <c r="BH200" i="31"/>
  <c r="BG200" i="31"/>
  <c r="BF200" i="31"/>
  <c r="BE200" i="31"/>
  <c r="BK197" i="31"/>
  <c r="BI197" i="31"/>
  <c r="BH197" i="31"/>
  <c r="BG197" i="31"/>
  <c r="BF197" i="31"/>
  <c r="BE197" i="31"/>
  <c r="BK194" i="31"/>
  <c r="BI194" i="31"/>
  <c r="BH194" i="31"/>
  <c r="BG194" i="31"/>
  <c r="BF194" i="31"/>
  <c r="BE194" i="31"/>
  <c r="BK193" i="31"/>
  <c r="BK190" i="31"/>
  <c r="BI190" i="31"/>
  <c r="BH190" i="31"/>
  <c r="BG190" i="31"/>
  <c r="BF190" i="31"/>
  <c r="BE190" i="31"/>
  <c r="BK189" i="31"/>
  <c r="BK186" i="31"/>
  <c r="BI186" i="31"/>
  <c r="BH186" i="31"/>
  <c r="BG186" i="31"/>
  <c r="BF186" i="31"/>
  <c r="BE186" i="31"/>
  <c r="BK185" i="31"/>
  <c r="BK184" i="31"/>
  <c r="BI184" i="31"/>
  <c r="BH184" i="31"/>
  <c r="BG184" i="31"/>
  <c r="BF184" i="31"/>
  <c r="BE184" i="31"/>
  <c r="BK183" i="31"/>
  <c r="BI183" i="31"/>
  <c r="BH183" i="31"/>
  <c r="BG183" i="31"/>
  <c r="BF183" i="31"/>
  <c r="BE183" i="31"/>
  <c r="BK181" i="31"/>
  <c r="BI181" i="31"/>
  <c r="BH181" i="31"/>
  <c r="BG181" i="31"/>
  <c r="BF181" i="31"/>
  <c r="BE181" i="31"/>
  <c r="BK180" i="31"/>
  <c r="BI180" i="31"/>
  <c r="BH180" i="31"/>
  <c r="BG180" i="31"/>
  <c r="BF180" i="31"/>
  <c r="BE180" i="31"/>
  <c r="BK176" i="31"/>
  <c r="BI176" i="31"/>
  <c r="BH176" i="31"/>
  <c r="BG176" i="31"/>
  <c r="BF176" i="31"/>
  <c r="BE176" i="31"/>
  <c r="BK173" i="31"/>
  <c r="BI173" i="31"/>
  <c r="BH173" i="31"/>
  <c r="BG173" i="31"/>
  <c r="BF173" i="31"/>
  <c r="BE173" i="31"/>
  <c r="BK170" i="31"/>
  <c r="BI170" i="31"/>
  <c r="BH170" i="31"/>
  <c r="BG170" i="31"/>
  <c r="BF170" i="31"/>
  <c r="BE170" i="31"/>
  <c r="BK166" i="31"/>
  <c r="BI166" i="31"/>
  <c r="BH166" i="31"/>
  <c r="BG166" i="31"/>
  <c r="BF166" i="31"/>
  <c r="BE166" i="31"/>
  <c r="BK164" i="31"/>
  <c r="BI164" i="31"/>
  <c r="BH164" i="31"/>
  <c r="BG164" i="31"/>
  <c r="BF164" i="31"/>
  <c r="BE164" i="31"/>
  <c r="BK163" i="31"/>
  <c r="BI163" i="31"/>
  <c r="BH163" i="31"/>
  <c r="BG163" i="31"/>
  <c r="BF163" i="31"/>
  <c r="BE163" i="31"/>
  <c r="BK159" i="31"/>
  <c r="BI159" i="31"/>
  <c r="BH159" i="31"/>
  <c r="BG159" i="31"/>
  <c r="BF159" i="31"/>
  <c r="BE159" i="31"/>
  <c r="BK157" i="31"/>
  <c r="BI157" i="31"/>
  <c r="BH157" i="31"/>
  <c r="BG157" i="31"/>
  <c r="BF157" i="31"/>
  <c r="BE157" i="31"/>
  <c r="BK151" i="31"/>
  <c r="BI151" i="31"/>
  <c r="BH151" i="31"/>
  <c r="BG151" i="31"/>
  <c r="BF151" i="31"/>
  <c r="BE151" i="31"/>
  <c r="BK150" i="31"/>
  <c r="BI150" i="31"/>
  <c r="BH150" i="31"/>
  <c r="BG150" i="31"/>
  <c r="BF150" i="31"/>
  <c r="BE150" i="31"/>
  <c r="BK147" i="31"/>
  <c r="BI147" i="31"/>
  <c r="BH147" i="31"/>
  <c r="BG147" i="31"/>
  <c r="BF147" i="31"/>
  <c r="BE147" i="31"/>
  <c r="BK146" i="31"/>
  <c r="BI146" i="31"/>
  <c r="BH146" i="31"/>
  <c r="BG146" i="31"/>
  <c r="BF146" i="31"/>
  <c r="BE146" i="31"/>
  <c r="BK143" i="31"/>
  <c r="BI143" i="31"/>
  <c r="BH143" i="31"/>
  <c r="BG143" i="31"/>
  <c r="BF143" i="31"/>
  <c r="BE143" i="31"/>
  <c r="BK142" i="31"/>
  <c r="BI142" i="31"/>
  <c r="BH142" i="31"/>
  <c r="BG142" i="31"/>
  <c r="BF142" i="31"/>
  <c r="BE142" i="31"/>
  <c r="BK136" i="31"/>
  <c r="BI136" i="31"/>
  <c r="BH136" i="31"/>
  <c r="BG136" i="31"/>
  <c r="BF136" i="31"/>
  <c r="BE136" i="31"/>
  <c r="BK135" i="31"/>
  <c r="BI135" i="31"/>
  <c r="BH135" i="31"/>
  <c r="BG135" i="31"/>
  <c r="BF135" i="31"/>
  <c r="BE135" i="31"/>
  <c r="BK134" i="31"/>
  <c r="BK133" i="31"/>
  <c r="BK132" i="31"/>
  <c r="J129" i="31"/>
  <c r="F129" i="31"/>
  <c r="J128" i="31"/>
  <c r="F128" i="31"/>
  <c r="J126" i="31"/>
  <c r="F126" i="31"/>
  <c r="D122" i="31"/>
  <c r="D120" i="31"/>
  <c r="J98" i="31"/>
  <c r="F98" i="31"/>
  <c r="J97" i="31"/>
  <c r="F97" i="31"/>
  <c r="J95" i="31"/>
  <c r="F95" i="31"/>
  <c r="D91" i="31"/>
  <c r="D89" i="31"/>
  <c r="F41" i="31"/>
  <c r="F40" i="31"/>
  <c r="F39" i="31"/>
  <c r="J37" i="31"/>
  <c r="F37" i="31"/>
  <c r="E26" i="31"/>
  <c r="E23" i="31"/>
  <c r="E9" i="31"/>
  <c r="E7" i="31"/>
  <c r="BK219" i="24"/>
  <c r="BI219" i="24"/>
  <c r="BH219" i="24"/>
  <c r="BG219" i="24"/>
  <c r="BF219" i="24"/>
  <c r="BE219" i="24"/>
  <c r="BK218" i="24"/>
  <c r="BI218" i="24"/>
  <c r="BH218" i="24"/>
  <c r="BG218" i="24"/>
  <c r="BF218" i="24"/>
  <c r="BE218" i="24"/>
  <c r="BK217" i="24"/>
  <c r="BI217" i="24"/>
  <c r="BH217" i="24"/>
  <c r="BG217" i="24"/>
  <c r="BF217" i="24"/>
  <c r="BE217" i="24"/>
  <c r="BK216" i="24"/>
  <c r="BI216" i="24"/>
  <c r="BH216" i="24"/>
  <c r="BG216" i="24"/>
  <c r="BF216" i="24"/>
  <c r="BE216" i="24"/>
  <c r="BK215" i="24"/>
  <c r="BI215" i="24"/>
  <c r="BH215" i="24"/>
  <c r="BG215" i="24"/>
  <c r="BF215" i="24"/>
  <c r="BE215" i="24"/>
  <c r="BK214" i="24"/>
  <c r="BI214" i="24"/>
  <c r="BH214" i="24"/>
  <c r="BG214" i="24"/>
  <c r="BF214" i="24"/>
  <c r="BE214" i="24"/>
  <c r="BK213" i="24"/>
  <c r="BI213" i="24"/>
  <c r="BH213" i="24"/>
  <c r="BG213" i="24"/>
  <c r="BF213" i="24"/>
  <c r="BE213" i="24"/>
  <c r="BK212" i="24"/>
  <c r="BK211" i="24" s="1"/>
  <c r="BI212" i="24"/>
  <c r="BH212" i="24"/>
  <c r="BG212" i="24"/>
  <c r="BF212" i="24"/>
  <c r="BE212" i="24"/>
  <c r="BK210" i="24"/>
  <c r="BI210" i="24"/>
  <c r="BH210" i="24"/>
  <c r="BG210" i="24"/>
  <c r="BF210" i="24"/>
  <c r="BE210" i="24"/>
  <c r="BK209" i="24"/>
  <c r="BI209" i="24"/>
  <c r="BH209" i="24"/>
  <c r="BG209" i="24"/>
  <c r="BF209" i="24"/>
  <c r="BE209" i="24"/>
  <c r="BK208" i="24"/>
  <c r="BI208" i="24"/>
  <c r="BH208" i="24"/>
  <c r="BG208" i="24"/>
  <c r="BF208" i="24"/>
  <c r="BE208" i="24"/>
  <c r="BK207" i="24"/>
  <c r="BI207" i="24"/>
  <c r="BH207" i="24"/>
  <c r="BG207" i="24"/>
  <c r="BF207" i="24"/>
  <c r="BE207" i="24"/>
  <c r="BK206" i="24"/>
  <c r="BI206" i="24"/>
  <c r="BH206" i="24"/>
  <c r="BG206" i="24"/>
  <c r="BF206" i="24"/>
  <c r="BE206" i="24"/>
  <c r="BK205" i="24"/>
  <c r="BI205" i="24"/>
  <c r="BH205" i="24"/>
  <c r="BG205" i="24"/>
  <c r="BF205" i="24"/>
  <c r="BE205" i="24"/>
  <c r="BK204" i="24"/>
  <c r="BI204" i="24"/>
  <c r="BH204" i="24"/>
  <c r="BG204" i="24"/>
  <c r="BF204" i="24"/>
  <c r="BE204" i="24"/>
  <c r="BK203" i="24"/>
  <c r="BI203" i="24"/>
  <c r="BH203" i="24"/>
  <c r="BG203" i="24"/>
  <c r="BF203" i="24"/>
  <c r="BE203" i="24"/>
  <c r="BK202" i="24"/>
  <c r="BI202" i="24"/>
  <c r="BH202" i="24"/>
  <c r="BG202" i="24"/>
  <c r="BF202" i="24"/>
  <c r="BE202" i="24"/>
  <c r="BK201" i="24"/>
  <c r="BI201" i="24"/>
  <c r="BH201" i="24"/>
  <c r="BG201" i="24"/>
  <c r="BF201" i="24"/>
  <c r="BE201" i="24"/>
  <c r="BK200" i="24"/>
  <c r="BI200" i="24"/>
  <c r="BH200" i="24"/>
  <c r="BG200" i="24"/>
  <c r="BF200" i="24"/>
  <c r="BE200" i="24"/>
  <c r="BK199" i="24"/>
  <c r="BI199" i="24"/>
  <c r="BH199" i="24"/>
  <c r="BG199" i="24"/>
  <c r="BF199" i="24"/>
  <c r="BE199" i="24"/>
  <c r="BK198" i="24"/>
  <c r="BI198" i="24"/>
  <c r="BH198" i="24"/>
  <c r="BG198" i="24"/>
  <c r="BF198" i="24"/>
  <c r="BE198" i="24"/>
  <c r="BK197" i="24"/>
  <c r="BI197" i="24"/>
  <c r="BH197" i="24"/>
  <c r="BG197" i="24"/>
  <c r="BF197" i="24"/>
  <c r="BE197" i="24"/>
  <c r="BK196" i="24"/>
  <c r="BI196" i="24"/>
  <c r="BH196" i="24"/>
  <c r="BG196" i="24"/>
  <c r="BF196" i="24"/>
  <c r="BE196" i="24"/>
  <c r="BK195" i="24"/>
  <c r="BI195" i="24"/>
  <c r="BH195" i="24"/>
  <c r="BG195" i="24"/>
  <c r="BF195" i="24"/>
  <c r="BE195" i="24"/>
  <c r="BK194" i="24"/>
  <c r="BK193" i="24"/>
  <c r="BI193" i="24"/>
  <c r="BH193" i="24"/>
  <c r="BG193" i="24"/>
  <c r="BF193" i="24"/>
  <c r="BE193" i="24"/>
  <c r="BK192" i="24"/>
  <c r="BI192" i="24"/>
  <c r="BH192" i="24"/>
  <c r="BG192" i="24"/>
  <c r="BF192" i="24"/>
  <c r="BE192" i="24"/>
  <c r="BK191" i="24"/>
  <c r="BI191" i="24"/>
  <c r="BH191" i="24"/>
  <c r="BG191" i="24"/>
  <c r="BF191" i="24"/>
  <c r="BE191" i="24"/>
  <c r="BK190" i="24"/>
  <c r="BI190" i="24"/>
  <c r="BH190" i="24"/>
  <c r="BG190" i="24"/>
  <c r="BF190" i="24"/>
  <c r="BE190" i="24"/>
  <c r="BK189" i="24"/>
  <c r="BI189" i="24"/>
  <c r="BH189" i="24"/>
  <c r="BG189" i="24"/>
  <c r="BF189" i="24"/>
  <c r="BE189" i="24"/>
  <c r="BK188" i="24"/>
  <c r="BI188" i="24"/>
  <c r="BH188" i="24"/>
  <c r="BG188" i="24"/>
  <c r="BF188" i="24"/>
  <c r="BE188" i="24"/>
  <c r="BK187" i="24"/>
  <c r="BI187" i="24"/>
  <c r="BH187" i="24"/>
  <c r="BG187" i="24"/>
  <c r="BF187" i="24"/>
  <c r="BE187" i="24"/>
  <c r="BK186" i="24"/>
  <c r="BI186" i="24"/>
  <c r="BH186" i="24"/>
  <c r="BG186" i="24"/>
  <c r="BF186" i="24"/>
  <c r="BE186" i="24"/>
  <c r="BK185" i="24"/>
  <c r="BI185" i="24"/>
  <c r="BH185" i="24"/>
  <c r="BG185" i="24"/>
  <c r="BF185" i="24"/>
  <c r="BE185" i="24"/>
  <c r="BK184" i="24"/>
  <c r="BI184" i="24"/>
  <c r="BH184" i="24"/>
  <c r="BG184" i="24"/>
  <c r="BF184" i="24"/>
  <c r="BE184" i="24"/>
  <c r="BK183" i="24"/>
  <c r="BK182" i="24"/>
  <c r="BI182" i="24"/>
  <c r="BH182" i="24"/>
  <c r="BG182" i="24"/>
  <c r="BF182" i="24"/>
  <c r="BE182" i="24"/>
  <c r="BK181" i="24"/>
  <c r="BI181" i="24"/>
  <c r="BH181" i="24"/>
  <c r="BG181" i="24"/>
  <c r="BF181" i="24"/>
  <c r="BE181" i="24"/>
  <c r="BK180" i="24"/>
  <c r="BI180" i="24"/>
  <c r="BH180" i="24"/>
  <c r="BG180" i="24"/>
  <c r="BF180" i="24"/>
  <c r="BE180" i="24"/>
  <c r="BK179" i="24"/>
  <c r="BI179" i="24"/>
  <c r="BH179" i="24"/>
  <c r="BG179" i="24"/>
  <c r="BF179" i="24"/>
  <c r="BE179" i="24"/>
  <c r="BK178" i="24"/>
  <c r="BI178" i="24"/>
  <c r="BH178" i="24"/>
  <c r="BG178" i="24"/>
  <c r="BF178" i="24"/>
  <c r="BE178" i="24"/>
  <c r="BK177" i="24"/>
  <c r="BI177" i="24"/>
  <c r="BH177" i="24"/>
  <c r="BG177" i="24"/>
  <c r="BF177" i="24"/>
  <c r="BE177" i="24"/>
  <c r="BK176" i="24"/>
  <c r="BI176" i="24"/>
  <c r="BH176" i="24"/>
  <c r="BG176" i="24"/>
  <c r="BF176" i="24"/>
  <c r="BE176" i="24"/>
  <c r="BK175" i="24"/>
  <c r="BK174" i="24"/>
  <c r="BI174" i="24"/>
  <c r="BH174" i="24"/>
  <c r="BG174" i="24"/>
  <c r="BF174" i="24"/>
  <c r="BE174" i="24"/>
  <c r="BK173" i="24"/>
  <c r="BK128" i="24" s="1"/>
  <c r="BI173" i="24"/>
  <c r="BH173" i="24"/>
  <c r="BG173" i="24"/>
  <c r="BF173" i="24"/>
  <c r="BE173" i="24"/>
  <c r="BK172" i="24"/>
  <c r="BI172" i="24"/>
  <c r="BH172" i="24"/>
  <c r="BG172" i="24"/>
  <c r="BF172" i="24"/>
  <c r="BE172" i="24"/>
  <c r="BK171" i="24"/>
  <c r="BI171" i="24"/>
  <c r="BH171" i="24"/>
  <c r="BG171" i="24"/>
  <c r="BF171" i="24"/>
  <c r="BE171" i="24"/>
  <c r="BK170" i="24"/>
  <c r="BI170" i="24"/>
  <c r="BH170" i="24"/>
  <c r="BG170" i="24"/>
  <c r="BF170" i="24"/>
  <c r="BE170" i="24"/>
  <c r="BK169" i="24"/>
  <c r="BI169" i="24"/>
  <c r="BH169" i="24"/>
  <c r="BG169" i="24"/>
  <c r="BF169" i="24"/>
  <c r="BE169" i="24"/>
  <c r="BK168" i="24"/>
  <c r="BI168" i="24"/>
  <c r="BH168" i="24"/>
  <c r="BG168" i="24"/>
  <c r="BF168" i="24"/>
  <c r="BE168" i="24"/>
  <c r="BK167" i="24"/>
  <c r="BI167" i="24"/>
  <c r="BH167" i="24"/>
  <c r="BG167" i="24"/>
  <c r="BF167" i="24"/>
  <c r="BE167" i="24"/>
  <c r="BK166" i="24"/>
  <c r="BI166" i="24"/>
  <c r="BH166" i="24"/>
  <c r="BG166" i="24"/>
  <c r="BF166" i="24"/>
  <c r="BE166" i="24"/>
  <c r="BK165" i="24"/>
  <c r="BI165" i="24"/>
  <c r="BH165" i="24"/>
  <c r="BG165" i="24"/>
  <c r="BF165" i="24"/>
  <c r="BE165" i="24"/>
  <c r="BK164" i="24"/>
  <c r="BI164" i="24"/>
  <c r="BH164" i="24"/>
  <c r="BG164" i="24"/>
  <c r="BF164" i="24"/>
  <c r="BE164" i="24"/>
  <c r="BK163" i="24"/>
  <c r="BI163" i="24"/>
  <c r="BH163" i="24"/>
  <c r="BG163" i="24"/>
  <c r="BF163" i="24"/>
  <c r="BE163" i="24"/>
  <c r="BK162" i="24"/>
  <c r="BI162" i="24"/>
  <c r="BH162" i="24"/>
  <c r="BG162" i="24"/>
  <c r="BF162" i="24"/>
  <c r="BE162" i="24"/>
  <c r="BK161" i="24"/>
  <c r="BI161" i="24"/>
  <c r="BH161" i="24"/>
  <c r="BG161" i="24"/>
  <c r="BF161" i="24"/>
  <c r="BE161" i="24"/>
  <c r="BK160" i="24"/>
  <c r="BI160" i="24"/>
  <c r="BH160" i="24"/>
  <c r="BG160" i="24"/>
  <c r="BF160" i="24"/>
  <c r="BE160" i="24"/>
  <c r="BK159" i="24"/>
  <c r="BI159" i="24"/>
  <c r="BH159" i="24"/>
  <c r="BG159" i="24"/>
  <c r="BF159" i="24"/>
  <c r="BE159" i="24"/>
  <c r="BK158" i="24"/>
  <c r="BI158" i="24"/>
  <c r="BH158" i="24"/>
  <c r="BG158" i="24"/>
  <c r="BF158" i="24"/>
  <c r="BE158" i="24"/>
  <c r="BK157" i="24"/>
  <c r="BI157" i="24"/>
  <c r="BH157" i="24"/>
  <c r="BG157" i="24"/>
  <c r="BF157" i="24"/>
  <c r="BE157" i="24"/>
  <c r="BK156" i="24"/>
  <c r="BI156" i="24"/>
  <c r="BH156" i="24"/>
  <c r="BG156" i="24"/>
  <c r="BF156" i="24"/>
  <c r="BE156" i="24"/>
  <c r="BK155" i="24"/>
  <c r="BI155" i="24"/>
  <c r="BH155" i="24"/>
  <c r="BG155" i="24"/>
  <c r="BF155" i="24"/>
  <c r="BE155" i="24"/>
  <c r="BK154" i="24"/>
  <c r="BI154" i="24"/>
  <c r="BH154" i="24"/>
  <c r="BG154" i="24"/>
  <c r="BF154" i="24"/>
  <c r="BE154" i="24"/>
  <c r="BK153" i="24"/>
  <c r="BI153" i="24"/>
  <c r="BH153" i="24"/>
  <c r="BG153" i="24"/>
  <c r="BF153" i="24"/>
  <c r="BE153" i="24"/>
  <c r="BK152" i="24"/>
  <c r="BI152" i="24"/>
  <c r="BH152" i="24"/>
  <c r="BG152" i="24"/>
  <c r="BF152" i="24"/>
  <c r="BE152" i="24"/>
  <c r="BK151" i="24"/>
  <c r="BI151" i="24"/>
  <c r="BH151" i="24"/>
  <c r="BG151" i="24"/>
  <c r="BF151" i="24"/>
  <c r="BE151" i="24"/>
  <c r="BK150" i="24"/>
  <c r="BI150" i="24"/>
  <c r="BH150" i="24"/>
  <c r="BG150" i="24"/>
  <c r="BF150" i="24"/>
  <c r="BE150" i="24"/>
  <c r="BK149" i="24"/>
  <c r="BI149" i="24"/>
  <c r="BH149" i="24"/>
  <c r="BG149" i="24"/>
  <c r="BF149" i="24"/>
  <c r="BE149" i="24"/>
  <c r="BK148" i="24"/>
  <c r="BI148" i="24"/>
  <c r="BH148" i="24"/>
  <c r="BG148" i="24"/>
  <c r="BF148" i="24"/>
  <c r="BE148" i="24"/>
  <c r="BK147" i="24"/>
  <c r="BI147" i="24"/>
  <c r="BH147" i="24"/>
  <c r="BG147" i="24"/>
  <c r="BF147" i="24"/>
  <c r="BE147" i="24"/>
  <c r="BK146" i="24"/>
  <c r="BI146" i="24"/>
  <c r="BH146" i="24"/>
  <c r="BG146" i="24"/>
  <c r="BF146" i="24"/>
  <c r="BE146" i="24"/>
  <c r="BK145" i="24"/>
  <c r="BI145" i="24"/>
  <c r="BH145" i="24"/>
  <c r="BG145" i="24"/>
  <c r="BF145" i="24"/>
  <c r="BE145" i="24"/>
  <c r="BK144" i="24"/>
  <c r="BI144" i="24"/>
  <c r="BH144" i="24"/>
  <c r="BG144" i="24"/>
  <c r="BF144" i="24"/>
  <c r="BE144" i="24"/>
  <c r="BK143" i="24"/>
  <c r="BI143" i="24"/>
  <c r="BH143" i="24"/>
  <c r="BG143" i="24"/>
  <c r="BF143" i="24"/>
  <c r="BE143" i="24"/>
  <c r="BK142" i="24"/>
  <c r="BI142" i="24"/>
  <c r="BH142" i="24"/>
  <c r="BG142" i="24"/>
  <c r="BF142" i="24"/>
  <c r="BE142" i="24"/>
  <c r="BK141" i="24"/>
  <c r="BI141" i="24"/>
  <c r="BH141" i="24"/>
  <c r="BG141" i="24"/>
  <c r="BF141" i="24"/>
  <c r="BE141" i="24"/>
  <c r="BK140" i="24"/>
  <c r="BI140" i="24"/>
  <c r="BH140" i="24"/>
  <c r="BG140" i="24"/>
  <c r="BF140" i="24"/>
  <c r="BE140" i="24"/>
  <c r="BK139" i="24"/>
  <c r="BI139" i="24"/>
  <c r="BH139" i="24"/>
  <c r="BG139" i="24"/>
  <c r="BF139" i="24"/>
  <c r="BE139" i="24"/>
  <c r="BK138" i="24"/>
  <c r="BI138" i="24"/>
  <c r="BH138" i="24"/>
  <c r="BG138" i="24"/>
  <c r="BF138" i="24"/>
  <c r="BE138" i="24"/>
  <c r="BK137" i="24"/>
  <c r="BI137" i="24"/>
  <c r="BH137" i="24"/>
  <c r="BG137" i="24"/>
  <c r="BF137" i="24"/>
  <c r="BE137" i="24"/>
  <c r="BK136" i="24"/>
  <c r="BI136" i="24"/>
  <c r="BH136" i="24"/>
  <c r="BG136" i="24"/>
  <c r="BF136" i="24"/>
  <c r="BE136" i="24"/>
  <c r="BK135" i="24"/>
  <c r="BI135" i="24"/>
  <c r="BH135" i="24"/>
  <c r="BG135" i="24"/>
  <c r="BF135" i="24"/>
  <c r="BE135" i="24"/>
  <c r="BK134" i="24"/>
  <c r="BI134" i="24"/>
  <c r="BH134" i="24"/>
  <c r="BG134" i="24"/>
  <c r="BF134" i="24"/>
  <c r="BE134" i="24"/>
  <c r="BK133" i="24"/>
  <c r="BI133" i="24"/>
  <c r="BH133" i="24"/>
  <c r="BG133" i="24"/>
  <c r="BF133" i="24"/>
  <c r="BE133" i="24"/>
  <c r="BK132" i="24"/>
  <c r="BI132" i="24"/>
  <c r="BH132" i="24"/>
  <c r="BG132" i="24"/>
  <c r="BF132" i="24"/>
  <c r="BE132" i="24"/>
  <c r="BK131" i="24"/>
  <c r="BI131" i="24"/>
  <c r="BH131" i="24"/>
  <c r="BG131" i="24"/>
  <c r="BF131" i="24"/>
  <c r="BE131" i="24"/>
  <c r="BK130" i="24"/>
  <c r="BI130" i="24"/>
  <c r="BH130" i="24"/>
  <c r="BG130" i="24"/>
  <c r="BF130" i="24"/>
  <c r="BE130" i="24"/>
  <c r="BK129" i="24"/>
  <c r="BI129" i="24"/>
  <c r="BH129" i="24"/>
  <c r="BG129" i="24"/>
  <c r="BF129" i="24"/>
  <c r="BE129" i="24"/>
  <c r="J123" i="24"/>
  <c r="F123" i="24"/>
  <c r="J122" i="24"/>
  <c r="F122" i="24"/>
  <c r="J120" i="24"/>
  <c r="F120" i="24"/>
  <c r="E118" i="24"/>
  <c r="E114" i="24"/>
  <c r="J94" i="24"/>
  <c r="F94" i="24"/>
  <c r="J93" i="24"/>
  <c r="F93" i="24"/>
  <c r="J91" i="24"/>
  <c r="F91" i="24"/>
  <c r="E89" i="24"/>
  <c r="E85" i="24"/>
  <c r="F39" i="24"/>
  <c r="F38" i="24"/>
  <c r="F37" i="24"/>
  <c r="J35" i="24"/>
  <c r="F35" i="24"/>
  <c r="J20" i="24"/>
  <c r="E20" i="24"/>
  <c r="J19" i="24"/>
  <c r="J17" i="24"/>
  <c r="E17" i="24"/>
  <c r="J16" i="24"/>
  <c r="E7" i="24"/>
  <c r="J118" i="23"/>
  <c r="F118" i="23"/>
  <c r="J117" i="23"/>
  <c r="F117" i="23"/>
  <c r="J115" i="23"/>
  <c r="F115" i="23"/>
  <c r="E113" i="23"/>
  <c r="E109" i="23"/>
  <c r="J94" i="23"/>
  <c r="F94" i="23"/>
  <c r="J93" i="23"/>
  <c r="F93" i="23"/>
  <c r="J91" i="23"/>
  <c r="F91" i="23"/>
  <c r="E89" i="23"/>
  <c r="E85" i="23"/>
  <c r="F39" i="23"/>
  <c r="F38" i="23"/>
  <c r="F37" i="23"/>
  <c r="J35" i="23"/>
  <c r="F35" i="23"/>
  <c r="J20" i="23"/>
  <c r="E20" i="23"/>
  <c r="J19" i="23"/>
  <c r="J17" i="23"/>
  <c r="E17" i="23"/>
  <c r="J16" i="23"/>
  <c r="E7" i="23"/>
  <c r="J125" i="22"/>
  <c r="F125" i="22"/>
  <c r="J124" i="22"/>
  <c r="F124" i="22"/>
  <c r="F122" i="22"/>
  <c r="E120" i="22"/>
  <c r="E114" i="22"/>
  <c r="J96" i="22"/>
  <c r="F96" i="22"/>
  <c r="J95" i="22"/>
  <c r="F95" i="22"/>
  <c r="F93" i="22"/>
  <c r="E91" i="22"/>
  <c r="E85" i="22"/>
  <c r="F41" i="22"/>
  <c r="F40" i="22"/>
  <c r="F39" i="22"/>
  <c r="J37" i="22"/>
  <c r="F37" i="22"/>
  <c r="J22" i="22"/>
  <c r="E22" i="22"/>
  <c r="J21" i="22"/>
  <c r="J19" i="22"/>
  <c r="E19" i="22"/>
  <c r="J18" i="22"/>
  <c r="E7" i="22"/>
  <c r="BK147" i="20"/>
  <c r="BI147" i="20"/>
  <c r="BH147" i="20"/>
  <c r="BG147" i="20"/>
  <c r="BF147" i="20"/>
  <c r="BE147" i="20"/>
  <c r="BK146" i="20"/>
  <c r="BI146" i="20"/>
  <c r="BH146" i="20"/>
  <c r="BG146" i="20"/>
  <c r="BF146" i="20"/>
  <c r="BE146" i="20"/>
  <c r="BK145" i="20"/>
  <c r="BI145" i="20"/>
  <c r="BH145" i="20"/>
  <c r="BG145" i="20"/>
  <c r="BF145" i="20"/>
  <c r="BE145" i="20"/>
  <c r="BK144" i="20"/>
  <c r="BI144" i="20"/>
  <c r="BH144" i="20"/>
  <c r="BG144" i="20"/>
  <c r="BF144" i="20"/>
  <c r="BE144" i="20"/>
  <c r="BK143" i="20"/>
  <c r="BI143" i="20"/>
  <c r="BH143" i="20"/>
  <c r="BG143" i="20"/>
  <c r="BF143" i="20"/>
  <c r="BE143" i="20"/>
  <c r="BK142" i="20"/>
  <c r="BK141" i="20"/>
  <c r="BI141" i="20"/>
  <c r="BH141" i="20"/>
  <c r="BG141" i="20"/>
  <c r="BF141" i="20"/>
  <c r="BE141" i="20"/>
  <c r="BK140" i="20"/>
  <c r="BI140" i="20"/>
  <c r="BH140" i="20"/>
  <c r="BG140" i="20"/>
  <c r="BF140" i="20"/>
  <c r="BE140" i="20"/>
  <c r="BK139" i="20"/>
  <c r="BI139" i="20"/>
  <c r="BH139" i="20"/>
  <c r="BG139" i="20"/>
  <c r="BF139" i="20"/>
  <c r="BE139" i="20"/>
  <c r="BK138" i="20"/>
  <c r="BI138" i="20"/>
  <c r="BH138" i="20"/>
  <c r="BG138" i="20"/>
  <c r="BF138" i="20"/>
  <c r="BE138" i="20"/>
  <c r="BK137" i="20"/>
  <c r="BI137" i="20"/>
  <c r="BH137" i="20"/>
  <c r="BG137" i="20"/>
  <c r="BF137" i="20"/>
  <c r="BE137" i="20"/>
  <c r="BK136" i="20"/>
  <c r="BI136" i="20"/>
  <c r="BH136" i="20"/>
  <c r="BG136" i="20"/>
  <c r="BF136" i="20"/>
  <c r="BE136" i="20"/>
  <c r="BK135" i="20"/>
  <c r="BK134" i="20"/>
  <c r="BI134" i="20"/>
  <c r="BH134" i="20"/>
  <c r="BG134" i="20"/>
  <c r="BF134" i="20"/>
  <c r="BE134" i="20"/>
  <c r="BK133" i="20"/>
  <c r="BI133" i="20"/>
  <c r="BH133" i="20"/>
  <c r="BG133" i="20"/>
  <c r="BF133" i="20"/>
  <c r="BE133" i="20"/>
  <c r="BK132" i="20"/>
  <c r="BI132" i="20"/>
  <c r="BH132" i="20"/>
  <c r="BG132" i="20"/>
  <c r="BF132" i="20"/>
  <c r="BE132" i="20"/>
  <c r="J125" i="20"/>
  <c r="F125" i="20"/>
  <c r="J124" i="20"/>
  <c r="F124" i="20"/>
  <c r="J122" i="20"/>
  <c r="F122" i="20"/>
  <c r="E120" i="20"/>
  <c r="E114" i="20"/>
  <c r="J96" i="20"/>
  <c r="F96" i="20"/>
  <c r="J95" i="20"/>
  <c r="F95" i="20"/>
  <c r="J93" i="20"/>
  <c r="F93" i="20"/>
  <c r="E91" i="20"/>
  <c r="E85" i="20"/>
  <c r="F41" i="20"/>
  <c r="F40" i="20"/>
  <c r="F39" i="20"/>
  <c r="J37" i="20"/>
  <c r="F37" i="20"/>
  <c r="J22" i="20"/>
  <c r="E22" i="20"/>
  <c r="J21" i="20"/>
  <c r="J19" i="20"/>
  <c r="E19" i="20"/>
  <c r="J18" i="20"/>
  <c r="E7" i="20"/>
  <c r="J125" i="19"/>
  <c r="F125" i="19"/>
  <c r="J124" i="19"/>
  <c r="F124" i="19"/>
  <c r="J122" i="19"/>
  <c r="F122" i="19"/>
  <c r="E120" i="19"/>
  <c r="E114" i="19"/>
  <c r="J96" i="19"/>
  <c r="F96" i="19"/>
  <c r="J95" i="19"/>
  <c r="F95" i="19"/>
  <c r="J93" i="19"/>
  <c r="F93" i="19"/>
  <c r="E91" i="19"/>
  <c r="E85" i="19"/>
  <c r="F41" i="19"/>
  <c r="F40" i="19"/>
  <c r="F39" i="19"/>
  <c r="J37" i="19"/>
  <c r="F37" i="19"/>
  <c r="J22" i="19"/>
  <c r="E22" i="19"/>
  <c r="J21" i="19"/>
  <c r="J19" i="19"/>
  <c r="E19" i="19"/>
  <c r="J18" i="19"/>
  <c r="E7" i="19"/>
  <c r="J123" i="18"/>
  <c r="F123" i="18"/>
  <c r="J122" i="18"/>
  <c r="F122" i="18"/>
  <c r="J120" i="18"/>
  <c r="F120" i="18"/>
  <c r="E118" i="18"/>
  <c r="E114" i="18"/>
  <c r="J94" i="18"/>
  <c r="F94" i="18"/>
  <c r="J93" i="18"/>
  <c r="F93" i="18"/>
  <c r="J91" i="18"/>
  <c r="F91" i="18"/>
  <c r="E89" i="18"/>
  <c r="E85" i="18"/>
  <c r="F39" i="18"/>
  <c r="F38" i="18"/>
  <c r="F37" i="18"/>
  <c r="J35" i="18"/>
  <c r="F35" i="18"/>
  <c r="J20" i="18"/>
  <c r="E20" i="18"/>
  <c r="J19" i="18"/>
  <c r="J17" i="18"/>
  <c r="E17" i="18"/>
  <c r="J16" i="18"/>
  <c r="E7" i="18"/>
  <c r="J122" i="17"/>
  <c r="F122" i="17"/>
  <c r="J121" i="17"/>
  <c r="F121" i="17"/>
  <c r="J119" i="17"/>
  <c r="F119" i="17"/>
  <c r="E117" i="17"/>
  <c r="E113" i="17"/>
  <c r="J94" i="17"/>
  <c r="F94" i="17"/>
  <c r="J93" i="17"/>
  <c r="F93" i="17"/>
  <c r="J91" i="17"/>
  <c r="F91" i="17"/>
  <c r="E89" i="17"/>
  <c r="E85" i="17"/>
  <c r="F39" i="17"/>
  <c r="F38" i="17"/>
  <c r="F37" i="17"/>
  <c r="J35" i="17"/>
  <c r="F35" i="17"/>
  <c r="J20" i="17"/>
  <c r="E20" i="17"/>
  <c r="J19" i="17"/>
  <c r="J17" i="17"/>
  <c r="E17" i="17"/>
  <c r="J16" i="17"/>
  <c r="E7" i="17"/>
  <c r="BK260" i="16"/>
  <c r="BI260" i="16"/>
  <c r="BH260" i="16"/>
  <c r="BG260" i="16"/>
  <c r="BF260" i="16"/>
  <c r="BE260" i="16"/>
  <c r="T260" i="16"/>
  <c r="R260" i="16"/>
  <c r="P260" i="16"/>
  <c r="BK259" i="16"/>
  <c r="BI259" i="16"/>
  <c r="BH259" i="16"/>
  <c r="BG259" i="16"/>
  <c r="BF259" i="16"/>
  <c r="BE259" i="16"/>
  <c r="T259" i="16"/>
  <c r="R259" i="16"/>
  <c r="P259" i="16"/>
  <c r="BK258" i="16"/>
  <c r="BI258" i="16"/>
  <c r="BH258" i="16"/>
  <c r="BG258" i="16"/>
  <c r="BF258" i="16"/>
  <c r="BE258" i="16"/>
  <c r="T258" i="16"/>
  <c r="R258" i="16"/>
  <c r="P258" i="16"/>
  <c r="BK257" i="16"/>
  <c r="BI257" i="16"/>
  <c r="BH257" i="16"/>
  <c r="BG257" i="16"/>
  <c r="BF257" i="16"/>
  <c r="BE257" i="16"/>
  <c r="T257" i="16"/>
  <c r="R257" i="16"/>
  <c r="P257" i="16"/>
  <c r="BK256" i="16"/>
  <c r="BI256" i="16"/>
  <c r="BH256" i="16"/>
  <c r="BG256" i="16"/>
  <c r="BF256" i="16"/>
  <c r="BE256" i="16"/>
  <c r="T256" i="16"/>
  <c r="R256" i="16"/>
  <c r="P256" i="16"/>
  <c r="BK254" i="16"/>
  <c r="BK253" i="16"/>
  <c r="BI253" i="16"/>
  <c r="BH253" i="16"/>
  <c r="BG253" i="16"/>
  <c r="BF253" i="16"/>
  <c r="BE253" i="16"/>
  <c r="T253" i="16"/>
  <c r="R253" i="16"/>
  <c r="P253" i="16"/>
  <c r="BK252" i="16"/>
  <c r="BI252" i="16"/>
  <c r="BH252" i="16"/>
  <c r="BG252" i="16"/>
  <c r="BF252" i="16"/>
  <c r="BE252" i="16"/>
  <c r="T252" i="16"/>
  <c r="R252" i="16"/>
  <c r="P252" i="16"/>
  <c r="BK251" i="16"/>
  <c r="BI251" i="16"/>
  <c r="BH251" i="16"/>
  <c r="BG251" i="16"/>
  <c r="BF251" i="16"/>
  <c r="BE251" i="16"/>
  <c r="T251" i="16"/>
  <c r="R251" i="16"/>
  <c r="P251" i="16"/>
  <c r="BK250" i="16"/>
  <c r="BI250" i="16"/>
  <c r="BH250" i="16"/>
  <c r="BG250" i="16"/>
  <c r="BF250" i="16"/>
  <c r="BE250" i="16"/>
  <c r="T250" i="16"/>
  <c r="R250" i="16"/>
  <c r="P250" i="16"/>
  <c r="BK249" i="16"/>
  <c r="BI249" i="16"/>
  <c r="BH249" i="16"/>
  <c r="BG249" i="16"/>
  <c r="BF249" i="16"/>
  <c r="BE249" i="16"/>
  <c r="T249" i="16"/>
  <c r="R249" i="16"/>
  <c r="P249" i="16"/>
  <c r="BK248" i="16"/>
  <c r="BI248" i="16"/>
  <c r="BH248" i="16"/>
  <c r="BG248" i="16"/>
  <c r="BF248" i="16"/>
  <c r="BE248" i="16"/>
  <c r="T248" i="16"/>
  <c r="R248" i="16"/>
  <c r="P248" i="16"/>
  <c r="BK247" i="16"/>
  <c r="BI247" i="16"/>
  <c r="BH247" i="16"/>
  <c r="BG247" i="16"/>
  <c r="BF247" i="16"/>
  <c r="BE247" i="16"/>
  <c r="T247" i="16"/>
  <c r="R247" i="16"/>
  <c r="P247" i="16"/>
  <c r="BK246" i="16"/>
  <c r="BI246" i="16"/>
  <c r="BH246" i="16"/>
  <c r="BG246" i="16"/>
  <c r="BF246" i="16"/>
  <c r="BE246" i="16"/>
  <c r="T246" i="16"/>
  <c r="R246" i="16"/>
  <c r="P246" i="16"/>
  <c r="BK245" i="16"/>
  <c r="BI245" i="16"/>
  <c r="BH245" i="16"/>
  <c r="BG245" i="16"/>
  <c r="BF245" i="16"/>
  <c r="BE245" i="16"/>
  <c r="T245" i="16"/>
  <c r="R245" i="16"/>
  <c r="P245" i="16"/>
  <c r="BK244" i="16"/>
  <c r="BI244" i="16"/>
  <c r="BH244" i="16"/>
  <c r="BG244" i="16"/>
  <c r="BF244" i="16"/>
  <c r="BE244" i="16"/>
  <c r="T244" i="16"/>
  <c r="R244" i="16"/>
  <c r="P244" i="16"/>
  <c r="BK243" i="16"/>
  <c r="BI243" i="16"/>
  <c r="BH243" i="16"/>
  <c r="BG243" i="16"/>
  <c r="BF243" i="16"/>
  <c r="BE243" i="16"/>
  <c r="T243" i="16"/>
  <c r="R243" i="16"/>
  <c r="P243" i="16"/>
  <c r="BK242" i="16"/>
  <c r="BI242" i="16"/>
  <c r="BH242" i="16"/>
  <c r="BG242" i="16"/>
  <c r="BF242" i="16"/>
  <c r="BE242" i="16"/>
  <c r="T242" i="16"/>
  <c r="R242" i="16"/>
  <c r="P242" i="16"/>
  <c r="BK241" i="16"/>
  <c r="BI241" i="16"/>
  <c r="BH241" i="16"/>
  <c r="BG241" i="16"/>
  <c r="BF241" i="16"/>
  <c r="BE241" i="16"/>
  <c r="T241" i="16"/>
  <c r="R241" i="16"/>
  <c r="P241" i="16"/>
  <c r="BK240" i="16"/>
  <c r="BI240" i="16"/>
  <c r="BH240" i="16"/>
  <c r="BG240" i="16"/>
  <c r="BF240" i="16"/>
  <c r="BE240" i="16"/>
  <c r="T240" i="16"/>
  <c r="R240" i="16"/>
  <c r="P240" i="16"/>
  <c r="BK239" i="16"/>
  <c r="BI239" i="16"/>
  <c r="BH239" i="16"/>
  <c r="BG239" i="16"/>
  <c r="BF239" i="16"/>
  <c r="BE239" i="16"/>
  <c r="T239" i="16"/>
  <c r="R239" i="16"/>
  <c r="P239" i="16"/>
  <c r="BK238" i="16"/>
  <c r="BI238" i="16"/>
  <c r="BH238" i="16"/>
  <c r="BG238" i="16"/>
  <c r="BF238" i="16"/>
  <c r="BE238" i="16"/>
  <c r="T238" i="16"/>
  <c r="R238" i="16"/>
  <c r="P238" i="16"/>
  <c r="BK237" i="16"/>
  <c r="BI237" i="16"/>
  <c r="BH237" i="16"/>
  <c r="BG237" i="16"/>
  <c r="BF237" i="16"/>
  <c r="BE237" i="16"/>
  <c r="T237" i="16"/>
  <c r="R237" i="16"/>
  <c r="P237" i="16"/>
  <c r="BK236" i="16"/>
  <c r="BI236" i="16"/>
  <c r="BH236" i="16"/>
  <c r="BG236" i="16"/>
  <c r="BF236" i="16"/>
  <c r="BE236" i="16"/>
  <c r="T236" i="16"/>
  <c r="R236" i="16"/>
  <c r="P236" i="16"/>
  <c r="BK235" i="16"/>
  <c r="T235" i="16"/>
  <c r="R235" i="16"/>
  <c r="P235" i="16"/>
  <c r="BK234" i="16"/>
  <c r="BI234" i="16"/>
  <c r="BH234" i="16"/>
  <c r="BG234" i="16"/>
  <c r="BF234" i="16"/>
  <c r="BE234" i="16"/>
  <c r="T234" i="16"/>
  <c r="R234" i="16"/>
  <c r="P234" i="16"/>
  <c r="BK233" i="16"/>
  <c r="BI233" i="16"/>
  <c r="BH233" i="16"/>
  <c r="BG233" i="16"/>
  <c r="BF233" i="16"/>
  <c r="BE233" i="16"/>
  <c r="T233" i="16"/>
  <c r="R233" i="16"/>
  <c r="P233" i="16"/>
  <c r="BK232" i="16"/>
  <c r="BI232" i="16"/>
  <c r="BH232" i="16"/>
  <c r="BG232" i="16"/>
  <c r="BF232" i="16"/>
  <c r="BE232" i="16"/>
  <c r="T232" i="16"/>
  <c r="R232" i="16"/>
  <c r="P232" i="16"/>
  <c r="BK231" i="16"/>
  <c r="BI231" i="16"/>
  <c r="BH231" i="16"/>
  <c r="BG231" i="16"/>
  <c r="BF231" i="16"/>
  <c r="BE231" i="16"/>
  <c r="T231" i="16"/>
  <c r="R231" i="16"/>
  <c r="P231" i="16"/>
  <c r="BK230" i="16"/>
  <c r="BI230" i="16"/>
  <c r="BH230" i="16"/>
  <c r="BG230" i="16"/>
  <c r="BF230" i="16"/>
  <c r="BE230" i="16"/>
  <c r="T230" i="16"/>
  <c r="R230" i="16"/>
  <c r="P230" i="16"/>
  <c r="BK229" i="16"/>
  <c r="BI229" i="16"/>
  <c r="BH229" i="16"/>
  <c r="BG229" i="16"/>
  <c r="BF229" i="16"/>
  <c r="BE229" i="16"/>
  <c r="T229" i="16"/>
  <c r="R229" i="16"/>
  <c r="P229" i="16"/>
  <c r="BK228" i="16"/>
  <c r="BI228" i="16"/>
  <c r="BH228" i="16"/>
  <c r="BG228" i="16"/>
  <c r="BF228" i="16"/>
  <c r="BE228" i="16"/>
  <c r="T228" i="16"/>
  <c r="R228" i="16"/>
  <c r="P228" i="16"/>
  <c r="BK227" i="16"/>
  <c r="T227" i="16"/>
  <c r="R227" i="16"/>
  <c r="P227" i="16"/>
  <c r="BK226" i="16"/>
  <c r="BI226" i="16"/>
  <c r="BH226" i="16"/>
  <c r="BG226" i="16"/>
  <c r="BF226" i="16"/>
  <c r="BE226" i="16"/>
  <c r="T226" i="16"/>
  <c r="R226" i="16"/>
  <c r="P226" i="16"/>
  <c r="BK225" i="16"/>
  <c r="BI225" i="16"/>
  <c r="BH225" i="16"/>
  <c r="BG225" i="16"/>
  <c r="BF225" i="16"/>
  <c r="BE225" i="16"/>
  <c r="T225" i="16"/>
  <c r="R225" i="16"/>
  <c r="P225" i="16"/>
  <c r="BK224" i="16"/>
  <c r="BI224" i="16"/>
  <c r="BH224" i="16"/>
  <c r="BG224" i="16"/>
  <c r="BF224" i="16"/>
  <c r="BE224" i="16"/>
  <c r="T224" i="16"/>
  <c r="R224" i="16"/>
  <c r="P224" i="16"/>
  <c r="BK223" i="16"/>
  <c r="BI223" i="16"/>
  <c r="BH223" i="16"/>
  <c r="BG223" i="16"/>
  <c r="BF223" i="16"/>
  <c r="BE223" i="16"/>
  <c r="T223" i="16"/>
  <c r="R223" i="16"/>
  <c r="P223" i="16"/>
  <c r="BK222" i="16"/>
  <c r="BI222" i="16"/>
  <c r="BH222" i="16"/>
  <c r="BG222" i="16"/>
  <c r="BF222" i="16"/>
  <c r="BE222" i="16"/>
  <c r="T222" i="16"/>
  <c r="R222" i="16"/>
  <c r="P222" i="16"/>
  <c r="BK221" i="16"/>
  <c r="BI221" i="16"/>
  <c r="BH221" i="16"/>
  <c r="BG221" i="16"/>
  <c r="BF221" i="16"/>
  <c r="BE221" i="16"/>
  <c r="T221" i="16"/>
  <c r="R221" i="16"/>
  <c r="P221" i="16"/>
  <c r="BK220" i="16"/>
  <c r="BI220" i="16"/>
  <c r="BH220" i="16"/>
  <c r="BG220" i="16"/>
  <c r="BF220" i="16"/>
  <c r="BE220" i="16"/>
  <c r="T220" i="16"/>
  <c r="R220" i="16"/>
  <c r="P220" i="16"/>
  <c r="BK219" i="16"/>
  <c r="BI219" i="16"/>
  <c r="BH219" i="16"/>
  <c r="BG219" i="16"/>
  <c r="BF219" i="16"/>
  <c r="BE219" i="16"/>
  <c r="T219" i="16"/>
  <c r="R219" i="16"/>
  <c r="P219" i="16"/>
  <c r="BK218" i="16"/>
  <c r="BI218" i="16"/>
  <c r="BH218" i="16"/>
  <c r="BG218" i="16"/>
  <c r="BF218" i="16"/>
  <c r="BE218" i="16"/>
  <c r="T218" i="16"/>
  <c r="R218" i="16"/>
  <c r="P218" i="16"/>
  <c r="BK217" i="16"/>
  <c r="BI217" i="16"/>
  <c r="BH217" i="16"/>
  <c r="BG217" i="16"/>
  <c r="BF217" i="16"/>
  <c r="BE217" i="16"/>
  <c r="T217" i="16"/>
  <c r="R217" i="16"/>
  <c r="P217" i="16"/>
  <c r="BK216" i="16"/>
  <c r="BI216" i="16"/>
  <c r="BH216" i="16"/>
  <c r="BG216" i="16"/>
  <c r="BF216" i="16"/>
  <c r="BE216" i="16"/>
  <c r="T216" i="16"/>
  <c r="R216" i="16"/>
  <c r="P216" i="16"/>
  <c r="BK215" i="16"/>
  <c r="BI215" i="16"/>
  <c r="BH215" i="16"/>
  <c r="BG215" i="16"/>
  <c r="BF215" i="16"/>
  <c r="BE215" i="16"/>
  <c r="T215" i="16"/>
  <c r="R215" i="16"/>
  <c r="P215" i="16"/>
  <c r="BK214" i="16"/>
  <c r="BI214" i="16"/>
  <c r="BH214" i="16"/>
  <c r="BG214" i="16"/>
  <c r="BF214" i="16"/>
  <c r="BE214" i="16"/>
  <c r="T214" i="16"/>
  <c r="R214" i="16"/>
  <c r="P214" i="16"/>
  <c r="BK213" i="16"/>
  <c r="BI213" i="16"/>
  <c r="BH213" i="16"/>
  <c r="BG213" i="16"/>
  <c r="BF213" i="16"/>
  <c r="BE213" i="16"/>
  <c r="T213" i="16"/>
  <c r="R213" i="16"/>
  <c r="P213" i="16"/>
  <c r="BK212" i="16"/>
  <c r="BI212" i="16"/>
  <c r="BH212" i="16"/>
  <c r="BG212" i="16"/>
  <c r="BF212" i="16"/>
  <c r="BE212" i="16"/>
  <c r="T212" i="16"/>
  <c r="R212" i="16"/>
  <c r="P212" i="16"/>
  <c r="BK211" i="16"/>
  <c r="BI211" i="16"/>
  <c r="BH211" i="16"/>
  <c r="BG211" i="16"/>
  <c r="BF211" i="16"/>
  <c r="BE211" i="16"/>
  <c r="T211" i="16"/>
  <c r="R211" i="16"/>
  <c r="P211" i="16"/>
  <c r="BK210" i="16"/>
  <c r="BI210" i="16"/>
  <c r="BH210" i="16"/>
  <c r="BG210" i="16"/>
  <c r="BF210" i="16"/>
  <c r="BE210" i="16"/>
  <c r="T210" i="16"/>
  <c r="R210" i="16"/>
  <c r="P210" i="16"/>
  <c r="BK209" i="16"/>
  <c r="BI209" i="16"/>
  <c r="BH209" i="16"/>
  <c r="BG209" i="16"/>
  <c r="BF209" i="16"/>
  <c r="BE209" i="16"/>
  <c r="T209" i="16"/>
  <c r="R209" i="16"/>
  <c r="P209" i="16"/>
  <c r="BK208" i="16"/>
  <c r="BI208" i="16"/>
  <c r="BH208" i="16"/>
  <c r="BG208" i="16"/>
  <c r="BF208" i="16"/>
  <c r="BE208" i="16"/>
  <c r="T208" i="16"/>
  <c r="R208" i="16"/>
  <c r="P208" i="16"/>
  <c r="BK207" i="16"/>
  <c r="BI207" i="16"/>
  <c r="BH207" i="16"/>
  <c r="BG207" i="16"/>
  <c r="BF207" i="16"/>
  <c r="BE207" i="16"/>
  <c r="T207" i="16"/>
  <c r="R207" i="16"/>
  <c r="P207" i="16"/>
  <c r="BK206" i="16"/>
  <c r="T206" i="16"/>
  <c r="R206" i="16"/>
  <c r="P206" i="16"/>
  <c r="BK205" i="16"/>
  <c r="BI205" i="16"/>
  <c r="BH205" i="16"/>
  <c r="BG205" i="16"/>
  <c r="BF205" i="16"/>
  <c r="BE205" i="16"/>
  <c r="T205" i="16"/>
  <c r="R205" i="16"/>
  <c r="P205" i="16"/>
  <c r="BK204" i="16"/>
  <c r="BI204" i="16"/>
  <c r="BH204" i="16"/>
  <c r="BG204" i="16"/>
  <c r="BF204" i="16"/>
  <c r="BE204" i="16"/>
  <c r="T204" i="16"/>
  <c r="R204" i="16"/>
  <c r="P204" i="16"/>
  <c r="BK203" i="16"/>
  <c r="BI203" i="16"/>
  <c r="BH203" i="16"/>
  <c r="BG203" i="16"/>
  <c r="BF203" i="16"/>
  <c r="BE203" i="16"/>
  <c r="T203" i="16"/>
  <c r="R203" i="16"/>
  <c r="P203" i="16"/>
  <c r="BK202" i="16"/>
  <c r="BI202" i="16"/>
  <c r="BH202" i="16"/>
  <c r="BG202" i="16"/>
  <c r="BF202" i="16"/>
  <c r="BE202" i="16"/>
  <c r="T202" i="16"/>
  <c r="R202" i="16"/>
  <c r="P202" i="16"/>
  <c r="BK201" i="16"/>
  <c r="BI201" i="16"/>
  <c r="BH201" i="16"/>
  <c r="BG201" i="16"/>
  <c r="BF201" i="16"/>
  <c r="BE201" i="16"/>
  <c r="T201" i="16"/>
  <c r="R201" i="16"/>
  <c r="P201" i="16"/>
  <c r="BK200" i="16"/>
  <c r="BI200" i="16"/>
  <c r="BH200" i="16"/>
  <c r="BG200" i="16"/>
  <c r="BF200" i="16"/>
  <c r="BE200" i="16"/>
  <c r="T200" i="16"/>
  <c r="R200" i="16"/>
  <c r="P200" i="16"/>
  <c r="BK199" i="16"/>
  <c r="BI199" i="16"/>
  <c r="BH199" i="16"/>
  <c r="BG199" i="16"/>
  <c r="BF199" i="16"/>
  <c r="BE199" i="16"/>
  <c r="T199" i="16"/>
  <c r="R199" i="16"/>
  <c r="P199" i="16"/>
  <c r="BK198" i="16"/>
  <c r="T198" i="16"/>
  <c r="R198" i="16"/>
  <c r="P198" i="16"/>
  <c r="BK197" i="16"/>
  <c r="BI197" i="16"/>
  <c r="BH197" i="16"/>
  <c r="BG197" i="16"/>
  <c r="BF197" i="16"/>
  <c r="BE197" i="16"/>
  <c r="T197" i="16"/>
  <c r="R197" i="16"/>
  <c r="P197" i="16"/>
  <c r="BK196" i="16"/>
  <c r="BI196" i="16"/>
  <c r="BH196" i="16"/>
  <c r="BG196" i="16"/>
  <c r="BF196" i="16"/>
  <c r="BE196" i="16"/>
  <c r="T196" i="16"/>
  <c r="R196" i="16"/>
  <c r="P196" i="16"/>
  <c r="BK195" i="16"/>
  <c r="BI195" i="16"/>
  <c r="BH195" i="16"/>
  <c r="BG195" i="16"/>
  <c r="BF195" i="16"/>
  <c r="BE195" i="16"/>
  <c r="T195" i="16"/>
  <c r="R195" i="16"/>
  <c r="P195" i="16"/>
  <c r="BK194" i="16"/>
  <c r="BI194" i="16"/>
  <c r="BH194" i="16"/>
  <c r="BG194" i="16"/>
  <c r="BF194" i="16"/>
  <c r="BE194" i="16"/>
  <c r="T194" i="16"/>
  <c r="R194" i="16"/>
  <c r="P194" i="16"/>
  <c r="BK193" i="16"/>
  <c r="BK192" i="16"/>
  <c r="BK191" i="16"/>
  <c r="BI191" i="16"/>
  <c r="BH191" i="16"/>
  <c r="BG191" i="16"/>
  <c r="BF191" i="16"/>
  <c r="BE191" i="16"/>
  <c r="T191" i="16"/>
  <c r="R191" i="16"/>
  <c r="P191" i="16"/>
  <c r="BK190" i="16"/>
  <c r="BI190" i="16"/>
  <c r="BH190" i="16"/>
  <c r="BG190" i="16"/>
  <c r="BF190" i="16"/>
  <c r="BE190" i="16"/>
  <c r="T190" i="16"/>
  <c r="R190" i="16"/>
  <c r="P190" i="16"/>
  <c r="BK189" i="16"/>
  <c r="BI189" i="16"/>
  <c r="BH189" i="16"/>
  <c r="BG189" i="16"/>
  <c r="BF189" i="16"/>
  <c r="BE189" i="16"/>
  <c r="T189" i="16"/>
  <c r="R189" i="16"/>
  <c r="P189" i="16"/>
  <c r="BK188" i="16"/>
  <c r="BI188" i="16"/>
  <c r="BH188" i="16"/>
  <c r="BG188" i="16"/>
  <c r="BF188" i="16"/>
  <c r="BE188" i="16"/>
  <c r="T188" i="16"/>
  <c r="R188" i="16"/>
  <c r="P188" i="16"/>
  <c r="BK187" i="16"/>
  <c r="BI187" i="16"/>
  <c r="BH187" i="16"/>
  <c r="BG187" i="16"/>
  <c r="BF187" i="16"/>
  <c r="BE187" i="16"/>
  <c r="T187" i="16"/>
  <c r="R187" i="16"/>
  <c r="P187" i="16"/>
  <c r="BK186" i="16"/>
  <c r="BI186" i="16"/>
  <c r="BH186" i="16"/>
  <c r="BG186" i="16"/>
  <c r="BF186" i="16"/>
  <c r="BE186" i="16"/>
  <c r="T186" i="16"/>
  <c r="R186" i="16"/>
  <c r="P186" i="16"/>
  <c r="BK185" i="16"/>
  <c r="BI185" i="16"/>
  <c r="BH185" i="16"/>
  <c r="BG185" i="16"/>
  <c r="BF185" i="16"/>
  <c r="BE185" i="16"/>
  <c r="T185" i="16"/>
  <c r="R185" i="16"/>
  <c r="P185" i="16"/>
  <c r="BK184" i="16"/>
  <c r="BI184" i="16"/>
  <c r="BH184" i="16"/>
  <c r="BG184" i="16"/>
  <c r="BF184" i="16"/>
  <c r="BE184" i="16"/>
  <c r="T184" i="16"/>
  <c r="R184" i="16"/>
  <c r="P184" i="16"/>
  <c r="BK183" i="16"/>
  <c r="BI183" i="16"/>
  <c r="BH183" i="16"/>
  <c r="BG183" i="16"/>
  <c r="BF183" i="16"/>
  <c r="BE183" i="16"/>
  <c r="T183" i="16"/>
  <c r="R183" i="16"/>
  <c r="P183" i="16"/>
  <c r="BK182" i="16"/>
  <c r="BI182" i="16"/>
  <c r="BH182" i="16"/>
  <c r="BG182" i="16"/>
  <c r="BF182" i="16"/>
  <c r="BE182" i="16"/>
  <c r="T182" i="16"/>
  <c r="R182" i="16"/>
  <c r="P182" i="16"/>
  <c r="BK181" i="16"/>
  <c r="BI181" i="16"/>
  <c r="BH181" i="16"/>
  <c r="BG181" i="16"/>
  <c r="BF181" i="16"/>
  <c r="BE181" i="16"/>
  <c r="T181" i="16"/>
  <c r="R181" i="16"/>
  <c r="P181" i="16"/>
  <c r="BK180" i="16"/>
  <c r="BI180" i="16"/>
  <c r="BH180" i="16"/>
  <c r="BG180" i="16"/>
  <c r="BF180" i="16"/>
  <c r="BE180" i="16"/>
  <c r="T180" i="16"/>
  <c r="R180" i="16"/>
  <c r="P180" i="16"/>
  <c r="BK179" i="16"/>
  <c r="T179" i="16"/>
  <c r="R179" i="16"/>
  <c r="P179" i="16"/>
  <c r="BK178" i="16"/>
  <c r="BI178" i="16"/>
  <c r="BH178" i="16"/>
  <c r="BG178" i="16"/>
  <c r="BF178" i="16"/>
  <c r="BE178" i="16"/>
  <c r="T178" i="16"/>
  <c r="R178" i="16"/>
  <c r="P178" i="16"/>
  <c r="BK177" i="16"/>
  <c r="BI177" i="16"/>
  <c r="BH177" i="16"/>
  <c r="BG177" i="16"/>
  <c r="BF177" i="16"/>
  <c r="BE177" i="16"/>
  <c r="T177" i="16"/>
  <c r="R177" i="16"/>
  <c r="P177" i="16"/>
  <c r="BK176" i="16"/>
  <c r="T176" i="16"/>
  <c r="R176" i="16"/>
  <c r="P176" i="16"/>
  <c r="BK175" i="16"/>
  <c r="BI175" i="16"/>
  <c r="BH175" i="16"/>
  <c r="BG175" i="16"/>
  <c r="BF175" i="16"/>
  <c r="BE175" i="16"/>
  <c r="T175" i="16"/>
  <c r="R175" i="16"/>
  <c r="P175" i="16"/>
  <c r="BK174" i="16"/>
  <c r="BI174" i="16"/>
  <c r="BH174" i="16"/>
  <c r="BG174" i="16"/>
  <c r="BF174" i="16"/>
  <c r="BE174" i="16"/>
  <c r="T174" i="16"/>
  <c r="R174" i="16"/>
  <c r="P174" i="16"/>
  <c r="BK173" i="16"/>
  <c r="BI173" i="16"/>
  <c r="BH173" i="16"/>
  <c r="BG173" i="16"/>
  <c r="BF173" i="16"/>
  <c r="BE173" i="16"/>
  <c r="T173" i="16"/>
  <c r="R173" i="16"/>
  <c r="P173" i="16"/>
  <c r="BK172" i="16"/>
  <c r="BI172" i="16"/>
  <c r="BH172" i="16"/>
  <c r="BG172" i="16"/>
  <c r="BF172" i="16"/>
  <c r="BE172" i="16"/>
  <c r="T172" i="16"/>
  <c r="R172" i="16"/>
  <c r="P172" i="16"/>
  <c r="BK171" i="16"/>
  <c r="BI171" i="16"/>
  <c r="BH171" i="16"/>
  <c r="BG171" i="16"/>
  <c r="BF171" i="16"/>
  <c r="BE171" i="16"/>
  <c r="T171" i="16"/>
  <c r="R171" i="16"/>
  <c r="P171" i="16"/>
  <c r="BK170" i="16"/>
  <c r="BI170" i="16"/>
  <c r="BH170" i="16"/>
  <c r="BG170" i="16"/>
  <c r="BF170" i="16"/>
  <c r="BE170" i="16"/>
  <c r="T170" i="16"/>
  <c r="R170" i="16"/>
  <c r="P170" i="16"/>
  <c r="BK169" i="16"/>
  <c r="BI169" i="16"/>
  <c r="BH169" i="16"/>
  <c r="BG169" i="16"/>
  <c r="BF169" i="16"/>
  <c r="BE169" i="16"/>
  <c r="T169" i="16"/>
  <c r="R169" i="16"/>
  <c r="P169" i="16"/>
  <c r="BK168" i="16"/>
  <c r="BI168" i="16"/>
  <c r="BH168" i="16"/>
  <c r="BG168" i="16"/>
  <c r="BF168" i="16"/>
  <c r="BE168" i="16"/>
  <c r="T168" i="16"/>
  <c r="R168" i="16"/>
  <c r="P168" i="16"/>
  <c r="BK167" i="16"/>
  <c r="BI167" i="16"/>
  <c r="BH167" i="16"/>
  <c r="BG167" i="16"/>
  <c r="BF167" i="16"/>
  <c r="BE167" i="16"/>
  <c r="T167" i="16"/>
  <c r="R167" i="16"/>
  <c r="P167" i="16"/>
  <c r="BK166" i="16"/>
  <c r="BI166" i="16"/>
  <c r="BH166" i="16"/>
  <c r="BG166" i="16"/>
  <c r="BF166" i="16"/>
  <c r="BE166" i="16"/>
  <c r="T166" i="16"/>
  <c r="R166" i="16"/>
  <c r="P166" i="16"/>
  <c r="BK165" i="16"/>
  <c r="BI165" i="16"/>
  <c r="BH165" i="16"/>
  <c r="BG165" i="16"/>
  <c r="BF165" i="16"/>
  <c r="BE165" i="16"/>
  <c r="T165" i="16"/>
  <c r="R165" i="16"/>
  <c r="P165" i="16"/>
  <c r="BK164" i="16"/>
  <c r="BI164" i="16"/>
  <c r="BH164" i="16"/>
  <c r="BG164" i="16"/>
  <c r="BF164" i="16"/>
  <c r="BE164" i="16"/>
  <c r="T164" i="16"/>
  <c r="R164" i="16"/>
  <c r="P164" i="16"/>
  <c r="BK163" i="16"/>
  <c r="BI163" i="16"/>
  <c r="BH163" i="16"/>
  <c r="BG163" i="16"/>
  <c r="BF163" i="16"/>
  <c r="BE163" i="16"/>
  <c r="T163" i="16"/>
  <c r="R163" i="16"/>
  <c r="P163" i="16"/>
  <c r="BK162" i="16"/>
  <c r="BI162" i="16"/>
  <c r="BH162" i="16"/>
  <c r="BG162" i="16"/>
  <c r="BF162" i="16"/>
  <c r="BE162" i="16"/>
  <c r="T162" i="16"/>
  <c r="R162" i="16"/>
  <c r="P162" i="16"/>
  <c r="BK161" i="16"/>
  <c r="BI161" i="16"/>
  <c r="BH161" i="16"/>
  <c r="BG161" i="16"/>
  <c r="BF161" i="16"/>
  <c r="BE161" i="16"/>
  <c r="T161" i="16"/>
  <c r="R161" i="16"/>
  <c r="P161" i="16"/>
  <c r="BK160" i="16"/>
  <c r="BI160" i="16"/>
  <c r="BH160" i="16"/>
  <c r="BG160" i="16"/>
  <c r="BF160" i="16"/>
  <c r="BE160" i="16"/>
  <c r="T160" i="16"/>
  <c r="R160" i="16"/>
  <c r="P160" i="16"/>
  <c r="BK159" i="16"/>
  <c r="BI159" i="16"/>
  <c r="BH159" i="16"/>
  <c r="BG159" i="16"/>
  <c r="BF159" i="16"/>
  <c r="BE159" i="16"/>
  <c r="T159" i="16"/>
  <c r="R159" i="16"/>
  <c r="P159" i="16"/>
  <c r="BK158" i="16"/>
  <c r="BI158" i="16"/>
  <c r="BH158" i="16"/>
  <c r="BG158" i="16"/>
  <c r="BF158" i="16"/>
  <c r="BE158" i="16"/>
  <c r="T158" i="16"/>
  <c r="R158" i="16"/>
  <c r="P158" i="16"/>
  <c r="BK157" i="16"/>
  <c r="BI157" i="16"/>
  <c r="BH157" i="16"/>
  <c r="BG157" i="16"/>
  <c r="BF157" i="16"/>
  <c r="BE157" i="16"/>
  <c r="T157" i="16"/>
  <c r="R157" i="16"/>
  <c r="P157" i="16"/>
  <c r="BK156" i="16"/>
  <c r="BI156" i="16"/>
  <c r="BH156" i="16"/>
  <c r="BG156" i="16"/>
  <c r="BF156" i="16"/>
  <c r="BE156" i="16"/>
  <c r="T156" i="16"/>
  <c r="R156" i="16"/>
  <c r="P156" i="16"/>
  <c r="BK155" i="16"/>
  <c r="BI155" i="16"/>
  <c r="BH155" i="16"/>
  <c r="BG155" i="16"/>
  <c r="BF155" i="16"/>
  <c r="BE155" i="16"/>
  <c r="T155" i="16"/>
  <c r="R155" i="16"/>
  <c r="P155" i="16"/>
  <c r="BK154" i="16"/>
  <c r="T154" i="16"/>
  <c r="R154" i="16"/>
  <c r="P154" i="16"/>
  <c r="BK153" i="16"/>
  <c r="T153" i="16"/>
  <c r="R153" i="16"/>
  <c r="P153" i="16"/>
  <c r="BK152" i="16"/>
  <c r="BI152" i="16"/>
  <c r="BH152" i="16"/>
  <c r="BG152" i="16"/>
  <c r="BF152" i="16"/>
  <c r="BE152" i="16"/>
  <c r="T152" i="16"/>
  <c r="R152" i="16"/>
  <c r="P152" i="16"/>
  <c r="BK151" i="16"/>
  <c r="BI151" i="16"/>
  <c r="BH151" i="16"/>
  <c r="BG151" i="16"/>
  <c r="BF151" i="16"/>
  <c r="BE151" i="16"/>
  <c r="T151" i="16"/>
  <c r="R151" i="16"/>
  <c r="P151" i="16"/>
  <c r="BK150" i="16"/>
  <c r="BI150" i="16"/>
  <c r="BH150" i="16"/>
  <c r="BG150" i="16"/>
  <c r="BF150" i="16"/>
  <c r="BE150" i="16"/>
  <c r="T150" i="16"/>
  <c r="R150" i="16"/>
  <c r="P150" i="16"/>
  <c r="BK149" i="16"/>
  <c r="BI149" i="16"/>
  <c r="BH149" i="16"/>
  <c r="BG149" i="16"/>
  <c r="BF149" i="16"/>
  <c r="BE149" i="16"/>
  <c r="T149" i="16"/>
  <c r="R149" i="16"/>
  <c r="P149" i="16"/>
  <c r="BK148" i="16"/>
  <c r="BI148" i="16"/>
  <c r="BH148" i="16"/>
  <c r="BG148" i="16"/>
  <c r="BF148" i="16"/>
  <c r="BE148" i="16"/>
  <c r="T148" i="16"/>
  <c r="R148" i="16"/>
  <c r="P148" i="16"/>
  <c r="BK147" i="16"/>
  <c r="BI147" i="16"/>
  <c r="BH147" i="16"/>
  <c r="BG147" i="16"/>
  <c r="BF147" i="16"/>
  <c r="BE147" i="16"/>
  <c r="T147" i="16"/>
  <c r="R147" i="16"/>
  <c r="P147" i="16"/>
  <c r="BK146" i="16"/>
  <c r="BI146" i="16"/>
  <c r="BH146" i="16"/>
  <c r="BG146" i="16"/>
  <c r="BF146" i="16"/>
  <c r="BE146" i="16"/>
  <c r="T146" i="16"/>
  <c r="R146" i="16"/>
  <c r="P146" i="16"/>
  <c r="BK145" i="16"/>
  <c r="BI145" i="16"/>
  <c r="BH145" i="16"/>
  <c r="BG145" i="16"/>
  <c r="BF145" i="16"/>
  <c r="BE145" i="16"/>
  <c r="T145" i="16"/>
  <c r="R145" i="16"/>
  <c r="P145" i="16"/>
  <c r="BK144" i="16"/>
  <c r="T144" i="16"/>
  <c r="R144" i="16"/>
  <c r="P144" i="16"/>
  <c r="BK143" i="16"/>
  <c r="BI143" i="16"/>
  <c r="BH143" i="16"/>
  <c r="BG143" i="16"/>
  <c r="BF143" i="16"/>
  <c r="BE143" i="16"/>
  <c r="T143" i="16"/>
  <c r="R143" i="16"/>
  <c r="P143" i="16"/>
  <c r="BK142" i="16"/>
  <c r="T142" i="16"/>
  <c r="R142" i="16"/>
  <c r="P142" i="16"/>
  <c r="BK141" i="16"/>
  <c r="BI141" i="16"/>
  <c r="BH141" i="16"/>
  <c r="BG141" i="16"/>
  <c r="BF141" i="16"/>
  <c r="BE141" i="16"/>
  <c r="T141" i="16"/>
  <c r="R141" i="16"/>
  <c r="P141" i="16"/>
  <c r="BK140" i="16"/>
  <c r="BI140" i="16"/>
  <c r="BH140" i="16"/>
  <c r="BG140" i="16"/>
  <c r="BF140" i="16"/>
  <c r="BE140" i="16"/>
  <c r="T140" i="16"/>
  <c r="R140" i="16"/>
  <c r="P140" i="16"/>
  <c r="BK139" i="16"/>
  <c r="BI139" i="16"/>
  <c r="BH139" i="16"/>
  <c r="BG139" i="16"/>
  <c r="BF139" i="16"/>
  <c r="BE139" i="16"/>
  <c r="T139" i="16"/>
  <c r="R139" i="16"/>
  <c r="P139" i="16"/>
  <c r="BK138" i="16"/>
  <c r="BI138" i="16"/>
  <c r="BH138" i="16"/>
  <c r="BG138" i="16"/>
  <c r="BF138" i="16"/>
  <c r="BE138" i="16"/>
  <c r="T138" i="16"/>
  <c r="R138" i="16"/>
  <c r="P138" i="16"/>
  <c r="BK137" i="16"/>
  <c r="BI137" i="16"/>
  <c r="BH137" i="16"/>
  <c r="BG137" i="16"/>
  <c r="BF137" i="16"/>
  <c r="BE137" i="16"/>
  <c r="T137" i="16"/>
  <c r="R137" i="16"/>
  <c r="P137" i="16"/>
  <c r="BK136" i="16"/>
  <c r="BI136" i="16"/>
  <c r="BH136" i="16"/>
  <c r="BG136" i="16"/>
  <c r="BF136" i="16"/>
  <c r="BE136" i="16"/>
  <c r="T136" i="16"/>
  <c r="R136" i="16"/>
  <c r="P136" i="16"/>
  <c r="BK135" i="16"/>
  <c r="BI135" i="16"/>
  <c r="BH135" i="16"/>
  <c r="BG135" i="16"/>
  <c r="BF135" i="16"/>
  <c r="BE135" i="16"/>
  <c r="T135" i="16"/>
  <c r="R135" i="16"/>
  <c r="P135" i="16"/>
  <c r="BK134" i="16"/>
  <c r="T134" i="16"/>
  <c r="R134" i="16"/>
  <c r="P134" i="16"/>
  <c r="BK133" i="16"/>
  <c r="T133" i="16"/>
  <c r="R133" i="16"/>
  <c r="P133" i="16"/>
  <c r="BK132" i="16"/>
  <c r="T132" i="16"/>
  <c r="R132" i="16"/>
  <c r="P132" i="16"/>
  <c r="J129" i="16"/>
  <c r="F129" i="16"/>
  <c r="J128" i="16"/>
  <c r="F128" i="16"/>
  <c r="J126" i="16"/>
  <c r="F126" i="16"/>
  <c r="E124" i="16"/>
  <c r="E120" i="16"/>
  <c r="J94" i="16"/>
  <c r="F94" i="16"/>
  <c r="J93" i="16"/>
  <c r="F93" i="16"/>
  <c r="J91" i="16"/>
  <c r="F91" i="16"/>
  <c r="E89" i="16"/>
  <c r="E85" i="16"/>
  <c r="F39" i="16"/>
  <c r="F38" i="16"/>
  <c r="F37" i="16"/>
  <c r="J35" i="16"/>
  <c r="F35" i="16"/>
  <c r="J20" i="16"/>
  <c r="E20" i="16"/>
  <c r="J19" i="16"/>
  <c r="J17" i="16"/>
  <c r="E17" i="16"/>
  <c r="J16" i="16"/>
  <c r="E7" i="16"/>
  <c r="J139" i="15"/>
  <c r="J138" i="15"/>
  <c r="J136" i="15"/>
  <c r="F136" i="15"/>
  <c r="E134" i="15"/>
  <c r="J94" i="15"/>
  <c r="J93" i="15"/>
  <c r="J91" i="15"/>
  <c r="F91" i="15"/>
  <c r="E89" i="15"/>
  <c r="F39" i="15"/>
  <c r="F38" i="15"/>
  <c r="F37" i="15"/>
  <c r="J35" i="15"/>
  <c r="F35" i="15"/>
  <c r="J20" i="15"/>
  <c r="E20" i="15"/>
  <c r="F139" i="15" s="1"/>
  <c r="J19" i="15"/>
  <c r="J17" i="15"/>
  <c r="E17" i="15"/>
  <c r="F138" i="15" s="1"/>
  <c r="J16" i="15"/>
  <c r="E7" i="15"/>
  <c r="E130" i="15" s="1"/>
  <c r="AM91" i="14"/>
  <c r="L91" i="14"/>
  <c r="AM90" i="14"/>
  <c r="L90" i="14"/>
  <c r="AM88" i="14"/>
  <c r="L88" i="14"/>
  <c r="L86" i="14"/>
  <c r="L85" i="14"/>
  <c r="W34" i="14"/>
  <c r="W33" i="14"/>
  <c r="W32" i="14"/>
  <c r="AK30" i="14"/>
  <c r="W30" i="14"/>
  <c r="J125" i="13"/>
  <c r="F125" i="13"/>
  <c r="J124" i="13"/>
  <c r="F124" i="13"/>
  <c r="J122" i="13"/>
  <c r="F122" i="13"/>
  <c r="E120" i="13"/>
  <c r="E114" i="13"/>
  <c r="J96" i="13"/>
  <c r="F96" i="13"/>
  <c r="J95" i="13"/>
  <c r="F95" i="13"/>
  <c r="J93" i="13"/>
  <c r="F93" i="13"/>
  <c r="E91" i="13"/>
  <c r="E85" i="13"/>
  <c r="F41" i="13"/>
  <c r="F40" i="13"/>
  <c r="F39" i="13"/>
  <c r="J37" i="13"/>
  <c r="F37" i="13"/>
  <c r="J22" i="13"/>
  <c r="E22" i="13"/>
  <c r="J21" i="13"/>
  <c r="J19" i="13"/>
  <c r="E19" i="13"/>
  <c r="J18" i="13"/>
  <c r="E7" i="13"/>
  <c r="J125" i="11"/>
  <c r="F125" i="11"/>
  <c r="J124" i="11"/>
  <c r="F124" i="11"/>
  <c r="J122" i="11"/>
  <c r="F122" i="11"/>
  <c r="E120" i="11"/>
  <c r="E114" i="11"/>
  <c r="J96" i="11"/>
  <c r="F96" i="11"/>
  <c r="J95" i="11"/>
  <c r="F95" i="11"/>
  <c r="J93" i="11"/>
  <c r="F93" i="11"/>
  <c r="E91" i="11"/>
  <c r="E85" i="11"/>
  <c r="F41" i="11"/>
  <c r="F40" i="11"/>
  <c r="F39" i="11"/>
  <c r="J37" i="11"/>
  <c r="F37" i="11"/>
  <c r="J22" i="11"/>
  <c r="E22" i="11"/>
  <c r="J21" i="11"/>
  <c r="J19" i="11"/>
  <c r="E19" i="11"/>
  <c r="J18" i="11"/>
  <c r="E7" i="11"/>
  <c r="J125" i="10"/>
  <c r="F125" i="10"/>
  <c r="J124" i="10"/>
  <c r="F124" i="10"/>
  <c r="J122" i="10"/>
  <c r="F122" i="10"/>
  <c r="E120" i="10"/>
  <c r="E114" i="10"/>
  <c r="J96" i="10"/>
  <c r="F96" i="10"/>
  <c r="J95" i="10"/>
  <c r="F95" i="10"/>
  <c r="J93" i="10"/>
  <c r="F93" i="10"/>
  <c r="E91" i="10"/>
  <c r="E85" i="10"/>
  <c r="F41" i="10"/>
  <c r="F40" i="10"/>
  <c r="F39" i="10"/>
  <c r="J37" i="10"/>
  <c r="F37" i="10"/>
  <c r="J22" i="10"/>
  <c r="E22" i="10"/>
  <c r="J21" i="10"/>
  <c r="J19" i="10"/>
  <c r="E19" i="10"/>
  <c r="J18" i="10"/>
  <c r="E7" i="10"/>
  <c r="J127" i="9"/>
  <c r="F127" i="9"/>
  <c r="J126" i="9"/>
  <c r="F126" i="9"/>
  <c r="J124" i="9"/>
  <c r="F124" i="9"/>
  <c r="E122" i="9"/>
  <c r="E116" i="9"/>
  <c r="J96" i="9"/>
  <c r="F96" i="9"/>
  <c r="J95" i="9"/>
  <c r="F95" i="9"/>
  <c r="J93" i="9"/>
  <c r="F93" i="9"/>
  <c r="E91" i="9"/>
  <c r="E85" i="9"/>
  <c r="F41" i="9"/>
  <c r="F40" i="9"/>
  <c r="F39" i="9"/>
  <c r="J37" i="9"/>
  <c r="F37" i="9"/>
  <c r="J22" i="9"/>
  <c r="E22" i="9"/>
  <c r="J21" i="9"/>
  <c r="J19" i="9"/>
  <c r="E19" i="9"/>
  <c r="J18" i="9"/>
  <c r="E7" i="9"/>
  <c r="J134" i="8"/>
  <c r="F134" i="8"/>
  <c r="J133" i="8"/>
  <c r="F133" i="8"/>
  <c r="F131" i="8"/>
  <c r="E129" i="8"/>
  <c r="E123" i="8"/>
  <c r="J96" i="8"/>
  <c r="F96" i="8"/>
  <c r="J95" i="8"/>
  <c r="F95" i="8"/>
  <c r="F93" i="8"/>
  <c r="E91" i="8"/>
  <c r="E85" i="8"/>
  <c r="F41" i="8"/>
  <c r="F40" i="8"/>
  <c r="F39" i="8"/>
  <c r="J37" i="8"/>
  <c r="F37" i="8"/>
  <c r="J22" i="8"/>
  <c r="E22" i="8"/>
  <c r="J21" i="8"/>
  <c r="J19" i="8"/>
  <c r="E19" i="8"/>
  <c r="J18" i="8"/>
  <c r="E7" i="8"/>
  <c r="J145" i="7"/>
  <c r="J144" i="7"/>
  <c r="J142" i="7"/>
  <c r="F142" i="7"/>
  <c r="E140" i="7"/>
  <c r="J96" i="7"/>
  <c r="J95" i="7"/>
  <c r="J93" i="7"/>
  <c r="F93" i="7"/>
  <c r="E91" i="7"/>
  <c r="F41" i="7"/>
  <c r="BD106" i="1" s="1"/>
  <c r="BD105" i="1" s="1"/>
  <c r="F40" i="7"/>
  <c r="F39" i="7"/>
  <c r="BB106" i="1" s="1"/>
  <c r="BB105" i="1" s="1"/>
  <c r="J37" i="7"/>
  <c r="AV106" i="1" s="1"/>
  <c r="F37" i="7"/>
  <c r="AZ106" i="1" s="1"/>
  <c r="AZ105" i="1" s="1"/>
  <c r="J22" i="7"/>
  <c r="E22" i="7"/>
  <c r="F145" i="7" s="1"/>
  <c r="J21" i="7"/>
  <c r="J19" i="7"/>
  <c r="E19" i="7"/>
  <c r="F144" i="7" s="1"/>
  <c r="J18" i="7"/>
  <c r="E7" i="7"/>
  <c r="E134" i="7" s="1"/>
  <c r="J129" i="29"/>
  <c r="F129" i="29"/>
  <c r="J128" i="29"/>
  <c r="J126" i="29"/>
  <c r="F126" i="29"/>
  <c r="E124" i="29"/>
  <c r="E122" i="29"/>
  <c r="E120" i="29"/>
  <c r="J98" i="29"/>
  <c r="F98" i="29"/>
  <c r="J97" i="29"/>
  <c r="J95" i="29"/>
  <c r="F95" i="29"/>
  <c r="E93" i="29"/>
  <c r="E91" i="29"/>
  <c r="E89" i="29"/>
  <c r="J41" i="29"/>
  <c r="F41" i="29"/>
  <c r="J40" i="29"/>
  <c r="F40" i="29"/>
  <c r="J39" i="29"/>
  <c r="F39" i="29"/>
  <c r="J37" i="29"/>
  <c r="F37" i="29"/>
  <c r="E26" i="29"/>
  <c r="E23" i="29"/>
  <c r="E9" i="29"/>
  <c r="E7" i="29"/>
  <c r="J127" i="6"/>
  <c r="F127" i="6"/>
  <c r="J126" i="6"/>
  <c r="F126" i="6"/>
  <c r="F124" i="6"/>
  <c r="E122" i="6"/>
  <c r="E116" i="6"/>
  <c r="J96" i="6"/>
  <c r="F96" i="6"/>
  <c r="J95" i="6"/>
  <c r="F95" i="6"/>
  <c r="F93" i="6"/>
  <c r="E91" i="6"/>
  <c r="E85" i="6"/>
  <c r="F41" i="6"/>
  <c r="F40" i="6"/>
  <c r="F39" i="6"/>
  <c r="J37" i="6"/>
  <c r="F37" i="6"/>
  <c r="J22" i="6"/>
  <c r="E22" i="6"/>
  <c r="J21" i="6"/>
  <c r="J19" i="6"/>
  <c r="E19" i="6"/>
  <c r="J18" i="6"/>
  <c r="E7" i="6"/>
  <c r="J127" i="5"/>
  <c r="F127" i="5"/>
  <c r="J126" i="5"/>
  <c r="F124" i="5"/>
  <c r="E122" i="5"/>
  <c r="J96" i="5"/>
  <c r="J95" i="5"/>
  <c r="F93" i="5"/>
  <c r="E91" i="5"/>
  <c r="F41" i="5"/>
  <c r="F40" i="5"/>
  <c r="F39" i="5"/>
  <c r="J37" i="5"/>
  <c r="F37" i="5"/>
  <c r="J22" i="5"/>
  <c r="E22" i="5"/>
  <c r="F96" i="5" s="1"/>
  <c r="J21" i="5"/>
  <c r="J19" i="5"/>
  <c r="E19" i="5"/>
  <c r="F95" i="5" s="1"/>
  <c r="J18" i="5"/>
  <c r="E7" i="5"/>
  <c r="E116" i="5" s="1"/>
  <c r="J124" i="4"/>
  <c r="J123" i="4"/>
  <c r="F121" i="4"/>
  <c r="E119" i="4"/>
  <c r="J96" i="4"/>
  <c r="J95" i="4"/>
  <c r="F93" i="4"/>
  <c r="E91" i="4"/>
  <c r="F41" i="4"/>
  <c r="BD101" i="1" s="1"/>
  <c r="F40" i="4"/>
  <c r="F39" i="4"/>
  <c r="BB101" i="1" s="1"/>
  <c r="J37" i="4"/>
  <c r="AV101" i="1" s="1"/>
  <c r="AT101" i="1" s="1"/>
  <c r="F37" i="4"/>
  <c r="AZ101" i="1" s="1"/>
  <c r="J22" i="4"/>
  <c r="E22" i="4"/>
  <c r="F96" i="4" s="1"/>
  <c r="J21" i="4"/>
  <c r="J19" i="4"/>
  <c r="E19" i="4"/>
  <c r="F123" i="4" s="1"/>
  <c r="J18" i="4"/>
  <c r="E7" i="4"/>
  <c r="E85" i="4" s="1"/>
  <c r="J130" i="3"/>
  <c r="F130" i="3"/>
  <c r="J129" i="3"/>
  <c r="F129" i="3"/>
  <c r="F127" i="3"/>
  <c r="E125" i="3"/>
  <c r="E119" i="3"/>
  <c r="J96" i="3"/>
  <c r="F96" i="3"/>
  <c r="J95" i="3"/>
  <c r="F95" i="3"/>
  <c r="F93" i="3"/>
  <c r="E91" i="3"/>
  <c r="E85" i="3"/>
  <c r="F41" i="3"/>
  <c r="F40" i="3"/>
  <c r="F39" i="3"/>
  <c r="J37" i="3"/>
  <c r="F37" i="3"/>
  <c r="J22" i="3"/>
  <c r="E22" i="3"/>
  <c r="J21" i="3"/>
  <c r="J19" i="3"/>
  <c r="E19" i="3"/>
  <c r="J18" i="3"/>
  <c r="E7" i="3"/>
  <c r="J126" i="2"/>
  <c r="F126" i="2"/>
  <c r="J125" i="2"/>
  <c r="F125" i="2"/>
  <c r="J123" i="2"/>
  <c r="F123" i="2"/>
  <c r="E121" i="2"/>
  <c r="E115" i="2"/>
  <c r="J96" i="2"/>
  <c r="F96" i="2"/>
  <c r="J95" i="2"/>
  <c r="F95" i="2"/>
  <c r="J93" i="2"/>
  <c r="F93" i="2"/>
  <c r="E91" i="2"/>
  <c r="E85" i="2"/>
  <c r="F41" i="2"/>
  <c r="F40" i="2"/>
  <c r="F39" i="2"/>
  <c r="J37" i="2"/>
  <c r="F37" i="2"/>
  <c r="J22" i="2"/>
  <c r="E22" i="2"/>
  <c r="J21" i="2"/>
  <c r="J19" i="2"/>
  <c r="E19" i="2"/>
  <c r="J18" i="2"/>
  <c r="E7" i="2"/>
  <c r="BD113" i="1"/>
  <c r="BC113" i="1"/>
  <c r="BB113" i="1"/>
  <c r="BA113" i="1"/>
  <c r="AZ113" i="1"/>
  <c r="AY113" i="1"/>
  <c r="AX113" i="1"/>
  <c r="AW113" i="1"/>
  <c r="AV113" i="1"/>
  <c r="AU113" i="1"/>
  <c r="AT113" i="1"/>
  <c r="BD112" i="1"/>
  <c r="BC112" i="1"/>
  <c r="BB112" i="1"/>
  <c r="BA112" i="1"/>
  <c r="AZ112" i="1"/>
  <c r="AY112" i="1"/>
  <c r="AX112" i="1"/>
  <c r="AW112" i="1"/>
  <c r="AV112" i="1"/>
  <c r="AU112" i="1"/>
  <c r="AT112" i="1"/>
  <c r="BD111" i="1"/>
  <c r="BC111" i="1"/>
  <c r="BB111" i="1"/>
  <c r="BA111" i="1"/>
  <c r="AZ111" i="1"/>
  <c r="AY111" i="1"/>
  <c r="AX111" i="1"/>
  <c r="AW111" i="1"/>
  <c r="AV111" i="1"/>
  <c r="AU111" i="1"/>
  <c r="AT111" i="1"/>
  <c r="BD110" i="1"/>
  <c r="BC110" i="1"/>
  <c r="BB110" i="1"/>
  <c r="BA110" i="1"/>
  <c r="AZ110" i="1"/>
  <c r="AY110" i="1"/>
  <c r="AX110" i="1"/>
  <c r="AW110" i="1"/>
  <c r="AV110" i="1"/>
  <c r="AU110" i="1"/>
  <c r="AT110" i="1"/>
  <c r="BD109" i="1"/>
  <c r="BC109" i="1"/>
  <c r="BB109" i="1"/>
  <c r="BA109" i="1"/>
  <c r="AZ109" i="1"/>
  <c r="AY109" i="1"/>
  <c r="AX109" i="1"/>
  <c r="AW109" i="1"/>
  <c r="AV109" i="1"/>
  <c r="AU109" i="1"/>
  <c r="BD108" i="1"/>
  <c r="BC108" i="1"/>
  <c r="BB108" i="1"/>
  <c r="BA108" i="1"/>
  <c r="AZ108" i="1"/>
  <c r="AY108" i="1"/>
  <c r="AX108" i="1"/>
  <c r="AW108" i="1"/>
  <c r="AV108" i="1"/>
  <c r="AU108" i="1"/>
  <c r="AT108" i="1"/>
  <c r="BD107" i="1"/>
  <c r="BC107" i="1"/>
  <c r="BB107" i="1"/>
  <c r="BA107" i="1"/>
  <c r="AZ107" i="1"/>
  <c r="AY107" i="1"/>
  <c r="AX107" i="1"/>
  <c r="AW107" i="1"/>
  <c r="AV107" i="1"/>
  <c r="AU107" i="1"/>
  <c r="AT107" i="1"/>
  <c r="BC106" i="1"/>
  <c r="BC105" i="1" s="1"/>
  <c r="BA106" i="1"/>
  <c r="BA105" i="1" s="1"/>
  <c r="AY106" i="1"/>
  <c r="AX106" i="1"/>
  <c r="AW106" i="1"/>
  <c r="AU106" i="1"/>
  <c r="AU105" i="1" s="1"/>
  <c r="AS105" i="1"/>
  <c r="BD104" i="1"/>
  <c r="BC104" i="1"/>
  <c r="BB104" i="1"/>
  <c r="BA104" i="1"/>
  <c r="AZ104" i="1"/>
  <c r="AY104" i="1"/>
  <c r="AX104" i="1"/>
  <c r="AW104" i="1"/>
  <c r="AV104" i="1"/>
  <c r="AU104" i="1"/>
  <c r="AT104" i="1"/>
  <c r="BD103" i="1"/>
  <c r="BC103" i="1"/>
  <c r="BB103" i="1"/>
  <c r="BA103" i="1"/>
  <c r="AZ103" i="1"/>
  <c r="AY103" i="1"/>
  <c r="AX103" i="1"/>
  <c r="AW103" i="1"/>
  <c r="AV103" i="1"/>
  <c r="AU103" i="1"/>
  <c r="AT103" i="1"/>
  <c r="BD102" i="1"/>
  <c r="BC102" i="1"/>
  <c r="BB102" i="1"/>
  <c r="BA102" i="1"/>
  <c r="AZ102" i="1"/>
  <c r="AY102" i="1"/>
  <c r="AX102" i="1"/>
  <c r="AW102" i="1"/>
  <c r="AV102" i="1"/>
  <c r="AT102" i="1" s="1"/>
  <c r="AU102" i="1"/>
  <c r="BC101" i="1"/>
  <c r="BC98" i="1" s="1"/>
  <c r="AY98" i="1" s="1"/>
  <c r="BA101" i="1"/>
  <c r="AY101" i="1"/>
  <c r="AX101" i="1"/>
  <c r="AW101" i="1"/>
  <c r="AU101" i="1"/>
  <c r="AU98" i="1" s="1"/>
  <c r="BD100" i="1"/>
  <c r="BC100" i="1"/>
  <c r="BB100" i="1"/>
  <c r="BA100" i="1"/>
  <c r="AZ100" i="1"/>
  <c r="AY100" i="1"/>
  <c r="AX100" i="1"/>
  <c r="AW100" i="1"/>
  <c r="AV100" i="1"/>
  <c r="AU100" i="1"/>
  <c r="AT100" i="1"/>
  <c r="BD99" i="1"/>
  <c r="BC99" i="1"/>
  <c r="BB99" i="1"/>
  <c r="BA99" i="1"/>
  <c r="AZ99" i="1"/>
  <c r="AY99" i="1"/>
  <c r="AX99" i="1"/>
  <c r="AW99" i="1"/>
  <c r="AV99" i="1"/>
  <c r="AU99" i="1"/>
  <c r="AT99" i="1"/>
  <c r="BA98" i="1"/>
  <c r="AW98" i="1"/>
  <c r="AS98" i="1"/>
  <c r="AS96" i="1"/>
  <c r="AM92" i="1"/>
  <c r="L92" i="1"/>
  <c r="AM91" i="1"/>
  <c r="L91" i="1"/>
  <c r="L89" i="1"/>
  <c r="L87" i="1"/>
  <c r="L86" i="1"/>
  <c r="BD96" i="25"/>
  <c r="BC96" i="25"/>
  <c r="BB96" i="25"/>
  <c r="BA96" i="25"/>
  <c r="AZ96" i="25"/>
  <c r="AY96" i="25"/>
  <c r="AX96" i="25"/>
  <c r="AW96" i="25"/>
  <c r="AV96" i="25"/>
  <c r="AU96" i="25"/>
  <c r="AT96" i="25"/>
  <c r="AS96" i="25"/>
  <c r="BD95" i="25"/>
  <c r="BC95" i="25"/>
  <c r="BB95" i="25"/>
  <c r="BA95" i="25"/>
  <c r="AZ95" i="25"/>
  <c r="AY95" i="25"/>
  <c r="AX95" i="25"/>
  <c r="AW95" i="25"/>
  <c r="AV95" i="25"/>
  <c r="AU95" i="25"/>
  <c r="AT95" i="25"/>
  <c r="AS95" i="25"/>
  <c r="BD94" i="25"/>
  <c r="BC94" i="25"/>
  <c r="BB94" i="25"/>
  <c r="BA94" i="25"/>
  <c r="AZ94" i="25"/>
  <c r="AY94" i="25"/>
  <c r="AX94" i="25"/>
  <c r="AW94" i="25"/>
  <c r="AV94" i="25"/>
  <c r="AU94" i="25"/>
  <c r="AT94" i="25"/>
  <c r="AS94" i="25"/>
  <c r="AM90" i="25"/>
  <c r="L90" i="25"/>
  <c r="AM89" i="25"/>
  <c r="L89" i="25"/>
  <c r="AM87" i="25"/>
  <c r="L87" i="25"/>
  <c r="L85" i="25"/>
  <c r="L84" i="25"/>
  <c r="W33" i="25"/>
  <c r="W32" i="25"/>
  <c r="W31" i="25"/>
  <c r="AK29" i="25"/>
  <c r="W29" i="25"/>
  <c r="BK127" i="24" l="1"/>
  <c r="BK126" i="24" s="1"/>
  <c r="E85" i="5"/>
  <c r="BB98" i="1"/>
  <c r="AX98" i="1" s="1"/>
  <c r="F126" i="5"/>
  <c r="AZ98" i="1"/>
  <c r="AV98" i="1" s="1"/>
  <c r="AT98" i="1" s="1"/>
  <c r="BD98" i="1"/>
  <c r="E113" i="4"/>
  <c r="F124" i="4"/>
  <c r="BA97" i="1"/>
  <c r="AW97" i="1" s="1"/>
  <c r="F95" i="4"/>
  <c r="F93" i="15"/>
  <c r="AU97" i="1"/>
  <c r="AU96" i="1" s="1"/>
  <c r="BD97" i="1"/>
  <c r="BD96" i="1" s="1"/>
  <c r="W34" i="1" s="1"/>
  <c r="AT106" i="1"/>
  <c r="E85" i="15"/>
  <c r="F94" i="15"/>
  <c r="AY105" i="1"/>
  <c r="BC97" i="1"/>
  <c r="AV105" i="1"/>
  <c r="AT105" i="1" s="1"/>
  <c r="AZ97" i="1"/>
  <c r="BB97" i="1"/>
  <c r="AX105" i="1"/>
  <c r="AW105" i="1"/>
  <c r="E85" i="7"/>
  <c r="F95" i="7"/>
  <c r="F96" i="7"/>
  <c r="BA96" i="1" l="1"/>
  <c r="AW96" i="1" s="1"/>
  <c r="AX97" i="1"/>
  <c r="BB96" i="1"/>
  <c r="AZ96" i="1"/>
  <c r="AV97" i="1"/>
  <c r="BC96" i="1"/>
  <c r="AY97" i="1"/>
  <c r="W32" i="1" l="1"/>
  <c r="AX96" i="1"/>
  <c r="W33" i="1"/>
  <c r="AY96" i="1"/>
  <c r="AV96" i="1"/>
  <c r="W30" i="1"/>
  <c r="AT96" i="1" l="1"/>
  <c r="AK30" i="1"/>
</calcChain>
</file>

<file path=xl/sharedStrings.xml><?xml version="1.0" encoding="utf-8"?>
<sst xmlns="http://schemas.openxmlformats.org/spreadsheetml/2006/main" count="18463" uniqueCount="3420">
  <si>
    <t>Export Komplet</t>
  </si>
  <si>
    <t/>
  </si>
  <si>
    <t>2.0</t>
  </si>
  <si>
    <t>False</t>
  </si>
  <si>
    <t>{889791a0-591e-41ad-9153-9bc4468dbbea}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</si>
  <si>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</si>
  <si>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</si>
  <si>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</si>
  <si>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</si>
  <si>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</si>
  <si>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</si>
  <si>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</si>
  <si>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2023_02_13</t>
  </si>
  <si>
    <t>Stavba:</t>
  </si>
  <si>
    <t>JKSO:</t>
  </si>
  <si>
    <t>KS:</t>
  </si>
  <si>
    <t>Miesto:</t>
  </si>
  <si>
    <t>Pezinok</t>
  </si>
  <si>
    <t>Dátum:</t>
  </si>
  <si>
    <t>Objednávateľ:</t>
  </si>
  <si>
    <t>IČO:</t>
  </si>
  <si>
    <t xml:space="preserve"> </t>
  </si>
  <si>
    <t>IČ DPH:</t>
  </si>
  <si>
    <t>Zhotoviteľ:</t>
  </si>
  <si>
    <t>Projektant:</t>
  </si>
  <si>
    <t>Ing. arch. Rudolf Melčak, SKA</t>
  </si>
  <si>
    <t>True</t>
  </si>
  <si>
    <t>Spracovateľ:</t>
  </si>
  <si>
    <t>Rosoft s.r.o.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</si>
  <si>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</si>
  <si>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</si>
  <si>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</si>
  <si>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</si>
  <si>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</si>
  <si>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</si>
  <si>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</si>
  <si>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</si>
  <si>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</si>
  <si>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</si>
  <si>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</si>
  <si>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</si>
  <si>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</si>
  <si>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</si>
  <si>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</si>
  <si>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</si>
  <si>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</si>
  <si>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</si>
  <si>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</si>
  <si>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</si>
  <si>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</si>
  <si>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</si>
  <si>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</si>
  <si>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</si>
  <si>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</si>
  <si>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</si>
  <si>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</si>
  <si>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</si>
  <si>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</si>
  <si>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</si>
  <si>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</si>
  <si>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</si>
  <si>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</si>
  <si>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</si>
  <si>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</si>
  <si>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</si>
  <si>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</si>
  <si>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</si>
  <si>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</si>
  <si>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</si>
  <si>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</si>
  <si>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</si>
  <si>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</si>
  <si>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</si>
  <si>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</si>
  <si>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SO 01</t>
  </si>
  <si>
    <t>Rekonštrukcia Ubytovne  B</t>
  </si>
  <si>
    <t>STA</t>
  </si>
  <si>
    <t>1</t>
  </si>
  <si>
    <t>{b2c3723d-113d-4c06-b99a-eaf119d1640b}</t>
  </si>
  <si>
    <t>SO 01.1</t>
  </si>
  <si>
    <t>Rekonštrukcia ubytovne  B - zelená časť</t>
  </si>
  <si>
    <t>Časť</t>
  </si>
  <si>
    <t>2</t>
  </si>
  <si>
    <t>{688a5166-b3d4-4131-80e2-8563acf43449}</t>
  </si>
  <si>
    <t>/</t>
  </si>
  <si>
    <t>01.1.1</t>
  </si>
  <si>
    <t xml:space="preserve">Zateplenie obvodového plášťa </t>
  </si>
  <si>
    <t>3</t>
  </si>
  <si>
    <t>{f3bdb3bf-86f6-47f0-90c4-d2105e79edc3}</t>
  </si>
  <si>
    <t>01.1.2</t>
  </si>
  <si>
    <t>Zateplenie strešného plášťa</t>
  </si>
  <si>
    <t>{9a1a102b-cb52-4555-9a97-b7a2c75bc7c5}</t>
  </si>
  <si>
    <t>01.1.3</t>
  </si>
  <si>
    <t xml:space="preserve">Výmena otvorových konštrukcií </t>
  </si>
  <si>
    <t>{bc43a2ca-c70e-4ed4-bafe-741981f15b02}</t>
  </si>
  <si>
    <t>01.1.6</t>
  </si>
  <si>
    <t>Vykurovanie</t>
  </si>
  <si>
    <t>{5bdc7016-a289-424d-a6af-8a237105e9ea}</t>
  </si>
  <si>
    <t>01.1.8</t>
  </si>
  <si>
    <t>Elektroinštalácia - silnoprúd</t>
  </si>
  <si>
    <t>{88dffbaa-ab77-4306-ac26-37c4186a9acd}</t>
  </si>
  <si>
    <t>SO 01.2</t>
  </si>
  <si>
    <t>Rekonštrukcia ubytovne  B - nezelená časť</t>
  </si>
  <si>
    <t>{03d4c648-9f0c-4c7e-8e9e-85d080195f46}</t>
  </si>
  <si>
    <t>01.2.1</t>
  </si>
  <si>
    <t>Stavebná časť a statika</t>
  </si>
  <si>
    <t>{5350a79e-2966-462c-a433-493086a2932a}</t>
  </si>
  <si>
    <t>01.2.4</t>
  </si>
  <si>
    <t>Zdravotechnika</t>
  </si>
  <si>
    <t>{28ca8618-2d22-4ab0-8c1c-79d7b0931dba}</t>
  </si>
  <si>
    <t>01.2.5</t>
  </si>
  <si>
    <t>Vzduchotechnika</t>
  </si>
  <si>
    <t>{7ba08077-700f-454b-812f-a30283767f78}</t>
  </si>
  <si>
    <t>01.2.7</t>
  </si>
  <si>
    <t>Elektroinštalácia slaboprúd</t>
  </si>
  <si>
    <t>{b3528a26-16a0-43ee-a8c0-78390d763d7d}</t>
  </si>
  <si>
    <t>01.2.7a</t>
  </si>
  <si>
    <t>Elektrická požiarna signalizácia -  EPS</t>
  </si>
  <si>
    <t>4</t>
  </si>
  <si>
    <t>{7e9bd824-28d6-41ec-9448-c85cafac672f}</t>
  </si>
  <si>
    <t>01.2.7b</t>
  </si>
  <si>
    <t>Hlasová signalizácia požiaru - HSP</t>
  </si>
  <si>
    <t>{910d7dbd-2db8-4561-9e7b-3bee13688992}</t>
  </si>
  <si>
    <t>01.2.7c</t>
  </si>
  <si>
    <t>Štruktúrovaná kabeláž</t>
  </si>
  <si>
    <t>{f8ccbf86-15fc-4388-8a26-8230f747e2d1}</t>
  </si>
  <si>
    <t>01.2.7d</t>
  </si>
  <si>
    <t>Kamerový systém  (Priemyselná televízia)</t>
  </si>
  <si>
    <t>{ba91da33-a2c7-410e-aae3-503a0f8ee016}</t>
  </si>
  <si>
    <t>KRYCÍ LIST ROZPOČTU</t>
  </si>
  <si>
    <t>Objekt:</t>
  </si>
  <si>
    <t>SO 01 - Rekonštrukcia Ubytovne  B</t>
  </si>
  <si>
    <t>Časť:</t>
  </si>
  <si>
    <t>SO 01.1 - Rekonštrukcia ubytovne  B - zelená časť</t>
  </si>
  <si>
    <t>Úroveň 3:</t>
  </si>
  <si>
    <t xml:space="preserve">01.1.1 - Zateplenie obvodového plášťa 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</si>
  <si>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</si>
  <si>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</si>
  <si>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</si>
  <si>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</si>
  <si>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</si>
  <si>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</si>
  <si>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</si>
  <si>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</si>
  <si>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</si>
  <si>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</si>
  <si>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</si>
  <si>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</si>
  <si>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</si>
  <si>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</si>
  <si>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</si>
  <si>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</si>
  <si>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</si>
  <si>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</si>
  <si>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</si>
  <si>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</si>
  <si>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</si>
  <si>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</si>
  <si>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</si>
  <si>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</si>
  <si>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</si>
  <si>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Zvislé a kompletné konštrukcie</t>
  </si>
  <si>
    <t>K</t>
  </si>
  <si>
    <t>311272123</t>
  </si>
  <si>
    <t>m3</t>
  </si>
  <si>
    <t>6</t>
  </si>
  <si>
    <t>Úpravy povrchov, podlahy, osadenie</t>
  </si>
  <si>
    <t>621255040r</t>
  </si>
  <si>
    <t>m2</t>
  </si>
  <si>
    <t>621255045r</t>
  </si>
  <si>
    <t>621461033.S</t>
  </si>
  <si>
    <t>Vonkajšia omietka podhľadov pastovitá silikátová roztieraná, hr. 2 mm</t>
  </si>
  <si>
    <t>5</t>
  </si>
  <si>
    <t>622461033.S</t>
  </si>
  <si>
    <t>Vonkajšia omietka stien pastovitá silikátová roztieraná, hr. 2 mm</t>
  </si>
  <si>
    <t>622461033o</t>
  </si>
  <si>
    <t>Vonkajšia omietka ostenia pastovitá silikátová roztieraná, hr. 2 mm</t>
  </si>
  <si>
    <t>7</t>
  </si>
  <si>
    <t>622461033r</t>
  </si>
  <si>
    <t>Vonkajšia omietka sokla pastovitá silikátová roztieraná, hr. 2 mm</t>
  </si>
  <si>
    <t>8</t>
  </si>
  <si>
    <t>622481119.S</t>
  </si>
  <si>
    <t>Potiahnutie vonkajších stien sklotextilnou mriežkou s celoplošným prilepením</t>
  </si>
  <si>
    <t>9</t>
  </si>
  <si>
    <t>6252505460</t>
  </si>
  <si>
    <t>Kontaktný zatepľovací systém soklovej alebo vodou namáhanej časti dosky XPS hr. 100 mm, lepená a kotvená tanierovými hmoždinkami, lepiacastierka a arm. sklotex sieťovina, bez omietky (FZ3)</t>
  </si>
  <si>
    <t>10</t>
  </si>
  <si>
    <t>6252507070</t>
  </si>
  <si>
    <t xml:space="preserve">Kontaktný zatepľovací systém stien z minerálnej vlny hr. 100 mm, lepená a kotvená tanierovými hmoždinkami, lepiacastierka a arm. sklotex sieťovina, bez omietky </t>
  </si>
  <si>
    <t>11</t>
  </si>
  <si>
    <t>6252507075</t>
  </si>
  <si>
    <t xml:space="preserve">Kontaktný zatepľovací systém podhľadu z minerálnej vlny hr. 100 mm, lepená a kotvená tanierovými hmoždinkami, lepiaca stierka a arm. sklotex sieťovina, bez omietky </t>
  </si>
  <si>
    <t>12</t>
  </si>
  <si>
    <t>6252507110</t>
  </si>
  <si>
    <t>Kontaktný zatepľovací systém stien z minerálnej vlny hr. 150 mm, lepená a kotvená tanierovými hmoždinkami, lepiaca stierka a arm. sklotex sieťovina, bez omietky (FZ1, FZ2, FZ4)</t>
  </si>
  <si>
    <t>Ostatné konštrukcie a práce-búranie</t>
  </si>
  <si>
    <t>13</t>
  </si>
  <si>
    <t>941941042.S</t>
  </si>
  <si>
    <t>Montáž lešenia ľahkého pracovného radového s podlahami šírky nad 1,00 do 1,20 m, výšky nad 10 do 30 m</t>
  </si>
  <si>
    <t>14</t>
  </si>
  <si>
    <t>941941292.S</t>
  </si>
  <si>
    <t>Príplatok za prvý a každý ďalší i začatý mesiac použitia lešenia ľahkého pracovného radového s podlahami šírky nad 1,00 do 1,20 m, v. nad 10 do 30 m</t>
  </si>
  <si>
    <t>15</t>
  </si>
  <si>
    <t>941941842.S</t>
  </si>
  <si>
    <t>Demontáž lešenia ľahkého pracovného radového s podlahami šírky nad 1,00 do 1,20 m, výšky nad 10 do 30 m</t>
  </si>
  <si>
    <t>16</t>
  </si>
  <si>
    <t>941955002.S</t>
  </si>
  <si>
    <t>Lešenie ľahké pracovné pomocné s výškou lešeňovej podlahy nad 1,20 do 1,90 m</t>
  </si>
  <si>
    <t>17</t>
  </si>
  <si>
    <t>944944103.S</t>
  </si>
  <si>
    <t>Ochranná sieť na boku lešenia</t>
  </si>
  <si>
    <t>18</t>
  </si>
  <si>
    <t>944944803.S</t>
  </si>
  <si>
    <t>Demontáž ochrannej siete na boku lešenia</t>
  </si>
  <si>
    <t>99</t>
  </si>
  <si>
    <t>Presun hmôt HSV</t>
  </si>
  <si>
    <t>19</t>
  </si>
  <si>
    <t>999281111.S</t>
  </si>
  <si>
    <t>Presun hmôt pre opravy a údržbu objektov vrátane vonkajších plášťov výšky do 25 m</t>
  </si>
  <si>
    <t>t</t>
  </si>
  <si>
    <t>01.1.2 - Zateplenie strešného plášťa</t>
  </si>
  <si>
    <t>PSV - Práce a dodávky PSV</t>
  </si>
  <si>
    <t xml:space="preserve">    712 - Izolácie striech, povlakové krytiny</t>
  </si>
  <si>
    <t xml:space="preserve">    713 - Izolácie tepelné</t>
  </si>
  <si>
    <t xml:space="preserve">    764 - Konštrukcie klampiarske</t>
  </si>
  <si>
    <t xml:space="preserve">    767 - Konštrukcie doplnkové kovové</t>
  </si>
  <si>
    <t>345321515.S</t>
  </si>
  <si>
    <t>Betón múrikov parapetných, atikových, schodiskových, zábradelných, železový (bez výstuže) tr. C 25/30</t>
  </si>
  <si>
    <t>345351101.S</t>
  </si>
  <si>
    <t>Debnenie múrikov parapet., atik., zábradl., plnostenných- zhotovenie</t>
  </si>
  <si>
    <t>345351102.S</t>
  </si>
  <si>
    <t>Debnenie múrikov parapet., atik., zábradl., plnostenných- odstránenie</t>
  </si>
  <si>
    <t>345361821.S</t>
  </si>
  <si>
    <t>Výstuž múrikov parapet., atik., schodisk., zábradl., z betonárskej ocele B500 (10505)</t>
  </si>
  <si>
    <t>962032231.S</t>
  </si>
  <si>
    <t>Búranie muriva alebo vybúranie otvorov plochy nad 4 m2 nadzákladového z tehál pálených, vápenopieskových, cementových na maltu,  -1,90500t</t>
  </si>
  <si>
    <t>963012500r</t>
  </si>
  <si>
    <t>Búranie vystužených strešných plynosilikátových panelov, vrátane terčov pod panel  -1,4000t</t>
  </si>
  <si>
    <t>972056018.S</t>
  </si>
  <si>
    <t>Jadrové vrty diamantovými korunkami do D 200 mm do stropov - železobetónových -0,00075t</t>
  </si>
  <si>
    <t>cm</t>
  </si>
  <si>
    <t>979011111.S</t>
  </si>
  <si>
    <t>Zvislá doprava sutiny a vybúraných hmôt za prvé podlažie nad alebo pod základným podlažím</t>
  </si>
  <si>
    <t>979011121.S</t>
  </si>
  <si>
    <t>Zvislá doprava sutiny a vybúraných hmôt za každé ďalšie podlažie</t>
  </si>
  <si>
    <t>979081111.S</t>
  </si>
  <si>
    <t>Odvoz sutiny a vybúraných hmôt na skládku do 1 km</t>
  </si>
  <si>
    <t>979081121.S</t>
  </si>
  <si>
    <t>Odvoz sutiny a vybúraných hmôt na skládku za každý ďalší 1 km, uvažujeme odvoz do 20km dodávateľ si nacení podľa svojich možností</t>
  </si>
  <si>
    <t>979082111.S</t>
  </si>
  <si>
    <t>Vnútrostavenisková doprava sutiny a vybúraných hmôt do 10 m</t>
  </si>
  <si>
    <t>979082121.S</t>
  </si>
  <si>
    <t>Vnútrostavenisková doprava sutiny a vybúraných hmôt za každých ďalších 5 m</t>
  </si>
  <si>
    <t>979089012.S</t>
  </si>
  <si>
    <t>Poplatok za skládku - betón, tehly, dlaždice (17 01) ostatné</t>
  </si>
  <si>
    <t>PSV</t>
  </si>
  <si>
    <t>Práce a dodávky PSV</t>
  </si>
  <si>
    <t>712</t>
  </si>
  <si>
    <t>Izolácie striech, povlakové krytiny</t>
  </si>
  <si>
    <t>712290010.S</t>
  </si>
  <si>
    <t>Zhotovenie parozábrany pre strechy ploché do 10°</t>
  </si>
  <si>
    <t>M</t>
  </si>
  <si>
    <t>283230007300.S</t>
  </si>
  <si>
    <t>32</t>
  </si>
  <si>
    <t>712300001r</t>
  </si>
  <si>
    <t>Demontáž strešenej vetracej hlavice kruhovej do priemeru 230 mm,  -0,0038 t</t>
  </si>
  <si>
    <t>ks</t>
  </si>
  <si>
    <t>712300002r</t>
  </si>
  <si>
    <t>Demontáž strešenej vetracej hlavice kruhovej do priemeru 600 mm, vrátane štvorcovej obruby 1,4x1,4 m   -0,0155 t</t>
  </si>
  <si>
    <t>712300832.S</t>
  </si>
  <si>
    <t>Odstránenie povlakovej krytiny na strechách plochých 10° dvojvrstvovej,  -0,01000t</t>
  </si>
  <si>
    <t>21</t>
  </si>
  <si>
    <t>712310001r</t>
  </si>
  <si>
    <t>Demontáž strešenej vpuste kruhovej do priemeru 300 mm,  -0,0055 t</t>
  </si>
  <si>
    <t>22</t>
  </si>
  <si>
    <t>712370570.S</t>
  </si>
  <si>
    <t>23</t>
  </si>
  <si>
    <t>712872570.S</t>
  </si>
  <si>
    <t>Zhotovenie povlakovej krytiny striech vytiahnutím izol. povlaku FPO fóliou na konštrukcie prevyšujúce úroveň strechy prikotvenou a prilep. na celej ploche so zvarením spoja</t>
  </si>
  <si>
    <t>24</t>
  </si>
  <si>
    <t>283290000200r</t>
  </si>
  <si>
    <t>25</t>
  </si>
  <si>
    <t>712973530.S</t>
  </si>
  <si>
    <t>Povlaková krytina - detaily k FPO fóliam osadenie hotovej strešnej vpuste</t>
  </si>
  <si>
    <t>26</t>
  </si>
  <si>
    <t>283770003600r</t>
  </si>
  <si>
    <t>Strešná vpusť pre FPO fólie, priemer 180</t>
  </si>
  <si>
    <t>27</t>
  </si>
  <si>
    <t>712990040.S</t>
  </si>
  <si>
    <t>Položenie geotextílie vodorovne alebo zvislo na strechy ploché do 10°</t>
  </si>
  <si>
    <t>28</t>
  </si>
  <si>
    <t>693110004500.S</t>
  </si>
  <si>
    <t>29</t>
  </si>
  <si>
    <t>712991030.S</t>
  </si>
  <si>
    <t>Montáž podkladnej konštrukcie z OSB dosiek na atike šírky 250 - 410 mm pod klampiarske konštrukcie, vrátane spádovych hranolčekov</t>
  </si>
  <si>
    <t>m</t>
  </si>
  <si>
    <t>30</t>
  </si>
  <si>
    <t>712991040.S</t>
  </si>
  <si>
    <t>Montáž podkladnej konštrukcie z OSB dosiek na atike šírky 411 - 620 mm pod klampiarske konštrukcie, vrátane spádovych hranolčekov</t>
  </si>
  <si>
    <t>31</t>
  </si>
  <si>
    <t>607260000300.S</t>
  </si>
  <si>
    <t>Doska OSB nebrúsená hr. 18 mm</t>
  </si>
  <si>
    <t>998712203.S</t>
  </si>
  <si>
    <t>Presun hmôt pre izoláciu povlakovej krytiny v objektoch výšky nad 12 do 24 m</t>
  </si>
  <si>
    <t>%</t>
  </si>
  <si>
    <t>713</t>
  </si>
  <si>
    <t>Izolácie tepelné</t>
  </si>
  <si>
    <t>33</t>
  </si>
  <si>
    <t>713141160.S</t>
  </si>
  <si>
    <t>Montáž tepelnej izolácie striech plochých do 10° spádovými doskami z minerálnej vlny v jednej vrstve</t>
  </si>
  <si>
    <t>34</t>
  </si>
  <si>
    <t>631440028400r</t>
  </si>
  <si>
    <t>Doska z minerálnej vlny jednostranne spádová, izolácia pre ploché strechy</t>
  </si>
  <si>
    <t>35</t>
  </si>
  <si>
    <t>713141250.S</t>
  </si>
  <si>
    <t>Montáž tepelnej izolácie striech plochých do 10° minerálnou vlnou, dvojvrstvová kladenými voľne</t>
  </si>
  <si>
    <t>36</t>
  </si>
  <si>
    <t>631440025000.S</t>
  </si>
  <si>
    <t>Doska z minerálnej vlny hr. 140 mm, izolácia pre zateplenie plochých striech</t>
  </si>
  <si>
    <t>37</t>
  </si>
  <si>
    <t>631440033500.S</t>
  </si>
  <si>
    <t>Doska z minerálnej vlny hr. 160 mm, izolácia pre zateplenie plochých striech</t>
  </si>
  <si>
    <t>38</t>
  </si>
  <si>
    <t>713142160.S</t>
  </si>
  <si>
    <t>Montáž tepelnej izolácie striech plochých do 10° spádovými doskami z polystyrénu v jednej vrstve</t>
  </si>
  <si>
    <t>39</t>
  </si>
  <si>
    <t>283720033650.S</t>
  </si>
  <si>
    <t>Doska spádová EPS, pevnosť v tlaku 150 kPa, spádový polystyrén pre odvodnenie a zateplenie plochých striech</t>
  </si>
  <si>
    <t>40</t>
  </si>
  <si>
    <t>713142250.S</t>
  </si>
  <si>
    <t>Montáž tepelnej izolácie striech plochých do 10° polystyrénom, dvojvrstvová kladenými voľne</t>
  </si>
  <si>
    <t>41</t>
  </si>
  <si>
    <t>283720009200.S</t>
  </si>
  <si>
    <t>Doska EPS hr. 140 mm, pevnosť v tlaku 150 kPa, na zateplenie podláh a plochých striech</t>
  </si>
  <si>
    <t>42</t>
  </si>
  <si>
    <t>283720009300.S</t>
  </si>
  <si>
    <t>Doska EPS hr. 160 mm, pevnosť v tlaku 150 kPa, na zateplenie podláh a plochých striech</t>
  </si>
  <si>
    <t>43</t>
  </si>
  <si>
    <t>713144080.S</t>
  </si>
  <si>
    <t>Montáž tepelnej izolácie na atiku z XPS do lepidla</t>
  </si>
  <si>
    <t>44</t>
  </si>
  <si>
    <t>283750001700r</t>
  </si>
  <si>
    <t>45</t>
  </si>
  <si>
    <t>998713203.S</t>
  </si>
  <si>
    <t>Presun hmôt pre izolácie tepelné v objektoch výšky nad 12 m do 24 m</t>
  </si>
  <si>
    <t>764</t>
  </si>
  <si>
    <t>Konštrukcie klampiarske</t>
  </si>
  <si>
    <t>46</t>
  </si>
  <si>
    <t>764430550.S</t>
  </si>
  <si>
    <t>M+D Oplechovanie muriva a atík z poplastovaného plechu 0,6 mm, vrátane rohov r.š. 725 mm (k1-4)</t>
  </si>
  <si>
    <t>47</t>
  </si>
  <si>
    <t>764430840.S</t>
  </si>
  <si>
    <t>Demontáž oplechovania múrov a nadmuroviek rš od 330 do 500 mm,  -0,00230t</t>
  </si>
  <si>
    <t>48</t>
  </si>
  <si>
    <t>998764203.S</t>
  </si>
  <si>
    <t>Presun hmôt pre konštrukcie klampiarske v objektoch výšky nad 12 do 24 m</t>
  </si>
  <si>
    <t>767</t>
  </si>
  <si>
    <t>Konštrukcie doplnkové kovové</t>
  </si>
  <si>
    <t>49</t>
  </si>
  <si>
    <t>7673100SV1</t>
  </si>
  <si>
    <t>M+D strešného výlezu do exist. otvoru 600x900 mm - strešný výlez komplet prispôsobiť otvoru (SV1)</t>
  </si>
  <si>
    <t>50</t>
  </si>
  <si>
    <t>767397801r</t>
  </si>
  <si>
    <t>Demontáž  strešného výlezu 1230x890 (900x600) mm z oc. konštrukcie z valc. profilov , plech. dosiek vrátane bet. zálievky a obmurovky  -0,1250 t</t>
  </si>
  <si>
    <t>51</t>
  </si>
  <si>
    <t>767851901r</t>
  </si>
  <si>
    <t>Demontáž TV antény strechy z oc. trubiek pr. 42 mm, vrátane betónových základov  -0,11000t</t>
  </si>
  <si>
    <t>52</t>
  </si>
  <si>
    <t>998767203.S</t>
  </si>
  <si>
    <t>Presun hmôt pre kovové stavebné doplnkové konštrukcie v objektoch výšky nad 12 do 24 m</t>
  </si>
  <si>
    <t xml:space="preserve">01.1.3 - Výmena otvorových konštrukcií </t>
  </si>
  <si>
    <t xml:space="preserve">    766 - Konštrukcie stolárske</t>
  </si>
  <si>
    <t>766</t>
  </si>
  <si>
    <t>Konštrukcie stolárske</t>
  </si>
  <si>
    <t>76662100O1L</t>
  </si>
  <si>
    <t>76662100O1P</t>
  </si>
  <si>
    <t>76662100O2P</t>
  </si>
  <si>
    <t>76662100O3L</t>
  </si>
  <si>
    <t>76662100O3P</t>
  </si>
  <si>
    <t>76662100O4L</t>
  </si>
  <si>
    <t>76662100O5L</t>
  </si>
  <si>
    <t>76662100O6L</t>
  </si>
  <si>
    <t>76662100O7L</t>
  </si>
  <si>
    <t>76662100O7P</t>
  </si>
  <si>
    <t>76662100O8P</t>
  </si>
  <si>
    <t>998766203.S</t>
  </si>
  <si>
    <t>Presun hmot pre konštrukcie stolárske v objektoch výšky nad 12 do 24 m</t>
  </si>
  <si>
    <t>7676411DE1L</t>
  </si>
  <si>
    <t>M+D dvere vstupné ext. hliníkové dvojkrídlové s nadsvetlíkom, rozm. 1800(2000)x2160+550 mm, s izolačným bezp. sklo, vrátane bezp. kovania so samozatvaračom, lesk. chrom. madlo pr. 40 mm s vložkou a potrebného príslušenstva, viď PD (DE1L)</t>
  </si>
  <si>
    <t>7676411DE2L</t>
  </si>
  <si>
    <t>M+D dvere vstupné ext. hliníkové dvojkrídlové s nadsvetlíkom, rozm. 1800(2200)x2160+450 mm, s izolačným bezp. sklo, vrátane bezp. kovania so samozatvaračom, lesk. chrom. madlo pr. 40 mm s vložkou a potrebného príslušenstva, viď PD (DE2L)</t>
  </si>
  <si>
    <t>01.1.6 - Vykurovanie</t>
  </si>
  <si>
    <t xml:space="preserve">    734.A1 - A.1 Armatúry</t>
  </si>
  <si>
    <t xml:space="preserve">    734.A2 - A.2 Rúrový materiál </t>
  </si>
  <si>
    <t xml:space="preserve">    734.A3 - A.3 Izolácia</t>
  </si>
  <si>
    <t xml:space="preserve">    734.A4 - A.4 Vykurovacie telesá </t>
  </si>
  <si>
    <t xml:space="preserve">    734.B - B. Montáž</t>
  </si>
  <si>
    <t>734.A1</t>
  </si>
  <si>
    <t>A.1 Armatúry</t>
  </si>
  <si>
    <t>7340000001</t>
  </si>
  <si>
    <t>7340000002a</t>
  </si>
  <si>
    <t>Guľový kohút voda PN6 - DN20</t>
  </si>
  <si>
    <t>7340000002b</t>
  </si>
  <si>
    <t>Guľový kohút voda PN6 - DN25</t>
  </si>
  <si>
    <t>7340000003</t>
  </si>
  <si>
    <t>Medziprírubová klapka PN6 - DN80</t>
  </si>
  <si>
    <t>7340000004</t>
  </si>
  <si>
    <t>Vypúšťací guľový kohút - DN15</t>
  </si>
  <si>
    <t>7340000005a</t>
  </si>
  <si>
    <t>7340000005b</t>
  </si>
  <si>
    <t>7340000006</t>
  </si>
  <si>
    <t>7340000007</t>
  </si>
  <si>
    <t>7340000008</t>
  </si>
  <si>
    <t>7340000009</t>
  </si>
  <si>
    <t>7340000010</t>
  </si>
  <si>
    <t>7340000011</t>
  </si>
  <si>
    <t>7340000012</t>
  </si>
  <si>
    <t>7340000013</t>
  </si>
  <si>
    <t>734.A2</t>
  </si>
  <si>
    <t xml:space="preserve">A.2 Rúrový materiál </t>
  </si>
  <si>
    <t>7340000014a</t>
  </si>
  <si>
    <t>bm</t>
  </si>
  <si>
    <t>7340000014b</t>
  </si>
  <si>
    <t>7340000014c</t>
  </si>
  <si>
    <t>7340000014d</t>
  </si>
  <si>
    <t>7340000014e</t>
  </si>
  <si>
    <t>7340000014f</t>
  </si>
  <si>
    <t>7340000014g</t>
  </si>
  <si>
    <t>7340000014h</t>
  </si>
  <si>
    <t>7340000015a</t>
  </si>
  <si>
    <t>Príruba PN6 so skrutkami a tesnením - DN65</t>
  </si>
  <si>
    <t>7340000015b</t>
  </si>
  <si>
    <t>Príruba PN6 so skrutkami a tesnením - DN80</t>
  </si>
  <si>
    <t>734.A3</t>
  </si>
  <si>
    <t>A.3 Izolácia</t>
  </si>
  <si>
    <t>7340000016a</t>
  </si>
  <si>
    <t>7340000016b</t>
  </si>
  <si>
    <t>7340000016c</t>
  </si>
  <si>
    <t>7340000016d</t>
  </si>
  <si>
    <t>7340000016e</t>
  </si>
  <si>
    <t>7340000016f</t>
  </si>
  <si>
    <t>7340000016g</t>
  </si>
  <si>
    <t>734.A4</t>
  </si>
  <si>
    <t xml:space="preserve">A.4 Vykurovacie telesá </t>
  </si>
  <si>
    <t>7340000017</t>
  </si>
  <si>
    <t>7340000018</t>
  </si>
  <si>
    <t>7340000019</t>
  </si>
  <si>
    <t>7340000020</t>
  </si>
  <si>
    <t>7340000021</t>
  </si>
  <si>
    <t>7340000022</t>
  </si>
  <si>
    <t>7340000023</t>
  </si>
  <si>
    <t>7340000024</t>
  </si>
  <si>
    <t>734.B</t>
  </si>
  <si>
    <t>B. Montáž</t>
  </si>
  <si>
    <t>734000001</t>
  </si>
  <si>
    <t>Montáž A.1 Armatúry</t>
  </si>
  <si>
    <t>734000002</t>
  </si>
  <si>
    <t>734000003</t>
  </si>
  <si>
    <t>Montáž A.3 Izolácia</t>
  </si>
  <si>
    <t>734000004</t>
  </si>
  <si>
    <t>734000005</t>
  </si>
  <si>
    <t>Napustenie a vypustenie vykurovacieho systému</t>
  </si>
  <si>
    <t>734000006</t>
  </si>
  <si>
    <t>hod</t>
  </si>
  <si>
    <t>734000007</t>
  </si>
  <si>
    <t>Doregulovanie armatúr</t>
  </si>
  <si>
    <t>01.1.8 - Elektroinštalácia - silnoprúd</t>
  </si>
  <si>
    <t>D - Elektroinštalácia-Silnoprúd</t>
  </si>
  <si>
    <t xml:space="preserve">    D1 - Elektroinštalácia</t>
  </si>
  <si>
    <t xml:space="preserve">    D2 - Rozvádzače</t>
  </si>
  <si>
    <t xml:space="preserve">    D3 - Svietidlá (typy sú uvedené ako referenčné)</t>
  </si>
  <si>
    <t xml:space="preserve">    D4 - Bleskozvod, uzemnenie</t>
  </si>
  <si>
    <t xml:space="preserve">    D5 - HZS , Ostatné</t>
  </si>
  <si>
    <t>Elektroinštalácia-Silnoprúd</t>
  </si>
  <si>
    <t>D1</t>
  </si>
  <si>
    <t>Elektroinštalácia</t>
  </si>
  <si>
    <t>Pol84</t>
  </si>
  <si>
    <t>Havarijné tlačitko CS, TS</t>
  </si>
  <si>
    <t>64</t>
  </si>
  <si>
    <t>Pol94</t>
  </si>
  <si>
    <t>Pol95</t>
  </si>
  <si>
    <t>Pol97</t>
  </si>
  <si>
    <t>Vypínač 10A/230V, rad. 5, IP44  na povrch</t>
  </si>
  <si>
    <t>Pol100</t>
  </si>
  <si>
    <t>Vypínač 10A/230V, rad. 1, IP20 +rámik</t>
  </si>
  <si>
    <t>Pol101</t>
  </si>
  <si>
    <t>Vypínač 10A/230V, rad. 5, IP20 +rámik</t>
  </si>
  <si>
    <t>Pol102</t>
  </si>
  <si>
    <t>Vypínač 10A/230V, rad. 6, IP20 +rámik</t>
  </si>
  <si>
    <t>Pol104</t>
  </si>
  <si>
    <t>Snímač pohybu (prítomnosti) 10A/230V stropný, IP20</t>
  </si>
  <si>
    <t>Pol105</t>
  </si>
  <si>
    <t>Snímač pohybu (prítomnosti) 10A/230V nástenný, IP44</t>
  </si>
  <si>
    <t>Pol109</t>
  </si>
  <si>
    <t>Zásuvka 16A/230V, IP20 +rámiky</t>
  </si>
  <si>
    <t>Pol110</t>
  </si>
  <si>
    <t>Zásuvka 16A/230V, IP44 na povrch/zapustená</t>
  </si>
  <si>
    <t>Pol112</t>
  </si>
  <si>
    <t>Rozbočovacia krabica so svorkovnicou, na povrch IP44</t>
  </si>
  <si>
    <t>Pol113</t>
  </si>
  <si>
    <t>Rozbočovacia krabica s požiarnou odolnosťou E90</t>
  </si>
  <si>
    <t>Pol114</t>
  </si>
  <si>
    <t>Prístrojová krabica (typ podľa potreby)</t>
  </si>
  <si>
    <t>Pol115</t>
  </si>
  <si>
    <t>Svorkovnica vyrovnania potenciálu (HUB, SVP)</t>
  </si>
  <si>
    <t>Pol116</t>
  </si>
  <si>
    <t>Svorka pospojovania Bernard</t>
  </si>
  <si>
    <t>Pol117</t>
  </si>
  <si>
    <t>Kábel CHKE-R-J 4x120</t>
  </si>
  <si>
    <t>Pol118</t>
  </si>
  <si>
    <t>Kábel CHKE-R-J 5x25</t>
  </si>
  <si>
    <t>54</t>
  </si>
  <si>
    <t>Pol120</t>
  </si>
  <si>
    <t>Kábel CHKE-R 3x1,5</t>
  </si>
  <si>
    <t>56</t>
  </si>
  <si>
    <t>Pol121</t>
  </si>
  <si>
    <t>Kábel CHKE-R 5x1,5</t>
  </si>
  <si>
    <t>58</t>
  </si>
  <si>
    <t>Pol122</t>
  </si>
  <si>
    <t>Kábel CHKE-R 7x1,5</t>
  </si>
  <si>
    <t>60</t>
  </si>
  <si>
    <t>Pol123</t>
  </si>
  <si>
    <t>Kábel CHKE-R 12x1,5</t>
  </si>
  <si>
    <t>62</t>
  </si>
  <si>
    <t>Pol124</t>
  </si>
  <si>
    <t>Kábel CHKE-R 3x2,5</t>
  </si>
  <si>
    <t>Pol125</t>
  </si>
  <si>
    <t>Kábel CHKE-R 5x2,5</t>
  </si>
  <si>
    <t>66</t>
  </si>
  <si>
    <t>Pol126</t>
  </si>
  <si>
    <t>Kábel CHKE-R 3x4</t>
  </si>
  <si>
    <t>68</t>
  </si>
  <si>
    <t>Pol127</t>
  </si>
  <si>
    <t>Kábel CHKE-V 3x6 FE180/E90</t>
  </si>
  <si>
    <t>70</t>
  </si>
  <si>
    <t>Pol128</t>
  </si>
  <si>
    <t>Kábel CHKE-V 3x4 FE180/E90</t>
  </si>
  <si>
    <t>72</t>
  </si>
  <si>
    <t>Pol129</t>
  </si>
  <si>
    <t>Kábel CHKE-V 7x1,5 FE180/E90</t>
  </si>
  <si>
    <t>74</t>
  </si>
  <si>
    <t>Pol130</t>
  </si>
  <si>
    <t>Kábel CHKE-V 5x1,5 FE180/E90</t>
  </si>
  <si>
    <t>76</t>
  </si>
  <si>
    <t>Pol131</t>
  </si>
  <si>
    <t>Kábel CHKE-V 3x2,5 FE180/E90</t>
  </si>
  <si>
    <t>78</t>
  </si>
  <si>
    <t>Pol132</t>
  </si>
  <si>
    <t>Kábel CHKE-V 3x1,5 FE180/E90</t>
  </si>
  <si>
    <t>80</t>
  </si>
  <si>
    <t>Pol133</t>
  </si>
  <si>
    <t>Kábel JE-H(st)H 2x2x0,8</t>
  </si>
  <si>
    <t>82</t>
  </si>
  <si>
    <t>Pol134</t>
  </si>
  <si>
    <t>Vodič CH-R 1x25 žltozelený</t>
  </si>
  <si>
    <t>84</t>
  </si>
  <si>
    <t>Pol135</t>
  </si>
  <si>
    <t>Vodič CH-R 1x10 žltozelený</t>
  </si>
  <si>
    <t>86</t>
  </si>
  <si>
    <t>Pol136</t>
  </si>
  <si>
    <t>Vodič CH-R 1x6 žltozelený</t>
  </si>
  <si>
    <t>88</t>
  </si>
  <si>
    <t>Pol137</t>
  </si>
  <si>
    <t>Vodič CH-R 1x4 žltozelený</t>
  </si>
  <si>
    <t>90</t>
  </si>
  <si>
    <t>Pol138</t>
  </si>
  <si>
    <t>Protipožiarna upchávka HILTI</t>
  </si>
  <si>
    <t>92</t>
  </si>
  <si>
    <t>Pol139</t>
  </si>
  <si>
    <t>I-Trubka FXP 25(750 N)</t>
  </si>
  <si>
    <t>94</t>
  </si>
  <si>
    <t>96</t>
  </si>
  <si>
    <t>98</t>
  </si>
  <si>
    <t>Pol142</t>
  </si>
  <si>
    <t>I-Trubka FXP 32 (750 N)</t>
  </si>
  <si>
    <t>100</t>
  </si>
  <si>
    <t>Pol143</t>
  </si>
  <si>
    <t>I-Trubka FXP 63 (750 N)</t>
  </si>
  <si>
    <t>102</t>
  </si>
  <si>
    <t>Pol144</t>
  </si>
  <si>
    <t>Káblový žľab pozinkovaný   100x60 + prepážka, vrátane úchytného a pomocného materiálu</t>
  </si>
  <si>
    <t>104</t>
  </si>
  <si>
    <t>53</t>
  </si>
  <si>
    <t>Pol145</t>
  </si>
  <si>
    <t>Káblový žľab pozinkovaný   200x60 + prepážka, vrátane úchytného a pomocného materiálu</t>
  </si>
  <si>
    <t>106</t>
  </si>
  <si>
    <t>Pol146</t>
  </si>
  <si>
    <t>Káblový žľab pozinkovaný  300x60 + prepážka, vrátane úchytného a pomocného materiálu</t>
  </si>
  <si>
    <t>108</t>
  </si>
  <si>
    <t>55</t>
  </si>
  <si>
    <t>110</t>
  </si>
  <si>
    <t>Pol148</t>
  </si>
  <si>
    <t>Káblový stúpací rebrík pozinkovaný  šírky 400, vrátane úchytného a pomocného materiálu</t>
  </si>
  <si>
    <t>112</t>
  </si>
  <si>
    <t>57</t>
  </si>
  <si>
    <t>Pol149</t>
  </si>
  <si>
    <t>Káblový žľab pozinkovaný  100x60, požiarne odolný E90, vrátane úchytného a pomocného materiálu</t>
  </si>
  <si>
    <t>114</t>
  </si>
  <si>
    <t>Pol150</t>
  </si>
  <si>
    <t>Káblový stúpací rebrík pozinkovaný  šírky 100, požiarne odolný E90, vrátane úchytného a pomocného materiálu</t>
  </si>
  <si>
    <t>116</t>
  </si>
  <si>
    <t>59</t>
  </si>
  <si>
    <t>Pol151</t>
  </si>
  <si>
    <t>Káblové príchytky, káblové spony na strop  (typ podľa potreby), typ príchytiek a spôsob vedenia káblov odsúhlasiť s architektom</t>
  </si>
  <si>
    <t>kpl</t>
  </si>
  <si>
    <t>118</t>
  </si>
  <si>
    <t>Pol152</t>
  </si>
  <si>
    <t>Ohrev vpustí (3x), vrátane čidla a pomocného materiálu</t>
  </si>
  <si>
    <t>120</t>
  </si>
  <si>
    <t>61</t>
  </si>
  <si>
    <t>Pol153</t>
  </si>
  <si>
    <t>Systém poplachového hlásenia Invalid - dodávka na klúč (vrátane zdroja, ovládacej jednotky, lankového spínača, signalizácie,..)</t>
  </si>
  <si>
    <t>122</t>
  </si>
  <si>
    <t>Pol154</t>
  </si>
  <si>
    <t>Ukončenie káblov</t>
  </si>
  <si>
    <t>124</t>
  </si>
  <si>
    <t>63</t>
  </si>
  <si>
    <t>Pol155</t>
  </si>
  <si>
    <t>Štítky plastové</t>
  </si>
  <si>
    <t>126</t>
  </si>
  <si>
    <t>D2</t>
  </si>
  <si>
    <t>Rozvádzače</t>
  </si>
  <si>
    <t>Pol156</t>
  </si>
  <si>
    <t>Rozvádzač  RH , viď PD (vrátane náplne)</t>
  </si>
  <si>
    <t>128</t>
  </si>
  <si>
    <t>65</t>
  </si>
  <si>
    <t>Pol157</t>
  </si>
  <si>
    <t>Rozvádzač  RS1 , viď PD (vrátane náplne)</t>
  </si>
  <si>
    <t>130</t>
  </si>
  <si>
    <t>Pol158</t>
  </si>
  <si>
    <t>Rozvádzač  RS2 , viď PD (vrátane náplne)</t>
  </si>
  <si>
    <t>132</t>
  </si>
  <si>
    <t>67</t>
  </si>
  <si>
    <t>Pol159</t>
  </si>
  <si>
    <t>Rozvádzač  RS3 , viď PD (vrátane náplne)</t>
  </si>
  <si>
    <t>134</t>
  </si>
  <si>
    <t>Pol160</t>
  </si>
  <si>
    <t>Rozvádzač  RS4 , viď PD (vrátane náplne)</t>
  </si>
  <si>
    <t>136</t>
  </si>
  <si>
    <t>69</t>
  </si>
  <si>
    <t>Pol161</t>
  </si>
  <si>
    <t>Rozvádzač  RB (bytový) , viď PD (vrátane náplne)</t>
  </si>
  <si>
    <t>138</t>
  </si>
  <si>
    <t>Pol162</t>
  </si>
  <si>
    <t>Rozvádzač  CBS, v prevedení E60,  viď PD (vrátane náplne)</t>
  </si>
  <si>
    <t>140</t>
  </si>
  <si>
    <t>71</t>
  </si>
  <si>
    <t>142</t>
  </si>
  <si>
    <t>D3</t>
  </si>
  <si>
    <t>Svietidlá (typy sú uvedené ako referenčné)</t>
  </si>
  <si>
    <t>Pol164</t>
  </si>
  <si>
    <t>144</t>
  </si>
  <si>
    <t>73</t>
  </si>
  <si>
    <t>Pol165</t>
  </si>
  <si>
    <t>146</t>
  </si>
  <si>
    <t>Pol166</t>
  </si>
  <si>
    <t>148</t>
  </si>
  <si>
    <t>75</t>
  </si>
  <si>
    <t>Pol167</t>
  </si>
  <si>
    <t>150</t>
  </si>
  <si>
    <t>Pol168</t>
  </si>
  <si>
    <t>152</t>
  </si>
  <si>
    <t>77</t>
  </si>
  <si>
    <t>Pol169</t>
  </si>
  <si>
    <t>154</t>
  </si>
  <si>
    <t>Pol170</t>
  </si>
  <si>
    <t>156</t>
  </si>
  <si>
    <t>79</t>
  </si>
  <si>
    <t>Pol171</t>
  </si>
  <si>
    <t>158</t>
  </si>
  <si>
    <t>Pol172</t>
  </si>
  <si>
    <t>160</t>
  </si>
  <si>
    <t>81</t>
  </si>
  <si>
    <t>Pol173</t>
  </si>
  <si>
    <t>162</t>
  </si>
  <si>
    <t>Pol174</t>
  </si>
  <si>
    <t>164</t>
  </si>
  <si>
    <t>83</t>
  </si>
  <si>
    <t>Pol175</t>
  </si>
  <si>
    <t>166</t>
  </si>
  <si>
    <t>D4</t>
  </si>
  <si>
    <t>Bleskozvod, uzemnenie</t>
  </si>
  <si>
    <t>Pol176</t>
  </si>
  <si>
    <t>Uzemňovacia pásovina FT 30x3,5 (30x4), vo výkope</t>
  </si>
  <si>
    <t>168</t>
  </si>
  <si>
    <t>85</t>
  </si>
  <si>
    <t>Pol177</t>
  </si>
  <si>
    <t>Krížová svorka 256 S6 FT</t>
  </si>
  <si>
    <t>170</t>
  </si>
  <si>
    <t>Pol178</t>
  </si>
  <si>
    <t>Rozpojovací dielec - svorka 233 8</t>
  </si>
  <si>
    <t>172</t>
  </si>
  <si>
    <t>87</t>
  </si>
  <si>
    <t>Pol179</t>
  </si>
  <si>
    <t>Kruhový vodič RD 10  PVC, vrátane upevňovacích svoriek</t>
  </si>
  <si>
    <t>174</t>
  </si>
  <si>
    <t>Pol180</t>
  </si>
  <si>
    <t>Kruhový vodič RD 8 ALU, vrátane uchytenia na streche</t>
  </si>
  <si>
    <t>176</t>
  </si>
  <si>
    <t>89</t>
  </si>
  <si>
    <t>Pol181</t>
  </si>
  <si>
    <t>Kruhový vodič izolovaný RD 8 ALU PVC, vrátane uchytenia v zateplení</t>
  </si>
  <si>
    <t>178</t>
  </si>
  <si>
    <t>Pol182</t>
  </si>
  <si>
    <t>Svorky na pripojenie okapov, oplechovaní, žlabov,..</t>
  </si>
  <si>
    <t>180</t>
  </si>
  <si>
    <t>91</t>
  </si>
  <si>
    <t>Pol183</t>
  </si>
  <si>
    <t>Rýchlospojka 249 B ST BP</t>
  </si>
  <si>
    <t>182</t>
  </si>
  <si>
    <t>Pol184</t>
  </si>
  <si>
    <t>Dilatačný diel 172 AR</t>
  </si>
  <si>
    <t>184</t>
  </si>
  <si>
    <t>93</t>
  </si>
  <si>
    <t>Pol185</t>
  </si>
  <si>
    <t>Zachytávacia tyč 101 VL2000 + F-FIX-16</t>
  </si>
  <si>
    <t>186</t>
  </si>
  <si>
    <t>Pol186</t>
  </si>
  <si>
    <t>Zachytávacia tyč 101 VL3000 + F-FIX-16+F-FIX S16</t>
  </si>
  <si>
    <t>188</t>
  </si>
  <si>
    <t>95</t>
  </si>
  <si>
    <t>Pol187</t>
  </si>
  <si>
    <t>Svorka 5002 N-VA (SKU) + revízne dvierka 5800 VZ</t>
  </si>
  <si>
    <t>190</t>
  </si>
  <si>
    <t>Pol188</t>
  </si>
  <si>
    <t>Číselný štítok 311 N-ALU 8-10</t>
  </si>
  <si>
    <t>192</t>
  </si>
  <si>
    <t>97</t>
  </si>
  <si>
    <t>Pol189</t>
  </si>
  <si>
    <t>Antikorózna páska</t>
  </si>
  <si>
    <t>194</t>
  </si>
  <si>
    <t>Pol190</t>
  </si>
  <si>
    <t>Tesniace manžety pre prechod uzemnenia cez stenu</t>
  </si>
  <si>
    <t>196</t>
  </si>
  <si>
    <t>Pol191</t>
  </si>
  <si>
    <t>Svorkovnica vyrovnania potenciálu -    TYP 1809 ( HUB)</t>
  </si>
  <si>
    <t>198</t>
  </si>
  <si>
    <t>D5</t>
  </si>
  <si>
    <t>HZS , Ostatné</t>
  </si>
  <si>
    <t>Pol192</t>
  </si>
  <si>
    <t>200</t>
  </si>
  <si>
    <t>101</t>
  </si>
  <si>
    <t>Pol193</t>
  </si>
  <si>
    <t>202</t>
  </si>
  <si>
    <t>Pol194</t>
  </si>
  <si>
    <t>204</t>
  </si>
  <si>
    <t>103</t>
  </si>
  <si>
    <t>Pol195</t>
  </si>
  <si>
    <t>Funkčné skúšky a oživenie</t>
  </si>
  <si>
    <t>206</t>
  </si>
  <si>
    <t>Pol196</t>
  </si>
  <si>
    <t>Murárska výpomoc - vysprávky</t>
  </si>
  <si>
    <t>208</t>
  </si>
  <si>
    <t>105</t>
  </si>
  <si>
    <t>Pol197</t>
  </si>
  <si>
    <t>Výkop a zához ryhy 120x80mm</t>
  </si>
  <si>
    <t>210</t>
  </si>
  <si>
    <t>Pol198</t>
  </si>
  <si>
    <t>212</t>
  </si>
  <si>
    <t>107</t>
  </si>
  <si>
    <t>Pol199</t>
  </si>
  <si>
    <t>214</t>
  </si>
  <si>
    <t>216</t>
  </si>
  <si>
    <t>Ostatné</t>
  </si>
  <si>
    <t>109</t>
  </si>
  <si>
    <t>111</t>
  </si>
  <si>
    <t>SO 01.2 - Rekonštrukcia ubytovne  B - nezelená časť</t>
  </si>
  <si>
    <t>01.2.1 - Stavebná časť a statika</t>
  </si>
  <si>
    <t xml:space="preserve">    1 - Zemné práce</t>
  </si>
  <si>
    <t xml:space="preserve">    2 - Zakladanie</t>
  </si>
  <si>
    <t xml:space="preserve">    4 - Vodorovné konštrukcie</t>
  </si>
  <si>
    <t xml:space="preserve">    5 - Komunikácie</t>
  </si>
  <si>
    <t xml:space="preserve">    711 - Izolácie proti vode a vlhkosti</t>
  </si>
  <si>
    <t xml:space="preserve">    725 - Zdravotechnika - zariaďovacie predmety</t>
  </si>
  <si>
    <t xml:space="preserve">    762 - Konštrukcie tesárske</t>
  </si>
  <si>
    <t xml:space="preserve">    763 - Konštrukcie - drevostavby</t>
  </si>
  <si>
    <t xml:space="preserve">    771 - Podlahy z dlaždíc</t>
  </si>
  <si>
    <t xml:space="preserve">    772 - Podlahy z prírodného a konglomerovaného kameňa</t>
  </si>
  <si>
    <t xml:space="preserve">    776 - Podlahy povlakové</t>
  </si>
  <si>
    <t xml:space="preserve">    781 - Obklady</t>
  </si>
  <si>
    <t xml:space="preserve">    784 - Maľby</t>
  </si>
  <si>
    <t>ost - Ostatné</t>
  </si>
  <si>
    <t>Zemné práce</t>
  </si>
  <si>
    <t>113107131.S</t>
  </si>
  <si>
    <t>Odstránenie krytu v ploche do 200 m2 z betónu prostého, hr. vrstvy do 150 mm,  -0,22500t</t>
  </si>
  <si>
    <t>131201101.S</t>
  </si>
  <si>
    <t>Výkop nezapaženej jamy v hornine 3, do 100 m3</t>
  </si>
  <si>
    <t>131201109.S</t>
  </si>
  <si>
    <t>Hĺbenie nezapažených jám a zárezov. Príplatok za lepivosť horniny 3</t>
  </si>
  <si>
    <t>132201101.S</t>
  </si>
  <si>
    <t>Výkop ryhy do šírky 600 mm v horn.3 do 100 m3</t>
  </si>
  <si>
    <t>132201109.S</t>
  </si>
  <si>
    <t>Príplatok k cene za lepivosť pri hĺbení rýh šírky do 600 mm zapažených i nezapažených s urovnaním dna v hornine 3</t>
  </si>
  <si>
    <t>162501122.S</t>
  </si>
  <si>
    <t>Vodorovné premiestnenie výkopku po spevnenej ceste z horniny tr.1-4, nad 100 do 1000 m3 na vzdialenosť do 3000 m</t>
  </si>
  <si>
    <t>162501123.S</t>
  </si>
  <si>
    <t>Vodorovné premiestnenie výkopku po spevnenej ceste z horniny tr.1-4, nad 100 do 1000 m3, príplatok k cene za každých ďalšich a začatých 1000 m</t>
  </si>
  <si>
    <t>171209002.S</t>
  </si>
  <si>
    <t>Poplatok za skládku - zemina a kamenivo (17 05) ostatné</t>
  </si>
  <si>
    <t>Zakladanie</t>
  </si>
  <si>
    <t>271521111.S</t>
  </si>
  <si>
    <t>Vankúše zhutnené pod základy z kameniva hrubého drveného, frakcie 16 - 125 mm</t>
  </si>
  <si>
    <t>273313521.S</t>
  </si>
  <si>
    <t>273321511.S</t>
  </si>
  <si>
    <t>Betón základových dosiek rámp a schodísk na teréne, železový (bez výstuže), tr. C30/37-XC1 (SK)-Cl 0,4-Dmax16-S3</t>
  </si>
  <si>
    <t>273351215.S</t>
  </si>
  <si>
    <t>Debnenie stien základových dosiek, zhotovenie-dielce</t>
  </si>
  <si>
    <t>273351216.S</t>
  </si>
  <si>
    <t>Debnenie stien základových dosiek, odstránenie-dielce</t>
  </si>
  <si>
    <t>274271302r</t>
  </si>
  <si>
    <t>Murivo základových pásov (m3) PREMAC 50x25x25 s betónovou výplňou C 30/37 hr. 250 mm</t>
  </si>
  <si>
    <t>274321511.S</t>
  </si>
  <si>
    <t>Betón základových pásov, železový (bez výstuže), tr. C30/37-XC1 (SK)-Cl 0,4-Dmax16-S3</t>
  </si>
  <si>
    <t>274351215.S</t>
  </si>
  <si>
    <t>Debnenie stien základových pásov, zhotovenie-dielce</t>
  </si>
  <si>
    <t>274351216.S</t>
  </si>
  <si>
    <t>Debnenie stien základových pásov, odstránenie-dielce</t>
  </si>
  <si>
    <t>274361821.S</t>
  </si>
  <si>
    <t>Výstuž základových pásov a dosiek z ocele B500 (10505)</t>
  </si>
  <si>
    <t>274362021.S</t>
  </si>
  <si>
    <t>Výstuž základových pásov a dosiek zo zvár. sietí KARI</t>
  </si>
  <si>
    <t>311234512</t>
  </si>
  <si>
    <t>3179411235</t>
  </si>
  <si>
    <t xml:space="preserve">Osadenie oceľových valcovaných nosníkov a stĺpov I, IE,U,UE,L, vrátane spojov a zvarov, kotvenia a chem. kotiev </t>
  </si>
  <si>
    <t>13384340005</t>
  </si>
  <si>
    <t>340238237</t>
  </si>
  <si>
    <t>340239237</t>
  </si>
  <si>
    <t>Vodorovné konštrukcie</t>
  </si>
  <si>
    <t>411321616.S</t>
  </si>
  <si>
    <t>Betón stropov doskových a trámových,  železový tr. C30/37-XC1 (SK)-Cl 0,4-Dmax16-S3</t>
  </si>
  <si>
    <t>411354262r</t>
  </si>
  <si>
    <t>Debnenie stropu, zabudované s plechom vlnitým pozinkovaným, výšky vĺn TR.100/275 hr. 1,0 mm</t>
  </si>
  <si>
    <t>411362021.S</t>
  </si>
  <si>
    <t>Výstuž stropov doskových, trámových, vložkových,konzolových alebo balkónových, zo zváraných sietí KARI</t>
  </si>
  <si>
    <t>413321616.S</t>
  </si>
  <si>
    <t>Betón nosníkov, železový tr. C 30/37 - XC1 (SK)- Cl0,4 -Dmax16 -S3</t>
  </si>
  <si>
    <t>413351107.S</t>
  </si>
  <si>
    <t>Debnenie nosníka zhotovenie-dielce</t>
  </si>
  <si>
    <t>413351108.S</t>
  </si>
  <si>
    <t>Debnenie nosníka odstránenie-dielce</t>
  </si>
  <si>
    <t>413351215.S</t>
  </si>
  <si>
    <t>Podporná konštrukcia nosníkov výšky do 4 m zaťaženia do 20 kPa - zhotovenie</t>
  </si>
  <si>
    <t>413351216.S</t>
  </si>
  <si>
    <t>Podporná konštrukcia nosníkov výšky do 4 m zaťaženia do 20 kPa - odstránenie</t>
  </si>
  <si>
    <t>413361821.S</t>
  </si>
  <si>
    <t>Výstuž nosníkov a trámov, bez rozdielu tvaru a uloženia, B500 (10505)</t>
  </si>
  <si>
    <t>Komunikácie</t>
  </si>
  <si>
    <t>564231111.S</t>
  </si>
  <si>
    <t>Podklad alebo podsyp zo štrkopiesku s rozprestretím, vlhčením a zhutnením, po zhutnení hr. 100 mm</t>
  </si>
  <si>
    <t>611451331.S</t>
  </si>
  <si>
    <t>Oprava vnútorných vápenocementových štukových omietok oceľ. hladených stropov opravovanej plochy 10-30%</t>
  </si>
  <si>
    <t>612451320.S</t>
  </si>
  <si>
    <t>Oprava vnútorných vápenocementových omietok stien v množstve opravovanej plochy nad 10 do 30 % hladkých</t>
  </si>
  <si>
    <t>612460227.S</t>
  </si>
  <si>
    <t>Vnútorná stierka stien vápenná, hr. 2 mm</t>
  </si>
  <si>
    <t>612460243.S</t>
  </si>
  <si>
    <t>Vnútorná omietka stien vápennocementová jadrová (hrubá), hr. 20 mm</t>
  </si>
  <si>
    <t>631311100r</t>
  </si>
  <si>
    <t xml:space="preserve">M+D Doplnenie podkladného betónu vrátane výstuže v mieste otvorov z kanálov UK (pod HI) o ploche do 1,0 m2 a hr.100 mm, vrátane pomocného strateného debnenia </t>
  </si>
  <si>
    <t>631312141.S</t>
  </si>
  <si>
    <t>Doplnenie existujúcich mazanín prostým betónom (v mieste UK a ZTI kanálov) (s dodaním hmôt) bez poteru rýh v mazaninách</t>
  </si>
  <si>
    <t>631312511.S</t>
  </si>
  <si>
    <t>Mazanina z betónu prostého (m3) tr. C 12/15 hr.nad 40 do 80 mm</t>
  </si>
  <si>
    <t>631315511.S</t>
  </si>
  <si>
    <t>Mazanina z betónu prostého - okapový chodník (m3) tr. C 12/15 hr.nad 120 do 240 mm</t>
  </si>
  <si>
    <t>631319121.S</t>
  </si>
  <si>
    <t>Príplatok za zníženie obrusnosti s prísadou predp. v projekte pre mazaninu hr. nad 40 do 80 mm</t>
  </si>
  <si>
    <t>631351101.S</t>
  </si>
  <si>
    <t>Debnenie stien, rýh a otvorov v podlahách zhotovenie</t>
  </si>
  <si>
    <t>631351102.S</t>
  </si>
  <si>
    <t>Debnenie stien, rýh a otvorov v podlahách odstránenie</t>
  </si>
  <si>
    <t>632440115.S</t>
  </si>
  <si>
    <t>Anhydritový samonivelizačný poter, pevnosti v tlaku 20 MPa, hr. 35 mm, vrátane dilatovania</t>
  </si>
  <si>
    <t>632440117.S</t>
  </si>
  <si>
    <t xml:space="preserve">Anhydritový samonivelizačný poter, pevnosti v tlaku 20 MPa, hr. 44 mm, vrátane dilatovania </t>
  </si>
  <si>
    <t>632452641.S</t>
  </si>
  <si>
    <t>Cementová samonivelizačná stierka, hr. 2 mm</t>
  </si>
  <si>
    <t>940000001</t>
  </si>
  <si>
    <t xml:space="preserve">M+D požiarne upchávky </t>
  </si>
  <si>
    <t>940000002</t>
  </si>
  <si>
    <t>941955001.S</t>
  </si>
  <si>
    <t>Lešenie ľahké pracovné pomocné, s výškou lešeňovej podlahy do 1,20 m</t>
  </si>
  <si>
    <t>941955101.S</t>
  </si>
  <si>
    <t>Lešenie ľahké pracovné v schodisku plochy do 6 m2, s výškou lešeňovej podlahy do 1,50 m</t>
  </si>
  <si>
    <t>952901111.S</t>
  </si>
  <si>
    <t>Vyčistenie budov pri výške podlaží do 4 m</t>
  </si>
  <si>
    <t>961055111r</t>
  </si>
  <si>
    <t>Búranie základov a zakl. dosiek, schodísk vstupov základoch železobetónových,  -2,40000t</t>
  </si>
  <si>
    <t>962031132.S</t>
  </si>
  <si>
    <t>Búranie priečok alebo vybúranie otvorov plochy nad 4 m2 z tehál pálených, plných alebo dutých hr. do 150 mm,  -0,19600t</t>
  </si>
  <si>
    <t>962032231r</t>
  </si>
  <si>
    <t>Búranie muriva alebo vybúranie otvorov plochy nad 4 m2 nadzákladového zo siporex. tvárnic , na VC maltu,  -0,680t</t>
  </si>
  <si>
    <t>963012520.S</t>
  </si>
  <si>
    <t>Búranie stropov z dosiek alebo panelov zo železobetónu prefabrikovaných s dutinami hr. nad 140 mm,  -1,60000t</t>
  </si>
  <si>
    <t>965022121.S</t>
  </si>
  <si>
    <t>Búranie kamenných dlažobných dosiek alebo dlažieb z lomového kameňa alebo kociek, vrátane lepiacej cem. malty  -0,43200t</t>
  </si>
  <si>
    <t>965043341.S</t>
  </si>
  <si>
    <t>Búranie podkladov pod dlažby, liatych dlažieb a mazanín,betón s poterom,teracom hr.do 100 mm, plochy nad 4 m2  -2,20000t</t>
  </si>
  <si>
    <t>965081712.S</t>
  </si>
  <si>
    <t>Búranie dlažieb, bez podklad. lôžka z xylolit., alebo keramických dlaždíc hr. do 10 mm,  -0,02000t</t>
  </si>
  <si>
    <t>965081812.S</t>
  </si>
  <si>
    <t>Búranie dlažieb, z kamen., cement., terazzových, čadičových alebo keramických, hr. nad 10 mm,  -0,06500t</t>
  </si>
  <si>
    <t>968061112.S</t>
  </si>
  <si>
    <t>Vyvesenie dreveného okenného krídla do suti plochy do 1,5 m2, -0,01200t</t>
  </si>
  <si>
    <t>968061113.S</t>
  </si>
  <si>
    <t>Vyvesenie dreveného okenného krídla do suti plochy nad 1,5 m2, -0,01600t</t>
  </si>
  <si>
    <t>968061125.S</t>
  </si>
  <si>
    <t>Vyvesenie dreveného dverného krídla do suti plochy do 2 m2, -0,02400t</t>
  </si>
  <si>
    <t>968061126.S</t>
  </si>
  <si>
    <t>Vyvesenie dreveného dverného krídla do suti plochy nad 2 m2, -0,02700t</t>
  </si>
  <si>
    <t>968062244.S</t>
  </si>
  <si>
    <t>Vybúranie drevených rámov okien jednod. plochy do 1 m2,  -0,04100t</t>
  </si>
  <si>
    <t>968062245.S</t>
  </si>
  <si>
    <t>Vybúranie drevených rámov okien jednoduchých plochy do 2 m2,  -0,03100t</t>
  </si>
  <si>
    <t>968062246.S</t>
  </si>
  <si>
    <t>Vybúranie drevených rámov okien jednoduchých plochy do 4 m2,  -0,02700t</t>
  </si>
  <si>
    <t>968062247.S</t>
  </si>
  <si>
    <t>Vybúranie drevených rámov okien jednoduchých plochy nad 4 m2,  -0,02300t</t>
  </si>
  <si>
    <t>968072870r</t>
  </si>
  <si>
    <t>Vybúranie oceľových mreží vrátane výplne a kotvenia,  -0,00600t</t>
  </si>
  <si>
    <t>971033641.S</t>
  </si>
  <si>
    <t>Vybúranie otvorov v murive tehl. plochy do 4 m2 hr. do 300 mm,  -1,87500t</t>
  </si>
  <si>
    <t>971055021.S</t>
  </si>
  <si>
    <t>Rezanie konštrukcií zo železobetónu hr. panelu 250 mm stenovou pílou -0,03000t</t>
  </si>
  <si>
    <t>976071111.S</t>
  </si>
  <si>
    <t>Vybúranie kovových madiel a zábradlí,  -0,03700t</t>
  </si>
  <si>
    <t>976071115r</t>
  </si>
  <si>
    <t>Vybúranie kovových madiel a zábradlí s drev. výplňo,  -0,0800t</t>
  </si>
  <si>
    <t>981011112.S</t>
  </si>
  <si>
    <t>Demolácia budov, postupným rozoberaním, ostatných,obojstranne obitých, prípadne omietnutých,  -0,22200t</t>
  </si>
  <si>
    <t>711</t>
  </si>
  <si>
    <t>Izolácie proti vode a vlhkosti</t>
  </si>
  <si>
    <t>711141559.S</t>
  </si>
  <si>
    <t>Zhotovenie  izolácie proti zemnej vlhkosti a tlakovej vode vodorovná NAIP pritavením</t>
  </si>
  <si>
    <t>628310001000.S</t>
  </si>
  <si>
    <t>Pás asfaltový s posypom hr. 3,5 mm vystužený sklenenou rohožou</t>
  </si>
  <si>
    <t>711462301.S</t>
  </si>
  <si>
    <t>711463301.S</t>
  </si>
  <si>
    <t>998711203.S</t>
  </si>
  <si>
    <t>Presun hmôt pre izoláciu proti vode v objektoch výšky nad 12 do 60 m</t>
  </si>
  <si>
    <t>712370550.S</t>
  </si>
  <si>
    <t>Zhotovenie povlakovej krytiny striech plochých do 10° fóliou FPO položenou voľne</t>
  </si>
  <si>
    <t>713111125.S</t>
  </si>
  <si>
    <t>Montáž tepelnej izolácie stropov rovných minerálnou vlnou, spodkom prilepením</t>
  </si>
  <si>
    <t>631440004000.S</t>
  </si>
  <si>
    <t>Doska z minerálnej vlny hr. 100 mm, izolácia pre šikmé strechy, nezaťažené stropy, priečky</t>
  </si>
  <si>
    <t>713120010.S</t>
  </si>
  <si>
    <t>Zakrývanie tepelnej izolácie podláh fóliou</t>
  </si>
  <si>
    <t>283230011400.S</t>
  </si>
  <si>
    <t>Asfaltová lepenka alt. PE fólia</t>
  </si>
  <si>
    <t>713121111.S</t>
  </si>
  <si>
    <t>Montáž tepelnej izolácie podláh minerálnou vlnou, kladená voľne v jednej vrstve</t>
  </si>
  <si>
    <t>631440021400</t>
  </si>
  <si>
    <t>631440021300</t>
  </si>
  <si>
    <t>713122111.S</t>
  </si>
  <si>
    <t>Montáž tepelnej izolácie podláh polystyrénom, kladeným voľne v jednej vrstve</t>
  </si>
  <si>
    <t>713131132.S</t>
  </si>
  <si>
    <t>Montáž tepelnej izolácie stien minerálnou vlnou, celoplošným prilepením</t>
  </si>
  <si>
    <t>631440033400.S</t>
  </si>
  <si>
    <t>Doska z minerálnej vlny hr. 150 mm, izolácia pre zateplenie plochých striech</t>
  </si>
  <si>
    <t>725</t>
  </si>
  <si>
    <t>Zdravotechnika - zariaďovacie predmety</t>
  </si>
  <si>
    <t>725110811.S</t>
  </si>
  <si>
    <t>Demontáž záchoda splachovacieho s nádržou alebo s tlakovým splachovačom,  -0,01933t</t>
  </si>
  <si>
    <t>súb.</t>
  </si>
  <si>
    <t>113</t>
  </si>
  <si>
    <t>725130811.S</t>
  </si>
  <si>
    <t>Demontáž pisoárového státia 1 dielnych,  -0,03968t</t>
  </si>
  <si>
    <t>725190152.S</t>
  </si>
  <si>
    <t>Demontážpriečky z drevotrieskových DTD dosiek na 0,02650 t</t>
  </si>
  <si>
    <t>115</t>
  </si>
  <si>
    <t>725210821.S</t>
  </si>
  <si>
    <t>Demontáž umývadiel alebo umývadielok bez výtokovej armatúry,  -0,01946t</t>
  </si>
  <si>
    <t>725330820.S</t>
  </si>
  <si>
    <t>Demontáž výlevky bez výtokovej armatúry, bez nádrže a splachovacieho potrubia, diturvitovej,  -0,03470t</t>
  </si>
  <si>
    <t>117</t>
  </si>
  <si>
    <t>762</t>
  </si>
  <si>
    <t>Konštrukcie tesárske</t>
  </si>
  <si>
    <t>762431305.S</t>
  </si>
  <si>
    <t>M+D Obloženie stien z dosiek OSB skrutkovaných na oc. nosníky hr. dosky 22 mm</t>
  </si>
  <si>
    <t>119</t>
  </si>
  <si>
    <t>762810016r</t>
  </si>
  <si>
    <t>M+D záklop stropov z dosiek OSB hr. dosky 22 mm, vrátane vyspádovania OSB pásmi</t>
  </si>
  <si>
    <t>998762203.S</t>
  </si>
  <si>
    <t>Presun hmôt pre konštrukcie tesárske v objektoch výšky od 12 do 24 m</t>
  </si>
  <si>
    <t>763</t>
  </si>
  <si>
    <t>Konštrukcie - drevostavby</t>
  </si>
  <si>
    <t>121</t>
  </si>
  <si>
    <t>763115512</t>
  </si>
  <si>
    <t>763115514</t>
  </si>
  <si>
    <t>123</t>
  </si>
  <si>
    <t>763119521.S</t>
  </si>
  <si>
    <t>Demontáž sadrokartónovej priečky, jednoduchá nosná oceľová konštrukcia, jednoduché opláštenie, -0,03036t</t>
  </si>
  <si>
    <t>763126610r</t>
  </si>
  <si>
    <t>125</t>
  </si>
  <si>
    <t>763126611r</t>
  </si>
  <si>
    <t>7631168660</t>
  </si>
  <si>
    <t>127</t>
  </si>
  <si>
    <t>7631168661</t>
  </si>
  <si>
    <t>7631168621</t>
  </si>
  <si>
    <t>129</t>
  </si>
  <si>
    <t>763116870r</t>
  </si>
  <si>
    <t>7631266200</t>
  </si>
  <si>
    <t>131</t>
  </si>
  <si>
    <t>763126620r</t>
  </si>
  <si>
    <t>763126622r</t>
  </si>
  <si>
    <t>133</t>
  </si>
  <si>
    <t>763129521.S</t>
  </si>
  <si>
    <t>Demontáž sadrokartónovej predsadenej alebo šachtovej steny, s jednoduchou oceľovou konštrukciou, jednoduché opláštenie, -0,01662t</t>
  </si>
  <si>
    <t>7631350200</t>
  </si>
  <si>
    <t>Kazetový podhľad 600 x 600 mm, závesná konštrukcia, doska sadrokartónová biela hr. 12,5 mm (PP3)</t>
  </si>
  <si>
    <t>135</t>
  </si>
  <si>
    <t>7631350350</t>
  </si>
  <si>
    <t>7631350351</t>
  </si>
  <si>
    <t>Kazetový podhľad 600 x 600 mm, závesná konštrukcia, doska sadrokartónová biela hr. 15 mm /napr. Thermatex/ PO 45 min. (PP6)</t>
  </si>
  <si>
    <t>137</t>
  </si>
  <si>
    <t>7631350750</t>
  </si>
  <si>
    <t>Kazetový podhľad 600 x 600 mm, závesná konštrukcia, doska sadrokartónová biela do vlhkého prostredia hr. 12,5 mm (PP2)</t>
  </si>
  <si>
    <t>7631382100</t>
  </si>
  <si>
    <t>139</t>
  </si>
  <si>
    <t>998763403.S</t>
  </si>
  <si>
    <t>Presun hmôt pre sádrokartónové konštrukcie v stavbách (objektoch) výšky od 7 do 24 m</t>
  </si>
  <si>
    <t>764172491.S</t>
  </si>
  <si>
    <t>Montáž krytiny z trapézového plechu, sklon do 30°</t>
  </si>
  <si>
    <t>141</t>
  </si>
  <si>
    <t>138310002000</t>
  </si>
  <si>
    <t>764311822.S</t>
  </si>
  <si>
    <t>Demontáž krytiny hladkej strešnej, so sklonom do 30st.,  -0,00732t</t>
  </si>
  <si>
    <t>143</t>
  </si>
  <si>
    <t>764410850.S</t>
  </si>
  <si>
    <t>Demontáž oplechovania parapetov rš od 100 do 330 mm,  -0,00135t</t>
  </si>
  <si>
    <t>764430530.S</t>
  </si>
  <si>
    <t>M+D Oplechovanie muriva a atík z poplastovaného plechu 0,6 mm, vrátane rohov r.š. 490 mm (k5z)</t>
  </si>
  <si>
    <t>145</t>
  </si>
  <si>
    <t>7647511dz1</t>
  </si>
  <si>
    <t>M+D Zvodová rúra s klamp. kotlíkom, dl. 4,5 m kruhová poplast. plech 0,6 mm vrátane príslušenstva, priemer 120 mm, vrátane kotvenia (dz1,dz2)</t>
  </si>
  <si>
    <t>147</t>
  </si>
  <si>
    <t>7666214Oi1</t>
  </si>
  <si>
    <t>149</t>
  </si>
  <si>
    <t>7666214Oi2</t>
  </si>
  <si>
    <t>7666214Oi3</t>
  </si>
  <si>
    <t>151</t>
  </si>
  <si>
    <t>7666621D10L</t>
  </si>
  <si>
    <t>7666621D11L</t>
  </si>
  <si>
    <t>M+D int. dvojkr. protipožiarne dvere 1600x1970 mm, priehlad prot. sklo s polodrážkou, EW30/D3-C, povrch. úp. HPL LAM- BK, matná, vrátane obložkovej zárubne LAM DVD - BK, kovanie so samozatváračom, chrom. klučky so štítom, viď PD (D11L)</t>
  </si>
  <si>
    <t>153</t>
  </si>
  <si>
    <t>7666621D12P</t>
  </si>
  <si>
    <t>M+D int. dvojkr. protipožiarne dvere 1600x1970 mm, hladké s polodrážkou, EW30/D3-C, povrch. úp. HPL LAM- BK, matná, vrátane obložkovej zárubne LAM DVD - BK, kovanie so samozatváračom, chrom. klučka s gulou so štítom, viď PD (D12P)</t>
  </si>
  <si>
    <t>7666621D1L</t>
  </si>
  <si>
    <t>M+D int. jednokr. protipožiarne dvere 800x1970 mm, hladké s priezorom s polodrážkou, EW30/D3-C, povrchová úprava CPL LAM- BK, matná, vrátane obložkovej zárubne, kovanie so samozatváračom, chrom. klučka s gulou so štítom, viď PD (D1L)</t>
  </si>
  <si>
    <t>155</t>
  </si>
  <si>
    <t>7666621D1P</t>
  </si>
  <si>
    <t>M+D int. jednokr. protipožiarne dvere 800x1970 mm, hladké s priezorom s polodrážkou, EW30/D3-C, povrchová úprava CPL LAM- BK, matná, vrátane obložkovej zárubne, kovanie so samozatváračom, chrom. klučka s gulou so štítom, viď PD (D1P)</t>
  </si>
  <si>
    <t>7666621D2L</t>
  </si>
  <si>
    <t>M+D int. jednokr. dvere 800x1970 mm, hladké s polodrážkou, povrchová úprava CPL LAM- BK, matná, vrátane drevenej (BK) obložkovej zárubne, kovanie chrom. klučka so štítom, viď PD (D2L)</t>
  </si>
  <si>
    <t>157</t>
  </si>
  <si>
    <t>7666621D2P</t>
  </si>
  <si>
    <t>M+D int. jednokr. dvere 800x1970 mm, hladké s polodrážkou, povrchová úprava CPL LAM- BK, matná, vrátane drevenej (BK) obložkovej zárubne, kovanie chrom. klučka so štítom, viď PD (D2P)</t>
  </si>
  <si>
    <t>7666621D3L</t>
  </si>
  <si>
    <t>M+D int. jednokr. dvere 600x1970 mm, hladké s polodrážkou s vetr. dráž., povrchová úprava HPL LAM- BK, matná, vrátane obložkovej zárubne LAM DVD -BK, kovanie chrom. klučka so štítom s WC poistkou, viď PD (D3L)</t>
  </si>
  <si>
    <t>159</t>
  </si>
  <si>
    <t>7666621D3P</t>
  </si>
  <si>
    <t>M+D int. jednokr. dvere 600x1970 mm, hladké s polodrážkou s vetr. dráž., povrchová úprava HPL LAM- BK, matná, vrátane obložkovej zárubne LAM DVD -BK, kovanie chrom. klučka so štítom s WC poistkou, viď PD (D3P)</t>
  </si>
  <si>
    <t>7666621D4L</t>
  </si>
  <si>
    <t>M+D int. jednokr. dvere 700x1970 mm, hladké s polodrážkou s vetr. dráž., povrchová úprava HPL LAM- BK, matná, vrátane obložkovej zárubne LAM DVD -BK, kovanie chrom. klučka so štítom s WC poistkou, viď PD (D4L)</t>
  </si>
  <si>
    <t>161</t>
  </si>
  <si>
    <t>7666621D4P</t>
  </si>
  <si>
    <t>M+D int. jednokr. dvere 700x1970 mm, hladké s polodrážkou s vetr. dráž., povrchová úprava HPL LAM- BK, matná, vrátane obložkovej zárubne LAM DVD -BK, kovanie chrom. klučka so štítom s WC poistkou, viď PD (D4P)</t>
  </si>
  <si>
    <t>7666621D5wL</t>
  </si>
  <si>
    <t>M+D int. jednokr. protipož. dvere 800x1970 mm, hladké s polodrážkou, priehl. prot. sklo VSG číre, EW30/D3-C, povrchová úprava CPL LAM- BK, matná, vrátane obložkovej zárubne, kovanie so samozatváračom, chrom. klučky so štítom, viď PD (D5wL)</t>
  </si>
  <si>
    <t>163</t>
  </si>
  <si>
    <t>7666621D5iP</t>
  </si>
  <si>
    <t>M+D int. jednokr. protipož. dvere 800x1970 mm, hladké s polodrážkou, priehl. prot. sklo VSG číre, EL30/D3-C, povrchová úprava CPL LAM- BK, matná, vrátane obložkovej zárubne, kovanie so samozatváračom, chrom. klučky so štítom, viď PD (D5iP)</t>
  </si>
  <si>
    <t>7666621D6L</t>
  </si>
  <si>
    <t>M+D int. jednokr. dvere 800x1970 mm, hladké s polodrážkou, povrchová úprava HPL LAM- BK, matná, vrátane drevenej obložkovej zárubne LAM DVD -BK, kovanie chrom. klučka s gulou, viď PD (D6L)</t>
  </si>
  <si>
    <t>165</t>
  </si>
  <si>
    <t>7666621D7bfL</t>
  </si>
  <si>
    <t>M+D int. jednokr. dvere 700x1970 mm, hladké bezfalcové s vetr. dráž., povrchová úprava HPL LAM- BK, matná, vrátane drevenej obložkovej zárubne LAM DVD -BK, kovanie chrom. klučka so štítom s WC poistkou, viď PD (D7bfL)</t>
  </si>
  <si>
    <t>7666621D7L</t>
  </si>
  <si>
    <t>M+D int. jednokr. dvere 600x1970 mm, hladké s polodrážkou s vetr. dráž., povrchová úprava HPL LAM- BK, matná, vrátane drevenej obložkovej zárubne LAM DVD -BK, kovanie chrom. klučka so štítom s WC poistkou, viď PD (D7L)</t>
  </si>
  <si>
    <t>167</t>
  </si>
  <si>
    <t>7666621D8Pim</t>
  </si>
  <si>
    <t>M+D int. jednokr. protipožiarne dvere 900x1970 mm, hladké s polodrážkou s vetr. drážkou, EW30/D3-C, povrchová úprava HPL LAM- BK, matná, vrátane obložkovej zárubne, kovanie so samozatváračom chrom. klučka so štítom s WC poistkou, viď PD (D8Pim)</t>
  </si>
  <si>
    <t>7666621D9L</t>
  </si>
  <si>
    <t>169</t>
  </si>
  <si>
    <t>7666621D9P</t>
  </si>
  <si>
    <t>171</t>
  </si>
  <si>
    <t>76716110Z1</t>
  </si>
  <si>
    <t>M+D inter. zábradlie na vonk obvode schodov cca 3,4 m/podlažie, material nerez trubka pr. 40mm a pr. 25mm, pás ocel 40/6mm, povrch nerez mat., madlo min 1000 mm od podlahy, vrátane kotvenia a príslušenstva (Z1)</t>
  </si>
  <si>
    <t>76716110Z2</t>
  </si>
  <si>
    <t>M+D inter. zábradlie na vnut. obvode schodov cca 3,5 m/podlažie, material nerez trubka pr. 40mm a pr. 25mm, pás ocel 40/6mm, povrch nerez mat., madlo min 1000 mm od podlahy, vrátane kotvenia a príslušenstva (Z2)</t>
  </si>
  <si>
    <t>173</t>
  </si>
  <si>
    <t>76716110Z3</t>
  </si>
  <si>
    <t>M+D inter. zábradlie na medzipodestách schodov L=5,3 m/podlažie, material nerez trubka pr. 40mm a pr. 25mm, pás ocel 40/6mm, povrch nerez mat., madlo min 1000 mm od podlahy, vrátane kotvenia a príslušenstva (Z3)</t>
  </si>
  <si>
    <t>76716110Z4</t>
  </si>
  <si>
    <t>M+D inter. zábradlie na medzipodestách schodov L=2,85 m, material nerez trubka pr. 40 mm a pr. 25 mm, pás ocel 40/6 mm, povrch nerez mat., madlo min 1000 mm od podlahy, vrátane kotvenia a príslušenstva (Z4)</t>
  </si>
  <si>
    <t>175</t>
  </si>
  <si>
    <t>7671620ZR1</t>
  </si>
  <si>
    <t>M+D exterierové zábradlie rampy pre imobilných, madlo 750 a 900 mm dl. 9550 mm+4880 mm a vodiaca tyč 300 mmod podlahy rampy, nerez trubka pr. 40 mm, pás ocel 40/5 mm, povrch. úprava nerez matný, vrátane kotvenia  (ZR1)</t>
  </si>
  <si>
    <t>7671620ZR2</t>
  </si>
  <si>
    <t>M+D exterierové madlo dl. 1900 mm ,nerez trubka pr. 40 mm, pás ocel 40/5 mm, povrch. úprava nerez matný, vrátane kotvenia (ZR2)</t>
  </si>
  <si>
    <t>177</t>
  </si>
  <si>
    <t>767331801r</t>
  </si>
  <si>
    <t>Demontáž akejkoľvek striešky zo steny nad vchodové dvere,  -0,0025t</t>
  </si>
  <si>
    <t>767581801.S</t>
  </si>
  <si>
    <t>Demontáž podhľadov kaziet,  -0,00500t</t>
  </si>
  <si>
    <t>179</t>
  </si>
  <si>
    <t>767581802r</t>
  </si>
  <si>
    <t>Demontáž podhľadov lamiel (FEAL),  -0,00400t</t>
  </si>
  <si>
    <t>767582800.S</t>
  </si>
  <si>
    <t>Demontáž podhľadov roštov,  -0,00200t</t>
  </si>
  <si>
    <t>181</t>
  </si>
  <si>
    <t>76759020R1</t>
  </si>
  <si>
    <t>M+D čistiacej rohože 600x2000 mm, v zapusť. ráme do exterieru (1 zóna) osadená do Al. rámu, kom. tvrdého vlákna, gumy, kefky a Al. škrabky (R1)</t>
  </si>
  <si>
    <t>76759020R2</t>
  </si>
  <si>
    <t>M+D čistiacej rohože 600x2000 mm, v zapusť. ráme do interieru (2 zóna), komb s vložkou z tvrdého vlákna a kefky (R2)</t>
  </si>
  <si>
    <t>183</t>
  </si>
  <si>
    <t>7676415DI1L</t>
  </si>
  <si>
    <t>M+D dvere vstupné int. hliníkové dvojkrídlové s nadsvetlíkom, rozm. 1800(2000)x2160+550 mm, s izolačným bezp. sklom, vrátane bezp. kovania so samozatvaračom, lesk. chrom. madlo pr. 40 mm s vložkou, viď PD (DI1L)</t>
  </si>
  <si>
    <t>7676415DI2L</t>
  </si>
  <si>
    <t>M+D dvere vstupné int. protipožiarne hliníkové dvojkrídlové, rozm. 1800(2200)x2160(2260) mm, priehladne protipožiarne sklo VSG MAT, EW15/D3-C, vrátane bezp. kovania so samozatvaračom, lesk. chrom. madlo pr. 40 mm s vložkou, viď PD (DI2L)</t>
  </si>
  <si>
    <t>185</t>
  </si>
  <si>
    <t>7676415DI2P</t>
  </si>
  <si>
    <t>M+D dvere vstupné int. protipožiarne hliníkové dvojkrídlové, rozm. 1800(2200)x2160(2260) mm, priehladne protipožiarne sklo VSG MAT, EW15/D3-C, vrátane bezp. kovania so samozatvaračom, lesk. chrom. madlo pr. 40 mm s vložkou, viď PD (DI2P)</t>
  </si>
  <si>
    <t>7676415DI3L</t>
  </si>
  <si>
    <t>M+D dvere vstupné int. protipožiarne hliníkové dvojkrídlové, rozm. 1800x2160 mm, priehladne protipožiarne sklo VSG MAT, EW30/D3-C, vrátane bezp. kovania so samozatvaračom, lesk. chrom. madlo pr. 40 mm s vložkou, viď PD (DI3L)</t>
  </si>
  <si>
    <t>187</t>
  </si>
  <si>
    <t>7676415DI3P</t>
  </si>
  <si>
    <t>M+D dvere vstupné int. protipožiarne hliníkové dvojkrídlové, rozm. 1800x2160 mm, priehladne protipožiarne sklo VSG MAT, EW30/D3-C, vrátane bezp. kovania so samozatvaračom, lesk. chrom. madlo pr. 40 mm s vložkou, viď PD (DI3P)</t>
  </si>
  <si>
    <t>7678321PO4</t>
  </si>
  <si>
    <t>M+D hliníkového rebríka 2x7 st. (á=400) nosnosťou 150 kg, na min. výšku 3800 mm pre výlez na strechu, vrátane kotvenia na záves na stenu (PO4)</t>
  </si>
  <si>
    <t>189</t>
  </si>
  <si>
    <t>767833SUS1</t>
  </si>
  <si>
    <t>M+D výsuvny sušiak 1600x480 mm, vrátane kotvenia do stropu, ručné spúšťanie (SUS1)</t>
  </si>
  <si>
    <t>767995OS1</t>
  </si>
  <si>
    <t>M+D  uzavretie ocel. stĺpov v zrkadle schodiska 2x pás oceľ 50/8 mm, dl. 3000 mm, spojiť 2x klobúk s maticou M8, prep. závit tyčou m8-120 mm, á300 mm, vrátane kotvenia a náterov (OS1)</t>
  </si>
  <si>
    <t>191</t>
  </si>
  <si>
    <t>771</t>
  </si>
  <si>
    <t>Podlahy z dlaždíc</t>
  </si>
  <si>
    <t>771275107.S</t>
  </si>
  <si>
    <t xml:space="preserve">Montáž obkladov schodiskových stupňov dlaždicami do tmelu </t>
  </si>
  <si>
    <t>193</t>
  </si>
  <si>
    <t>597740001001</t>
  </si>
  <si>
    <t>597740001002</t>
  </si>
  <si>
    <t>195</t>
  </si>
  <si>
    <t>771415010.S</t>
  </si>
  <si>
    <t>Montáž soklíkov z obkladačiek do tmelu v. 100 mm</t>
  </si>
  <si>
    <t>771575107.S</t>
  </si>
  <si>
    <t xml:space="preserve">Montáž podláh z dlaždíc keramických do tmelu </t>
  </si>
  <si>
    <t>197</t>
  </si>
  <si>
    <t>597740000900.S</t>
  </si>
  <si>
    <t>597740001110.S</t>
  </si>
  <si>
    <t>199</t>
  </si>
  <si>
    <t>998771203.S</t>
  </si>
  <si>
    <t>Presun hmôt pre podlahy z dlaždíc v objektoch výšky nad 12 do 24 m</t>
  </si>
  <si>
    <t>772</t>
  </si>
  <si>
    <t>Podlahy z prírodného a konglomerovaného kameňa</t>
  </si>
  <si>
    <t>772211302.S</t>
  </si>
  <si>
    <t>Montáž obkladu schodiskových stupňov a vstupov doskami z pravideľných tvarov hr. 30 mm</t>
  </si>
  <si>
    <t>201</t>
  </si>
  <si>
    <t>58384000750r</t>
  </si>
  <si>
    <t>Kamenný obklad hr. 30 mm- protišmyková úprava (s presahom 25 mm)</t>
  </si>
  <si>
    <t>998772203.S</t>
  </si>
  <si>
    <t>776</t>
  </si>
  <si>
    <t>Podlahy povlakové</t>
  </si>
  <si>
    <t>203</t>
  </si>
  <si>
    <t>776511810.S</t>
  </si>
  <si>
    <t>Odstránenie povlakových podláh z nášľapnej plochy lepených bez podložky,  -0,00100t</t>
  </si>
  <si>
    <t>776541100.S</t>
  </si>
  <si>
    <t>Lepenie povlakových podláh PVC heterogénnych v pásoch</t>
  </si>
  <si>
    <t>205</t>
  </si>
  <si>
    <t>284110000605.S</t>
  </si>
  <si>
    <t>998776203.S</t>
  </si>
  <si>
    <t>Presun hmôt pre podlahy povlakové v objektoch výšky nad 12 do 24 m</t>
  </si>
  <si>
    <t>781</t>
  </si>
  <si>
    <t>Obklady</t>
  </si>
  <si>
    <t>207</t>
  </si>
  <si>
    <t>781445018.S</t>
  </si>
  <si>
    <t>Montáž obkladov vnútor. stien z obkladačiek kladených do tmelu</t>
  </si>
  <si>
    <t>597640002400r</t>
  </si>
  <si>
    <t>209</t>
  </si>
  <si>
    <t>998781203.S</t>
  </si>
  <si>
    <t>Presun hmôt pre obklady keramické v objektoch výšky nad 12 do 24 m</t>
  </si>
  <si>
    <t>784</t>
  </si>
  <si>
    <t>Maľby</t>
  </si>
  <si>
    <t>784410100.S</t>
  </si>
  <si>
    <t>Penetrovanie jednonásobné jemnozrnných podkladov výšky do 3,80 m</t>
  </si>
  <si>
    <t>211</t>
  </si>
  <si>
    <t>784452271</t>
  </si>
  <si>
    <t>Maľby z maliarskych zmesí  - oteruvzdorná maľba, ručne nanášané dvojnásobné základné na podklad jemnozrnný výšky do 3,80 m</t>
  </si>
  <si>
    <t>784452271r</t>
  </si>
  <si>
    <t>Maľby z maliarskych zmesí - umyvať. maľba, ručne nanášané dvojnásobné základné na podklad jemnozrnný výšky do 3,80 m</t>
  </si>
  <si>
    <t>ost</t>
  </si>
  <si>
    <t>213</t>
  </si>
  <si>
    <t>1001001</t>
  </si>
  <si>
    <t>pomocné výpočty -neoceňovať !!!</t>
  </si>
  <si>
    <t>01.2.4 - Zdravotechnika</t>
  </si>
  <si>
    <t xml:space="preserve">    8 - Rúrové vedenie</t>
  </si>
  <si>
    <t xml:space="preserve">    714 - Akustické a protiotrasové opatrenie</t>
  </si>
  <si>
    <t xml:space="preserve">    721 - Zdravotechnika - vnútorná kanalizácia</t>
  </si>
  <si>
    <t xml:space="preserve">    721.1 - Zdravotechnika - dažďová kanalizácia</t>
  </si>
  <si>
    <t xml:space="preserve">    722 - Zdravotechnika - vnútorný vodovod</t>
  </si>
  <si>
    <t xml:space="preserve">    722.1 - Zdravotechnika - požiarný vodovod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</si>
  <si>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</si>
  <si>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</si>
  <si>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</si>
  <si>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</si>
  <si>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174101001.S</t>
  </si>
  <si>
    <t>Zásyp sypaninou so zhutnením jám, šachiet, rýh, zárezov alebo okolo objektov do 100 m3</t>
  </si>
  <si>
    <t>175101202.S</t>
  </si>
  <si>
    <t>Obsyp objektov sypaninou z vhodných hornín 1 až 4 s prehodením sypaniny</t>
  </si>
  <si>
    <t>583310002700.S</t>
  </si>
  <si>
    <t>Štrkopiesok frakcia 0-8 mm</t>
  </si>
  <si>
    <t>451572111.S</t>
  </si>
  <si>
    <t>Lôžko pod potrubie, stoky a drobné objekty, v otvorenom výkope z kameniva drobného ťaženého 0-4 mm</t>
  </si>
  <si>
    <t>Rúrové vedenie</t>
  </si>
  <si>
    <t>871375378</t>
  </si>
  <si>
    <t>Potrubie kanalizačné Wavin SafeTech PE 100 RC SDR17 zvárané natupo D 315x18,7 mm</t>
  </si>
  <si>
    <t>894421112.S</t>
  </si>
  <si>
    <t>Zriadenie šachiet prefabrikovaných 4-10t</t>
  </si>
  <si>
    <t>592240002100.S</t>
  </si>
  <si>
    <t>Kónus betónový so stúpadlom pre kanalizačnú šachtu DN 1000, hr. steny 100 mm, rozmer 1000x625x580 mm</t>
  </si>
  <si>
    <t>592240003700</t>
  </si>
  <si>
    <t>Dno výšky 1000 mm priame TBZ-Q.1 100/100 V max 60 pre kanalizačnú šachtu DN 1000, rozmer 1000/1000x600 mm</t>
  </si>
  <si>
    <t>592240002300</t>
  </si>
  <si>
    <t>Skruž výšky 250 mm TBS-Q.1 100/25/10 PS pre kanalizačnú šachtu DN 1000 TYP Q.1, hr. steny 100 mm, rozmer 1000x250x100 mm</t>
  </si>
  <si>
    <t>592240002500</t>
  </si>
  <si>
    <t>Skruž výšky 500 mm TBS-Q.1 100/50/10 PS pre kanalizačnú šachtu DN 1000 TYP Q.1, hr. steny 100 mm, rozmer 1000x500x100 mm</t>
  </si>
  <si>
    <t>899103111.S</t>
  </si>
  <si>
    <t>Osadenie poklopu liatinového a oceľového vrátane rámu hmotn. nad 100 do 150 kg</t>
  </si>
  <si>
    <t>592240008400.S</t>
  </si>
  <si>
    <t>713482111</t>
  </si>
  <si>
    <t>Montáž trubíc z PE, hr.do 10 mm,vnút.priemer do 38 mm</t>
  </si>
  <si>
    <t>283310002600</t>
  </si>
  <si>
    <t>283310002700</t>
  </si>
  <si>
    <t>283310002800</t>
  </si>
  <si>
    <t>283310002900</t>
  </si>
  <si>
    <t>283310003000</t>
  </si>
  <si>
    <t>713482121</t>
  </si>
  <si>
    <t>Montáž trubíc z PE, hr.15-20 mm,vnút.priemer do 38 mm</t>
  </si>
  <si>
    <t>283310004500</t>
  </si>
  <si>
    <t>283310004600.S</t>
  </si>
  <si>
    <t>Izolačná PE trubica dxhr. 18x20 mm, nadrezaná, na izolovanie rozvodov vody, kúrenia, zdravotechniky</t>
  </si>
  <si>
    <t>283310004700</t>
  </si>
  <si>
    <t>283310004800</t>
  </si>
  <si>
    <t>283310004900</t>
  </si>
  <si>
    <t>283310005000</t>
  </si>
  <si>
    <t>713482131</t>
  </si>
  <si>
    <t>Montáž trubíc z PE, hr.30 mm,vnút.priemer do 38 mm</t>
  </si>
  <si>
    <t>283310006200</t>
  </si>
  <si>
    <t>283310006300</t>
  </si>
  <si>
    <t>283310006400</t>
  </si>
  <si>
    <t>283310006500</t>
  </si>
  <si>
    <t>283310006100</t>
  </si>
  <si>
    <t>283310006900</t>
  </si>
  <si>
    <t>998713201</t>
  </si>
  <si>
    <t>Presun hmôt pre izolácie tepelné v objektoch výšky do 6 m</t>
  </si>
  <si>
    <t>714</t>
  </si>
  <si>
    <t>Akustické a protiotrasové opatrenie</t>
  </si>
  <si>
    <t>714391001</t>
  </si>
  <si>
    <t>998714201.S</t>
  </si>
  <si>
    <t>Presun hmôt pre izolácie akustické a protiotrasové opatrenia v objektoch výšky (hĺbky) do 6 m</t>
  </si>
  <si>
    <t>721</t>
  </si>
  <si>
    <t>Zdravotechnika - vnútorná kanalizácia</t>
  </si>
  <si>
    <t>721171202</t>
  </si>
  <si>
    <t>721171203</t>
  </si>
  <si>
    <t>721171204</t>
  </si>
  <si>
    <t>721171205</t>
  </si>
  <si>
    <t>721171211</t>
  </si>
  <si>
    <t>721171237</t>
  </si>
  <si>
    <t>721171238</t>
  </si>
  <si>
    <t>721171318</t>
  </si>
  <si>
    <t>721171319</t>
  </si>
  <si>
    <t>721211510</t>
  </si>
  <si>
    <t>Čistiaca tvarovka d 75, zvislá montáž</t>
  </si>
  <si>
    <t>721211512</t>
  </si>
  <si>
    <t>Čistiaca tvarovka d 110, zvislá montáž</t>
  </si>
  <si>
    <t>721221406</t>
  </si>
  <si>
    <t>Zápachová uzávierka podomietková pre pračky HL406</t>
  </si>
  <si>
    <t>721226010</t>
  </si>
  <si>
    <t>Vetracia hlavica  HL807</t>
  </si>
  <si>
    <t>721226011</t>
  </si>
  <si>
    <t>Vetracia hlavica  HL810</t>
  </si>
  <si>
    <t>721282110</t>
  </si>
  <si>
    <t>Privzdušňovací ventil HL904</t>
  </si>
  <si>
    <t>721282112</t>
  </si>
  <si>
    <t>Podomietkový privzdušňovací ventil plochý HL905N</t>
  </si>
  <si>
    <t>721531070</t>
  </si>
  <si>
    <t>Protipožiarny uzáver d 75</t>
  </si>
  <si>
    <t>721531100</t>
  </si>
  <si>
    <t>Protipožiarny uzáver d 110</t>
  </si>
  <si>
    <t>998721201</t>
  </si>
  <si>
    <t>Presun hmôt pre vnútornú kanalizáciu v objektoch výšky do 6 m</t>
  </si>
  <si>
    <t>721.1</t>
  </si>
  <si>
    <t>Zdravotechnika - dažďová kanalizácia</t>
  </si>
  <si>
    <t>721171308</t>
  </si>
  <si>
    <t>721171329</t>
  </si>
  <si>
    <t>721211513</t>
  </si>
  <si>
    <t>Čistiaca tvarovka d 125, zvislá montáž</t>
  </si>
  <si>
    <t>721531125</t>
  </si>
  <si>
    <t>Protipožiarny uzáver d 125</t>
  </si>
  <si>
    <t>721286100</t>
  </si>
  <si>
    <t>Strešný vpust</t>
  </si>
  <si>
    <t>998721201.S</t>
  </si>
  <si>
    <t>722</t>
  </si>
  <si>
    <t>Zdravotechnika - vnútorný vodovod</t>
  </si>
  <si>
    <t>722131110</t>
  </si>
  <si>
    <t>722131111</t>
  </si>
  <si>
    <t>722131113</t>
  </si>
  <si>
    <t>722131114</t>
  </si>
  <si>
    <t>722131115</t>
  </si>
  <si>
    <t>722131117</t>
  </si>
  <si>
    <t>722131121</t>
  </si>
  <si>
    <t>722170015</t>
  </si>
  <si>
    <t>722170020</t>
  </si>
  <si>
    <t>722170025</t>
  </si>
  <si>
    <t>722170030</t>
  </si>
  <si>
    <t>722174550</t>
  </si>
  <si>
    <t>Potrubie trasované v zemi z polyetylénu PE100 D75, PN16, vratane tvaroviek</t>
  </si>
  <si>
    <t>722181401</t>
  </si>
  <si>
    <t>Potrubie trasované v betónovom kanály nerezové D25, vratane tvaroviek</t>
  </si>
  <si>
    <t>722181501</t>
  </si>
  <si>
    <t>Potrubie trasované v betónovom kanály nerezové D65, vratane tvaroviek</t>
  </si>
  <si>
    <t>722220015</t>
  </si>
  <si>
    <t>Uzáver závitový priamy pre vodu G 1/2"</t>
  </si>
  <si>
    <t>722220020</t>
  </si>
  <si>
    <t>Uzáver závitový priamy pre vodu G 3/4"</t>
  </si>
  <si>
    <t>722220025</t>
  </si>
  <si>
    <t>Uzáver závitový priamy pre vodu G 1"</t>
  </si>
  <si>
    <t>722220030</t>
  </si>
  <si>
    <t>Uzáver závitový priamy pre vodu G 5/4"</t>
  </si>
  <si>
    <t>722220035</t>
  </si>
  <si>
    <t>Uzáver závitový priamy pre vodu G 2"</t>
  </si>
  <si>
    <t>722220045</t>
  </si>
  <si>
    <t>Uzáver závitový priamy pre vodu G 2 1/2"</t>
  </si>
  <si>
    <t>722220136</t>
  </si>
  <si>
    <t>Kohút plniaci a vypúšťací závitový priamy pre vodu s hadicovou prípojkou  G 1/2"</t>
  </si>
  <si>
    <t>722221015</t>
  </si>
  <si>
    <t>Spatná armatúra G 1/2"</t>
  </si>
  <si>
    <t>722221017</t>
  </si>
  <si>
    <t>Spatná armatúra G 3/4"</t>
  </si>
  <si>
    <t>722221019</t>
  </si>
  <si>
    <t>Spatná armatúra G 1"</t>
  </si>
  <si>
    <t>722221310</t>
  </si>
  <si>
    <t>Ventil regulačný šikmy pre rozvod TV s možnosťou termostatickej regulácie 1/2"</t>
  </si>
  <si>
    <t>722220130</t>
  </si>
  <si>
    <t>Ventil odvzdušňovaci a privzdušňovací 1/2"</t>
  </si>
  <si>
    <t>722231001</t>
  </si>
  <si>
    <t>Meranie vody - studená pitná voda - hlavný prívod:  - Armatúra proti spatnému prúdeniu DN 50, PN16, typ GA  RU 277</t>
  </si>
  <si>
    <t>722231005</t>
  </si>
  <si>
    <t>Meranie vody - studená pitná voda - hlavný prívod:  - Uzáver DN 50</t>
  </si>
  <si>
    <t>722231010</t>
  </si>
  <si>
    <t>Meranie vody - studená pitná voda - hlavný prívod:  - Filter DN 50</t>
  </si>
  <si>
    <t>722231020</t>
  </si>
  <si>
    <t>Meranie vody - studená pitná voda - hlavný prívod:  - Vodomer DN 50 s dialkovým prenosom</t>
  </si>
  <si>
    <t>722231040</t>
  </si>
  <si>
    <t>Meranie vody - studená pitná voda - hlavný prívod:  - Uzáver s vypúšťaním 1/2"</t>
  </si>
  <si>
    <t>722241001</t>
  </si>
  <si>
    <t>Meranie vody - teplá voda - hlavný prívod:  - uzáver DN 50</t>
  </si>
  <si>
    <t>722241002</t>
  </si>
  <si>
    <t>Meranie vody - teplá voda - hlavný prívod:  - Vodomer DN 50 s diaľkovým prenosom dát</t>
  </si>
  <si>
    <t>722241003</t>
  </si>
  <si>
    <t>Meranie vody - teplá voda - hlavný prívod:  - Filter DN 50</t>
  </si>
  <si>
    <t>722241004</t>
  </si>
  <si>
    <t>Meranie vody - teplá voda - hlavný prívod:  - Uzáver s vypúšťaním 1/2"</t>
  </si>
  <si>
    <t>722241005</t>
  </si>
  <si>
    <t>Meranie vody - teplá voda - hlavný prívod:  -Teplomer s vývodom 1/2", 0-120 st.C</t>
  </si>
  <si>
    <t>998722201</t>
  </si>
  <si>
    <t>Presun hmôt pre vnútorný vodovod v objektoch výšky do 6 m</t>
  </si>
  <si>
    <t>722.1</t>
  </si>
  <si>
    <t>Zdravotechnika - požiarný vodovod</t>
  </si>
  <si>
    <t>722130213</t>
  </si>
  <si>
    <t>722130216</t>
  </si>
  <si>
    <t>722220050</t>
  </si>
  <si>
    <t>722250005</t>
  </si>
  <si>
    <t>Montáž hydrantového systému s tvarovo stálou hadicou D 25</t>
  </si>
  <si>
    <t>449150003000</t>
  </si>
  <si>
    <t>Hydrantový systém s tvarovo stálou hadicou D 25</t>
  </si>
  <si>
    <t>722261001</t>
  </si>
  <si>
    <t>725119400</t>
  </si>
  <si>
    <t>Montáž WC zavesné</t>
  </si>
  <si>
    <t>218</t>
  </si>
  <si>
    <t>6420000010</t>
  </si>
  <si>
    <t>220</t>
  </si>
  <si>
    <t>6420000011</t>
  </si>
  <si>
    <t>Ovládacia doštička chrómová</t>
  </si>
  <si>
    <t>222</t>
  </si>
  <si>
    <t>6420000012</t>
  </si>
  <si>
    <t>224</t>
  </si>
  <si>
    <t>725219401.S</t>
  </si>
  <si>
    <t>Montáž umývadla keramického na skrutky do muriva, vr. batérie, sifónu</t>
  </si>
  <si>
    <t>226</t>
  </si>
  <si>
    <t>5520000001</t>
  </si>
  <si>
    <t>228</t>
  </si>
  <si>
    <t>5520000002</t>
  </si>
  <si>
    <t>230</t>
  </si>
  <si>
    <t>725245270</t>
  </si>
  <si>
    <t>Montáž sprchových kútov kompletných štvorcových, vr. vaničky, sprchy</t>
  </si>
  <si>
    <t>232</t>
  </si>
  <si>
    <t>642610000400.S</t>
  </si>
  <si>
    <t>725332320.S</t>
  </si>
  <si>
    <t>Montáž výlevky keramickej závesnej komplet, vr. batérie, sklapacieho roštu, sifónu</t>
  </si>
  <si>
    <t>642730000010</t>
  </si>
  <si>
    <t>725819201</t>
  </si>
  <si>
    <t>Montáž ventilu nástenného G 1/2 rohového</t>
  </si>
  <si>
    <t>551110007700</t>
  </si>
  <si>
    <t>725311201</t>
  </si>
  <si>
    <t>Montáž drezového setu</t>
  </si>
  <si>
    <t>65145000010</t>
  </si>
  <si>
    <t>725851001</t>
  </si>
  <si>
    <t>Umývadlo imobilný komplet</t>
  </si>
  <si>
    <t>5521200020</t>
  </si>
  <si>
    <t>725861001</t>
  </si>
  <si>
    <t>Montáž WC imobilný</t>
  </si>
  <si>
    <t>651620000000</t>
  </si>
  <si>
    <t>998725201.S</t>
  </si>
  <si>
    <t>Presun hmôt pre zariaďovacie predmety v objektoch výšky do 6 m</t>
  </si>
  <si>
    <t>01.2.5 - Vzduchotechnika</t>
  </si>
  <si>
    <t xml:space="preserve">    769.0 - Montáž, Doprava, Prirážky</t>
  </si>
  <si>
    <t xml:space="preserve">    769.1 - Vetranie wc, umyvární a upratovačiek</t>
  </si>
  <si>
    <t xml:space="preserve">    769.2 - Vetranie chodieb</t>
  </si>
  <si>
    <t xml:space="preserve">    769.3 - Vetranie práčovne so sušiarňou 1.NP:</t>
  </si>
  <si>
    <t xml:space="preserve">    769.4 - Vetranie jedální 113, 203,303,403</t>
  </si>
  <si>
    <t>769.0</t>
  </si>
  <si>
    <t>Montáž, Doprava, Prirážky</t>
  </si>
  <si>
    <t>769000001</t>
  </si>
  <si>
    <t>Montáž</t>
  </si>
  <si>
    <t>769.1</t>
  </si>
  <si>
    <t>Vetranie wc, umyvární a upratovačiek</t>
  </si>
  <si>
    <t>76900000001.1</t>
  </si>
  <si>
    <t>76900000001.2</t>
  </si>
  <si>
    <t>76900000001.3</t>
  </si>
  <si>
    <t>76900000001.4</t>
  </si>
  <si>
    <t>76900000001.5</t>
  </si>
  <si>
    <t>Samoťahová výfukova strešná hlavica STH 180</t>
  </si>
  <si>
    <t>76900000001.6</t>
  </si>
  <si>
    <t>Samoťahová výfukova strešná hlavica STH 125</t>
  </si>
  <si>
    <t>76900000001.7.1</t>
  </si>
  <si>
    <t>Kruhové potrubie spiro - pozink. plech vrátane tvaroviek, spoj. materiálu - d180/15% tvar.</t>
  </si>
  <si>
    <t>76900000001.7.2</t>
  </si>
  <si>
    <t>Kruhové potrubie spiro - pozink. plech vrátane tvaroviek, spoj. materiálu - d125/15% tvar.</t>
  </si>
  <si>
    <t>76900000001.7.3</t>
  </si>
  <si>
    <t>Kruhové potrubie spiro - pozink. plech vrátane tvaroviek, spoj. materiálu - d100/25% tvar.</t>
  </si>
  <si>
    <t>76900000001.7.4</t>
  </si>
  <si>
    <t>Kruhové potrubie spiro - pozink. plech vrátane tvaroviek, spoj. materiálu - vodotesné zaslepenia stupačiek d180</t>
  </si>
  <si>
    <t>76900000001.7.5</t>
  </si>
  <si>
    <t>Kruhové potrubie spiro - pozink. plech vrátane tvaroviek, spoj. materiálu - vodotesné zaslepenia stupačiek d125</t>
  </si>
  <si>
    <t>76900000001</t>
  </si>
  <si>
    <t>Tepelná izolácia  - 15mm + AL - stupačky min. 1 bm pod strechou</t>
  </si>
  <si>
    <t>76900000002</t>
  </si>
  <si>
    <t>Kotevný, montážny a závesový matr. spolu  - s pružným kotvením do steny šachty</t>
  </si>
  <si>
    <t>kg</t>
  </si>
  <si>
    <t>769.2</t>
  </si>
  <si>
    <t>Vetranie chodieb</t>
  </si>
  <si>
    <t>76900000002.1</t>
  </si>
  <si>
    <t>76900000002.2</t>
  </si>
  <si>
    <t>Tanierový ventil kovový EFF 200</t>
  </si>
  <si>
    <t>76900000002.3</t>
  </si>
  <si>
    <t>Požiarna klapka kazetová F-C2-200-H0</t>
  </si>
  <si>
    <t>76900000002.4.1</t>
  </si>
  <si>
    <t>Štvorhranné potrubie sk. I. - pozink. plech, vrátane tvaroviek, spoj. a tesniaceho matriálu - do obvodu 1260/15% tvar.</t>
  </si>
  <si>
    <t>76900000002.4.2</t>
  </si>
  <si>
    <t>Štvorhranné potrubie sk. I. - pozink. plech, vrátane tvaroviek, spoj. a tesniaceho matriálu - do obvodu 800/20% tvar.</t>
  </si>
  <si>
    <t>76900000002.4.3</t>
  </si>
  <si>
    <t xml:space="preserve">Štvorhranné potrubie sk. I. - pozink. plech, vrátane tvaroviek, spoj. a tesniaceho matriálu - vodotesné zaslepenia stupačky 200x200 </t>
  </si>
  <si>
    <t>76900000002.4.4</t>
  </si>
  <si>
    <t>Štvorhranné potrubie sk. I. - pozink. plech, vrátane tvaroviek, spoj. a tesniaceho matriálu - kruhové potrubie pozinkované d300</t>
  </si>
  <si>
    <t>769.3</t>
  </si>
  <si>
    <t>Vetranie práčovne so sušiarňou 1.NP:</t>
  </si>
  <si>
    <t>76900000003.1</t>
  </si>
  <si>
    <t>76900000003.2</t>
  </si>
  <si>
    <t>Prívod vzduchu - vložka tlmiča hluku 10/300 L: 1000 s nábehom aj výbehom</t>
  </si>
  <si>
    <t>76900000003.3</t>
  </si>
  <si>
    <t>76900000003.5</t>
  </si>
  <si>
    <t>76900000003.6</t>
  </si>
  <si>
    <t>Odvod vzduchu - Vložka tlmiča hluku 10/300 L: 500 s nábehom aj výbehom</t>
  </si>
  <si>
    <t>76900000003.7</t>
  </si>
  <si>
    <t>Odvod vzduchu - Vložka tlmiča hluku 10/300 L: 1000 s nábehom aj výbehom</t>
  </si>
  <si>
    <t>76900000003.8</t>
  </si>
  <si>
    <t>Odvod vzduchu - Šikmá hlavica so sitom 300x400/45°</t>
  </si>
  <si>
    <t>76900000003.10.1</t>
  </si>
  <si>
    <t>Štvorhranné potrubie sk. I. - pozink. plech, vodotesné spoje vrátane tvaroviek, spoj. a tesniaceho matriálu - do obvodu 1420/15% tvar.</t>
  </si>
  <si>
    <t>76900000003.10.2</t>
  </si>
  <si>
    <t>Tepelná izolácia  - 15mm + AL fólia do exteriéru</t>
  </si>
  <si>
    <t>76900000003.10.3</t>
  </si>
  <si>
    <t>Požiarna izolácia na potrubie odoln. 30 min.</t>
  </si>
  <si>
    <t>76900000003.10.5</t>
  </si>
  <si>
    <t>Betónové kocky 400x400x60 - kotvenie jednotky na streche</t>
  </si>
  <si>
    <t>76900000003.10.6</t>
  </si>
  <si>
    <t>Fatrafol fólia - 2x podložka pod kocky</t>
  </si>
  <si>
    <t>769.4</t>
  </si>
  <si>
    <t>Vetranie jedální 113, 203,303,403</t>
  </si>
  <si>
    <t>76900000004.1</t>
  </si>
  <si>
    <t>76900000004.1.1</t>
  </si>
  <si>
    <t>76900000004.1.2</t>
  </si>
  <si>
    <t>Príslušenstvo - Manžety FK200</t>
  </si>
  <si>
    <t>76900000004.1.3</t>
  </si>
  <si>
    <t>Príslušenstvo - Spätná klapka RSK 200</t>
  </si>
  <si>
    <t>76900000004.1.4</t>
  </si>
  <si>
    <t>Príslušenstvo - Tlmič hluku potrubný LDC200/900</t>
  </si>
  <si>
    <t>76900000004.2</t>
  </si>
  <si>
    <t>76900000004.3</t>
  </si>
  <si>
    <t>Šikmá hlavica so sitom 200x400/45°</t>
  </si>
  <si>
    <t>76900000004.4</t>
  </si>
  <si>
    <t>Samoťahová výfukova strešná hlavica STH 200</t>
  </si>
  <si>
    <t>76900000004.5</t>
  </si>
  <si>
    <t>Štvorhranné potrubie sk. I. - pozink. plech, vodotesné spoje vrátane tvaroviek, spoj. a tesniaceho matriálu - do obvodu 1260/15% tvar.</t>
  </si>
  <si>
    <t>76900000004.6</t>
  </si>
  <si>
    <t>Kruhové potrubie pozinkované - d200 /20% tvar.</t>
  </si>
  <si>
    <t>76900000004.6.1</t>
  </si>
  <si>
    <t>Kruhové potrubie pozinkované - vodotesné spoje - vodotesné zaslepenia stupačiek d200</t>
  </si>
  <si>
    <t>Úroveň 4:</t>
  </si>
  <si>
    <t>01.2.7a - Elektrická požiarna signalizácia -  EPS</t>
  </si>
  <si>
    <t xml:space="preserve">D - OBJEKT B ELEKTRICKÁ POŽIARNA SIGNALIZÁCIA </t>
  </si>
  <si>
    <t xml:space="preserve">    D1 - A: KONCOVÉ ZARIADENIA</t>
  </si>
  <si>
    <t xml:space="preserve">    D2 - B: ELEKTROINŠTALAČNÝ MATERIÁL A PRÁCE</t>
  </si>
  <si>
    <t xml:space="preserve">    D3 - C: TECHNICKO-INŽINIERSKE PRÁCE A SLUŽBY</t>
  </si>
  <si>
    <t xml:space="preserve">OBJEKT B ELEKTRICKÁ POŽIARNA SIGNALIZÁCIA </t>
  </si>
  <si>
    <t>A: KONCOVÉ ZARIADENIA</t>
  </si>
  <si>
    <t>Pol1</t>
  </si>
  <si>
    <t>Pol2</t>
  </si>
  <si>
    <t>GSM Komunikátor (certifikovaný v zmysle EN54) vrátane inštalačnej krabice</t>
  </si>
  <si>
    <t>Pol3</t>
  </si>
  <si>
    <t>opticko-dymový hlásič</t>
  </si>
  <si>
    <t>Pol4</t>
  </si>
  <si>
    <t>tepelný hlásič</t>
  </si>
  <si>
    <t>Pol5</t>
  </si>
  <si>
    <t>pätica pre automatický hlásič</t>
  </si>
  <si>
    <t>Pol6</t>
  </si>
  <si>
    <t>paralelná indikácia pre automatický hlásič</t>
  </si>
  <si>
    <t>Pol7</t>
  </si>
  <si>
    <t>tlačidlový hlásič (červená farba)</t>
  </si>
  <si>
    <t>Pol8</t>
  </si>
  <si>
    <t>vstupno-výstupný modul vrátane inštalačnej krabice</t>
  </si>
  <si>
    <t>Pol9</t>
  </si>
  <si>
    <t>linkový maják vrátane pätice</t>
  </si>
  <si>
    <t>Pol10</t>
  </si>
  <si>
    <t>relé s inštalačnou krabicou</t>
  </si>
  <si>
    <t>Pol11</t>
  </si>
  <si>
    <t>označenie prvku EPS</t>
  </si>
  <si>
    <t>B: ELEKTROINŠTALAČNÝ MATERIÁL A PRÁCE</t>
  </si>
  <si>
    <t>kábel, bezhalogénový, požiarne odolný, B2ca s1d1a1</t>
  </si>
  <si>
    <t>CYA 10 zž</t>
  </si>
  <si>
    <t>izolovaný vodič, B2ca s1d1a1</t>
  </si>
  <si>
    <t>CU10</t>
  </si>
  <si>
    <t>káblové oko</t>
  </si>
  <si>
    <t>Pol12</t>
  </si>
  <si>
    <t>kovový káblový rebrík šírka 100 x výška 60, požiarne odolný PS30 vrátane výložníkov, závesov, spojovacieho materiálu a príslušenstva, sonap</t>
  </si>
  <si>
    <t>UDF</t>
  </si>
  <si>
    <t>kovová príchytka pre jeden kábel vrátane skrutky resp. kotvy, kompletná, požiarna odolnosť PS30, úchyt kábla každých 30cm</t>
  </si>
  <si>
    <t>Pol13</t>
  </si>
  <si>
    <t>drobný montážny a pomocný materiál (hmoždinky, skrutky pre zariadenia, ostatné príslušenstvo a pod.)</t>
  </si>
  <si>
    <t>Pol14</t>
  </si>
  <si>
    <t>značenie trasy vedenia</t>
  </si>
  <si>
    <t>Pol15</t>
  </si>
  <si>
    <t>C: TECHNICKO-INŽINIERSKE PRÁCE A SLUŽBY</t>
  </si>
  <si>
    <t>Pol16</t>
  </si>
  <si>
    <t>Pol17</t>
  </si>
  <si>
    <t>Pol18</t>
  </si>
  <si>
    <t>Pol19</t>
  </si>
  <si>
    <t>Pol28</t>
  </si>
  <si>
    <t>odvoz a likvidácia odpadu</t>
  </si>
  <si>
    <t>01.2.7b - Hlasová signalizácia požiaru - HSP</t>
  </si>
  <si>
    <t>D - OBJEKT B HLASOVÁ SIGNALIZÁCIA POŽIARU</t>
  </si>
  <si>
    <t>OBJEKT B HLASOVÁ SIGNALIZÁCIA POŽIARU</t>
  </si>
  <si>
    <t>Pol36</t>
  </si>
  <si>
    <t>riadiaca jednotka systému HSP má v ráme 2x slot pre zosilňovač + 1 záložný, umožňuje pripojiť 8 reproduktorových liniek, max. možný inštalovaný výkon 2x 500 W + 1x 500 W záloha</t>
  </si>
  <si>
    <t>Pol37</t>
  </si>
  <si>
    <t>digitálny výkonový zosilňovač – zásuvný modul v ráme, trieda D, výkon 500 W, výstupné napájanie 100 V / 70 V / 50 V, frekv. rozsah 40 Hz–20 kHz, ventilátor s protiprachovým filtrom</t>
  </si>
  <si>
    <t>Pol38</t>
  </si>
  <si>
    <t>zálohový napájací zdroj 1150 W, 8x výstup 31 V DC / 25 A + 3x výstup 31 V DC / 5 A + 3x výstup 24 V DC / 5 A pre dobíjanie akumulátorov 2x 12 V DC (28–100 Ah, nie sú súčasťou, samostatné umiestnenie), diagnostické prepojenie s riadiacimi jednotkami, napáj</t>
  </si>
  <si>
    <t>Pol39</t>
  </si>
  <si>
    <t>akumulátor 12 V - 65 Ah - rozmer 350 x 167 x 181 mm, hmotnosť 19,5 kg / ks</t>
  </si>
  <si>
    <t>Pol40</t>
  </si>
  <si>
    <t>stanica hlásateľa s mikrofónom</t>
  </si>
  <si>
    <t>Pol41</t>
  </si>
  <si>
    <t>reproduktorová skrinka 6W/100V, keramická svorkovnica s tepelnou poistkou, odbočky 3W, 1,5W a 0,8W, citlivosť 94dB (1W/1m), frekvenčný rozsah 100 Hz - 20 kHz, Certifikát EN 54-24, montáž na omietku, EN 54-24</t>
  </si>
  <si>
    <t>Pol42</t>
  </si>
  <si>
    <t>stropný reproduktor 6W/100V, keramická svorkovnica s tepelnou poistkou, odbočky 3W, 1,5W a 0,8W, citlivosť 94dB (1W/1m), frekvenčný rozsah 100 Hz - 20 kHz, Certifikát EN 54-24, montáž do zníženého stropu, EN 54-24</t>
  </si>
  <si>
    <t>Pol43</t>
  </si>
  <si>
    <t>označenie reproduktora</t>
  </si>
  <si>
    <t>Pol44</t>
  </si>
  <si>
    <t>koncový člen reproduktorovej linky EOL</t>
  </si>
  <si>
    <t>Pol45</t>
  </si>
  <si>
    <t>montážny inštalačný rack 24U, strešná ventilačná jednotka, vyväzovací panel, príslušenstvo</t>
  </si>
  <si>
    <t>Pol46</t>
  </si>
  <si>
    <t>vypnutie TOTAL STOP pre HSP, výkonové relé, montáž na DIN lištu, pracovné kontakty pripojené napájacie káble batériového napájača, inštalovať v ústredni HSP, ovládací kábel privedie profesia silnoprúd</t>
  </si>
  <si>
    <t>Pol47</t>
  </si>
  <si>
    <t>označenie káblov - štítky v zmysle STN</t>
  </si>
  <si>
    <t>Pol48</t>
  </si>
  <si>
    <t>Pol49</t>
  </si>
  <si>
    <t>Pol50</t>
  </si>
  <si>
    <t>Pol51</t>
  </si>
  <si>
    <t>Pol53</t>
  </si>
  <si>
    <t>01.2.7c - Štruktúrovaná kabeláž</t>
  </si>
  <si>
    <t>Pol65</t>
  </si>
  <si>
    <t>označenie prvku</t>
  </si>
  <si>
    <t>01.2.7d - Kamerový systém  (Priemyselná televízia)</t>
  </si>
  <si>
    <t>D - OBJEKT B PRIEMYSELNÁ TELEVÍZIA</t>
  </si>
  <si>
    <t>OBJEKT B PRIEMYSELNÁ TELEVÍZIA</t>
  </si>
  <si>
    <t>IPC-HDBW2431RP-ZS-27</t>
  </si>
  <si>
    <t>PFA137 DAHUA</t>
  </si>
  <si>
    <t>PFS4218-16ET-240-V3</t>
  </si>
  <si>
    <t>PFT3960 DAHUA</t>
  </si>
  <si>
    <t>Optický modul, LC konektor, single-mode, 1Gbps, 1310/1550nm, 20km</t>
  </si>
  <si>
    <t>NVR4216-4KS2/L DAHUA</t>
  </si>
  <si>
    <t>Videorekordér IP sieťový 16kanálový, OS Linux, podporované formáty Smart H.265+ / H.265 / Smart H.264+ / H.264 / MJPEG, záznam max. do 160 Mbps alebo maximálne rozlíšenie 8 Mpx na kameru, podpora analytických funkcií z kamier, alarm I/O 4/2, audio I/O 1/1</t>
  </si>
  <si>
    <t>HDD6000S 24/7 HARD D</t>
  </si>
  <si>
    <t>Z3000R ZABAT</t>
  </si>
  <si>
    <t>PCVS all-in-one TSS</t>
  </si>
  <si>
    <t>KE-FFT45-C6AS</t>
  </si>
  <si>
    <t>Pol83</t>
  </si>
  <si>
    <t>meracie protokoly - metalika</t>
  </si>
  <si>
    <t>Pol84a</t>
  </si>
  <si>
    <t>kabeláž je súčasťou dodávky štruktúrovanej kabeláže</t>
  </si>
  <si>
    <t>Pol84x</t>
  </si>
  <si>
    <t>Pol84z</t>
  </si>
  <si>
    <t>protipožiarne utesnenie káblových prechodov cez priečku je súčasťou dodávky stavby</t>
  </si>
  <si>
    <t>Pol85</t>
  </si>
  <si>
    <t>Pol86</t>
  </si>
  <si>
    <t>Pol87</t>
  </si>
  <si>
    <t>Zhotovenie povlakovej krytiny striech plochých do 10° fóliou FPO, pripevnenie prikotvením do stropnej konštrukcie (vr. d+m kotevného materiálu, systémových líšt s prikotvením)</t>
  </si>
  <si>
    <t>Zhotovenie povlakovej krytiny striech vytiahnutím izol. povlaku FPO fóliou na konštrukcie prevyšujúce úroveň strechy prikotvenou a prilep. na celej ploche so zvarením spoja (vr. d+m kotevného materiálu, systémových líšt s prikotvením)</t>
  </si>
  <si>
    <t>Montáž A.2 Rúrový materiál,  vr. d+m upevňovacieho systému, prierazov a spätnej úpravy</t>
  </si>
  <si>
    <t>súb</t>
  </si>
  <si>
    <t>Demontáže svietidiel, vedení, zariadení..... , vr. likvidácie sutiny</t>
  </si>
  <si>
    <t>Drážkovanie, (prípadne frézovanie,.....), vr. likvidácie sutiny</t>
  </si>
  <si>
    <t>Plošiny, pomocné lešenia a ostatná mechanizácia</t>
  </si>
  <si>
    <t>Odborná prehliadka a odborná skúška, revízna správa</t>
  </si>
  <si>
    <t>Ústredná EPS, 6x kruhová linka, zobrazovací panel, napájací zdroj, akumulátorové batérie, príslušenstvo</t>
  </si>
  <si>
    <t>Oživenie systému, naprogramovanie zariadenia, uvedenie zariadenia do trvalej prevádzky, odovzdanie zariadenia užívateľovi</t>
  </si>
  <si>
    <t>komplexné skúšky zariadenia v zmysle platnej STN, celkové preskúšanie zariadenia (odskúšanie každého prvku), vypracovanie protokolu o funkčnej skúške, vyhotovenie prvej odbornej skúšky so správou</t>
  </si>
  <si>
    <t xml:space="preserve">A: KONCOVÉ ZARIADENIA </t>
  </si>
  <si>
    <t>montáž zariadení, vr. upevňovacieho materiálu</t>
  </si>
  <si>
    <t>montáž vedení, vr. upevňovacieho materiálu</t>
  </si>
  <si>
    <t>vyhotovenie drážky pre kábel do 1,5, vr. následného vyspravenia</t>
  </si>
  <si>
    <t>Oživenie systému, meranie indexu zrozumiteľnosti, naprogramovanie zariadenia, uvedenie zariadenia do trvalej prevádzky, odovzdanie zariadenia užívateľovi</t>
  </si>
  <si>
    <t>vyhotovenie drážky pre kábel do 1,5, vr. spätného vyspravenia</t>
  </si>
  <si>
    <t>montáž zariadení,  vr. upevňovacieho materiálu</t>
  </si>
  <si>
    <t>komplexné skúšky zariadenia v zmysle platnej STN, celkové preskúšanie zariadenia (odskúšanie každého prvku),  vypracovanie protokolu o funkčnej skúške, vyhotovenie prvej odbornej skúšky so správou</t>
  </si>
  <si>
    <t>Pol200</t>
  </si>
  <si>
    <t>PM, PPV</t>
  </si>
  <si>
    <t>734.C</t>
  </si>
  <si>
    <t>C. Demontáž</t>
  </si>
  <si>
    <t>734000008</t>
  </si>
  <si>
    <t>734000009</t>
  </si>
  <si>
    <t>734000010</t>
  </si>
  <si>
    <t>734000011</t>
  </si>
  <si>
    <t>734000012</t>
  </si>
  <si>
    <t xml:space="preserve">Vnútrostaveniskové premiestnenie </t>
  </si>
  <si>
    <t xml:space="preserve">    734.C - C. Demontáž</t>
  </si>
  <si>
    <t>769.10</t>
  </si>
  <si>
    <t>769.11</t>
  </si>
  <si>
    <t>Ventilátor Xpelair DX200T</t>
  </si>
  <si>
    <t>Vv=80m3/h, Δpext=55Pa</t>
  </si>
  <si>
    <t>N=0,035kW, 230V</t>
  </si>
  <si>
    <t>76900001.02</t>
  </si>
  <si>
    <t>76900001.01</t>
  </si>
  <si>
    <t>Ohybná  hadica SEMIVAC SV-100</t>
  </si>
  <si>
    <t>76900001.05</t>
  </si>
  <si>
    <t>Samoťahová hlavica</t>
  </si>
  <si>
    <t>IMOS-SH-2-180</t>
  </si>
  <si>
    <t>Potrubie SPIRO, do priemeru / tvarovky</t>
  </si>
  <si>
    <t>Ф125 / 90%</t>
  </si>
  <si>
    <t>Ф200 / 70%</t>
  </si>
  <si>
    <t>769.12</t>
  </si>
  <si>
    <t xml:space="preserve">Zariadenie č. 1  -  Vetranie hygienických miestností </t>
  </si>
  <si>
    <t>Zariadenie č. 2  -  Vetranie práčovne a sušiarne</t>
  </si>
  <si>
    <t>76900002.01</t>
  </si>
  <si>
    <t>Nástrešná VZT jednotka Atrea s digit. Reguláciou</t>
  </si>
  <si>
    <t>DUPLEX-N-BC 4500 / 3/8</t>
  </si>
  <si>
    <t xml:space="preserve">- Me.012 - Mi.012 - S.1058/1038.A - Fe7 - Fi4 </t>
  </si>
  <si>
    <t xml:space="preserve">- B.LM230A - C.LM230A - Ke.LM230A - </t>
  </si>
  <si>
    <t xml:space="preserve">Ki.LM230A - H.D400.P - He1.KZ - Hi2.KZ </t>
  </si>
  <si>
    <t xml:space="preserve">- dveře bez pantů - RMD 400V-6,8A / 400V-6,8A </t>
  </si>
  <si>
    <t xml:space="preserve">- SW - CM.s - KP 01 (Z).W - RH 3 - TE1 </t>
  </si>
  <si>
    <t>- TI1 - ADS 120 + EPO 400 / 13,5 - RME</t>
  </si>
  <si>
    <t>76900002.02</t>
  </si>
  <si>
    <t>Elektrický ohrievač pre zar. 2.01</t>
  </si>
  <si>
    <t>ATREA - EPO 400/13,5</t>
  </si>
  <si>
    <t>vstavaný modul RME</t>
  </si>
  <si>
    <t>N=13,5kW, 400V</t>
  </si>
  <si>
    <t>76900002.03</t>
  </si>
  <si>
    <t>Tlmič hluku IMOS-THR-400-1500-NN</t>
  </si>
  <si>
    <t>76900002.05</t>
  </si>
  <si>
    <t>Výustka IMOS-TRP1 -1225x125-R1</t>
  </si>
  <si>
    <t>Tepelná izolácia Nobasil hr. 100mm+oplechovanie</t>
  </si>
  <si>
    <t>Protipožiarna izolácia</t>
  </si>
  <si>
    <t>Systém Knauf FIRESTOP EI 30</t>
  </si>
  <si>
    <t>Potrubie SPIRO, do priemeru / % tvaroviek</t>
  </si>
  <si>
    <t>Ф315 / 50%</t>
  </si>
  <si>
    <t>Ф400 / 50%</t>
  </si>
  <si>
    <t>Potrubie pozinkované SK.I  do obvodu / % tvaroviek</t>
  </si>
  <si>
    <t>s vysokoteplotným tmelom</t>
  </si>
  <si>
    <t>1600 / 30%</t>
  </si>
  <si>
    <t>769.13</t>
  </si>
  <si>
    <t xml:space="preserve">Zariadenie č. 3  -  Vetranie kuchyniek </t>
  </si>
  <si>
    <t>76900003.01</t>
  </si>
  <si>
    <t>Ventilátor Systemair KBR 315DZ - do exteriéru</t>
  </si>
  <si>
    <t xml:space="preserve">Vv=3000m3/h, Δpext=600Pa </t>
  </si>
  <si>
    <t>N=1,5kW/400V/3,4A</t>
  </si>
  <si>
    <t>Príslušenstvo: RSK 400</t>
  </si>
  <si>
    <t>Pružná manžeta pre pripojenie na sanie</t>
  </si>
  <si>
    <t>Tepelná ochrana STDT16</t>
  </si>
  <si>
    <t>WSD strieška, zberač mastnoty  FW</t>
  </si>
  <si>
    <t>Odvod kondenzatu ALS-KBT</t>
  </si>
  <si>
    <t>76900003.02</t>
  </si>
  <si>
    <t>Ventilátor Systemair KBT 225DV - do exteriéru</t>
  </si>
  <si>
    <t xml:space="preserve">Vv=1500m3/h, Δpext=360Pa </t>
  </si>
  <si>
    <t>N=1,0kW/400V/2,5A</t>
  </si>
  <si>
    <t>Príslušenstvo: RSK 315</t>
  </si>
  <si>
    <t>76900003.03</t>
  </si>
  <si>
    <t>76900003.04</t>
  </si>
  <si>
    <t>Tlmič hluku IMOS-THR-10-315-1500-NN</t>
  </si>
  <si>
    <t>76900003.05</t>
  </si>
  <si>
    <t>76900003.06</t>
  </si>
  <si>
    <t>Protipožiarna klapka IMOS-PKI-450-315-ZV</t>
  </si>
  <si>
    <t>Ф280 / 50%</t>
  </si>
  <si>
    <t>Potrubie kruhové, tesné s prírubovými spojmi</t>
  </si>
  <si>
    <t>769.14</t>
  </si>
  <si>
    <t>Spoločný montážny materiál</t>
  </si>
  <si>
    <t>76900004.01</t>
  </si>
  <si>
    <t>Skrutky, matice, samorezky, Tesnenie, tmely, Závesy, konzoly , hmoždinky, objímky, Hliníková páska, atď...</t>
  </si>
  <si>
    <t xml:space="preserve">    769.10 - Demontáž, Odvoz vybúraných hmôt, Uloženie na skládke</t>
  </si>
  <si>
    <t xml:space="preserve">Parozábrana napr. ALKORPLUS, alebo ekvivalent </t>
  </si>
  <si>
    <t>Hydroizolačná strešná fólia detailová FPO hr. 1,5 mm, napr. SARNAFIL AT, alebo ekvivalent</t>
  </si>
  <si>
    <t>Geotextília polypropylénová netkaná 300 g/m2 napr. Tatratex PP 30, alebo ekvivalent</t>
  </si>
  <si>
    <t xml:space="preserve">Termostatická hlavica napr. HEIMEIER K, alebo ekvivalent </t>
  </si>
  <si>
    <t>Ručná hlavica napr. HEIMEIER, alebo ekvivalent</t>
  </si>
  <si>
    <t>Svietidlo typ NO1  - Núdzové únikové LED, s piktogramom smeru napojené na CBS,stropné/nástenné, 20m pozor.vzd., IP40, napr. NexiTech, Eaton, alebo ekvivalent</t>
  </si>
  <si>
    <t>Svietidlo typ NO2  -  Núdzové únikové LED, s piktogramom smeru napojené na CBS, zapustené do podhľadu, 20m pozor.vzd., IP40, napr. NexiTech, Eaton, alebo ekvivalent</t>
  </si>
  <si>
    <t>Svietidlo typ NO3  - Núdzové bezpečnostné LED (symetrické/asymetrické) napojené na CBS,prisadené, IP41, 3,9W, napr. GuidedLed CG-S, Eaton, alebo ekvivalent</t>
  </si>
  <si>
    <t>Svietidlo typ NO4  - Núdzové bezpečnostné LED (symetrické/asymetrické) napojené na CBS,zapustené do podhľadu, IP41, 3,9W, napr. GuidedLed, Eaton, alebo ekvivalent</t>
  </si>
  <si>
    <t>Svietidlo typ NO5  - núdzové LED vonkajšie, napojené na CBS, IP65, napr. Atlantic LEA CG-S, alebo ekvivalent</t>
  </si>
  <si>
    <t>Svietidlo typ NO6 - Núdzové pre osvetlenie požiar.zar. (asymetrické) napojené na CBS,prisadené, IP41, 3,9W, napr. GuidedLed, Eaton, alebo ekvivalent</t>
  </si>
  <si>
    <t xml:space="preserve">Vetracia jednotka rekuperačná strešná napr. DUPLEX 1500 Multi Eco-N, alebo ekvivalent </t>
  </si>
  <si>
    <t>Doska XPS 300 napr. GLASCOFOAM alebo ekvivalent hr. 40 mm, zakladanie stavieb, podlahy, obrátené ploché strechy</t>
  </si>
  <si>
    <t>Potrubie z ušlachtilej ocele 1.4401 napr. Mapres, alebo ekvivalent - rúry lisovacie dxt 18x1,0 mm, vr. tvaroviek, upevňovacieho systému, utesnenia otvorov, tlakovek skúśky, dezinfekcie</t>
  </si>
  <si>
    <t>Potrubie z ušlachtilej ocele 1.4401 napr. Mapres, alebo ekvivalent - rúry lisovacie dxt 22x1,2 mm, vr. tvaroviek, upevňovacieho systému, utesnenia otvorov, tlakovek skúśky, dezinfekcie</t>
  </si>
  <si>
    <t>Potrubie z ušlachtilej ocele 1.4401 napr. Mapress, alebo ekvivalent - rúry lisovacie d 28x1,2 mm, vr. tvaroviek, upevňovacieho systému, utesnenia otvorov, tlakovej skúšky, dezinfekcie</t>
  </si>
  <si>
    <t>Potrubie z ušlachtilej ocele 1.4401 napr. Mapress, alebo ekvivalent - rúry lisovacie d 35x1,5 mm, vr. tvaroviek, upevňovacieho systému, utesnenia otvorov, tlakovej skúšky, dezinfekcie</t>
  </si>
  <si>
    <t>Potrubie z ušlachtilej ocele 1.4401 napr. Mapress, alebo ekvivalent - rúry lisovacie d 42x1,5 mm, vr. tvaroviek, upevňovacieho systému, utesnenia otvorov, tlakovej skúšky, dezinfekci</t>
  </si>
  <si>
    <t>Potrubie z ušlachtilej ocele 1.4401 napr. Mapress, alebo ekvivalent - rúry lisovacie d 54x1,5 mm, vr. tvaroviek, upevňovacieho systému, utesnenia otvorov, tlakovej skúšky, dezinfekcii</t>
  </si>
  <si>
    <t>Potrubie z ušlachtilej ocele 1.4401 napr. Mapress, alebo ekvivalent - rúry lisovacie d 76,1x2,0 mm, vr. tvaroviek, upevňovacieho systému, utesnenia otvorov, tlakovej skúšky, dezinfekcii</t>
  </si>
  <si>
    <t>Potrubie plasthliníkové 16x2,0 mm, napr. system PEX-C/Al/PE-HD , alebo ekvivalent - s lisovanými tvarovkami Tigris M5, vr. tvaroviek, tlakovej skúške, dezimfekcii, upevňovaciemu systému</t>
  </si>
  <si>
    <t>Potrubie plasthliníkové 20x2,25 mm, napr. system PEX-C/Al/PE-HD, alebo ekvivalent - s lisovanými tvarovkami Tigris M5, vr. tvaroviek, tlakovej skúške, dezimfekcii, upevňovaciemu systému</t>
  </si>
  <si>
    <t>Potrubie plasthliníkové 25x2,5 mm, napr. system PEX-C/Al/PE-HD, alebo ekvivalent - s lisovanými tvarovkami Tigris M5, vr. tvaroviek, tlakovej skúške, dezimfekcii, upevňovaciemu systému</t>
  </si>
  <si>
    <t>Potrubie plasthliníkové 32x3,0 mm, napr. system PEX-C/Al/PE-HD, alebo ekvivalent - s lisovanými tvarovkami Tigris M5, vr. tvaroviek, tlakovej skúške, dezimfekcii, upevňovaciemu systému</t>
  </si>
  <si>
    <t>Schodišťový stupeň z keramickej dlažby -/podstupnica/ hr. 10 mm, š. 300 mm</t>
  </si>
  <si>
    <t>Dlaždice keramické hr. 10 mm, s povrchovou protišmykovou úpravou, 300 x 300 mm</t>
  </si>
  <si>
    <t>Obkladačky keramické, 300 x 200 mm</t>
  </si>
  <si>
    <t>M+D priečka SDK napr. Rigips hr. 100 mm, alebo ekvivalent - dvojito opláštená doskami RB 2x12,5 mm, bez tepelnej izolácie, CW 50</t>
  </si>
  <si>
    <t>Doska XPS 300 napr. GLASCOFOAM, alebo ekvivalent - hr. 40 mm, zakladanie stavieb, podlahy, obrátené ploché strechy</t>
  </si>
  <si>
    <t>Nástenný axiálny ventilátor napr. EDM 200 CRZ, alebo ekvivalent - Qv: 65 m3/h, Nel: 25W/230V, spätná klapka, dobeh. spínač</t>
  </si>
  <si>
    <t>Malý radiálny ventilátor napr. VORT QUADRO MICRO 100 IT, alebo ekvivalent - Qv: 120 m3/h, Nel: 50W/230V, spätná klapka, dobeh. spínač - nástenný</t>
  </si>
  <si>
    <t>Malý radiálny ventilátor napr. VORT QUADRO SUPER-T, alebo ekvivalent -  Qv: 120 m3/h, Nel: 50W/230V, spätná klapka, dobeh. spínač - nástenný</t>
  </si>
  <si>
    <t>Malý radiálny ventilátor napr. VORT QUADRO MICRO 100 IT, alebo ekvivalent - Qv: 65 m3/h, Nel: 20W/230V, spätná klapka, dobeh. spínač - s krabicou do podhľadu</t>
  </si>
  <si>
    <t>969000000</t>
  </si>
  <si>
    <t>Doskové napr. KORADO, alebo ekvivalent 33VK 600x1400</t>
  </si>
  <si>
    <t>Odlučovač tuku napr. GTL-V-M-600x200-R, alebo ekvivalent, rozmer 600x200</t>
  </si>
  <si>
    <t>Príslušenstvo -Ovládač nástenný napr. REE1, alebo ekvivalent</t>
  </si>
  <si>
    <t>M+D bočných atík z vonka prevetrávanej fasády z fasádnych dosiek Al. kompozit – napr. ALUCOBOND, alebo ekvivalent  hr. 4 mm, s hliníkovou konštrukcou (plechový rošt 30+30 mm), bez TI , vrátne kotvenia a potrebného príslušenstva</t>
  </si>
  <si>
    <t>M+D podhľadu prevetrávanej fasády z fasádnych dosiek Al. kompozit – napr. ALUCOBOND, alebo ekvivalent  hr. 4 mm, s hliníkovou konštrukcou (plechový rošt 30+30 mm), bez TI , vrátne kotvenia a potrebného príslušenstva</t>
  </si>
  <si>
    <t xml:space="preserve">Geotextília polypropylénová netkaná napr. Tatratex PP 30, alebo ekvivalent 300 g/m2 </t>
  </si>
  <si>
    <t>Hydroizolačná strešná fólia detailová  napr. SARNAFIL AT, alebo ekvivalent FPO hr. 1,5 mm,</t>
  </si>
  <si>
    <t xml:space="preserve">M+D plastové okno, trojkrídlové (2x otv.-sklopné + 1x otv.) rozm. 3600x1710 mm, s izol. trojsklom, rám min 80, vrátane ext. parapetu Al poplast.,  int. parapetu ref. napr. Verzalit alebo ekvivalent, bezp. kovania, horiz. žalúzie, sieť proti hmyzu a príslušenstva, viď PD (O1P) </t>
  </si>
  <si>
    <t xml:space="preserve">M+D plastové okno, dvojkrídlové (1x otv.-sklopné + 1x otv.) rozm. 2000x1710 mm, s izol. trojsklom, rám min 80, vrátane ext. parapetu Al poplast.,  int. parapetu ref. napr. Verzalit, alebo ekvivalent, bezp. kovania, horiz. žalúzie, sieť proti hmyzu a príslušenstva, viď PD (O2P) </t>
  </si>
  <si>
    <r>
      <t>M+D plastové okno, trojkrídlové (2x otv.-sklopné + 1x otv.) rozm. 3600x1710 mm, s izol. trojsklom, rám min 80, vrátane ext. parapetu Al poplast.,  int. parapetu napr</t>
    </r>
    <r>
      <rPr>
        <sz val="9"/>
        <rFont val="Arial CE"/>
        <charset val="238"/>
      </rPr>
      <t>. Verzalit</t>
    </r>
    <r>
      <rPr>
        <sz val="9"/>
        <rFont val="Arial CE"/>
      </rPr>
      <t xml:space="preserve">, alebo ekvivalent, bezp. kovania, horiz. žalúzie, sieť proti hmyzu a príslušenstva, viď PD (O1L) </t>
    </r>
  </si>
  <si>
    <t>Regulačný ventil napr. TA STAD, alebo ekvivalent - DN20</t>
  </si>
  <si>
    <t xml:space="preserve">Regulačný ventil napr. TA STAD, alebo ekvivalent - DN15 </t>
  </si>
  <si>
    <t>Regulačný ventil napr. TA MODULATOR, alebo ekvivalent - DN65</t>
  </si>
  <si>
    <t>Radiátorový ventil napr. HEIMEIER V-exakt uhlový, alebo ekvivalent  DN15</t>
  </si>
  <si>
    <t>Radiátorová spojka napr. HEIMEIER Regulux, alebo ekvivalent - rohový DN15</t>
  </si>
  <si>
    <t>Ručný regulačný ventil napr. HEIMEIER Mikrotherm, alebo ekvivalent - DN15</t>
  </si>
  <si>
    <t>Pripojovacia sada napr. VEKOLUX, , alebo ekvivalent - rohová, DN15</t>
  </si>
  <si>
    <t>Merač tepla napr. Kamstrup Multical 403, , alebo ekvivalent - DN50</t>
  </si>
  <si>
    <t>Izolácia napr. Tubolit DG TL , alebo ekvivalent - 18x20 DG</t>
  </si>
  <si>
    <t>Izolácia napr. Tubolit DG TL 22x20, alebo ekvivalent - DG</t>
  </si>
  <si>
    <t>Izolácia napr. Tubolit DG TL , alebo ekvivalent 28x30 DG</t>
  </si>
  <si>
    <t>Izolácia napr. Tubolit DG TL, alebo ekvivalent  42x30 DG</t>
  </si>
  <si>
    <t>Izolácia napr. Tubolit DG TL, alebo ekvivalent  54x30 DG</t>
  </si>
  <si>
    <t>Izolácia napr. Tubolit DG TL, alebo ekvivalent 76x30 DG</t>
  </si>
  <si>
    <t>Izolácia napr. Tubolit DG TL, alebo ekvivalent 89x30 DG</t>
  </si>
  <si>
    <t>Potrubie napr. Geberit Mapress, alebo ekvivalent - uhlíková oceľ s vonkajším a vnútorným pozinkovaním 15x1,2</t>
  </si>
  <si>
    <t>Potrubie napr. Geberit Mapress ,  alebo ekvivalent, uhlíková oceľ s vonkajším a vnútorným pozinkovaním 18x1,2</t>
  </si>
  <si>
    <t>Potrubie napr. Geberit Mapress,  alebo ekvivalent - uhlíková oceľ s vonkajším a vnútorným pozinkovaním 22x1,5</t>
  </si>
  <si>
    <t>Potrubie napr. Geberit Mapress,  alebo ekvivalent - uhlíková oceľ s vonkajším a vnútorným pozinkovaním 28x1,5</t>
  </si>
  <si>
    <t>Potrubie napr. Geberit Mapress,  alebo ekvivalent - uhlíková oceľ s vonkajším a vnútorným pozinkovaním 42x1,5</t>
  </si>
  <si>
    <t>Potrubie napr. Geberit Mapress uhlíková oceľ s vonkajším a vnútorným pozinkovaním 54x1,5</t>
  </si>
  <si>
    <t>Potrubie napr. Geberit Mapress,  alebo ekvivalent uhlíková oceľ s vonkajším a vnútorným pozinkovaním 76,1x2,0</t>
  </si>
  <si>
    <t>Doskové napr. KORADO, alebo ekvivalent 22VK 600x1400</t>
  </si>
  <si>
    <t>Doskové napr. KORADO, alebo ekvivalent 11VK 600x1000</t>
  </si>
  <si>
    <t>Doskové napr. KORADO, alebo ekvivalent 11VK 600x 800</t>
  </si>
  <si>
    <t>Držiak napr. KORAD, alebo ekvivalent + odvzušňovací ventil</t>
  </si>
  <si>
    <t>Rebríkové napr. KORADO, alebo ekvivalent KL 780x600</t>
  </si>
  <si>
    <t>Potrubie napr. Geberit Mapress ,  alebo ekvivalent uhlíková oceľ s vonkajším a vnútorným pozinkovaním 88,9x2,0</t>
  </si>
  <si>
    <r>
      <t xml:space="preserve">Trapézový plech </t>
    </r>
    <r>
      <rPr>
        <i/>
        <sz val="9"/>
        <color rgb="FF0000FF"/>
        <rFont val="Arial CE"/>
      </rPr>
      <t>hr. 1,00mm</t>
    </r>
  </si>
  <si>
    <t>M+D podhľad SDK napr. Rigips, alebo ekvivalent, RB 12.5 mm závesný - jednoúrovňová oceľová podkonštrukcia CD (PP4)</t>
  </si>
  <si>
    <t>Kazetový podhľad 600 x 600 mm, závesná konštrukcia, doska sadrokartónová biela hr. 15 mm /napr. Thermatex/, alebo ekvivalent - PO 30 min. (PP1)</t>
  </si>
  <si>
    <t>M+D predsadená SDK stena napr. Rigips (EI 15), alebo ekvivalent - dvojito opláštená doskou RBI 2x12.5 mm, bez tepelnej izolácie, spriahnutá na oceľ. konštrukcií R-CD</t>
  </si>
  <si>
    <t>M+D predsadená SDK stena napr. Rigips (EI 15),, alebo ekvivalent - dvojito opláštená doskou RB 2x12.5 mm, bez tepelnej izolácie, spriahnutá na oceľ. konštrukcií R-CD</t>
  </si>
  <si>
    <t>M+D predsadená SDK stena napr. Rigips (EI 15), , alebo ekvivalent - dvojito opláštená doskou RB 2x12.5 mm s tep. izoláciou, spriahnutá na oceľ. konštrukcií R-CD</t>
  </si>
  <si>
    <t>M+D vnútrobytové priečky napr. Rigips, alebo ekvivalent - (EI 60) hr. 150 mm, jednoducho opláštená doskami napr. HABITO, alebo ekvivalent - 12,5 mm+ RBI 12,5 mm, jednostranne impregnovaná, s tep. izoláciou 120 mm, CW 75+50</t>
  </si>
  <si>
    <t>M+D vnútrobytové priečky napr. Rigips, alebo ekvivalent - (EI 60) hr. 100 mm, jednoducho opláštená doskami napr. HABITO, alebo ekvivalent - 12,5 mm+ RBI 12,5 mm, jednostranne impregnovaná, s tep. izoláciou 75 mm, CW 75, alebo ekvivalent</t>
  </si>
  <si>
    <t>M+D vnútrobytové priečky napr. Rigips, alebo ekvivalent (EI 60) hr. 100 mm, jednoducho opláštená doskami napr. HABITO, alebo ekvivalent - 12,5 mm+ RB 12,5 mm, s tep. izoláciou 75 mm, CW 75</t>
  </si>
  <si>
    <t>M+D predsadená SDK stena napr. Rigips, alebo ekvivalent - bočná kapotáž podhľadu pp1, opláštená doskou napr. HABITO, alebo ekvivalent 12,5 mm, bez tepelnej izolácie, spriahnutá na oceľ. konštrukcií R-CD</t>
  </si>
  <si>
    <t>Poklop napr. BEGU, alebo ekvivalent,  betón - liatina, tr. zaťaženia D400, pre revízne šachty DN 630 až 1000</t>
  </si>
  <si>
    <t>Izolačná PE trubica napr. TUBOLIT DG, alebo ekvivalent -  15x20 mm (d potrubia x hr. izolácie), nadrezaná</t>
  </si>
  <si>
    <t>Izolačná PE trubica napr. TUBOLIT DG, alebo ekvivalent 25x13 mm (d potrubia x hr. izolácie), nadrezaná</t>
  </si>
  <si>
    <t>Izolačná PE trubica napr, TUBOLIT DG, alebo ekvivalent 22x13 mm (d potrubia x hr. izolácie), nadrezaná</t>
  </si>
  <si>
    <t>Izolačná PE trubica napr. TUBOLIT DG, alebo ekvivalent 20x13 mm (d potrubia x hr. izolácie), nadrezaná</t>
  </si>
  <si>
    <t>Izolačná PE trubica napr. TUBOLIT DG, alebo ekvivalent 18x13 mm (d potrubia x hr. izolácie), nadrezaná</t>
  </si>
  <si>
    <t>Izolačná PE trubica napr. TUBOLIT DG, alebo ekvivalent 15x13 mm (d potrubia x hr. izolácie), nadrezaná</t>
  </si>
  <si>
    <t>Izolačná PE trubica napr. TUBOLIT DG, alebo ekvivalent - 22x20 mm (d potrubia x hr. izolácie), nadrezaná</t>
  </si>
  <si>
    <t>Izolačná PE trubica napr. TUBOLIT DG, alebo ekvivalent - 28x20 mm (d potrubia x hr. izolácie), nadrezaná</t>
  </si>
  <si>
    <t>Izolačná PE trubica napr. TUBOLIT DG, alebo ekvivalent - 35x20 mm (d potrubia x hr. izolácie), nadrezaná</t>
  </si>
  <si>
    <t>Izolačná PE trubica napr. TUBOLIT DG, alebo ekvivalent - 42x20 mm (d potrubia x hr. izolácie), nadrezaná</t>
  </si>
  <si>
    <t>Izolačná PE trubica napr. TUBOLIT DG, alebo ekvivalent - 22x30 mm (d potrubia x hr. izolácie), rozrezaná</t>
  </si>
  <si>
    <t>Izolačná PE trubica napr. TUBOLIT DG, alebo ekvivalent - 28x30 mm (d potrubia x hr. izolácie), rozrezaná</t>
  </si>
  <si>
    <t>Izolačná PE trubica napr. TUBOLIT DG, alebo ekvivalent - 35x30 mm (d potrubia x hr. izolácie), rozrezaná</t>
  </si>
  <si>
    <t>Izolačná PE trubica napr. TUBOLIT DG, alebo ekvivalent - 42x30 mm (d potrubia x hr. izolácie), rozrezaná</t>
  </si>
  <si>
    <t>Izolačná PE trubica napr. TUBOLIT DG, alebo ekvivalent - 54x25 mm (d potrubia x hr. izolácie), rozrezaná</t>
  </si>
  <si>
    <t>Izolačná PE trubica napr. TUBOLIT DG, alebo ekvivalent - 76x30 mm (d potrubia x hr. izolácie), rozrezaná</t>
  </si>
  <si>
    <t>Potrubie z rúr  napr. GEBERIT, alebo ekvivalent, PE-HD d 50 - odpadové pripojovacie, vrátane tvaroviek, upevňovacieho systému, utesnenia prestupov, čistenia a skúšky vodotesnosti</t>
  </si>
  <si>
    <t>Potrubie z rúr napr. GEBERITT, alebo ekvivalent, PE-HD d 56  - odpadové pripojovacie, vrátane tvaroviek, upevňovacieho systému, utesnenia prestupov, čistenia a skúšky vodotesnosti</t>
  </si>
  <si>
    <t>Potrubie z rúr napr. GEBERIT, alebo ekvivalent, PE-HD d 63  - odpadové pripojovacie, vrátane tvaroviek, upevňovacieho systému, utesnenia prestupov, čistenia a skúšky vodotesnosti</t>
  </si>
  <si>
    <t>Potrubie z rúr napr. GEBERIT, alebo ekvivalent, PE-HD d 75 - odpadové pripojovacie, vrátane tvaroviek, upevňovacieho systému, utesnenia prestupov, čistenia a skúšky vodotesnosti</t>
  </si>
  <si>
    <t>Potrubie z rúr napr. GEBERIT, alebo ekvivalent, PE-HD d 110 - odpadové pripojovacie, vrátane tvaroviek, upevňovacieho systému, utesnenia prestupov, čistenia a skúšky vodotesnosti</t>
  </si>
  <si>
    <t>Potrubie z rúr napr. GEBERIT, alebo ekvivalent, PE-HD d 75  - odpadové zvisle, vrátane tvaroviek, upevňovacieho systému, utesnenia prestupov, čistenia a skúšky vodotesnosti</t>
  </si>
  <si>
    <t>Potrubie z rúr napr. GEBERIT, alebo ekvivalent, PE-HD d 110  - odpadové zvislé, vrátane tvaroviek, upevňovacieho systému, utesnenia prestupov, čistenia a skúšky vodotesnosti</t>
  </si>
  <si>
    <t>Potrubie z rúr napr. GEBERIT, alebo ekvivalent, PE-HD d 110  - v základoch (v zemi), vrátane tvaroviek, čistenia a skúšky vodotesnosti</t>
  </si>
  <si>
    <t>Potrubie z rúr napr. GEBERIT, alebo ekvivalent, PE-HD d 125 - v základoch (v zemi), vrátane tvaroviek, čistenia a skúšky vodotesnosti</t>
  </si>
  <si>
    <t>Potrubie z rúr napr. GEBERIT, alebo ekvivalent,  PE-HD d 125 - odpadové zvislé, vrátane tvaroviek, upevňovacieho systému, utesnenia prestupov, čistenia a skúšky vodotesnosti</t>
  </si>
  <si>
    <t>Potrubie z rúr napr. GEBERIT, alebo ekvivalent,  PE-HD d 125  v základoch, vrátane tvaroviek, čistenia a skúšky vodotesnosti</t>
  </si>
  <si>
    <t xml:space="preserve">Umývadlo napr. Duravit D-Code, alebo ekvivalent - 600x460 mm s prepadom, biele </t>
  </si>
  <si>
    <t>Umývadlová batéria napr. Hasgrohe Ecos , alebo ekvivalent - s odtokovou súpravou chrómovou s tiahlom, umývadlovým chrómovým sifónom</t>
  </si>
  <si>
    <t>Drezovy set napr.  Grohe 2/C, alebo ekvivalent -  Granitový drez s odkvapkávajúcou plochou 78x48 cm, sivá drezová batéria napr. Grohe Bau Lroop, alebo ekvivalent</t>
  </si>
  <si>
    <t>Výlevka závesná 48x42,5 mm napr. Duravit Starc 3, alebo ekvivalent - s nástennou batériou napr. Hansgrohe Logic, alebo ekvivalent, so sifónom, sklápacím roštom, upevňovacím materiálom</t>
  </si>
  <si>
    <t>Ventilačná bezmotorová turbína napr. LOMANCO BIB 12, alebo ekvivalent</t>
  </si>
  <si>
    <t>Prívod vzduchu - výustka napr. NOVA-A-1-2, alebo ekvivalent - 400x200-R1</t>
  </si>
  <si>
    <t>Odvod vzduchu - výustka napr. NOVA-A-1-2, alebo ekvivalent - 400x200-R1</t>
  </si>
  <si>
    <t>Potrubný ventilátor napr. K200L alebo ekvivalent - Qv: 700 m3/h, Nel: 155W/230V</t>
  </si>
  <si>
    <t xml:space="preserve">M+D plastové okno, dvojkrídlové (1x otv.-sklopné + 1x otv.) rozm. 2000x1700 mm, s izol. trojsklom, rám min 80, vrátane ext. parapetu Al poplast.,  int. parapetu ref. napr. Verzalit, alebo ekvivalent, bezp. kovania, horiz. žalúzie, sieť proti hmyzu a príslušenstva, viď PD (O8P) </t>
  </si>
  <si>
    <t>Filter prírubový PN16 D71 118-616 - DN80</t>
  </si>
  <si>
    <t>M+D predsadená SDK stena napr. Rigips, alebo ekvivalent - bočná kapotáž podhľadu pp3, opláštená doskou RB 12.5 mm, bez tepelnej izolácie, spriahnutá na oceľ. konštrukcií R-CD</t>
  </si>
  <si>
    <t>Podlaha PVC hr. 5 mm, trieda záťaže AC5/33</t>
  </si>
  <si>
    <t>Murivo nosné (m3) z tvárnic ref. napr. YTONG Statik Plus, alebo ekvivalent -  hr. 250 mm P6-650, (250x249x499) na MVC a systémovú maltu napr. YTONG , alebo ekvivalent</t>
  </si>
  <si>
    <t xml:space="preserve">Murivo nosné (m3) z tehál pálených napr POROTHERM 25 P 12, alebo ekvivalent, (250x375x238) na pero a drážku, na maltu napr. POROTHERM MM 50, alebo ekvivalent </t>
  </si>
  <si>
    <t>Murivo nosné (m3) z tvárnic napr. YTONG Statik Plus, alebo ekvivalent, hr. 250 mm, (250x249x499)P6-650, na MVC a maltu napr. YTONG , alebo ekvivalent</t>
  </si>
  <si>
    <t>Oceľ valcovaná S235 -  vrátane povrchovej úpravy (základný, vrchný, protipožiarny náter)</t>
  </si>
  <si>
    <t>Zamurovanie otvorov plochy od 0,25 do 1 m2 tvárnicami napr. YTONG, alebo ekvivalent (250x499x249)</t>
  </si>
  <si>
    <t>Zamurovanie otvorov plochy nad 1 do 4 m2 tvárnicami napr. YTONG, alebo ekvivalent, (250x499x249)</t>
  </si>
  <si>
    <t>Izolácia proti povrchovej a podpovrchovej tlakovej vode 2-zložkovou stierkou hydroizolačnou minerálnou pružnou hr. 2,5 mm (napr. DUOFLEX, alebo ekvivalent) na ploche vodorovnej</t>
  </si>
  <si>
    <t>Izolácia proti povrchovej a podpovrchovej tlakovej vode 2-zložkovou stierkou hydroizolačnou minerálnou pružnou hr. 2,5 mm (napr. DUOFLEX, alebo ekvivalent) na ploche zvislej</t>
  </si>
  <si>
    <t>Doska napr. NOBASIL PTN, alebo ekvivalent, 30 mm - čadičová minerálna izolácia pre ťažké plávajúce podlahy</t>
  </si>
  <si>
    <t>Doska napr. NOBASIL PTN, alebo ekvivalent, 20 mm - čadičová minerálna izolácia pre ťažké plávajúce podlahy</t>
  </si>
  <si>
    <t>M+D bezpečnostná priečka napr. Rigips RC3, alebo ekvivalent - (EI 90) hr. 166 mm dvojito opláštená doskami  2x napr. HABITO, alebo ekvivalent - 12,5 + 12,5 mm +vo vnútri steny je stredová doska 1x RB 12,5. s tep. izoláciou 2x 50 mm, 2xCW 50</t>
  </si>
  <si>
    <t>M+D plastové okno - zádverie vstupu 2000x1200 mm, štvorkrídlové (3x pevné+1x otváravé), s bezp. sklom typ napr. Connex, alebo ekvivalent, vrátane obojstr. int. parapetu typ. napr. Vezalit, alebo ekvivalent, kovanie a záves bezp., vrátane príslušenstva viď PD (Oi1)</t>
  </si>
  <si>
    <t>M+D plastové okno - čelo vrátnice 2534x1200 mm, dvojkrídlové (2x pevné), s bezp. sklom typ napr. Connex, alebo ekvivalent, vrátane obojstr. int. parapetu typ. napr. Vezalit, alebo ekvivalent, kovanie a záves bezp., vrátane príslušenstva viď PD (Oi2)</t>
  </si>
  <si>
    <t>M+D plastové okno s dverami - vstup vrátnice 945x1200+1000x2200 mm, dvojkrídlové (1x pevné+1x otv.), s bezp. sklom typ napr. Connex, alebo ekvivalent, vrát. Al. prahu nízky profil 20mm, obojstr. int. parapetu typ. napr. Vezalit, alebo ekvivalent, kovanie a záves bezp. a príslušenstva viď PD (Oi3)</t>
  </si>
  <si>
    <t>Izolácia potrubia d 110 protihluková napr. Isol Flex, alebo ekvivalent</t>
  </si>
  <si>
    <t>Potrubie z oceľových rúr pozink. bezšvíkových bežných-11 353.0, spájané spojkami napr. Victaulic, alebo ekvivalent,  DN 25, vrátane závesov, utesnenia  otvorov, vyčistenia potrubia, tlakovej skúšky</t>
  </si>
  <si>
    <t>Potrubie z oceľových rúr pozink. bezšvíkových bežných-11 353.0, spájané spojkami napr. Victaulic, alebo ekvivalent, DN 50, vrátane závesov, utesnenia  otvorov, vyčistenia potrubia, tlakovej skúšky</t>
  </si>
  <si>
    <t>Napojenie požiarnej vody:  armatúra napr. RV 277 RESIDEO, alebo ekvivalent - DN 50, PN16, 2x uzáver DN 50, typ EA</t>
  </si>
  <si>
    <t>WC zavesené napr. Duravit D-Code, alebo ekvivalent a sedátko</t>
  </si>
  <si>
    <t>Inštalačný prvok pre závesné WC napr. Geberit, alebo ekvivalent</t>
  </si>
  <si>
    <t>Sprchová vanička so sifónom  napr. Kaldewei Duschplan apská biela, alebo ekvivalent, 120x90x65;  sprchový set napr. Hansgrohe Logis , alebo ekvivalent - zmiešavacia batéria na stene 150 mm, polohovatelná sprcha na tyči</t>
  </si>
  <si>
    <t>Guľový uzáver pre vodu rohový, 1/2" FF, motýľ, séria 59, niklovaná mosadz, napr. IVAR.59, alebo ekvivalent</t>
  </si>
  <si>
    <t>Svietidlo typ B - svietidlo LED prisadené, IP 65, 32 W, 4 400 lm, napr. LEDVANCE DAMP PROOF 1200, alebo ekvivalent,  32 W 840 IP65 GY</t>
  </si>
  <si>
    <t>Svietidlo typ D - svietidlo LED nástenné nad zrkadlo, IP 44, 24 W, napr. RENDL, Levia 120, alebo ekvivalent</t>
  </si>
  <si>
    <t>Svietidlo typ A - svietidlo LED prisadené, IP 44, 32 W, 4 383 lm, napr. LEDVANCE GmbH, LN SF 1200 P alebo ekvivalent, 32W 840 WT IP 44</t>
  </si>
  <si>
    <t>Svietidlo typ C - svietidlo LED prisadené, IP 20, 34 W, 4 200 lm, napr. LEDVANCE,   LINEAR IndiviLED© DIRECT 1200, alebo ekvivalent, 34 W 4000K</t>
  </si>
  <si>
    <t>Svietidlo typ E  - svietidlo LED downight, IP 44, 25 W, 2 370 lm, napr. LEDVANCE ALU 200 DOWNLIGHT, alebo ekvivalent,  25 W 4000K IP 44 WT</t>
  </si>
  <si>
    <t>Svietidlo typ F - svietidlo LED prisadené, IP 65, 24 W, 1 920 lm, napr. LEDVANCE, SURFACE COMPACT IK10,  alebo ekvivalent,  24 W 4000K IP 65 WT</t>
  </si>
  <si>
    <t>M+D priečka SDK napr. Rigips hr. 150 mm, alebo ekvivalent - dvojito opláštená doskami RB 2x12,5 mm, bez tepelnej izolácie, CW 100</t>
  </si>
  <si>
    <t>SOŠ PZ Pezinok, rekonštrukcia ubytovne A a B</t>
  </si>
  <si>
    <t>SO 01 - Rekonštrukcia ubytovne B</t>
  </si>
  <si>
    <t>SO 02 - Prístavba objektu B</t>
  </si>
  <si>
    <t>SO 02</t>
  </si>
  <si>
    <t>Prístavba objektu B - BX</t>
  </si>
  <si>
    <t>02.01</t>
  </si>
  <si>
    <t>Architektúra, stavebná časť</t>
  </si>
  <si>
    <t>{bf2c110d-c114-4da8-ae90-33da346e6668}</t>
  </si>
  <si>
    <t>02.02</t>
  </si>
  <si>
    <t>{e75d5ba3-2aa0-4954-80a1-45f3da02003c}</t>
  </si>
  <si>
    <t>02.03</t>
  </si>
  <si>
    <t>02.04</t>
  </si>
  <si>
    <t>{b7929101-51be-44a6-9e22-2677aa89d133}</t>
  </si>
  <si>
    <t>02.05</t>
  </si>
  <si>
    <t>Elektroinštalácia - slaboprúd</t>
  </si>
  <si>
    <t>02.05a</t>
  </si>
  <si>
    <t>Elektrická požiarna signalizácia (EPS)</t>
  </si>
  <si>
    <t>{1ebefc58-89c4-4544-8779-ac981768ba2f}</t>
  </si>
  <si>
    <t>02.05b</t>
  </si>
  <si>
    <t>Hlasová signalizácia požiaru (HSP)</t>
  </si>
  <si>
    <t>{309d493a-2ede-462e-ae94-ee5657d36144}</t>
  </si>
  <si>
    <t>02.05c</t>
  </si>
  <si>
    <t>02.05d</t>
  </si>
  <si>
    <t>Kamerový systém (Priemyselná televízia)</t>
  </si>
  <si>
    <t>02.06</t>
  </si>
  <si>
    <t>Výťah</t>
  </si>
  <si>
    <t>02.07</t>
  </si>
  <si>
    <t>SO 02 - Prístavba objektu B - BX</t>
  </si>
  <si>
    <t>02.01 - Architektúra, stavebná časť</t>
  </si>
  <si>
    <t xml:space="preserve">    777 - Podlahy syntetické</t>
  </si>
  <si>
    <t>121101112.S</t>
  </si>
  <si>
    <t>Odstránenie ornice s premiestn. na hromady, so zložením na vzdialenosť do 100 m a do 1000 m3</t>
  </si>
  <si>
    <t>122201102.S</t>
  </si>
  <si>
    <t>Odkopávka a prekopávka nezapažená v hornine 3, nad 100 do 1000 m3</t>
  </si>
  <si>
    <t>122201109.S</t>
  </si>
  <si>
    <t>Odkopávky a prekopávky nezapažené. Príplatok k cenám za lepivosť horniny 3</t>
  </si>
  <si>
    <t>132201202.S</t>
  </si>
  <si>
    <t>Výkop ryhy šírky 600-2000mm horn.3 od 100 do 1000 m3</t>
  </si>
  <si>
    <t>132201209.S</t>
  </si>
  <si>
    <t>Príplatok k cenám za lepivosť pri hĺbení rýh š. nad 600 do 2 000 mm zapaž. i nezapažených, s urovnaním dna v hornine 3</t>
  </si>
  <si>
    <t>162201102.S</t>
  </si>
  <si>
    <t>Vodorovné premiestnenie výkopku z horniny 1-4 nad 20-50m</t>
  </si>
  <si>
    <t>167101101.S</t>
  </si>
  <si>
    <t>Nakladanie neuľahnutého výkopku z hornín tr.1-4 do 100 m3</t>
  </si>
  <si>
    <t>171201201.S</t>
  </si>
  <si>
    <t>Uloženie sypaniny na skládky do 100 m3</t>
  </si>
  <si>
    <t>174101102.S</t>
  </si>
  <si>
    <t>Zásyp sypaninou v uzavretých priestoroch s urovnaním povrchu zásypu</t>
  </si>
  <si>
    <t>181301115.S</t>
  </si>
  <si>
    <t>Rozprestretie ornice v rovine, plocha nad 500 m2, hr. do 300 mm</t>
  </si>
  <si>
    <t>273313612.S</t>
  </si>
  <si>
    <t>Betón základových dosiek, prostý tr. C 20/25</t>
  </si>
  <si>
    <t>273321312.S</t>
  </si>
  <si>
    <t>274271301</t>
  </si>
  <si>
    <t>Murivo základových pásov (m3) z debniacich tvárnic  50x20x25 s betónovou výplňou C 20/25 hr. 200 mm</t>
  </si>
  <si>
    <t>274271302</t>
  </si>
  <si>
    <t>Murivo základových pásov (m3) z debniacich tvárnic 50x25x25 s betónovou výplňou C 20/25 hr. 250 mm</t>
  </si>
  <si>
    <t>274271303</t>
  </si>
  <si>
    <t>Murivo základových pásov (m3) z debniacich tvárnic 50x30x25 s betónovou výplňou C 20/25 hr. 300 mm</t>
  </si>
  <si>
    <t>274321312.S</t>
  </si>
  <si>
    <t>Výstuž základových pásov z ocele B500 (10505)</t>
  </si>
  <si>
    <t>274361821.Sa</t>
  </si>
  <si>
    <t>M+D Dištančný prvok napr. AVI DISTA 350, alebo ekvivalent</t>
  </si>
  <si>
    <t>274361825</t>
  </si>
  <si>
    <t>Výstuž pre murivo základových pásov z ´prefa tvárnic s betónovou výplňou z ocele B500 (10505)</t>
  </si>
  <si>
    <t>274361826.S</t>
  </si>
  <si>
    <t>Výstuž základových pásov z betonárskej ocele B500 (10505), kontinuálne strmienky</t>
  </si>
  <si>
    <t>311101213.S</t>
  </si>
  <si>
    <t>Vytvorenie prestupov v múroch z betónu a železobetónu vložkami s vonkajšou prierezovou plochou do 0,10 m2</t>
  </si>
  <si>
    <t>311231519</t>
  </si>
  <si>
    <t>Murivo akustické (m3) z tehál pálených napr. POROTHERM 25 AKU Z P 20, alebo ekvivalent - na maltu napr. POROTHERM MM 50, alebo ekvivalent (250x330x238)</t>
  </si>
  <si>
    <t>311234511</t>
  </si>
  <si>
    <t>Murivo nosné (m3) z tehál pálených napr. POROTHERM 30 KOMBI P 15, alebo ekvivalent na pero a drážku, na maltu napr. POROTHERM MM 50, alebo ekvivalent (300x250x238)</t>
  </si>
  <si>
    <t>317162133</t>
  </si>
  <si>
    <t>Keramický preklad napr. POROTHERM KPP 7, alebo ekvivalent - šírky 70 mm, výšky 238 mm, dĺžky 1500 mm</t>
  </si>
  <si>
    <t>317162303</t>
  </si>
  <si>
    <t>Keramický spriahnutý preklad napr. POROTHERM KP, alebo ekvivalent - 11,5, šírky 115 mm, výšky 71 mm, dĺžky 1250 mm</t>
  </si>
  <si>
    <t>Osadenie oceľových valcovaných nosníkov a stĺpov I, IE,U,UE,L, vrátane spojov a zvarov, kotvenia</t>
  </si>
  <si>
    <t>Oceľ valcovaná, S235 - vrátane povrchovej úpravy (základný, vrchný, protipožiarny náter)</t>
  </si>
  <si>
    <t>345321615.S</t>
  </si>
  <si>
    <t>Betón múrikov parapetných, atikových, schodiskových, zábradelných, železový (bez výstuže) tr. C 30/37 - XC1 (SK)- Cl0,4 -Dmax16 -S3</t>
  </si>
  <si>
    <t>411101213.Sv</t>
  </si>
  <si>
    <t>Vytvorenie prestupov vstropoch z betónu a železobetónu vložkami s vonkajšou prierezovou plochou do 0,10 m2</t>
  </si>
  <si>
    <t>Betón stropov doskových a trámových,  železový tr. C 30/37 - XC1 (SK)- Cl0,4 -Dmax16 -S3</t>
  </si>
  <si>
    <t>411351101.S</t>
  </si>
  <si>
    <t>Debnenie stropov doskových zhotovenie-dielce</t>
  </si>
  <si>
    <t>411351102.S</t>
  </si>
  <si>
    <t>Debnenie stropov doskových odstránenie-dielce</t>
  </si>
  <si>
    <t>411354173.S</t>
  </si>
  <si>
    <t>Podporná konštrukcia stropov výšky do 4 m pre zaťaženie do 12 kPa zhotovenie</t>
  </si>
  <si>
    <t>411354174.S</t>
  </si>
  <si>
    <t>Podporná konštrukcia stropov výšky do 4 m pre zaťaženie do 12 kPa odstránenie</t>
  </si>
  <si>
    <t>411361821.S</t>
  </si>
  <si>
    <t>Výstuž stropov doskových, trámových, vložkových,konzolových alebo balkónových, B500 (10505)</t>
  </si>
  <si>
    <t>417321616.S</t>
  </si>
  <si>
    <t>Betón stužujúcich pásov a vencov železový tr. C 30/37 - XC1 (SK)- Cl0,4 -Dmax16 -S3</t>
  </si>
  <si>
    <t>417351115.S</t>
  </si>
  <si>
    <t>Debnenie bočníc stužujúcich pásov a vencov vrátane vzpier zhotovenie</t>
  </si>
  <si>
    <t>417351116.S</t>
  </si>
  <si>
    <t>Debnenie bočníc stužujúcich pásov a vencov vrátane vzpier odstránenie</t>
  </si>
  <si>
    <t>417391151.S</t>
  </si>
  <si>
    <t>Montáž obkladu betónových konštrukcií vykonaný súčasne s betónovaním extrudovaným polystyrénom</t>
  </si>
  <si>
    <t>283750001600r</t>
  </si>
  <si>
    <t>Doska XPS 300 napr. GLASCOFOAM, alebo ekvivalent hr. 30 mm, zakladanie stavieb, podlahy, obrátené ploché strechy</t>
  </si>
  <si>
    <t>430321616.S</t>
  </si>
  <si>
    <t>Schodiskové konštrukcie, betón železový tr. C 30/37 - XC1 (SK)- Cl0,4 -Dmax16 -S3</t>
  </si>
  <si>
    <t>430361821.S</t>
  </si>
  <si>
    <t>Výstuž schodiskových konštrukcií z betonárskej ocele B500 (10505)</t>
  </si>
  <si>
    <t>430361821.Sa1</t>
  </si>
  <si>
    <t>M+D Dištančný prvok napr. AVI DISTA 80, alebo ekvivalent</t>
  </si>
  <si>
    <t>430361821.Sa2</t>
  </si>
  <si>
    <t>M+D Dištančný prvok AVI DISTA 140, alebo ekvivalent</t>
  </si>
  <si>
    <t>430361821.Sa3</t>
  </si>
  <si>
    <t>M+D Dištančný prvok AVI DISTA 200, alebo ekvivalent</t>
  </si>
  <si>
    <t>431351121.S</t>
  </si>
  <si>
    <t>Debnenie do 4 m výšky - podest a podstupňových dosiek pôdorysne priamočiarych zhotovenie</t>
  </si>
  <si>
    <t>431351122.S</t>
  </si>
  <si>
    <t>Debnenie do 4 m výšky - podest a podstupňových dosiek pôdorysne priamočiarych odstránenie</t>
  </si>
  <si>
    <t>433351131.S</t>
  </si>
  <si>
    <t>Debnenie - vrátane podpernej konštrukcie - schodníc pôdorysne priamočiarych zhotovenie</t>
  </si>
  <si>
    <t>433351132.S</t>
  </si>
  <si>
    <t>Debnenie - vrátane podpernej konštrukcie - schodníc pôdorysne priamočiarych odstránenie</t>
  </si>
  <si>
    <t>564251111.S</t>
  </si>
  <si>
    <t>Podklad alebo podsyp zo štrkopiesku s rozprestretím, vlhčením a zhutnením, po zhutnení hr. 150 mm</t>
  </si>
  <si>
    <t>611460112.S</t>
  </si>
  <si>
    <t>Príprava vnútorného podkladu stropov na betónové podklady kontaktným mostíkom</t>
  </si>
  <si>
    <t>611460201.S</t>
  </si>
  <si>
    <t>Vnútorná omietka stropov vápenná jadrová (hrubá), hr. 10 mm</t>
  </si>
  <si>
    <t>611460227.S</t>
  </si>
  <si>
    <t>Vnútorná stierka stropov vápenná, hr. 2 mm</t>
  </si>
  <si>
    <t>M+D bočných atík z vonka prevetrávanej fasády z fasádnych dosiek Al. kompozit – napr. ALUCOBOND, alebo ekvivalent - hr. 4 mm, s hliníkovou konštrukcou (plechový rošt 30+30 mm), bez TI , vrátne kotvenia a potrebného príslušenstva</t>
  </si>
  <si>
    <t>M+D podhľadu prevetrávanej fasády z fasádnych dosiek Al. kompozit – napr. ALUCOBOND, alebo ekvivalent - hr. 4 mm, s hliníkovou konštrukcou (plechový rošt 30+30 mm), bez TI , vrátne kotvenia a potrebného príslušenstva</t>
  </si>
  <si>
    <t>Kontaktný zatepľovací systém soklovej alebo vodou namáhanej časti dosky XPS hr. 100 mm, lepená a kotvená tanierovými hmoždinkami, lepiaca stierka a arm. sklotex sieťovina, bez omietky (FZ3)</t>
  </si>
  <si>
    <t>631313511.S</t>
  </si>
  <si>
    <t>Mazanina z betónu prostého (m3) tr. C 12/15 hr.nad 80 do 120 mm</t>
  </si>
  <si>
    <t>631319153.S</t>
  </si>
  <si>
    <t>Príplatok za prehlad. povrchu betónovej mazaniny min. tr.C 8/10 oceľ. hlad. hr. 80-120 mm</t>
  </si>
  <si>
    <t>631362021.S</t>
  </si>
  <si>
    <t>Výstuž cementového poteru (z kameniva) a z ľahkých betónov zo zváraných sietí z drôtov typu KARI</t>
  </si>
  <si>
    <t>631571015.S</t>
  </si>
  <si>
    <t>Násyp - ochranná krycia vrstva z praného kameniva štrku frakcie 16-32 mm s utlačením a urovnaním povrchu pre obrátené ploché strechy</t>
  </si>
  <si>
    <t>632452219.S</t>
  </si>
  <si>
    <t xml:space="preserve">Cementový poter, pevnosti v tlaku 20 MPa, hr. 50 mm so zatretým povrchom, vrátane dilatovania </t>
  </si>
  <si>
    <t>632452221.S</t>
  </si>
  <si>
    <t xml:space="preserve">Cementový poter, pevnosti v tlaku 20 MPa, hr. 60 mm so zatretým povrchom, vrátane dilatovania </t>
  </si>
  <si>
    <t>632452642.S</t>
  </si>
  <si>
    <t>Cementová samonivelizačná stierka, hr. 1-5 mm (na schod. stupňoch)</t>
  </si>
  <si>
    <t>632921411r</t>
  </si>
  <si>
    <t>M+D Dlažba z betónových dlaždíc - protišmyková úprava hr. 30 mm do lepiacej hmoty</t>
  </si>
  <si>
    <t>931961115.S</t>
  </si>
  <si>
    <t>Vložky do dilatačných škár zvislé, z polystyrénovej dosky hr. 30 mm</t>
  </si>
  <si>
    <t>Doska XPS 300 napr. GLASCOFOAM, alebo ekvivalent - hr. 30 mm, zakladanie stavieb, podlahy, obrátené ploché strechy</t>
  </si>
  <si>
    <t>998011003.S</t>
  </si>
  <si>
    <t>Presun hmôt pre budovy (801, 803, 812), zvislá konštr. z tehál, tvárnic, z kovu výšky do 24 m</t>
  </si>
  <si>
    <t>711131102.S</t>
  </si>
  <si>
    <t>Zhotovenie geotextílie alebo tkaniny na plochu vodorovnú</t>
  </si>
  <si>
    <t>711132102.S</t>
  </si>
  <si>
    <t>Zhotovenie geotextílie alebo tkaniny na plochu zvislú</t>
  </si>
  <si>
    <t>Geotextília 300 g/m2</t>
  </si>
  <si>
    <t>711133001.S</t>
  </si>
  <si>
    <t>Zhotovenie izolácie proti zemnej vlhkosti PVC fóliou položenou voľne na vodorovnej ploche so zvarením spoju</t>
  </si>
  <si>
    <t>711133010.S</t>
  </si>
  <si>
    <t>Zhotovenie izolácie proti zemnej vlhkosti PVC fóliou položenou voľne na zvislej ploche so zvarením spoju</t>
  </si>
  <si>
    <t>283220000300</t>
  </si>
  <si>
    <t xml:space="preserve">Hydroizolačná fólia PVC-P napr. FATRAFOL 803, alebo ekvivalent - hr. 1,5 mm, š. 1,3 m, izolácia základov proti zemnej vlhkosti, tlakovej vode, radónu, hnedá, </t>
  </si>
  <si>
    <t>711141559r</t>
  </si>
  <si>
    <t>Zhotovenie  izolácie proti zemnej vlhkosti a tlakovej vode vodorovná NAIP nalepiť celoplošne pomocou SA 10</t>
  </si>
  <si>
    <t>711142559r</t>
  </si>
  <si>
    <t>Zhotovenie  izolácie proti zemnej vlhkosti a tlakovej vode zvislá NAIP nalepiť celoplošne pomocou SA 10</t>
  </si>
  <si>
    <t>628310001000</t>
  </si>
  <si>
    <t>Pás asfaltový napr. HYDROBIT, alebo ekviovalent - pre spodné vrstvy hydroizolačných systémov</t>
  </si>
  <si>
    <t>Izolácia proti povrchovej a podpovrchovej tlakovej vode 2-zložkovou stierkou hydroizolačnou minerálnou pružnou napr. DUOFLEX, alebo ekvivalent na ploche vodorovnej hr. 2,5 mm</t>
  </si>
  <si>
    <t>Izolácia proti povrchovej a podpovrchovej tlakovej vode 2-zložkovou stierkou hydroizolačnou minerálnou pružnou napr. DUOFLEX, alebo ekvivalent na ploche zvislej hr. 2,5 mm</t>
  </si>
  <si>
    <t>Zhotovenie povlakovej krytiny striech plochých do 10° fóliou FPO, pripevnenie prikotvením do stropnej konštrukcie</t>
  </si>
  <si>
    <t>Hydroizolačná strešná fólia detailová FPO, napr. SARNAFIL AT, alebo ekvivalent - hr. 1,5 mm</t>
  </si>
  <si>
    <t>Doska napr. NOBASIL PTN, alebo ekvivalent,  30 mm- čadičová minerálna izolácia pre ťažké plávajúce podlahy</t>
  </si>
  <si>
    <t>Doska XPS 300 napr. GLASCOFOAM, alebo ekvivalent, hr. 40 mm, zakladanie stavieb, podlahy, obrátené ploché strechy, alebo ekvivalent</t>
  </si>
  <si>
    <t>283750002200r</t>
  </si>
  <si>
    <t>Doska XPS 300 napr. GLASCOFOAM, alebo ekvivalent hr. 120 mm, zakladanie stavieb, podlahy, obrátené ploché strechy, alebo ekvivalent</t>
  </si>
  <si>
    <t>Doska XPS 300 napr. GLASCOFOAM, alebo ekvivalent hr. 40 mm, zakladanie stavieb, podlahy, obrátené ploché strechy</t>
  </si>
  <si>
    <t>7631168620</t>
  </si>
  <si>
    <t>M+D vnútrobytové priečky napr. Rigips (EI 60), alebo ekvivalent - hr. 150 mm, jednoducho opláštená doskami napr. HABITO, alebo ekvivalent -  12,5 mm+ RB 12,5 mm, s tep. izoláciou 120 mm, CW 75+50</t>
  </si>
  <si>
    <t>M+D vnútrobytové priečky napr. Rigips (EI 60), alebo ekvivalent - hr. 150 mm, jednoducho opláštená doskami napr. HABITO, alebo ekvivalent -  12,5 mm+ RBI 12,5 mm, jednostranne impregnovaná, s tep. izoláciou 120 mm, CW 75+50</t>
  </si>
  <si>
    <t>M+D vnútrobytové priečky napr. Rigips (EI 60), alebo ekvivalent - hr. 100 mm, jednoducho opláštená doskami napr. HABITO, alebo ekvivalent - 12,5 mm+ RB 12,5 mm, s tep. izoláciou 75 mm, CW 75</t>
  </si>
  <si>
    <t>M+D vnútrobytové priečky napr. Rigips (EI 60), alebo ekvivalent - hr. 100 mm, jednoducho opláštená doskami napr. HABITO, alebo ekvivalent - 12,5 mm+ RBI 12,5 mm, jednostranne impregnovaná, s tep. izoláciou 75 mm, CW 75</t>
  </si>
  <si>
    <t>M+D predsadená SDK stena napr. Rigips, alebo ekvivalent - bočná kapotáž podhľadu pp3, opláštená doskou RB 12.5 mm - bez tepelnej izolácie, spriahnutá na oceľ. konštrukcií R-CD</t>
  </si>
  <si>
    <t>M+D predsadená SDK stena napr. Rigips, alebo ekvivalent - bočná kapotáž podhľadu pp1, opláštená doskou napr. HABITO, alebo ekvivalent 12,5 mm- bez tepelnej izolácie, spriahnutá na oceľ. konštrukcií R-CD</t>
  </si>
  <si>
    <t>M+D predsadená SDK stena napr. Rigips, alebo ekvivalent (EI 15) - dvojito opláštená doskou RBI 2x12.5 mm - bez tepelnej izolácie, spriahnutá na oceľ. konštrukcií R-CD</t>
  </si>
  <si>
    <t>Kazetový podhľad 600 x 600 mm, závesná konštrukcia, doska sadrokartónová biela hr. 15 mm /napr. Thermatex, alebo ekvivalent / PO 30 min. (PP1)</t>
  </si>
  <si>
    <t>M+D podhľad SDK napr. Rigips, alebo ekvivalent RB 12.5 mm závesný - jednoúrovňová oceľová podkonštrukcia CD (PP4)</t>
  </si>
  <si>
    <t>Trapézový plech napr. Maslen T153 B, alebo ekvivalent - hr. 1,00mm</t>
  </si>
  <si>
    <t>M+D Oplechovanie muriva a atík z poplastovaného plechu 0,6 mm, vrátane rohov r.š. 725 mm (k6-11)</t>
  </si>
  <si>
    <t>7647511dz3</t>
  </si>
  <si>
    <t>M+D Zvodová rúra s klamp. kotlíkom, dl. 4,5 m kruhová poplast. plech 0,6 mm vrátane príslušenstva, priemer 120 mm, vrátane kotvenia (dz3)</t>
  </si>
  <si>
    <t xml:space="preserve">M+D plastové okno, trojkrídlové (2x otv.-sklopné + 1x otv.) rozm. 3600x1710 mm, s izol. trojsklom, rám min 80, vrátane ext. parapetu Al poplast.,  int. parapetu ref. napr. Verzalit, alebo ekvivalent, bezp. kovania, horiz. žalúzie, sieť proti hmyzu a príslušenstva, viď PD (O1L) </t>
  </si>
  <si>
    <t xml:space="preserve">M+D plastové okno, trojkrídlové (2x otv.-sklopné + 1x otv.) rozm. 3600x1710 mm, s izol. trojsklom, rám min 80, vrátane ext. parapetu Al poplast.,  int. parapetu ref. napr. Verzalit, alebo ekvivalent, bezp. kovania, horiz. žalúzie, sieť proti hmyzu a príslušenstva, viď PD (O1P) </t>
  </si>
  <si>
    <t>76662100O4P</t>
  </si>
  <si>
    <t>76662100O5P</t>
  </si>
  <si>
    <t>76662100O6P</t>
  </si>
  <si>
    <t>7666621Di13P</t>
  </si>
  <si>
    <t>M+D int. jednokr. protipožiarne dvere 900x1970 mm, hladké s priezorom (v.1,2m) s polodrážkou, EL30/D3-C, povrchová úprava CPL LAM- BK, matná, vrátane obložkovej zárubne, kovanie so samozatváračom, chrom. klučka s gulou so štítom, viď PD (Di13P)</t>
  </si>
  <si>
    <t>7666621D1wL</t>
  </si>
  <si>
    <t>M+D int. jednokr. protipožiarne dvere 800x1970 mm, hladké s priezorom s polodrážkou, EW30/D3-C, povrchová úprava CPL LAM- BK, matná, vrátane obložkovej zárubne, kovanie so samozatváračom, chrom. klučka s gulou so štítom, viď PD (D1wL)</t>
  </si>
  <si>
    <t>7666621D1wP</t>
  </si>
  <si>
    <t>M+D int. jednokr. protipožiarne dvere 800x1970 mm, hladké s priezorom s polodrážkou, EW30/D3-C, povrchová úprava CPL LAM- BK, matná, vrátane obložkovej zárubne, kovanie so samozatváračom, chrom. klučka s gulou so štítom, viď PD (D1wP)</t>
  </si>
  <si>
    <t>7666621D1iL</t>
  </si>
  <si>
    <t>M+D int. jednokr. protipožiarne dvere 800x1970 mm, hladké s priezorom s polodrážkou, EL30/D3-C, povrchová úprava CPL LAM- BK, matná, vrátane obložkovej zárubne, kovanie so samozatváračom, chrom. klučka s gulou so štítom, viď PD (D1iL)</t>
  </si>
  <si>
    <t>M+D int. jednokr. dvere 600x1970 mm, hladké s polodrážkou s vetr. dráž., povrchová úprava HPL LAM- BK, matná, vrátane obložkovej zárubne LAM DVD -BK, kovanie, chrom. klučka so štítom s WC poistkou, viď PD (D3L)</t>
  </si>
  <si>
    <t>M+D int. jednokr. dvere 600x1970 mm, hladké s polodrážkou s vetr. dráž., povrchová úprava HPL LAM- BK, matná, vrátane obložkovej zárubne LAM DVD -BK, kovanie, chrom. klučka so štítom s WC poistkou, viď PD (D3P)</t>
  </si>
  <si>
    <t>M+D int. jednokr. dvere 700x1970 mm, hladké s polodrážkou s vetr. dráž., povrchová úprava HPL LAM- BK, matná, vrátane obložkovej zárubne LAM DVD -BK, kovanie, chrom. klučka so štítom s WC poistkou, viď PD (D4L)</t>
  </si>
  <si>
    <t>M+D int. jednokr. dvere 700x1970 mm, hladké s polodrážkou s vetr. dráž., povrchová úprava HPL LAM- BK, matná, vrátane obložkovej zárubne LAM DVD -BK, kovanie, chrom. klučka so štítom s WC poistkou, viď PD (D4P)</t>
  </si>
  <si>
    <t>7666621D6P</t>
  </si>
  <si>
    <t>M+D int. jednokr. protipožiarne dvere 800x1970 mm, hladké s polodrážkou, EL30/D3-C, povrchová úprava HPL LAM- BK, matná, vrátane obložkovej zárubne LAM DVD -BK, kovanie so samozatváračom, chrom. klučka s gulou so štítom, viď PD (D6P)</t>
  </si>
  <si>
    <t>7666621D7P</t>
  </si>
  <si>
    <t>M+D int. jednokr. dvere 800x1970 mm, hladké s polodrážkou, povrchová úprava HPL LAM- BK, matná, vrátane drevenej obložkovej zárubne LAM DVD -BK, kovanie chrom. klučka s gulou, viď PD (D7P)</t>
  </si>
  <si>
    <t>7666621D8P</t>
  </si>
  <si>
    <t>M+D int. jednokr. protipožiarne dvere 800x1970 mm, hladké s polodrážkou, EL45/D3-C, povrchová úprava HPL LAM- BK, matná, vrátane obložkovej zárubne LAM DVD -BK, kovanie so samozatváračom, chrom. klučka s gulou so štítom, viď PD (D8P)</t>
  </si>
  <si>
    <t>7666621Di9pos</t>
  </si>
  <si>
    <t>M+D int. jednokr. dvere posuvné 900x1970 mm, hladké s polodrážkou s vetr. dráž., povrchová úprava HPL LAM- BK, matná, vrátane obložkovej zárubne pre posuvne dvere LAM DVD -BK, kovanie posuvné, záves. , chrom. miska s poistkou, viď PD (Di9pos)</t>
  </si>
  <si>
    <t>7666621Dš6pos</t>
  </si>
  <si>
    <t>M+D int. jednokr. dvere posuvné 600x1970 mm, hladké s polodrážkou s vetr. dráž., povrchová úprava HPL LAM- BK, matná, vrátane obložkovej zárubne pre posuvne dvere LAM DVD -BK, kovanie posuvné, záves. , chrom. miska s poistkou, viď PD (Dš6pos)</t>
  </si>
  <si>
    <t>7666621Da8pos</t>
  </si>
  <si>
    <t>M+D int. jednokr. dvere posuvné 800x1970 mm, hladké s polodrážkou s vetr. dráž., povrchová úprava HPL LAM- BK, matná, vrátane obložkovej zárubne pre posuvne dvere LAM DVD -BK, kovanie posuvné, záves. , chrom. miska s poistkou, viď PD (Da8pos)</t>
  </si>
  <si>
    <t>76716110Z5</t>
  </si>
  <si>
    <t>M+D inter. zábradlie na vonk obvode schodov cca 3,5 m/podlažie, material nerez trubka pr. 40mm a pr. 25mm, pás ocel 40/6mm, povrch nerez mat., madlo min 1000 mm od podlahy, vrátane kotvenia a príslušenstva (Z5)</t>
  </si>
  <si>
    <t>76716110Z6</t>
  </si>
  <si>
    <t>M+D inter. zábradlie na vonk obvode schodov cca 4,7 m/podlažie, material nerez trubka pr. 40mm a pr. 25mm, pás ocel 40/6mm, povrch nerez mat., madlo min 1000 mm od podlahy, vrátane kotvenia a príslušenstva (Z6)</t>
  </si>
  <si>
    <t>76716110Z7</t>
  </si>
  <si>
    <t>M+D inter. zábradlie na medzipodestách schodov L=5,5 m/podlažie, material nerez trubka pr. 40mm a pr. 25mm, pás ocel 40/6mm, povrch nerez mat., madlo min 1000 mm od podlahy, vrátane kotvenia a príslušenstva (Z7)</t>
  </si>
  <si>
    <t>76716110Z8</t>
  </si>
  <si>
    <t>M+D inter. zábradlie protilahlé strany zrkadla L=2,2 m/podlažie, material nerez trubka pr. 40mm a pr. 25mm, pás ocel 40/6mm, povrch nerez mat., madlo min 1000 mm od podlahy, vrátane kotvenia a príslušenstva (Z8)</t>
  </si>
  <si>
    <t>76716110Z9</t>
  </si>
  <si>
    <t>M+D inter. zábradlie protilahlé strany zrkadla L=3,85 m/podlažie, material nerez trubka pr. 40mm a pr. 25mm, pás ocel 40/6mm, povrch nerez mat., madlo min 1000 mm od podlahy, vrátane kotvenia a príslušenstva (Z9)</t>
  </si>
  <si>
    <t>7673100SV3</t>
  </si>
  <si>
    <t>M+D strešného výlezu do exist. otvoru 1200x900 mm - strešný výlez komplet prispôsobiť otvoru (SV3)</t>
  </si>
  <si>
    <t>7676411DE1P</t>
  </si>
  <si>
    <t>M+D dvere vstupné ext. hliníkové dvojkrídlové s nadsvetlíkom, rozm. 1800(2000)x2160+550 mm, s izolačným bezp. sklo, vrátane bezp. kovania so samozatvaračom, lesk. chrom. madlo pr. 40 mm s vložkou a potrebného príslušenstva, viď PD (DE1P)</t>
  </si>
  <si>
    <t>7676411DI3P</t>
  </si>
  <si>
    <t>M+D dvere vstupné int. hliníkové dvojkrídlové s nadsvetlíkom, rozm. 1800(2000)x2160+550 mm, s izolačným bezp. sklo, vrátane bezp. kovania so samozatvaračom, lesk. chrom. madlo pr. 40 mm s vložkou a potrebného príslušenstva, viď PD (DI3P)</t>
  </si>
  <si>
    <t>215</t>
  </si>
  <si>
    <t>217</t>
  </si>
  <si>
    <t>Schodišťový stupeň z keramickej dlažby - /schodovka s presahom 5 mm/ hr. 10 mm, š. 300 mm</t>
  </si>
  <si>
    <t>219</t>
  </si>
  <si>
    <t>221</t>
  </si>
  <si>
    <t>223</t>
  </si>
  <si>
    <t>225</t>
  </si>
  <si>
    <t>777</t>
  </si>
  <si>
    <t>Podlahy syntetické</t>
  </si>
  <si>
    <t>777610235r</t>
  </si>
  <si>
    <t>Liata podlahová epoxidová zmes hr. 2 mm alt. náter napr. EPACID, alebo ekvivalent - vrátane príparavy podkladu</t>
  </si>
  <si>
    <t>227</t>
  </si>
  <si>
    <t>998777203.S</t>
  </si>
  <si>
    <t>Presun hmôt pre podlahy syntetické v objektoch výšky nad 12 do 24 m</t>
  </si>
  <si>
    <t xml:space="preserve">Montáž obkladov vnútor. stien z obkladačiek kladených do tmelu </t>
  </si>
  <si>
    <t>229</t>
  </si>
  <si>
    <t>Obkladačky keramické, 300x200 mm</t>
  </si>
  <si>
    <t>231</t>
  </si>
  <si>
    <t>Maľby z maliarskych zmesí - oteruvzdorná maľba, ručne nanášané dvojnásobné základné na podklad jemnozrnný výšky do 3,80 m</t>
  </si>
  <si>
    <t>233</t>
  </si>
  <si>
    <t>1001005</t>
  </si>
  <si>
    <t>pomocné výpočty - neoceňovať !!!</t>
  </si>
  <si>
    <t>02.02 - Zdravotechnika</t>
  </si>
  <si>
    <t>Potrubie kanalizačné napr. Wavin SafeTech PE 100 RC SDR17, alebo ekvivalent - zvárané natupo D 315x18,7 mm</t>
  </si>
  <si>
    <t>Izolačná PE trubica napr. TUBOLIT DG, alebo ekvivalent - 15x13 mm (d potrubia x hr. izolácie), nadrezaná</t>
  </si>
  <si>
    <t>Izolačná PE trubica napr. TUBOLIT DG, alebo ekvivalent - 18x13 mm (d potrubia x hr. izolácie), nadrezaná</t>
  </si>
  <si>
    <t>Izolačná PE trubica napr. TUBOLIT DG, alebo ekvivalent - 20x13 mm (d potrubia x hr. izolácie), nadrezaná</t>
  </si>
  <si>
    <t>Izolačná PE trubica napr. TUBOLIT DG, alebo ekvivalent - 25x13 mm (d potrubia x hr. izolácie), nadrezaná</t>
  </si>
  <si>
    <t xml:space="preserve">Izolačná PE trubica napr. TUBOLIT DG, alebo ekvivalent - 15x20 mm (d potrubia x hr. izolácie), nadrezaná, </t>
  </si>
  <si>
    <t>283310004600</t>
  </si>
  <si>
    <t>Izolačná PE trubica napr. TUBOLIT DG, alebo ekvivalent - 18x20 mm (d potrubia x hr. izolácie), nadrezaná</t>
  </si>
  <si>
    <t>Izolačná PE trubica  napr. TUBOLIT DG, alebo ekvivalent - 42x20 mm (d potrubia x hr. izolácie), nadrezaná</t>
  </si>
  <si>
    <t>283310006100.S</t>
  </si>
  <si>
    <t>Izolačná PE trubica dxhr. 18x30 mm, rozrezaná, na izolovanie rozvodov vody, kúrenia, zdravotechniky</t>
  </si>
  <si>
    <t>Izolačná PE trubica napr. TUBOLIT DG, alebo ekvivalent-  28x30 mm (d potrubia x hr. izolácie), rozrezaná</t>
  </si>
  <si>
    <t>Izolačná PE trubica napr. TUBOLIT DG, alebo ekvivalent - 42x40 mm (d potrubia x hr. izolácie), rozrezaná</t>
  </si>
  <si>
    <t>283310006150</t>
  </si>
  <si>
    <t>Izolačná PE trubica napr. TUBOLIT DG, alebo ekvivalent - 54x50 mm (d potrubia x hr. izolácie), rozrezaná</t>
  </si>
  <si>
    <t>Izolácia potrubia  protihluková napr. Isol Flex, alebo ekvivalent - d 110</t>
  </si>
  <si>
    <t>Potrubie z rúr PE-HD d 50 napr. GEBERIT, alebo ekvivalent - odpadové pripojovacie, vrátane tvaroviek, upevňovacieho systému, prierazov, drážkovania, hrubej výplne rýh, utesnenia prestupov, čistenia a skúšky vodotesnosti</t>
  </si>
  <si>
    <t>Potrubie z rúr PE-HD d 56 napr. GEBERITT, alebo ekvivalent - odpadové pripojovacie, vrátane tvaroviek, upevňovacieho systému, prierazov, drážkovania, hrubej výplne rýh, utesnenia prestupov, čistenia a skúšky vodotesnosti</t>
  </si>
  <si>
    <t>Potrubie z rúr PE-HD d 63 napr. GEBERIT, alebo ekvivalent - odpadové pripojovacie, vrátane tvaroviek, upevňovacieho systému,prierazov, drážkovania, hrubej výplne rýh, utesnenia prestupov, čistenia a skúšky vodotesnosti</t>
  </si>
  <si>
    <t>Potrubie z rúr PE-HD d 110 napr. GEBERIT, alebo ekvivalent - odpadové pripojovacie, vrátane tvaroviek, upevňovacieho systému, prierazov, drážkovania, hrubej výplne rýhutesnenia prestupov, čistenia a skúšky vodotesnosti</t>
  </si>
  <si>
    <t>Potrubie z rúr PE-HD d 75 napr. GEBERIT, alebo ekvivalent - odpadové zvisle, vrátane tvaroviek, upevňovacieho systému, prierazov, drážkovania, hrubej výplne rýh, utesnenia prestupov, čistenia a skúšky vodotesnosti</t>
  </si>
  <si>
    <t>Potrubie z rúr PE-HD d 110 napr. GEBERIT, alebo ekvivalent - odpadové zvislé, vrátane tvaroviek, upevňovacieho systému, prierazov, drážkovania, hrubej výplne rýh, utesnenia prestupov, čistenia a skúšky vodotesnosti</t>
  </si>
  <si>
    <t>Potrubie z rúr PE-HD d 110 napr. GEBERIT, alebo ekvivalent - v základoch (v zemi), vrátane tvaroviek, čistenia a skúšky vodotesnosti</t>
  </si>
  <si>
    <t>Potrubie z rúr PE-HD d 125 napr. GEBERIT, alebo ekvivalent - v základoch (v zemi), vrátane tvaroviek, čistenia a skúšky vodotesnosti</t>
  </si>
  <si>
    <t>Potrubie z rúr PE-HD d 125 napr. GEBERIT, alebo ekvivalent - odpadové zvislé, vrátane tvaroviek, upevňovacieho systému, prierazov, drážkovania, hrubej výplne rýh, utesnenia prestupov, čistenia a skúšky vodotesnosti</t>
  </si>
  <si>
    <t>Potrubie z rúr PE-HD d 125 napr. GEBERIT, alebo ekvivalent - v základoch, vrátane tvaroviek, čistenia a skúšky vodotesnosti</t>
  </si>
  <si>
    <t>721171331</t>
  </si>
  <si>
    <t>Potrubie z rúr PE-HD d 150 napr. GEBERIT, alebo ekvivalent - v základoch, vrátane tvaroviek, čistenia a skúšky vodotesnosti</t>
  </si>
  <si>
    <t>Potrubie z ušlachtilej ocele 1.4401 napr. Mapres, alebo ekvivalent - rúry lisovacie dxt 18x1,0 mm, vr. tvaroviek, upevňovacieho systému, prierazov, drážkovania, hrubej výplne rýh, utesnenia otvorov, tlakovek skúśky, dezinfekcie</t>
  </si>
  <si>
    <t>Potrubie z ušlachtilej ocele 1.4401 napr. Mapres, alebo ekvivalent - rúry lisovacie dxt 22x1,2 mm, vr. tvaroviek, upevňovacieho systému, prierazov, drážkovania, hrubej výplne rýh, utesnenia otvorov, tlakovek skúśky, dezinfekcie</t>
  </si>
  <si>
    <t>Potrubie z ušlachtilej ocele 1.4401 napr. Mapress, alebo ekvivalent - rúry lisovacie d 28x1,2 mm, vr. tvaroviek, upevňovacieho systému, prierazov, drážkovania, hrubej výplne rýh, utesnenia otvorov, tlakovej skúšky, dezinfekcie</t>
  </si>
  <si>
    <t>Potrubie z ušlachtilej ocele 1.4401 napr. Mapress, alebo ekvivalent - rúry lisovacie d 35x1,5 mm, vr. tvaroviek, upevňovacieho systému, prierazov, drážkovania, hrubej výplne rýh, utesnenia otvorov, tlakovej skúšky, dezinfekcie</t>
  </si>
  <si>
    <t>Potrubie z ušlachtilej ocele napr. 1.4401 Mapress, alebo ekvivalent - rúry lisovacie d 42x1,5 mm, vr. tvaroviek, upevňovacieho systému, prierazov, drážkovania, hrubej výplne rýh, utesnenia otvorov, tlakovej skúšky, dezinfekci</t>
  </si>
  <si>
    <t>Potrubie z ušlachtilej ocele napr. 1.4401 Mapress, alebo ekvivalent - rúry lisovacie d 54x1,5 mm, vr. tvaroviek, upevňovacieho systému, prierazov, drážkovania, hrubej výplne rýh, utesnenia otvorov, tlakovej skúšky, dezinfekcii</t>
  </si>
  <si>
    <t>Potrubie plasthliníkové  napr. system PEX-C/Al/PE-HD, alebo ekvivalent, 16x2,0 mm - s lisovanými tvarovkami napr. Tigris M5, alebo ekvivalent,  vr. tvaroviek, tlakovej skúške, dezimfekcii, upevňovaciemu systému, prierazov, drážkovania, hrubej výplne rýh</t>
  </si>
  <si>
    <t>Potrubie plasthliníkové 20x2,25 mm, napr. system PEX-C/Al/PE-HD, alebo ekvivalent - s lisovanými tvarovkami napr. Tigris M5, alebo ekvivalent,  vr. tvaroviek, tlakovej skúške, dezimfekcii, upevňovaciemu systému, prierazov, drážkovania, hrubej výplne rýh</t>
  </si>
  <si>
    <t>Potrubie plasthliníkové 25x2,5 mm, napr. system PEX-C/Al/PE-HD, alebo ekvivalent - s lisovanými tvarovkami napr, Tigris M5, alebo ekvivalent,  vr. tvaroviek, tlakovej skúške, dezimfekcii, upevňovaciemu systému, prierazov, drážkovania, hrubej výplne rýh</t>
  </si>
  <si>
    <t>Potrubie plasthliníkové 32x3,0 mm, napr. system PEX-C/Al/PE-HD, alebo ekvivalent - s lisovanými tvarovkami napr. Tigris M5, alebo ekvivalent, vr. tvaroviek, tlakovej skúške, dezimfekcii, upevňovaciemu systému, prierazov, drážkovania, hrubej výplne rýh</t>
  </si>
  <si>
    <t>722220115</t>
  </si>
  <si>
    <t>Uzatváracia armatúra s vypúšťaním G 1/2"</t>
  </si>
  <si>
    <t>Potrubie z oceľových rúr pozink. bezšvíkových bežných-11 353.0, spájané spojkami napr. Victaulic, alebo ekvivalent DN 25- vrátane závesov, prierazov, drážkovania, hrubej výplne rýh, utesnenia  otvorov, vyčistenia potrubia, tlakovej skúšky</t>
  </si>
  <si>
    <t>Potrubie z oceľových rúr pozink. bezšvíkových bežných-11 353.0, spájané spojkami napr. Victaulic, alebo ekvivalent,  DN 50, vrátane závesov, prierazov, drážkovania, hrubej výplne rýh, utesnenia  otvorov, vyčistenia potrubia, tlakovej skúšky</t>
  </si>
  <si>
    <t>998722201.S</t>
  </si>
  <si>
    <t>WC zavesené napr. Duravit D-Code a sedátko, alebo ekvivalent</t>
  </si>
  <si>
    <t xml:space="preserve">Umývadlo s prepadom, biele, napr. Duravit D-Code, alebo ekvivalent -  600x460 mm </t>
  </si>
  <si>
    <t>Umývadlová batéria napr. Hasgrohe Ecos, alebo ekvivalent - s odtokovou súpravou chrómovou s tiahlom, umývadlovým chrómovým sifónom, alebo ekvivalent</t>
  </si>
  <si>
    <t>725219508.S</t>
  </si>
  <si>
    <t>Montáž umývadla malého</t>
  </si>
  <si>
    <t>642110002730.S</t>
  </si>
  <si>
    <t>Umývadielko keramické napr. Duravit D-Code, alebo ekvivalent - 36x27 cm biele</t>
  </si>
  <si>
    <t>Umývadlová batéria napr. Hasgrohe Ecos, alebo ekvivalent - s odtokovou súpravou chrómovou s tiahlom, umývadlovým chrómovým sifónom</t>
  </si>
  <si>
    <t>Sprchová vanička so sifónom   napr. Kaldewei Duschplan apská biela, Hansgrohe Logis sprchový set , alebo ekvivalent 120x90x65 - zmiešavacia batéria na stene 150 mm, polohovatelná sprcha na tyči</t>
  </si>
  <si>
    <t>Výlevka závesná  napr.  Duravit Starc 3, alebo ekvivalent 48x42,5 mm s nástennou batériou napr. Hansgrohe Logic, alebo ekvivalent - so sifónom, sklápacím roštom, upevňovacím materiálom</t>
  </si>
  <si>
    <t>Guľový uzáver pre vodu rohový, 1/2" FF, motýľ, séria 59, niklovaná mosadz</t>
  </si>
  <si>
    <t>Drezovy set napr. Grohe 2/C, alebo ekvivalent - Granitový drez s odkvapkávajúcou plochou 78x48 cm, sivá drezová batéria napr. Grohe Bau Lroop, alebo ekvivalent</t>
  </si>
  <si>
    <t>Montáž WC imobilný komplet</t>
  </si>
  <si>
    <t>02.03 - Vzduchotechnika</t>
  </si>
  <si>
    <t xml:space="preserve">    769.5 - Odvod z digestorov kuchýň</t>
  </si>
  <si>
    <t xml:space="preserve">    769.6 - Vetranie výťahu:</t>
  </si>
  <si>
    <t>Malý radiálny ventilátor napr. VORT QUADRO SUPER-T, alebo ekvivalent - Qv: 120 m3/h, Nel: 50W/230V, spätná klapka, dobeh. spínač - nástenný</t>
  </si>
  <si>
    <t>76900000001.7.2r</t>
  </si>
  <si>
    <t>Kruhové potrubie spiro - pozink. plech vrátane tvaroviek, spoj. materiálu - d125/80% tvar.</t>
  </si>
  <si>
    <t>769.5</t>
  </si>
  <si>
    <t>Odvod z digestorov kuchýň</t>
  </si>
  <si>
    <t>76910000002.1</t>
  </si>
  <si>
    <t>76910000002.2</t>
  </si>
  <si>
    <t>Spätná klapka RSK 125</t>
  </si>
  <si>
    <t>76910000002.3</t>
  </si>
  <si>
    <r>
      <t xml:space="preserve">Samoťahová výfukova strešná hlavica </t>
    </r>
    <r>
      <rPr>
        <i/>
        <sz val="9"/>
        <color rgb="FF0000FF"/>
        <rFont val="Arial CE"/>
        <charset val="238"/>
      </rPr>
      <t>STH 125</t>
    </r>
  </si>
  <si>
    <t>76910000002.4</t>
  </si>
  <si>
    <t>Vodotesné zaslepenia stupačiek d125/600mm pod stropom 1NP</t>
  </si>
  <si>
    <t>769.6</t>
  </si>
  <si>
    <t>Vetranie výťahu:</t>
  </si>
  <si>
    <t>76910000003.1</t>
  </si>
  <si>
    <t>Ventilačná turbína IB 8</t>
  </si>
  <si>
    <t>76910000003.2</t>
  </si>
  <si>
    <t>Rúra spiro d200 s kotviacim rámikom</t>
  </si>
  <si>
    <t>02.04 - Vykurovanie</t>
  </si>
  <si>
    <t>Regulačný ventil, napr. TA STAD, alebo ekvivalent - DN20</t>
  </si>
  <si>
    <t>Radiátorový ventil napr. HEIMEIER V, alebo ekvivalent -exakt uhlový- DN15</t>
  </si>
  <si>
    <t>Radiátorová spojka napr. HEIMEIER Regulux, alebo ekvivalent,  rohový- DN15</t>
  </si>
  <si>
    <t xml:space="preserve">Pripojovacia sada napr. VEKOLUX, alebo ekvivalent, rohová- DN 15 </t>
  </si>
  <si>
    <t>Potrubie napr. Geberit Mapress, alebo ekvivalent - uhlíková oceľ s vonkajším a vnútorným pozinkovaním 18x1,2</t>
  </si>
  <si>
    <t>Potrubie napr. Geberit Mapress, alebo ekvivalent - uhlíková oceľ s vonkajším a vnútorným pozinkovaním 22x1,5</t>
  </si>
  <si>
    <t>Potrubie napr. Geberit Mapress alebo ekvivalent - uhlíková oceľ s vonkajším a vnútorným pozinkovaním 28x1,5,</t>
  </si>
  <si>
    <t>Potrubie napr. Geberit Mapress, alebo ekvivalent - uhlíková oceľ s vonkajším a vnútorným pozinkovaním 42x1,5</t>
  </si>
  <si>
    <t>Potrubie napr. Geberit Mapress, alebo ekvivalent - uhlíková oceľ s vonkajším a vnútorným pozinkovaním 54x1,5</t>
  </si>
  <si>
    <t>Izolácia napr. Tubolit DG TL, alebo ekvivalent - 18x20 DG</t>
  </si>
  <si>
    <t>Izolácia napr. Tubolit DG TL alebo ekvivalent - 22x20 DG</t>
  </si>
  <si>
    <t>Izolácia napr. Tubolit DG TL, alebo ekvivalent - 28x30 DG</t>
  </si>
  <si>
    <t>Izolácia napr. Tubolit DG TL, alebo ekvivalent - 42x30 DG</t>
  </si>
  <si>
    <t>Izolácia napr. Tubolit DG TL, alebo ekvivalent - 54x30 DG</t>
  </si>
  <si>
    <t>Doskové napr. KORADO 22VK, alebo ekvivalent- 600x1400</t>
  </si>
  <si>
    <t>Držiak napr. KORADl, alebo ekvivalent + odvzušňovací venti</t>
  </si>
  <si>
    <t>Rebríkové napr. KORADO KL, alebo ekvivalent - 780x600</t>
  </si>
  <si>
    <t>Montáž A.2 Rúrový materiál, vr. d+m upevňovacieho systému, prierazov a spätnej úpravy</t>
  </si>
  <si>
    <t>02.05 - Elektroinštalácia - slaboprúd</t>
  </si>
  <si>
    <t>02.05a - Elektrická požiarna signalizácia (EPS)</t>
  </si>
  <si>
    <t xml:space="preserve">D - OBJEKT BX ELEKTRICKÁ POŽIARNA SIGNALIZÁCIA </t>
  </si>
  <si>
    <t xml:space="preserve">OBJEKT BX ELEKTRICKÁ POŽIARNA SIGNALIZÁCIA </t>
  </si>
  <si>
    <t>Pol30</t>
  </si>
  <si>
    <t xml:space="preserve">
Oživenie systému, naprogramovanie zariadenia, uvedenie zariadenia do trvalej prevádzky, odovzdanie zariadenia užívateľovi
</t>
  </si>
  <si>
    <t>Pol31</t>
  </si>
  <si>
    <t>Pol32</t>
  </si>
  <si>
    <t>Pol33</t>
  </si>
  <si>
    <t>Pol34</t>
  </si>
  <si>
    <t>02.05b - Hlasová signalizácia požiaru (HSP)</t>
  </si>
  <si>
    <t>D - OBJEKT BX HLASOVÁ SIGNALIZÁCIA POŽIARU</t>
  </si>
  <si>
    <t>OBJEKT BX HLASOVÁ SIGNALIZÁCIA POŽIARU</t>
  </si>
  <si>
    <t>Pol56</t>
  </si>
  <si>
    <t>Pol57</t>
  </si>
  <si>
    <t>Pol58</t>
  </si>
  <si>
    <t>Pol59</t>
  </si>
  <si>
    <t>Pol60</t>
  </si>
  <si>
    <t>02.05c - Štruktúrovaná kabeláž</t>
  </si>
  <si>
    <t>02.05d - Kamerový systém (Priemyselná televízia)</t>
  </si>
  <si>
    <t>D - OBJEKT BX PRIEMYSELNÁ TELEVÍZIA</t>
  </si>
  <si>
    <t>OBJEKT BX PRIEMYSELNÁ TELEVÍZIA</t>
  </si>
  <si>
    <t>Pol90</t>
  </si>
  <si>
    <t>Pol91</t>
  </si>
  <si>
    <t>Pol92</t>
  </si>
  <si>
    <t>02.06 - Výťah</t>
  </si>
  <si>
    <t>999000111</t>
  </si>
  <si>
    <t>M+D Osobný výťah napr. KONE MonoSpace 300, (Nosnosť (630 kg/ 8 osôb), Rýchlosť (1 m/s), Zdvih (9,57m), Počet staníc 4, Pred. vstupy 4, Zad. vstupy 4, DC, Jednosmerný smerom nadol Riadiaci systém s 1 výťahom (Simplex), podrobný popis PD, alebo ekvivalent</t>
  </si>
  <si>
    <t>02.07 - Elektroinštalácia - silnoprúd</t>
  </si>
  <si>
    <t>Pol98</t>
  </si>
  <si>
    <t>Vypínač 10A/230V, rad. 6, IP44 na povrch</t>
  </si>
  <si>
    <t>Pol103</t>
  </si>
  <si>
    <t>Vypínač 10A/230V, rad. 6B, IP20 +rámik</t>
  </si>
  <si>
    <t>Pol107</t>
  </si>
  <si>
    <t>Vypínač 4-pólový 16A/400V</t>
  </si>
  <si>
    <t>Pol201</t>
  </si>
  <si>
    <t>Kábel CHKE-R-J 5x50</t>
  </si>
  <si>
    <t>Pol202</t>
  </si>
  <si>
    <t>Kábel CHKE-R-J 5x16</t>
  </si>
  <si>
    <t>Pol203</t>
  </si>
  <si>
    <t>Pol204</t>
  </si>
  <si>
    <t>Pol205</t>
  </si>
  <si>
    <t>Ohrev vpustí (2x), vrátane čidla a pomocného materiálu</t>
  </si>
  <si>
    <t>Pol206</t>
  </si>
  <si>
    <t>Pol207</t>
  </si>
  <si>
    <t>Pol208</t>
  </si>
  <si>
    <t>Rozvádzač  RS1.1 , viď PD (vrátane náplne)</t>
  </si>
  <si>
    <t>Pol209</t>
  </si>
  <si>
    <t>Rozvádzač  RS2.1 , viď PD (vrátane náplne)</t>
  </si>
  <si>
    <t>Pol210</t>
  </si>
  <si>
    <t>Rozvádzač  RS3.1 , viď PD (vrátane náplne)</t>
  </si>
  <si>
    <t>Pol211</t>
  </si>
  <si>
    <t>Rozvádzač  RS4.1 , viď PD (vrátane náplne)</t>
  </si>
  <si>
    <t>Pol212</t>
  </si>
  <si>
    <t>Rozvádzač  RB-Apartmán (bytový) , viď PD (vrátane náplne)</t>
  </si>
  <si>
    <t>Pol213</t>
  </si>
  <si>
    <t>Prestup cez stenu, stropy,..(napr. jadrové vŕtanie), vr. likvidácie sutiny</t>
  </si>
  <si>
    <t>Drážkovanie - (prípadne frézovanie), vr. likvidácie sutiny</t>
  </si>
  <si>
    <t>Pol214</t>
  </si>
  <si>
    <t>Pol215</t>
  </si>
  <si>
    <t>Pol218</t>
  </si>
  <si>
    <t>306452575</t>
  </si>
  <si>
    <t>Pol216</t>
  </si>
  <si>
    <t>Pol217</t>
  </si>
  <si>
    <t>Prístavba objektu B</t>
  </si>
  <si>
    <t>P.č.</t>
  </si>
  <si>
    <t>Popis Produktu</t>
  </si>
  <si>
    <t>Počet</t>
  </si>
  <si>
    <t>jednotková cena  tovaru 
 bez DPH</t>
  </si>
  <si>
    <t>jednotková cena montáže bez DPH</t>
  </si>
  <si>
    <t>Spolu bez DPH</t>
  </si>
  <si>
    <t>Materiál s inštalačnými prácami</t>
  </si>
  <si>
    <t>zásuvka tienená 2xRJ45/s Cat.6A, na omietku, 80x80 mm</t>
  </si>
  <si>
    <t>patch panel 24xRJ45/s, Category 6A komplet osadený</t>
  </si>
  <si>
    <t xml:space="preserve">kábel STP (U/FTP) 4x2xAWG23 Cat.6A, LSOH bezhalogénový </t>
  </si>
  <si>
    <t>kábel STP 4x2xAWG23, Category 6A, 550 MHz, LSOH, B2ca, s1, d1, a1</t>
  </si>
  <si>
    <t>držiak káblov kovový GRIP M30</t>
  </si>
  <si>
    <t>19” držiak patch káblov kovový, 1U, RAB-VP-X01-A1,čierny</t>
  </si>
  <si>
    <t>Stojanový rozvádzač, 42U 1970x800x1000</t>
  </si>
  <si>
    <t>19" rozvodný panel 5x220V, 2U, 3m</t>
  </si>
  <si>
    <t>19" perforovaná polica 450mm, 1U /so zadnými podperami/</t>
  </si>
  <si>
    <t>telefónny patch panel 50xRJ45/u Cat.3, 1U, RAL 7032</t>
  </si>
  <si>
    <t>montážny držiak LSA PLUS, 5 zubový</t>
  </si>
  <si>
    <t>rozpojovacia lišta LSA PLUS, biela, univerzal</t>
  </si>
  <si>
    <t>Telekomunikačný kábel SYKFY 50x2x0,5</t>
  </si>
  <si>
    <t>Pigtail multimode Simplex OM2 (50/125µm), LC, 2m</t>
  </si>
  <si>
    <t>Držiak pre 12/24 zvarov do distribučného boxu, resp. patch panelu</t>
  </si>
  <si>
    <t>Ochrana zvaru L=60mm D=2,5mm</t>
  </si>
  <si>
    <t>Adaptér 2xLC-2xLC , multimode</t>
  </si>
  <si>
    <t>Adaptér 2xLC-2xLC , singlemode</t>
  </si>
  <si>
    <t xml:space="preserve">Optický patch panel 24xLC </t>
  </si>
  <si>
    <t>Optický kábel 12-vláknový 50/125 OM3</t>
  </si>
  <si>
    <t>Pigtail singlemode Simplex OS2 (9/125μm), LC, 2m</t>
  </si>
  <si>
    <t>Optický kábel 12-vláknový SM 9/125</t>
  </si>
  <si>
    <t>Prepojovací kábel optický Duplex, 2xLC-2xLC, 9/125, SM, 2 m</t>
  </si>
  <si>
    <t>Ochranná trubka PVC 36 mm</t>
  </si>
  <si>
    <t>Ochranná trubka PVC 16 mm</t>
  </si>
  <si>
    <t>Stojanový rozvádzač, 42U 1970x600x800</t>
  </si>
  <si>
    <t>Stojanový rozvádzač, 42U 1970x800x800</t>
  </si>
  <si>
    <t>Zemniaci kábel CYA 6 zelenožltý</t>
  </si>
  <si>
    <t>Zásuvka 2P+PE, Tango biela IP44</t>
  </si>
  <si>
    <t>Kábel pre pevné uloženie NHXH-J 3x2,5</t>
  </si>
  <si>
    <t>Inštalačný žľab 40x20 mm</t>
  </si>
  <si>
    <t>Inštalačný žľab 40x40 mm</t>
  </si>
  <si>
    <t>Inštalačný žľab 70x40 mm</t>
  </si>
  <si>
    <t>Inštalačný žľab 100x40 mm</t>
  </si>
  <si>
    <t>Inštalačný žľab PVC 100x100 mm</t>
  </si>
  <si>
    <t>Parapetný žľab plastový 70x130 mm</t>
  </si>
  <si>
    <t>Veko parapetného žľabu plastového š. 100 mm</t>
  </si>
  <si>
    <t>Deliaca prepážka kovová pre parapetný žľab</t>
  </si>
  <si>
    <t>Prístrojový rámik 1P k parapetnému žľabu</t>
  </si>
  <si>
    <t>Prístrojová krabica k parapetnému žľabu, čierna, 70x71x55 mm</t>
  </si>
  <si>
    <t>Kábel CYKY-J 3Cx1,5</t>
  </si>
  <si>
    <t>Kábel CYKY-J 3Cx2,5</t>
  </si>
  <si>
    <t>Kábel CYKY-J 5Cx6</t>
  </si>
  <si>
    <t>Zásuvka 1x230V interná</t>
  </si>
  <si>
    <t>Zásuvka 2x230V interná</t>
  </si>
  <si>
    <t>Jednopólový istič vedenia 16B/1</t>
  </si>
  <si>
    <t>Trojpólový istič vedenia 50B/3</t>
  </si>
  <si>
    <t>Prúdový chránič 40/4/30mA</t>
  </si>
  <si>
    <t>Elektrorozvádzače typu A s nasledovným vybavením :</t>
  </si>
  <si>
    <t>Zvodič prepätia T1+T2 4P/12,5kA</t>
  </si>
  <si>
    <t>Vypínač 63A 3P</t>
  </si>
  <si>
    <t>Istič 10/B/1</t>
  </si>
  <si>
    <t>Istič 16/B/1</t>
  </si>
  <si>
    <t>Rozvádzač nástenný 24 modulov</t>
  </si>
  <si>
    <t>Elektrorozvádzače typu B s nasledovným vybavením :</t>
  </si>
  <si>
    <t>Istič 16/B/3</t>
  </si>
  <si>
    <t>Chránič z naprúdovou ochranou 10/1N/B/30mA</t>
  </si>
  <si>
    <t>Chránič z naprúdovou ochranou 16/1N/B/30mA</t>
  </si>
  <si>
    <t>Rozvádzač nástenný oceľoplechový 96 modulový</t>
  </si>
  <si>
    <t>Podružný materiál nezahrňujúci inštalačné práce</t>
  </si>
  <si>
    <t xml:space="preserve">Kábel prepojovací STP 4P LSOH, kat.6A, 1 m </t>
  </si>
  <si>
    <t>Kábel prepojovací STP 4P LSOH, kat.6A, 1,5 m</t>
  </si>
  <si>
    <t>Kábel prepojovací STP 4P LSOH, kat.6A, 2 m</t>
  </si>
  <si>
    <t>Kábel prepojovací STP 4P LSOH, kat.6A, 3 m</t>
  </si>
  <si>
    <t>Kábel prepojovací STP 4P LSOH, kat.6A, 5 m</t>
  </si>
  <si>
    <t>Kábel prepojovací STP 4P LSOH, kat.6A, 10 m</t>
  </si>
  <si>
    <t>Kábel prepojovací optický, Duplex, 2xLC-2xLC, OM2 50/125µm, 2 m</t>
  </si>
  <si>
    <t>Kábel prepojovací optický, Duplex, 2xLC-2xLC, OS2 9/125µm, 2 m</t>
  </si>
  <si>
    <t>Kábel prepojovací optický, Duplex, 2xLC-2xLC, OS2 9/125µm, 5 m</t>
  </si>
  <si>
    <t>Kábel prepojovací optický, Duplex, 2xLC-2xLC, OM3  MM 50/125µm, 2 m</t>
  </si>
  <si>
    <t>Kábel prepojovací optický, Duplex, 2xLC-2xLC, OM3  MM 50/125µm, 5 m</t>
  </si>
  <si>
    <t>Kábel prepojovací optický, Duplex, 2xSC/APC-2xLC, OS2 9/125µm, 2 m</t>
  </si>
  <si>
    <t>Predlžovačka  6 násobná 5m s vypínačom</t>
  </si>
  <si>
    <t>Predlžovačka  3 násobná 5m s vypínačom</t>
  </si>
  <si>
    <t>Predlžovačka  6 násobná 3m s vypínačom</t>
  </si>
  <si>
    <t>Predlžovačka  3 násobná 3m s vypínačom</t>
  </si>
  <si>
    <t>Montážna sada spojovacieho materiálu</t>
  </si>
  <si>
    <t xml:space="preserve"> Súvisiace práce</t>
  </si>
  <si>
    <t>jednotková cena práce
bez DPH</t>
  </si>
  <si>
    <t>Ukončenie metalického kábla TP</t>
  </si>
  <si>
    <t>Drážkovanie steny pre PVC trubku 23mm</t>
  </si>
  <si>
    <t>Premeranie úseku metalického kábla TP, merací protokol</t>
  </si>
  <si>
    <t>Premeranie útlmu na optickej trase s OTDR s vystavením protokolu</t>
  </si>
  <si>
    <t>Ukončenie 1 páru telefónneho kábla</t>
  </si>
  <si>
    <t>Prieraz do 20cm2 tehlovým múrom hrubým do 20 cm</t>
  </si>
  <si>
    <t>Prieraz do 20cm2 tehlovým múrom hrubým nad 20 cm</t>
  </si>
  <si>
    <t>Prieraz nad 20cm2 tehlovým múrom hrubým do 20 cm</t>
  </si>
  <si>
    <t>Prieraz nad 20cm2 tehlovým múrom hrubým nad 20 cm</t>
  </si>
  <si>
    <t>Prieraz do 20cm2 betónovým múrom hrubým nad 20 cm</t>
  </si>
  <si>
    <t>Prieraz nad 20cm2 betónovým múrom hrubým nad 20 cm</t>
  </si>
  <si>
    <t>Zapojenie vývodov v rozvádzači 230V</t>
  </si>
  <si>
    <t>Montážna človekohodina montéra kabeláží</t>
  </si>
  <si>
    <t>Projekt skutočného zhotovenia</t>
  </si>
  <si>
    <t>Revízia elektrických rozvodov</t>
  </si>
  <si>
    <t>Cena CELKOM bez DPH</t>
  </si>
  <si>
    <t>Sadza DPH v %</t>
  </si>
  <si>
    <t>Výška DPH</t>
  </si>
  <si>
    <t>CELKOM s DPH</t>
  </si>
  <si>
    <t>{4fa4eabe-83cc-4f30-b287-fdd20291b30c}</t>
  </si>
  <si>
    <t>Vsakovacie zariadenie VS1</t>
  </si>
  <si>
    <t>Celkové náklady za stavbu 1) + 2)</t>
  </si>
  <si>
    <t>Ostatné náklady</t>
  </si>
  <si>
    <t>1) Náklady z rozpočtu</t>
  </si>
  <si>
    <t>119001801.S</t>
  </si>
  <si>
    <t>Ochranné zábradlie okolo výkopu, drevené výšky 1,10 m dvojtyčové</t>
  </si>
  <si>
    <t>-1388347955</t>
  </si>
  <si>
    <t>131301101.S</t>
  </si>
  <si>
    <t>Výkop nezapaženej jamy v hornine 4, do 100 m3</t>
  </si>
  <si>
    <t>241322082</t>
  </si>
  <si>
    <t>VV</t>
  </si>
  <si>
    <t xml:space="preserve">"vsak"  (4,20*8,40+4,60*8,80)/2*2,70 </t>
  </si>
  <si>
    <t>Medzisúčet</t>
  </si>
  <si>
    <t>"šachta"  (1,20*1,20+1,60*1,60)/2*2,70</t>
  </si>
  <si>
    <t>Súčet</t>
  </si>
  <si>
    <t>131301109.S</t>
  </si>
  <si>
    <t>Hĺbenie nezapažených jám a zárezov. Príplatok za lepivosť horniny 4</t>
  </si>
  <si>
    <t>1113297396</t>
  </si>
  <si>
    <t>132301201.S</t>
  </si>
  <si>
    <t>Výkop ryhy šírky 600-2000mm hor 4 do 100 m3</t>
  </si>
  <si>
    <t>-460600115</t>
  </si>
  <si>
    <t>(29,15+16,50)*1,10*1,40</t>
  </si>
  <si>
    <t>132301209.S</t>
  </si>
  <si>
    <t>Príplatok za lepivosť pri hĺbení rýh š. nad 600 do 2 000 mm zapažených i nezapažených, s urovnaním dna v hornine 4</t>
  </si>
  <si>
    <t>-124631973</t>
  </si>
  <si>
    <t>939418323</t>
  </si>
  <si>
    <t>(29,15+16,50)*2*1,40</t>
  </si>
  <si>
    <t>-1573857954</t>
  </si>
  <si>
    <t>162501102.S</t>
  </si>
  <si>
    <t>Vodorovné premiestnenie výkopku po spevnenej ceste z horniny tr.1-4, do 100 m3 na vzdialenosť do 3000 m</t>
  </si>
  <si>
    <t>-315781806</t>
  </si>
  <si>
    <t>4,20*8,40*1,125</t>
  </si>
  <si>
    <t>22,597+5,022</t>
  </si>
  <si>
    <t>3,14*0,60*0,60*2,70</t>
  </si>
  <si>
    <t>162501105.S</t>
  </si>
  <si>
    <t>Vodorovné premiestnenie výkopku po spevnenej ceste z horniny tr.1-4, do 100 m3, príplatok k cene za každých ďalšich a začatých 1000 m</t>
  </si>
  <si>
    <t>586116882</t>
  </si>
  <si>
    <t>70,361*25 'Prepočítané koeficientom množstva</t>
  </si>
  <si>
    <t>-1822280625</t>
  </si>
  <si>
    <t>-1170157007</t>
  </si>
  <si>
    <t>171211001.S</t>
  </si>
  <si>
    <t>Poplatok za likvidáciu stavebného odpadu a materiálu - zemina a kamenivo</t>
  </si>
  <si>
    <t>-407359122</t>
  </si>
  <si>
    <t>70,361*1,8 'Prepočítané koeficientom množstva</t>
  </si>
  <si>
    <t>2136237675</t>
  </si>
  <si>
    <t>"vsaky"  107,676-42,742</t>
  </si>
  <si>
    <t xml:space="preserve">"potrubie"  </t>
  </si>
  <si>
    <t>175101102.S</t>
  </si>
  <si>
    <t>Obsyp potrubia sypaninou z vhodných hornín 1 až 4 s prehodením sypaniny</t>
  </si>
  <si>
    <t>-45508451</t>
  </si>
  <si>
    <t>(29,15+16,50)*1,10*0,45</t>
  </si>
  <si>
    <t>-1740811095</t>
  </si>
  <si>
    <t>"vsak"  1,025*4,20*8,40-0,825*3,00*7,20</t>
  </si>
  <si>
    <t>583310002910.S</t>
  </si>
  <si>
    <t>Štrkopiesok frakcia 8-16 mm</t>
  </si>
  <si>
    <t>1717919132</t>
  </si>
  <si>
    <t>22,597+18,342</t>
  </si>
  <si>
    <t>40,939*1,9 'Prepočítané koeficientom množstva</t>
  </si>
  <si>
    <t>180402111.S</t>
  </si>
  <si>
    <t>Založenie trávnika parkového výsevom v rovine do 1:5</t>
  </si>
  <si>
    <t>-1467722842</t>
  </si>
  <si>
    <t>005720001300.S</t>
  </si>
  <si>
    <t>Osivá tráv - trávové semeno</t>
  </si>
  <si>
    <t>-783957195</t>
  </si>
  <si>
    <t>45*0,0309 'Prepočítané koeficientom množstva</t>
  </si>
  <si>
    <t>182001111.S</t>
  </si>
  <si>
    <t>Plošná úprava terénu pri nerovnostiach terénu nad 50-100mm v rovine alebo na svahu do 1:5</t>
  </si>
  <si>
    <t>-546650889</t>
  </si>
  <si>
    <t>183403153.S</t>
  </si>
  <si>
    <t>Obrobenie pôdy hrabaním v rovine alebo na svahu do 1:5</t>
  </si>
  <si>
    <t>2003606923</t>
  </si>
  <si>
    <t>271571111.S</t>
  </si>
  <si>
    <t>Vankúše zhutnené pod základy zo štrkopiesku 8-16mm</t>
  </si>
  <si>
    <t>354628032</t>
  </si>
  <si>
    <t>4,20*8,40*0,10</t>
  </si>
  <si>
    <t>451595111.S</t>
  </si>
  <si>
    <t>Lôžko pod potrubie, stoky a drobné objekty, v otvorenom výkope z prehodeného výkopku</t>
  </si>
  <si>
    <t>-2139597752</t>
  </si>
  <si>
    <t>(29,15+16,50)*1,10*0,10</t>
  </si>
  <si>
    <t>871275362.S</t>
  </si>
  <si>
    <t>Potrubie kanalizačné PE 100 RC SDR17 zvárané natupo D 125x7,4 mm</t>
  </si>
  <si>
    <t>25,03+16,50</t>
  </si>
  <si>
    <t>871325366.S</t>
  </si>
  <si>
    <t>Potrubie kanalizačné PE 100 RC SDR17 zvárané natupo D 160x9,5 mm</t>
  </si>
  <si>
    <t>871365372.S</t>
  </si>
  <si>
    <t>Potrubie kanalizačné PE 100 RC SDR17 zvárané natupo D 225x13,4 mm</t>
  </si>
  <si>
    <t>895970006.S</t>
  </si>
  <si>
    <t>Montáž vsakovacieho bloku inšpekčného 1200x600x600 mm vrátane geotextílie</t>
  </si>
  <si>
    <t>3,00*7,20*0,825</t>
  </si>
  <si>
    <t>2861000000</t>
  </si>
  <si>
    <t>VSAK VS1 -3,00x7,20x0,825, bloky, príslušenstvo,  príslušenstvo, geotextília, 2x inšpekčná šachta konplet - špecifikácia v. č. 4</t>
  </si>
  <si>
    <t>KPL</t>
  </si>
  <si>
    <t>895970110.S</t>
  </si>
  <si>
    <t>Montáž filtračnej šachty k systému vsakovacích blokov 1000 mm do výšky 2,70m s liatinovým poklopom</t>
  </si>
  <si>
    <t>28661000000.S</t>
  </si>
  <si>
    <t>Filtračná šachta TEGRA 600</t>
  </si>
  <si>
    <t>998276101.S</t>
  </si>
  <si>
    <t>Presun hmôt pre rúrové vedenie hĺbené z rúr z plast., hmôt alebo sklolamin. v otvorenom výkope</t>
  </si>
  <si>
    <t>-1857771820</t>
  </si>
  <si>
    <t xml:space="preserve">"vsak"  (4,80*4,80+5,20*5,20)/2*2,70 </t>
  </si>
  <si>
    <t>(20,00+10,83)*1,10*1,40</t>
  </si>
  <si>
    <t>(20,00+15,00)*2*1,40</t>
  </si>
  <si>
    <t>4,40*5,00*1,83</t>
  </si>
  <si>
    <t>75,644*25 'Prepočítané koeficientom množstva</t>
  </si>
  <si>
    <t>4,80*4,80*1,125+15,261+3,391</t>
  </si>
  <si>
    <t>47,624*1,8 'Prepočítané koeficientom množstva</t>
  </si>
  <si>
    <t>"vsak"  73,008-4,80*4,80*1,125</t>
  </si>
  <si>
    <t>"potrubie"  47,478-15,052-3,391</t>
  </si>
  <si>
    <t>(20,00+10,83)*1,10*0,45</t>
  </si>
  <si>
    <t>"vsak"  4,80*4,80*1,225-3,60*3,60*1,025</t>
  </si>
  <si>
    <t>15,261+14,94</t>
  </si>
  <si>
    <t>30,201*1,9 'Prepočítané koeficientom množstva</t>
  </si>
  <si>
    <t>30*0,0309 'Prepočítané koeficientom množstva</t>
  </si>
  <si>
    <t>4,80*4,80*0,10</t>
  </si>
  <si>
    <t>(20,00+10,83)*1,10*0,10</t>
  </si>
  <si>
    <t>-647537074</t>
  </si>
  <si>
    <t>20,00+10,83</t>
  </si>
  <si>
    <t>130600579</t>
  </si>
  <si>
    <t>3,60*3,60*0,825</t>
  </si>
  <si>
    <t>2861000000.2</t>
  </si>
  <si>
    <t>VSAK VS2 -3,60x3,60x0,825, bloky, príslušenstvo,  príslušenstvo, geotextília, 2x inšpekčná šachta konplet - špecifikácia v. č. 4</t>
  </si>
  <si>
    <t>1914754564</t>
  </si>
  <si>
    <t>1753851154</t>
  </si>
  <si>
    <t>28661000000.S.1</t>
  </si>
  <si>
    <t>1522962917</t>
  </si>
  <si>
    <t>02-08 - Vsakovacie zariadenie VS2</t>
  </si>
  <si>
    <t>02.08 - Vsakovacie zariadenie VS2</t>
  </si>
  <si>
    <t>Vsakovacie zariadenie VS2</t>
  </si>
  <si>
    <t>02.08</t>
  </si>
  <si>
    <t>Demontáž, Odvoz vybúraných hmôt, Uloženie na skládke (769 11+769 12+769 13+769 14)</t>
  </si>
  <si>
    <t xml:space="preserve">  99 - Presun hmôt HSV</t>
  </si>
  <si>
    <t>01.1.9 - Vsakovacie zariadenie VS1</t>
  </si>
  <si>
    <t>01.1.9</t>
  </si>
  <si>
    <t>interiér/exteriér - poľgulová kamera, napr. 4 Mpx dome  IP Starlight kamera, alebo ekvivalent, Day/Night, Smart IR prísvit s dosvitom 40 m, 1/3" 4Megapixel progressive CMOS, rozlíšenie 2688 × 1520 px @ 20 fps, citlivosť 0,008 lx @ F1,5, motorický zoom objektív 2,7–13,5 mm, uhol záberu H: 104°–27°, V: 55°–15°, D: 124°</t>
  </si>
  <si>
    <t>Prídavný límec napr. pre Dahua kamery IPC-HDW [RP-Z], SD22204T-GN, kompatibilné príslušenstvo PFA150, PFA151, alebo ekvivalent</t>
  </si>
  <si>
    <t>Switch - napr. Dahua, alebo ekvivalent, 16portový PoE switch, podpora PoE++ (IEEE802.3bt) pre porty 1+2 90 W, 16x PoE (IEEE802.3af/at), celkovo na všetky porty max. 240 W, manažment, podpora STP/RSTP/MSTP, 250 m long distance PoE, PoE watchdog, ochrana pred prepätím 4 kV, napájanie 230 V</t>
  </si>
  <si>
    <t>Záznamové médium, napr. SATA DISK 6000GB, IntelliPower,  alebo ekvivalent, 7200 rpm, vhodný do podmienok 24/7, pre PC Videoserver, DVR, NAS, záruka 36 mesiacov,</t>
  </si>
  <si>
    <t>Záložný zdroj, napr. Online UPS, alebo ekvivalent, zdroj nepretržitého napájania 230 V AC, výkon 3000 VA (2700 W), 6x akumulátor TP 12-9 Ah (72 V DC), 6x výstup IEC C13, 1x výstup IEC C19, rýchlosť nábehu - priebežne, ochrana proti úplnému vybitiu, ochrana proti skratu na výstupe, LCD info disp</t>
  </si>
  <si>
    <t>Zobrazovací panel, napr.Touchscreen all-in-one PC 23.8'', intel i5, 8 GB DDR4 2666 MHz (1x 8 GB), fullHD, 23,8" Antireflexní dotykový IPS displej s Full HD s rozlíšením (1920 × 1080) 250 nits (cd/m2), 72% NTSC, WLED, 256 GB M.2 SSD PCIe NVMe, alebo ekvivalent</t>
  </si>
  <si>
    <t>Inštalačný konektor, napr. Keline, alebo ekvivalent, konektor RJ45/s, beznástrojový, pre priamu montáž na inštalačné káble Cat 7A, Cat 7, Cat 6A</t>
  </si>
  <si>
    <t>interiér/exteriér poľgulová kamera, napr. 4 Mpx dome IP Starlight kamera, alebo ekvivalent, Day/Night, Smart IR prísvit s dosvitom 40 m, 1/3" 4Megapixel progressive CMOS, rozlíšenie 2688 × 1520 px @ 20 fps, citlivosť 0,008 lx @ F1,5, motorický zoom objektív 2,7–13,5 mm, uhol záberu H: 104°–27°, V: 55°–15°, D: 124°</t>
  </si>
  <si>
    <t>Prídavný límec napr.  pre Dahua kamery IPC-HDW [RP-Z], SD22204T-GN, kompatibilné príslušenstvo PFA150, PFA151, alebo ekvivalent</t>
  </si>
  <si>
    <t>ZOZNAM FIGÚR</t>
  </si>
  <si>
    <t>SOŠ PZ Pezinok, rekonštrukcia ubytovňe A a B</t>
  </si>
  <si>
    <t>Výmera</t>
  </si>
  <si>
    <t xml:space="preserve"> SO 01/ SO 01.1/ 01.1.1</t>
  </si>
  <si>
    <t>leš</t>
  </si>
  <si>
    <t>"obj. B</t>
  </si>
  <si>
    <t xml:space="preserve">"pohlad predný </t>
  </si>
  <si>
    <t>14,73*(0,45+61,32)-3,85*3,25</t>
  </si>
  <si>
    <t>"pohlad bočný B</t>
  </si>
  <si>
    <t>14,73*(16,82+(1,2)*2)-3,85*4,5</t>
  </si>
  <si>
    <t>"pohlad zadný</t>
  </si>
  <si>
    <t>14,73*(61,32+0,25*2+0,45)</t>
  </si>
  <si>
    <t>Použitie figúry:</t>
  </si>
  <si>
    <t>om_bezTI</t>
  </si>
  <si>
    <t>"objekt B</t>
  </si>
  <si>
    <t>"vstup 11/B-C</t>
  </si>
  <si>
    <t>"soklová omietka od -0,5 (-0,39) do -0,05</t>
  </si>
  <si>
    <t>0,45*(3,59+0,25+1,495)-(0,3*0,15+0,3*0,3)</t>
  </si>
  <si>
    <t>(0,34/2)*(3,59+0,25+1,495)</t>
  </si>
  <si>
    <t>"od -0,05 do +3,5 (z vonka)</t>
  </si>
  <si>
    <t>3,55*(3,59+0,25)*2</t>
  </si>
  <si>
    <t>-(2,25*0,75+0,75*1,5)*2</t>
  </si>
  <si>
    <t>"od -0,05 ( +0,05) do +2,75 (z vnútra)</t>
  </si>
  <si>
    <t>2,8*(1,495*2)</t>
  </si>
  <si>
    <t>2,7*(2,095*2)</t>
  </si>
  <si>
    <t>"vstup D/7</t>
  </si>
  <si>
    <t>"soklová omietka od -0,5 do -0,05</t>
  </si>
  <si>
    <t>0,45*(3,59+0,25+1,175)*2-(0,3*0,15+0,3*0,3)*2</t>
  </si>
  <si>
    <t>2,8*(1,175*2)</t>
  </si>
  <si>
    <t>2,7*(2,415*2)</t>
  </si>
  <si>
    <t>ost_om</t>
  </si>
  <si>
    <t>"ostenia</t>
  </si>
  <si>
    <t>"od -0,05 do +14,23</t>
  </si>
  <si>
    <t>0,16*((3,54+2*0,9)*3+(3,54+2*1,7)*6+(1,94+2*1,7))</t>
  </si>
  <si>
    <t>0,16*((3,54+2*0,9)+(3,54+2*1,7)*9)*3</t>
  </si>
  <si>
    <t>0,22*(2,0+2*2,85)</t>
  </si>
  <si>
    <t>0,16*((2,0+2*2,7)+(2,0+2*1,7)*3)</t>
  </si>
  <si>
    <t>0,16*((3,54+2*1,7)*8+(3,54+2*0,9)+(5,18+2*0,9))</t>
  </si>
  <si>
    <t>0,16*((3,54+2*1,7)*9+(5,18+2*2,5))*3</t>
  </si>
  <si>
    <t>sok_om_bezTI</t>
  </si>
  <si>
    <t>"omietka bez TI (v mieste sokla)</t>
  </si>
  <si>
    <t>zp_mw100mm_om</t>
  </si>
  <si>
    <t>"zs mw 100 mm + om.</t>
  </si>
  <si>
    <t>"hrana +2,65 (+2,9)</t>
  </si>
  <si>
    <t>2,55*1,06+0,22*2,0</t>
  </si>
  <si>
    <t>"hrana  +2,65</t>
  </si>
  <si>
    <t>0,62*2,0</t>
  </si>
  <si>
    <t>zs_mw100mm_om</t>
  </si>
  <si>
    <t>"od +0,05 do +2,65 (+2,9)</t>
  </si>
  <si>
    <t>2,6*(0,76*2)+0,25*2,55</t>
  </si>
  <si>
    <t>2,85*(0,3*2+2,55)</t>
  </si>
  <si>
    <t>-(2,0*2,85)</t>
  </si>
  <si>
    <t>"od +0,05 do +2,65</t>
  </si>
  <si>
    <t>2,7*(0,62*2)</t>
  </si>
  <si>
    <t>zs_mw150mm_om_FZ1</t>
  </si>
  <si>
    <t>"zs mw 150 mm + om.  (FZ1)</t>
  </si>
  <si>
    <t>14,28*(0,45+61,32)</t>
  </si>
  <si>
    <t>-(3,5*(0,25*2)+(0,1+0,16)*3,25)</t>
  </si>
  <si>
    <t>-2,7*2,75 "vstup</t>
  </si>
  <si>
    <t>-((3,54*0,9)*3+(3,54*1,7)*6+(1,94*1,7))</t>
  </si>
  <si>
    <t>-((3,54*0,9)+(3,54*1,7)*9)*3</t>
  </si>
  <si>
    <t>-((2,46*1,7)*7+(3,54*0,8)*3) "FZ4</t>
  </si>
  <si>
    <t>-((2,46*1,7)*7+(3,54*0,8))*3 "FZ4</t>
  </si>
  <si>
    <t>14,28*16,82</t>
  </si>
  <si>
    <t>-(3,5*(0,25*2)+(0,1+0,16)*4,0)</t>
  </si>
  <si>
    <t>-((2,0*2,7)+(2,0*1,7)*3)</t>
  </si>
  <si>
    <t>-((2,0*0,8)*3) "FZ4</t>
  </si>
  <si>
    <t>-((2,0*0,3)+(2,0*0,8)*2+(2,0*1,58)) "FZ2</t>
  </si>
  <si>
    <t>14,28*(61,32+0,25*2+0,45)</t>
  </si>
  <si>
    <t>-((3,54*1,7)*8+(3,54*0,9)+(5,18*0,9))</t>
  </si>
  <si>
    <t>-((3,54*1,7)*9+(5,18*2,5))*3</t>
  </si>
  <si>
    <t>-((2,46*1,7)*7+(3,54*0,8)+(5,18*0,8)) "FZ4</t>
  </si>
  <si>
    <t>-((2,46*1,7)*7+(5,18*0,8))*3 "FZ4</t>
  </si>
  <si>
    <t>-((5,18*1,1)+(5,18*1,58)) "FZ2</t>
  </si>
  <si>
    <t>zs_mw150mm_om_FZ2</t>
  </si>
  <si>
    <t>"zs mw 150 mm + om.  (FZ2)</t>
  </si>
  <si>
    <t>((5,18*1,1)+(5,18*1,58)) "FZ2</t>
  </si>
  <si>
    <t>((2,0*0,3)+(2,0*0,8)*2+(2,0*1,58)) "FZ2</t>
  </si>
  <si>
    <t>zs_mw150mm_om_FZ4</t>
  </si>
  <si>
    <t>"zs mw 150 mm + om.  (FZ4)</t>
  </si>
  <si>
    <t>((2,46*1,7)*7+(3,54*0,8)*3) "FZ4</t>
  </si>
  <si>
    <t>((2,46*1,7)*7+(3,54*0,8))*3 "FZ4</t>
  </si>
  <si>
    <t>((2,0*0,8)*3) "FZ4</t>
  </si>
  <si>
    <t>((2,46*1,7)*7+(3,54*0,8)+(5,18*0,8)) "FZ4</t>
  </si>
  <si>
    <t>((2,46*1,7)*7+(5,18*0,8))*3 "FZ4</t>
  </si>
  <si>
    <t>zs_mw150mm_sokl_FZ1</t>
  </si>
  <si>
    <t>"zs mw 150 mm + soklová om.  (FZ1)</t>
  </si>
  <si>
    <t>"od -0,3 do -0,05</t>
  </si>
  <si>
    <t>0,25*(0,45+61,32)</t>
  </si>
  <si>
    <t>0,25*(16,82-4,5)</t>
  </si>
  <si>
    <t>0,25*(61,32+0,25*2+0,45)</t>
  </si>
  <si>
    <t>zs_XPS100_om_FZ3</t>
  </si>
  <si>
    <t>"zs xps 100 mm + om.  (FZ3)</t>
  </si>
  <si>
    <t>"od -0,5 (-0,38) do -0,3</t>
  </si>
  <si>
    <t>0,2*(0,45+33,41)</t>
  </si>
  <si>
    <t>((0,2+0,08)/2)*24,66</t>
  </si>
  <si>
    <t>"od -0,38 do -0,3</t>
  </si>
  <si>
    <t>0,08*(16,82-4,5)</t>
  </si>
  <si>
    <t>"od -0,5 do -0,3</t>
  </si>
  <si>
    <t>0,2*(61,32+0,25*2+0,45)</t>
  </si>
  <si>
    <t xml:space="preserve"> SO 01/ SO 01.1/ 01.1.2</t>
  </si>
  <si>
    <t>at_xps40</t>
  </si>
  <si>
    <t>"xps 40 mm na atiku strechy, z boku a zhora</t>
  </si>
  <si>
    <t>(0,3+0,25)*(60,58*2+16,0*2+0,25*6)</t>
  </si>
  <si>
    <t>Doska XPS 300 (napr. GLASCOFOAM) hr. 40 mm, zakladanie stavieb, podlahy, obrátené ploché strechy</t>
  </si>
  <si>
    <t>FPO_v1</t>
  </si>
  <si>
    <t>" hydroizolačná vrstva z hybrid. FPO fólie napr. SARNAFIL AT</t>
  </si>
  <si>
    <t>"S2</t>
  </si>
  <si>
    <t>(5,15*4,0+0,25*2,2)+(5,15*2,75)</t>
  </si>
  <si>
    <t>FPO_v2</t>
  </si>
  <si>
    <t>"S1</t>
  </si>
  <si>
    <t>S1</t>
  </si>
  <si>
    <t>Hydroizolačná strešná fólia detailová FPO hr. 1,5 mm, napr. SARNAFIL AT</t>
  </si>
  <si>
    <t>FPO_zv</t>
  </si>
  <si>
    <t>" hydroizolačná vrstva z hybrid. FPO fólie napr. SARNAFIL AT - vytiahnutie</t>
  </si>
  <si>
    <t>"vytiahnutie</t>
  </si>
  <si>
    <t>(0,5+0,41)*(60,5*2+2*16,0+0,25*6)</t>
  </si>
  <si>
    <t>(0,2+0,1)*(1,15*2+2*1,45)</t>
  </si>
  <si>
    <t>geo300</t>
  </si>
  <si>
    <t>"separačná vrstva na parozábranu geot. 300 gm/2</t>
  </si>
  <si>
    <t>"S1, S2</t>
  </si>
  <si>
    <t>parozabrana</t>
  </si>
  <si>
    <t>"podkladna geot. 300 gm/2 pod FPO foliu</t>
  </si>
  <si>
    <t>FPO_v2+FPO_zv</t>
  </si>
  <si>
    <t>Geotextília polypropylénová netkaná 300 g/m2 napr. Tatratex PP 30</t>
  </si>
  <si>
    <t xml:space="preserve">"parozábrana </t>
  </si>
  <si>
    <t>(60,5*16,0-0,25*(2,8*2+6,0))-(1,15*1,45)</t>
  </si>
  <si>
    <t>0,6*(60,5*2+2*16,0+0,25*6)</t>
  </si>
  <si>
    <t>0,6*(1,15*2+2*1,45)</t>
  </si>
  <si>
    <t xml:space="preserve">Parozábrana napr. ALKORPLUS </t>
  </si>
  <si>
    <t>S1_mw</t>
  </si>
  <si>
    <t>"tepelná izolácia  - strešný min. vlna okolo výlezu (S1) hr. 300 mm</t>
  </si>
  <si>
    <t>(4,45*4,15-1,45*1,15)</t>
  </si>
  <si>
    <t>Sb_v</t>
  </si>
  <si>
    <t xml:space="preserve">"HI - uvažujeme 2 vrstvy </t>
  </si>
  <si>
    <t>16,0*60,5-0,25*(6,0+3,0*2)</t>
  </si>
  <si>
    <t>-(1,23*0,89) "výlez</t>
  </si>
  <si>
    <t>-(1,4*1,4)*2</t>
  </si>
  <si>
    <t>žb_at</t>
  </si>
  <si>
    <t>"výlez stienky</t>
  </si>
  <si>
    <t>0,125*0,7*(1,15*2+0,6*2)</t>
  </si>
  <si>
    <t xml:space="preserve">"nadbetonovanie atiky </t>
  </si>
  <si>
    <t>(0,25-0,04)*0,3*(61,0*2+16,0*2+0,25*6)</t>
  </si>
  <si>
    <t xml:space="preserve"> SO 01/ SO 01.2/ 01.2.1</t>
  </si>
  <si>
    <t>(0,25+0,25)*((3,75*2)*2)</t>
  </si>
  <si>
    <t>0,3*((4,0+0,25*2)+(2,75))</t>
  </si>
  <si>
    <t>(0,13+0,1)*((1,4*2+4,0)+(1,4*2+2,75))</t>
  </si>
  <si>
    <t>FPO_v1+FPO_zv</t>
  </si>
  <si>
    <t>"podklad pod štrk (S2)</t>
  </si>
  <si>
    <t>jama</t>
  </si>
  <si>
    <t xml:space="preserve">"výkopy budú upresnené po búracích prácach </t>
  </si>
  <si>
    <t>"od cca -0,5 do -0,8</t>
  </si>
  <si>
    <t>0,3*22,16</t>
  </si>
  <si>
    <t>"vstup D/6-7</t>
  </si>
  <si>
    <t>0,3*14,49</t>
  </si>
  <si>
    <t>jednostranne</t>
  </si>
  <si>
    <t>"1np</t>
  </si>
  <si>
    <t>3,135*(1,975+1,975+1,7+2,45+5,5+5,5+5,5+1,975*4)-1,7*2,02-1*2,02"dolu</t>
  </si>
  <si>
    <t>3,135*(1,975*6)"hore</t>
  </si>
  <si>
    <t>"2np</t>
  </si>
  <si>
    <t>3,05*(1,975*2+1,975*2+1,975*2+2,45+1,975*2+1,975*2)"dole</t>
  </si>
  <si>
    <t>3,05*(1,975*2+1,975*2+1,15+1,975*2+1,975*2)"hore</t>
  </si>
  <si>
    <t>"3np</t>
  </si>
  <si>
    <t>"4np</t>
  </si>
  <si>
    <t>3,05*(1,975*2+1,975*2+1,975*2+2,45+1,975*2+1,975*2+2,866)"dole</t>
  </si>
  <si>
    <t>ker_sokel</t>
  </si>
  <si>
    <t xml:space="preserve">"1np </t>
  </si>
  <si>
    <t>2,75*2+3,2*2-1,9-1,9"102</t>
  </si>
  <si>
    <t>11,55*2+7,32*2-1,9-1,9-1-1,9"103a</t>
  </si>
  <si>
    <t>29,26*2+2,2*2-0,9*7-1-1,7*2-1,2-1,3-1,9*2"103b</t>
  </si>
  <si>
    <t>23,22*2+2,2*2-0,9*8-1,9-1,9"103c</t>
  </si>
  <si>
    <t>2,667*2+6,734*2-1"105</t>
  </si>
  <si>
    <t>1,7*2+2,834+1,834-0,9*3"109</t>
  </si>
  <si>
    <t>2,075*2+6,734*2-0,9"112</t>
  </si>
  <si>
    <t>5,834*2+6,734*2+5,4+0,16-0,9-6,15-0,167"113</t>
  </si>
  <si>
    <t>6,734*2+11,667*2+0,75*2-1,7"114</t>
  </si>
  <si>
    <t>7,32*2+3,41*2-5,215-1,9*2-0,9-0,7"202a</t>
  </si>
  <si>
    <t>29,43*2+2,2*2-0,9*9-1,7-1,2-1,9*2"202c</t>
  </si>
  <si>
    <t>23,35*2+2,2*2-0,9*8-1,9"202b</t>
  </si>
  <si>
    <t>6,734*2+5,834*2+4,37+0,15-3,62-0,9"203</t>
  </si>
  <si>
    <t>5,5*2+6,734*2-1,7-0,7-0,584"205</t>
  </si>
  <si>
    <t>7,32*2+3,41*2-5,215-1,9*2-0,9-0,7"302a</t>
  </si>
  <si>
    <t>29,43*2+2,2*2-0,9*9-1,7-1,2-1,9*2"302c</t>
  </si>
  <si>
    <t>23,35*2+2,2*2-0,9*8-1,9"302b</t>
  </si>
  <si>
    <t>6,734*2+5,834*2+4,37+0,15-3,62-0,9"303</t>
  </si>
  <si>
    <t>5,5*2+6,734*2-1,7-0,7-0,584"305</t>
  </si>
  <si>
    <t>7,32*2+3,41*2-5,215-1,9*2-0,9-0,7"402a</t>
  </si>
  <si>
    <t>29,43*2+2,2*2-0,9*9-1,7-1,2-1,9*2"402c</t>
  </si>
  <si>
    <t>23,35*2+2,2*2-0,9*8-1,9"402b</t>
  </si>
  <si>
    <t>6,734*2+5,834*2+4,37+0,15-3,62-0,9"403</t>
  </si>
  <si>
    <t>5,5*2+6,734*2-1,7-0,7-0,584"405</t>
  </si>
  <si>
    <t>Dlaždice keramické hr. 10 mm, s povrchovou protišmykovou úpravou</t>
  </si>
  <si>
    <t>keram_obklad</t>
  </si>
  <si>
    <t>2,1*(2,167*2+2,434*2)-1*2,02"106</t>
  </si>
  <si>
    <t>2,1*(6,734*2+5,834*2)-1,7*2,02-3,6*0,38"107</t>
  </si>
  <si>
    <t>2,1*(5,834*2+6,734*2)-1,7*2,02-3,6*0,38"108</t>
  </si>
  <si>
    <t>2,1*(1,887+1,967+1+1,867*2+1,734*2)-0,7*2,02"109,110</t>
  </si>
  <si>
    <t>2,1*(0,7+0,584+6,15+0,167)+1,75*5,4"113,114</t>
  </si>
  <si>
    <t>(2,1*(1,5*2+0,85*2+2,4*2+2,142*2)+0,13*1,44-0,8*2,02-0,7*2,02)*4"1-4,5,10,11</t>
  </si>
  <si>
    <t>(2,1*(1,5*2+0,85*2+2,4*2+2,142*2)+0,13*1,44-0,8*2,02-0,7*2,02)*8"1-1,2,3,6,7,8,9,12</t>
  </si>
  <si>
    <t>2,1*3,62+1,75*4,37"kuch 203</t>
  </si>
  <si>
    <t>2,1*(1,8*2+1,05*2)-0,7*2,02"204</t>
  </si>
  <si>
    <t>2,1*(0,7+0,584)"2,05</t>
  </si>
  <si>
    <t>(2,1*(2,4*2+2,142*2+0,85*2+1,5*2)+0,13*1,47-0,8*2,02-0,7*2,02)*13"typ1</t>
  </si>
  <si>
    <t>(2,1*(2,4*2+2,142*2+0,85*2+1,5*2)+0,13*1,47-0,8*2,02-0,7*2,02)*4"typ2</t>
  </si>
  <si>
    <t>2,1*3,62+1,75*4,37"kuch 303</t>
  </si>
  <si>
    <t>2,1*(1,8*2+1,05*2)-0,7*2,02"304</t>
  </si>
  <si>
    <t>2,1*(0,7+0,584)"305</t>
  </si>
  <si>
    <t>2,1*3,62+1,75*4,37"kuch 403</t>
  </si>
  <si>
    <t>2,1*(1,8*2+1,05*2)-0,7*2,02"404</t>
  </si>
  <si>
    <t>2,1*(0,7+0,584)"405</t>
  </si>
  <si>
    <t>Obkladačky keramické</t>
  </si>
  <si>
    <t>malba</t>
  </si>
  <si>
    <t>"Steny</t>
  </si>
  <si>
    <t xml:space="preserve">"typ 1 </t>
  </si>
  <si>
    <t>"sdk</t>
  </si>
  <si>
    <t>(2,87+0,05)*(2,242+0,95+3,592)*8</t>
  </si>
  <si>
    <t>2,67*(2,534+3,484)*8</t>
  </si>
  <si>
    <t>-(0,9*2,02)*8</t>
  </si>
  <si>
    <t>(2,6+0,1)*(2,4*2+3,592*2)*8</t>
  </si>
  <si>
    <t>-((0,9*2,02)*2+(0,8*2,02)+(0,7*2,02))*8</t>
  </si>
  <si>
    <t>(0,5+0,1)*((2,142*2+2,4*2)+(0,85*2+1,5*2))*8</t>
  </si>
  <si>
    <t>"tehl. (nová om.)</t>
  </si>
  <si>
    <t>1,8*(0,25+5,5+0,25)*8</t>
  </si>
  <si>
    <t>-(3,6*1,75)*8</t>
  </si>
  <si>
    <t>0,17*(3,6+2*1,75)*8</t>
  </si>
  <si>
    <t>"zb/spirol (pôv. omietka)</t>
  </si>
  <si>
    <t>(2,87+0,05)*(0,167*2+0,5*2)*8</t>
  </si>
  <si>
    <t>(2,87+0,05-1,8)*(0,25+5,5+0,25)*8</t>
  </si>
  <si>
    <t>0,25*(2,534+3,484)*8</t>
  </si>
  <si>
    <t xml:space="preserve">"typ 2 </t>
  </si>
  <si>
    <t>(2,87+0,05)*(2,242+0,95+3,925)*4</t>
  </si>
  <si>
    <t>2,67*(2,534)*4</t>
  </si>
  <si>
    <t>-(0,9*2,02)*4</t>
  </si>
  <si>
    <t>(2,6+0,1)*(2,4+3,925*2+0,6)*4</t>
  </si>
  <si>
    <t>-((0,9*2,02)*2+(0,8*2,02)+(0,7*2,02))*4</t>
  </si>
  <si>
    <t>(0,5+0,1)*((2,142*2+2,4*2)+(0,85*2+1,5*2))*4</t>
  </si>
  <si>
    <t>"tehl (nová om)</t>
  </si>
  <si>
    <t>1,8*(0,25+5,5+0,25)*4</t>
  </si>
  <si>
    <t>-(3,6*1,75)*4</t>
  </si>
  <si>
    <t>0,17*(3,6+2*1,75)*4</t>
  </si>
  <si>
    <t>(2,87+0,05)*(0,167+0,5*2)*4</t>
  </si>
  <si>
    <t>2,67*(0,5)*4</t>
  </si>
  <si>
    <t>(2,87+0,05)*(3,484)*4</t>
  </si>
  <si>
    <t>(2,6+0,1)*(1,8)*4</t>
  </si>
  <si>
    <t>(2,87+0,05-1,8)*(0,25+5,5+0,25)*4</t>
  </si>
  <si>
    <t>0,25*(2,534)*4</t>
  </si>
  <si>
    <t xml:space="preserve">"102 </t>
  </si>
  <si>
    <t>(2,62+0,1)*(2,75+3,12)</t>
  </si>
  <si>
    <t>-((1,8*2,62)+(2,0*1,2))</t>
  </si>
  <si>
    <t>(2,62+0,1)*(3,12)</t>
  </si>
  <si>
    <t>"103a, b, c</t>
  </si>
  <si>
    <t>(2,62+0,1)*2,7</t>
  </si>
  <si>
    <t>-(2,65*1,2)</t>
  </si>
  <si>
    <t>(2,62+0,1)*1,95</t>
  </si>
  <si>
    <t>(2,22+0,1)*(0,1*2+0,17*2)</t>
  </si>
  <si>
    <t>(2,62+0,1)*(0,3+0,75)</t>
  </si>
  <si>
    <t>(2,22+0,1)*(60,0+30,25+0,285+24,25)</t>
  </si>
  <si>
    <t>-((2,45*2,1)+(0,9*2,02)*14+(1,7*2,02)*3+(1,0*2,02)*2+(1,045*1,2))</t>
  </si>
  <si>
    <t>-((0,7*0,7)+(1,2*1,5)+(1,3*1,5))</t>
  </si>
  <si>
    <t>"105</t>
  </si>
  <si>
    <t>(2,87+0,05)*(0,867+0,584+1,8)</t>
  </si>
  <si>
    <t>2,67*5,4</t>
  </si>
  <si>
    <t>(2,87+0,05)*(0,167+0,5)</t>
  </si>
  <si>
    <t>0,25*5,4</t>
  </si>
  <si>
    <t>(2,87+0,05-1,8)*(0,25+2,5)</t>
  </si>
  <si>
    <t>1,8*(0,25+2,5)</t>
  </si>
  <si>
    <t>(2,87+0,05)*6,65</t>
  </si>
  <si>
    <t>-((2,0*1,2)+(2,4*1,2))</t>
  </si>
  <si>
    <t>"106</t>
  </si>
  <si>
    <t>(0,5+0,1)*(2,434*2+2,167*2)</t>
  </si>
  <si>
    <t>"107</t>
  </si>
  <si>
    <t>(0,55+0,1)*(5,984+3,567+2,584+2,267+3,4)</t>
  </si>
  <si>
    <t>(0,55+0,1)*(0,167*2+0,5*2)</t>
  </si>
  <si>
    <t>(0,55+0,1)*(0,25*2+5,5-3,6)</t>
  </si>
  <si>
    <t>"108</t>
  </si>
  <si>
    <t>(0,55+0,1)*(5,834+5,984*2)</t>
  </si>
  <si>
    <t>(0,55+0,1)*(0,25*2+5,5)</t>
  </si>
  <si>
    <t>-(0,57*3,6)</t>
  </si>
  <si>
    <t>"109 (um. nat)</t>
  </si>
  <si>
    <t>(2,87+0,05)*(1,834+1,7+2,834+1,78)</t>
  </si>
  <si>
    <t>(0,77+0,05)*(1,967+1,0+1,887)</t>
  </si>
  <si>
    <t>-((0,9*2,02)*2+(0,7*2,02))</t>
  </si>
  <si>
    <t>"110</t>
  </si>
  <si>
    <t>(0,55+0,1)*(1,734*2+1,867*2)</t>
  </si>
  <si>
    <t>"111+112  (um. nat)</t>
  </si>
  <si>
    <t>(2,87+0,05)*((3,667+3,8)+(2,075+0,584+6,734))</t>
  </si>
  <si>
    <t>2,67*((3,05)+(5,4))</t>
  </si>
  <si>
    <t>-((0,9*2,02)*2)</t>
  </si>
  <si>
    <t>(2,87+0,05)*(0,167*2+0,5*2)</t>
  </si>
  <si>
    <t>0,25*(3,05+5,4)</t>
  </si>
  <si>
    <t>(2,87+0,05-1,8)*(0,25+3,5+1,9+0,25)</t>
  </si>
  <si>
    <t>1,8*(0,25+3,5+1,9+0,25)</t>
  </si>
  <si>
    <t>-((3,6-0,1)*0,95)</t>
  </si>
  <si>
    <t>0,17*((3,6-0,1)+2*0,95)</t>
  </si>
  <si>
    <t>"113</t>
  </si>
  <si>
    <t>(2,87+0,05)*(5,834+0,584*2)</t>
  </si>
  <si>
    <t>-(0,9*2,02)</t>
  </si>
  <si>
    <t>1,75*(5,4*2+0,16)</t>
  </si>
  <si>
    <t>(0,77+0,05)*(5,4)</t>
  </si>
  <si>
    <t>(0,77+0,05)*(0,167+0,5)</t>
  </si>
  <si>
    <t>(2,87+0,05-1,8)*(0,25+5,5)</t>
  </si>
  <si>
    <t>0,25*(5,4*2)</t>
  </si>
  <si>
    <t>1,8*(0,25+5,5)</t>
  </si>
  <si>
    <t>-(3,6*0,95)</t>
  </si>
  <si>
    <t>0,17*(3,6+2*0,95)</t>
  </si>
  <si>
    <t>(0,77+0,05)*0,25</t>
  </si>
  <si>
    <t>"114</t>
  </si>
  <si>
    <t>(2,87+0,05)*(11,667+0,584*4)</t>
  </si>
  <si>
    <t>-(1,7*2,02)</t>
  </si>
  <si>
    <t>-2,1*(0,584+0,7)</t>
  </si>
  <si>
    <t>(2,87+0,05)*5,4</t>
  </si>
  <si>
    <t>(2,87+0,05-1,8)*((0,25*2+5,5)*2)</t>
  </si>
  <si>
    <t>(2,87+0,05)*((0,167+0,5)*2+(0,5*2))</t>
  </si>
  <si>
    <t>2,67*0,5</t>
  </si>
  <si>
    <t>1,8*((0,25*2+5,5)*2)</t>
  </si>
  <si>
    <t>-((3,6*1,75)*2)</t>
  </si>
  <si>
    <t>0,17*((3,6+2*1,75)*2)</t>
  </si>
  <si>
    <t>"104</t>
  </si>
  <si>
    <t>(2,62+0,1)*(0,15+0,9+0,285)</t>
  </si>
  <si>
    <t>-(0,7*0,7)</t>
  </si>
  <si>
    <t>(2,62+0,1)*(1,1+0,35)</t>
  </si>
  <si>
    <t>3,3*(5,4*2+5,5)</t>
  </si>
  <si>
    <t>-0,38*(1,95*2) "žb. medzipodesta</t>
  </si>
  <si>
    <t>-(5,5*0,95)</t>
  </si>
  <si>
    <t>0,17*(5,5+2*0,95)</t>
  </si>
  <si>
    <t>-(0,15+0,25)*5,5</t>
  </si>
  <si>
    <t>(0,15+0,25)*5,5</t>
  </si>
  <si>
    <t>"2NP, 3NP, 4NP</t>
  </si>
  <si>
    <t>(2,87+0,05)*(2,242+0,95+3,592)*13*3</t>
  </si>
  <si>
    <t>2,67*(2,534+3,484)*13*3</t>
  </si>
  <si>
    <t>-(0,9*2,02)*13*3</t>
  </si>
  <si>
    <t>(2,6+0,1)*(2,4*2+3,592*2)*13*3</t>
  </si>
  <si>
    <t>-((0,9*2,02)*2+(0,8*2,02)+(0,7*2,02))*13*3</t>
  </si>
  <si>
    <t>(0,5+0,1)*((2,142*2+2,4*2)+(0,85*2+1,5*2))*13*3</t>
  </si>
  <si>
    <t>1,8*(0,25+5,5+0,25)*13*3</t>
  </si>
  <si>
    <t>-(3,6*1,75)*13*3</t>
  </si>
  <si>
    <t>0,17*(3,6+2*1,75)*13*3</t>
  </si>
  <si>
    <t>(2,87+0,05)*(0,167*2+0,5*2)*13*3</t>
  </si>
  <si>
    <t>(2,87+0,05-1,8)*(0,25+5,5+0,25)*13*3</t>
  </si>
  <si>
    <t>0,25*(2,534+3,484)*13*3</t>
  </si>
  <si>
    <t>(2,87+0,05)*(2,242+0,95+3,925)*4*3</t>
  </si>
  <si>
    <t>2,67*(2,534)*4*3</t>
  </si>
  <si>
    <t>-(0,9*2,02)*4*3</t>
  </si>
  <si>
    <t>(2,6+0,1)*(2,4+3,925*2+0,6)*4*3</t>
  </si>
  <si>
    <t>-((0,9*2,02)*2+(0,8*2,02)+(0,7*2,02))*4*3</t>
  </si>
  <si>
    <t>(0,5+0,1)*((2,142*2+2,4*2)+(0,85*2+1,5*2))*4*3</t>
  </si>
  <si>
    <t>1,8*(0,25+5,5+0,25)*4*3</t>
  </si>
  <si>
    <t>-(3,6*1,75)*4*3</t>
  </si>
  <si>
    <t>0,17*(3,6+2*1,75)*4*3</t>
  </si>
  <si>
    <t>(2,87+0,05)*(0,167+0,5*2)*4*3</t>
  </si>
  <si>
    <t>2,67*(0,5)*4*3</t>
  </si>
  <si>
    <t>(2,87+0,05)*(3,484)*4*3</t>
  </si>
  <si>
    <t>(2,6+0,1)*(1,8)*4*3</t>
  </si>
  <si>
    <t>(2,87+0,05-1,8)*(0,25+5,5+0,25)*4*3</t>
  </si>
  <si>
    <t>0,25*(2,534)*4*3</t>
  </si>
  <si>
    <t>"202a, b, c ...</t>
  </si>
  <si>
    <t>(2,22+0,1)*(60,0+30,25+0,285+24,25)*3</t>
  </si>
  <si>
    <t>-((0,9*2,02)*18+(1,7*2,02)+(0,7*2,02))*3</t>
  </si>
  <si>
    <t>(2,22+0,1)*(2,2*2)*3</t>
  </si>
  <si>
    <t>-((2,0*2,2)+(2,2*1,75))*3</t>
  </si>
  <si>
    <t>(0,17*(2,0+2*2,2)+0,09*(2,2+2*1,75))*3</t>
  </si>
  <si>
    <t>"203 ...</t>
  </si>
  <si>
    <t>(2,82+0,1)*(5,834+0,584+1,15)*3</t>
  </si>
  <si>
    <t>2,67*(5,4)*3</t>
  </si>
  <si>
    <t>(2,67-2,1)*(4,834)*3</t>
  </si>
  <si>
    <t>-(0,9*2,02)*3</t>
  </si>
  <si>
    <t>1,75*(4,37*2+0,15)*3</t>
  </si>
  <si>
    <t>(2,82+0,1)*(0,167*2+0,5*2)*3</t>
  </si>
  <si>
    <t>(2,82+0,1-1,8)*(0,25*2+5,5)*3</t>
  </si>
  <si>
    <t>1,8*(0,25*2+5,5)*3</t>
  </si>
  <si>
    <t>-(3,6*1,75)*3</t>
  </si>
  <si>
    <t>0,17*(3,6+2*1,75)*3</t>
  </si>
  <si>
    <t>"204 ...</t>
  </si>
  <si>
    <t>(0,5+0,1)*(1,8*2+1,05*2)*3</t>
  </si>
  <si>
    <t>"205 ...</t>
  </si>
  <si>
    <t>(2,87+0,05)*(5,667+0,584*2)*3</t>
  </si>
  <si>
    <t>-2,1*(0,7+0,45)*3 "obkl.</t>
  </si>
  <si>
    <t>-(1,7*2,02)*3</t>
  </si>
  <si>
    <t>(2,87+0,05)*(5,4)*3</t>
  </si>
  <si>
    <t>"201, 301 ... (schodisko)</t>
  </si>
  <si>
    <t>(2,62+0,1)*(0,15+0,9+0,285)*2</t>
  </si>
  <si>
    <t>-(0,7*0,7)*2</t>
  </si>
  <si>
    <t>(2,62+0,1)*(1,1+0,35)*2</t>
  </si>
  <si>
    <t>3,3*(5,4*2+5,5)*2</t>
  </si>
  <si>
    <t>-(5,5*2,25)*2</t>
  </si>
  <si>
    <t>0,17*(5,5+2*2,25)*2</t>
  </si>
  <si>
    <t>-(2*0,25)*5,5*2</t>
  </si>
  <si>
    <t>-0,38*(1,95*2)*2 "žb. medzipodesta</t>
  </si>
  <si>
    <t>(2*0,25)*5,5*2</t>
  </si>
  <si>
    <t>"401  (schodisko)</t>
  </si>
  <si>
    <t>(2,82+0,1)*(5,4*2+5,5)</t>
  </si>
  <si>
    <t>-(5,5*2,25)</t>
  </si>
  <si>
    <t>0,17*(5,5+2*2,25)</t>
  </si>
  <si>
    <t>"sdk podhlady pp4 + bočné pp1/pp3</t>
  </si>
  <si>
    <t>pp4+pp1_b+pp3_b</t>
  </si>
  <si>
    <t>"na omietku stropu pp5</t>
  </si>
  <si>
    <t>pp5</t>
  </si>
  <si>
    <t>malba_um</t>
  </si>
  <si>
    <t>n_om</t>
  </si>
  <si>
    <t>"111+112</t>
  </si>
  <si>
    <t>obojstranne</t>
  </si>
  <si>
    <t xml:space="preserve">3,135*(3*3)"dole </t>
  </si>
  <si>
    <t>3,135*(3*3)"hore</t>
  </si>
  <si>
    <t>3,05*(2,866*4)"dole</t>
  </si>
  <si>
    <t>3,05*(2,866*4)"hore</t>
  </si>
  <si>
    <t>odvoz</t>
  </si>
  <si>
    <t>ryhy600</t>
  </si>
  <si>
    <t>p_om</t>
  </si>
  <si>
    <t>P1</t>
  </si>
  <si>
    <t>"p1</t>
  </si>
  <si>
    <t>8,58+139,27+36,58</t>
  </si>
  <si>
    <t>P2</t>
  </si>
  <si>
    <t>"p2</t>
  </si>
  <si>
    <t>4,71+33,08+38,62+7,0+2,63+(5,14+1,27)*8+(5,14+1,27)*4</t>
  </si>
  <si>
    <t>Izolácia proti povrchovej a podpovrchovej tlakovej vode 2-zložkovou stierkou hydroizolačnou minerálnou pružnou hr. 2,5 mm (napr. DUOFLEX) na ploche vodorovnej</t>
  </si>
  <si>
    <t>Dlaždice keramické hr. 8 mm, s povrchovou protišmykovou úpravou</t>
  </si>
  <si>
    <t>P3</t>
  </si>
  <si>
    <t>"p3</t>
  </si>
  <si>
    <t>17,33+13,83+13,77+38,76+76,30+(8,54+22,32)*8+(9,18+23,48)*4</t>
  </si>
  <si>
    <t>Podlaha PVC hr. 5 mm</t>
  </si>
  <si>
    <t>P4</t>
  </si>
  <si>
    <t>"P1 (P4)</t>
  </si>
  <si>
    <t>132,39</t>
  </si>
  <si>
    <t xml:space="preserve">Doska napr. NOBASIL PTN 30 mm, čadičová minerálna izolácia pre ťažké plávajúce podlahy, </t>
  </si>
  <si>
    <t>P5</t>
  </si>
  <si>
    <t>"P2 (P5)</t>
  </si>
  <si>
    <t>1,89+(5,14+1,27)*13+(5,14+1,27)*4</t>
  </si>
  <si>
    <t>P6</t>
  </si>
  <si>
    <t>"P3 (P6)</t>
  </si>
  <si>
    <t>35,11+36,78+(8,54+22,32)*13+(9,18+23,48)*4</t>
  </si>
  <si>
    <t>p7</t>
  </si>
  <si>
    <t>"p7</t>
  </si>
  <si>
    <t>p7_n</t>
  </si>
  <si>
    <t>1,8*(3,3*2)*3</t>
  </si>
  <si>
    <t>1,8*(1,65*2)*3</t>
  </si>
  <si>
    <t>Schodišťový stupeň z keramickej dlažby -/podstupnica/ hr. 10 mm</t>
  </si>
  <si>
    <t>Doska napr. NOBASIL PTN 20 mm, čadičová minerálna izolácia pre ťažké plávajúce podlahy</t>
  </si>
  <si>
    <t>Schodišťový stupeň z keramickej dlažby - /schodovka s presahom 5 mm/ hr. 10 mm</t>
  </si>
  <si>
    <t>p8</t>
  </si>
  <si>
    <t>"p8 (medzipodesty)</t>
  </si>
  <si>
    <t>(1,95*5,5)*3</t>
  </si>
  <si>
    <t>p9</t>
  </si>
  <si>
    <t>"p9</t>
  </si>
  <si>
    <t>"101</t>
  </si>
  <si>
    <t>11,38-(0,6*2,0)</t>
  </si>
  <si>
    <t>"115+rampa</t>
  </si>
  <si>
    <t>11,24+8,3-(0,6*2,0)</t>
  </si>
  <si>
    <t>pA</t>
  </si>
  <si>
    <t>"A - 1NP</t>
  </si>
  <si>
    <t>11,75+8,1+8,1</t>
  </si>
  <si>
    <t>pB</t>
  </si>
  <si>
    <t>"B - 1NP</t>
  </si>
  <si>
    <t>7,56+135,6+11,41</t>
  </si>
  <si>
    <t>pC</t>
  </si>
  <si>
    <t>"C - 1NP</t>
  </si>
  <si>
    <t>19,33*4+17,98+19,61+20,55+19,2*2+20,33+19,49+19,2+38,4+15,04+18,22+14,11+11,65+13,56+20,55+19,2*6+38,4+27,8+19,2*3+20,55+37,13</t>
  </si>
  <si>
    <t>pD</t>
  </si>
  <si>
    <t>"D - 1NP</t>
  </si>
  <si>
    <t>8,65+4,21</t>
  </si>
  <si>
    <t>pE</t>
  </si>
  <si>
    <t>"E - 1NP</t>
  </si>
  <si>
    <t>37,57+23,4+6,83</t>
  </si>
  <si>
    <t>pF</t>
  </si>
  <si>
    <t>"F  - 2NP, 3NP, 4NP</t>
  </si>
  <si>
    <t>(143,24+9,9)*3</t>
  </si>
  <si>
    <t>pG</t>
  </si>
  <si>
    <t>"G - 2NP, 3NP, 4NP</t>
  </si>
  <si>
    <t>(19,33*4+17,98*2+19,61+20,55+19,2*2+20,33+19,49+19,2*6+20,55*2+19,2*11+20,55+37,13)*3</t>
  </si>
  <si>
    <t>pH</t>
  </si>
  <si>
    <t>"H - 2NP, 3NP, 4NP</t>
  </si>
  <si>
    <t>(8,65+23,4+4,21)*3</t>
  </si>
  <si>
    <t>pI_</t>
  </si>
  <si>
    <t>"I - 2NP, 3NP, 4NP</t>
  </si>
  <si>
    <t>(37,57)*3</t>
  </si>
  <si>
    <t>pp1_b</t>
  </si>
  <si>
    <t>"bočná kapotáž PP1</t>
  </si>
  <si>
    <t>"schodisko 104</t>
  </si>
  <si>
    <t>0,7*5,215</t>
  </si>
  <si>
    <t>"schodisko 201, 301, 401</t>
  </si>
  <si>
    <t>0,7*(5,215)*3</t>
  </si>
  <si>
    <t>M+D predsadená SDK stena napr. Rigips - bočná kapotáž podhľadu pp1, opláštená doskou HABITO 12,5 mm, bez tepelnej izolácie, spriahnutá na oceľ. konštrukcií R-CD</t>
  </si>
  <si>
    <t>pp3_b</t>
  </si>
  <si>
    <t>0,3*5,5</t>
  </si>
  <si>
    <t>0,3*(5,5)*3</t>
  </si>
  <si>
    <t>0,3*(0,6*2+0,9*2) "výlez</t>
  </si>
  <si>
    <t>M+D predsadená SDK stena napr. Rigips - bočná kapotáž podhľadu pp3, opláštená doskou RB 12.5 mm, bez tepelnej izolácie, spriahnutá na oceľ. konštrukcií R-CD</t>
  </si>
  <si>
    <t>pp4</t>
  </si>
  <si>
    <t>"PP4</t>
  </si>
  <si>
    <t>((22,32-0,167*(2,534+4,234))*8+(23,48-(0,167*2,534+0,5*3,484))*4)</t>
  </si>
  <si>
    <t>"2np, 3np, 4np</t>
  </si>
  <si>
    <t>((22,32-0,167*(2,534+4,234))*13+(23,48-(0,167*2,534+0,5*3,484))*4)*3</t>
  </si>
  <si>
    <t>"401</t>
  </si>
  <si>
    <t>5,4*5,5</t>
  </si>
  <si>
    <t>M+D podhľad SDK napr. Rigips RB 12.5 mm závesný, jednoúrovňová oceľová podkonštrukcia CD (PP4)</t>
  </si>
  <si>
    <t>"oprava omietok stropu (/podhľad  tech. priestory, schodišť.ramená, podesty/) PP5</t>
  </si>
  <si>
    <t>2,0*(2,84+3,02+0,3)+5,5*2,25+0,38*(5,5*2-2,0*2)</t>
  </si>
  <si>
    <t>"201, 301</t>
  </si>
  <si>
    <t>(2,0*(3,355+3,02+0,3)+5,5*2,25+0,38*(5,5*2-2,0*2))*2</t>
  </si>
  <si>
    <t>"prievlaky v izbách zo spodu prievlakov (mimo PP4)</t>
  </si>
  <si>
    <t>((0,167*(2,534+4,234))*8+(0,167*2,534+0,5*3,484))*4</t>
  </si>
  <si>
    <t>((0,167*(2,534+4,234))*13+((0,167*2,534+0,5*3,484))*4)*3</t>
  </si>
  <si>
    <t>"ZP1 od -0,8 do -1,475</t>
  </si>
  <si>
    <t>0,5*0,675*(3,85*2)</t>
  </si>
  <si>
    <t>"Zp3.x od -0,8 do -0,875</t>
  </si>
  <si>
    <t>0,25*0,075*(2,575+1,175+2,565+2,85+2,84+1,175)</t>
  </si>
  <si>
    <t>0,25*0,075*2,5</t>
  </si>
  <si>
    <t>TI150_vylez</t>
  </si>
  <si>
    <t>"min. vlna hr. 150 na výlez (S1)</t>
  </si>
  <si>
    <t>0,7*(1,45*2+0,85*2)</t>
  </si>
  <si>
    <t xml:space="preserve"> SO 02/ 02.01</t>
  </si>
  <si>
    <t>(1,02+0,18)*(34,24*2+16,06*2)</t>
  </si>
  <si>
    <t>(4,0*5,15)</t>
  </si>
  <si>
    <t>(0,3+0,38)*(34,16*2+16,06*2)</t>
  </si>
  <si>
    <t>0,5*(1,15*2+2*1,45)</t>
  </si>
  <si>
    <t>(0,25+0,25)*(3,75*2)</t>
  </si>
  <si>
    <t>0,3*(4,0)</t>
  </si>
  <si>
    <t>(0,13+0,1)*(1,4*2+4,0)</t>
  </si>
  <si>
    <t>FPO_v1+FPO_v2+FPO_zv</t>
  </si>
  <si>
    <t>1,075*14,89 "výťah</t>
  </si>
  <si>
    <t>"p1 sokel</t>
  </si>
  <si>
    <t xml:space="preserve">10,12*2+8,95*2+0,9*2-(0,9+1+1,9+1,2+0,9)+20,74*2-(0,9*6)+3,25*2"spol priestory 1np </t>
  </si>
  <si>
    <t>"p2sokel</t>
  </si>
  <si>
    <t xml:space="preserve">2,1+1,62+4,12+1,15+0,6-0,9*2"1bx2 </t>
  </si>
  <si>
    <t>"p5</t>
  </si>
  <si>
    <t>22,97*2+2*2-1,8-0,9*8+11,07+0,95+0,9*2+4,37-0,9*3-1,2+2,9-1,8</t>
  </si>
  <si>
    <t>"p6</t>
  </si>
  <si>
    <t>2,1*2+4,12*2-0,9*2-1,025-0,95</t>
  </si>
  <si>
    <t>(2,1*(2,1*2+3,35*2)+0,13*2,34-0,8*2,02)*2+(2,1*(1,05*2+1,8*2)-0,7*2,02)*2"1-16,17</t>
  </si>
  <si>
    <t>(2,1*(2,4*2+2,1*2+1,5*2+0,85*2)-0,7*2,02-0,8*2,02+0,13*1,45)*4"1-14az19</t>
  </si>
  <si>
    <t>(2,1*(2,2*2+2,1*2)+0,13*2,1-1*2,2)"1-13</t>
  </si>
  <si>
    <t>2,1*(0,95+1,025)"uprat   1-2</t>
  </si>
  <si>
    <t xml:space="preserve">"2np </t>
  </si>
  <si>
    <t>(2,1*(2,1*2+2,4*2+1,5*2+0,85*2)+0,13*1,47-0,8*2,02-0,7*2,02)*9"2-18az26</t>
  </si>
  <si>
    <t>2,1*(0,95+1,025)" uprat 2-2</t>
  </si>
  <si>
    <t xml:space="preserve">"3np </t>
  </si>
  <si>
    <t>(2,1*(2,1*2+2,4*2+1,5*2+0,85*2)+0,13*1,47-0,8*2,02-0,7*2,02)*9"3-18az26</t>
  </si>
  <si>
    <t>2,1*(0,95+1,025)" uprat 3-2</t>
  </si>
  <si>
    <t xml:space="preserve">"4np </t>
  </si>
  <si>
    <t>(2,1*(2,1*2+2,4*2+1,5*2+0,85*2)+0,13*1,47-0,8*2,02-0,7*2,02)*9"4-18az26</t>
  </si>
  <si>
    <t>2,1*(0,95+1,025)" uprat 4-2</t>
  </si>
  <si>
    <t>"obj. BX</t>
  </si>
  <si>
    <t>14,73*(4,03+0,45+30,67)</t>
  </si>
  <si>
    <t>"pohlad bočný Bx</t>
  </si>
  <si>
    <t>14,73*(30,67+0,45+4,03)</t>
  </si>
  <si>
    <t>"typ apartman 1np</t>
  </si>
  <si>
    <t>"tehl</t>
  </si>
  <si>
    <t>3,02*((5,75+6,7+3,55+3,25)+(5,5+4,2+5,75+2,4+3,25))*2</t>
  </si>
  <si>
    <t>(3,02-2,1)*((1,8+1,5)+1,8)*2</t>
  </si>
  <si>
    <t>-((0,9*2,02)*3+(3,6*1,75)*2)*2</t>
  </si>
  <si>
    <t>0,22*((3,6+2*1,75)*2)*2</t>
  </si>
  <si>
    <t>(2,92+0,1)*((2,4+1,3+3,35)+(2,2+3,45))*2</t>
  </si>
  <si>
    <t>(2,82+0,1)*(3,25+2,4)</t>
  </si>
  <si>
    <t>-((0,8*2,02)+(0,9*2,02)*2+(0,7*2,02))*2</t>
  </si>
  <si>
    <t>((2,82+0,1)-2,1)*((2,1+3,35+0,95+0,6)+(1,8+1,05))*2</t>
  </si>
  <si>
    <t>"typ 3   2os</t>
  </si>
  <si>
    <t>3,02*((5,75+4,2*2)+1,35+1,45)*4</t>
  </si>
  <si>
    <t>(3,02-2,1)*((1,45+1,7)+1,5)*4</t>
  </si>
  <si>
    <t>-((0,8*2,02)+(3,6*1,75))*4</t>
  </si>
  <si>
    <t>0,22*((3,6+2*1,75)*2)*4</t>
  </si>
  <si>
    <t>(2,92+0,1)*(5,75+0,63*2)*4</t>
  </si>
  <si>
    <t>(2,82+0,1)*((2,4*2+1,35)+(1,45+2,1*2))*4</t>
  </si>
  <si>
    <t>((2,82+0,1)-2,1)*((2,1+2,4+0,95+0,4)+(1,5+0,85*2))*4</t>
  </si>
  <si>
    <t>-((0,9*2,02)*2+(0,8*2,02)+(0,7*2,02)*2)*4</t>
  </si>
  <si>
    <t xml:space="preserve">"typ imobil </t>
  </si>
  <si>
    <t>3,02*(3,5*2+5,75+3,05+3,4)</t>
  </si>
  <si>
    <t>(3,02-2,1)*(2,1+1,6)</t>
  </si>
  <si>
    <t>-((1,0*2,02)+(3,6*1,75))</t>
  </si>
  <si>
    <t>0,22*((3,6+2*1,75)*2)</t>
  </si>
  <si>
    <t>(2,92+0,1)*(5,75)</t>
  </si>
  <si>
    <t>(2,82+0,1)*(3,4+3,05)</t>
  </si>
  <si>
    <t>((2,82+0,1)-2,1)*(3,05+2,2)</t>
  </si>
  <si>
    <t>-((1,0*2,02)*3)</t>
  </si>
  <si>
    <t>"1bx2, 1bx3</t>
  </si>
  <si>
    <t>3,02*((1,62+2,1+1,15)+(4,12+4,05*2))</t>
  </si>
  <si>
    <t>(3,02-2,1)*(1,9)</t>
  </si>
  <si>
    <t>-((3,6*0,95)+(0,9*2,02))</t>
  </si>
  <si>
    <t>0,22*(3,6+2*0,95)</t>
  </si>
  <si>
    <t>3,02*(4,12*2+0,6)</t>
  </si>
  <si>
    <t>(3,02-2,1)*(0,95)</t>
  </si>
  <si>
    <t>-(0,9*2,02)*2</t>
  </si>
  <si>
    <t>"1bx5</t>
  </si>
  <si>
    <t>"tehl.</t>
  </si>
  <si>
    <t>3,02*(5,35*2+4,12*2)</t>
  </si>
  <si>
    <t>-((3,6*0,95)+(0,9*2,02)+(1,2*2,3))</t>
  </si>
  <si>
    <t>0,2*(1,2+2*2,3)</t>
  </si>
  <si>
    <t>"1bx1, 1bx7,  1bx8 (chodba)</t>
  </si>
  <si>
    <t>(2,22+0,1)*(34,52+24,15+0,25*2)</t>
  </si>
  <si>
    <t>(2,67+0,1)*(0,9*2+4,12)</t>
  </si>
  <si>
    <t>-((1,2*2,3)+(0,9*2,02)*8+(1,0*2,02))</t>
  </si>
  <si>
    <t>0,25*(1,2+2*2,3)</t>
  </si>
  <si>
    <t>"1bx6</t>
  </si>
  <si>
    <t>3,02*(1,65*2)</t>
  </si>
  <si>
    <t>3,3*(5,3*2+5,75)</t>
  </si>
  <si>
    <t>-0,2*(0,25*2) "žb. pr</t>
  </si>
  <si>
    <t>-0,23*1,91*2 "žb medzipodesta</t>
  </si>
  <si>
    <t>"typ izba s sad stenou</t>
  </si>
  <si>
    <t>3,02*((5,75+4,2+3,25)+(2,4+3,55))*9*3</t>
  </si>
  <si>
    <t>(3,02-2,1)*(2,4+1,5)*9*3</t>
  </si>
  <si>
    <t>-((0,9*2,02)+(3,6*1,75))*9*3</t>
  </si>
  <si>
    <t>0,22*(3,6+2*1,75)*9*3</t>
  </si>
  <si>
    <t>(2,92+0,1)*(5,75+0,95)*9*3</t>
  </si>
  <si>
    <t>(2,82+0,1)*(3,55+2,4)*9*3</t>
  </si>
  <si>
    <t>(2,82+0,1-2,1)*((2,4+2,1*2)+(1,5+0,85*2))*9*3</t>
  </si>
  <si>
    <t>-((0,9*2,02)*2+(0,8*2,02)+(0,7*2,02))*9*3</t>
  </si>
  <si>
    <t>"2bx1, 2bx7</t>
  </si>
  <si>
    <t>(2,22+0,1)*(34,37+24,0+0,25*2)*3</t>
  </si>
  <si>
    <t>(2,72+0,1)*(0,9*2+4,12)*3</t>
  </si>
  <si>
    <t>-((1,2*2,3)+(0,9*2,02)*11+(2,0*1,75))*3</t>
  </si>
  <si>
    <t>0,22*(2,0+2*1,75)*3</t>
  </si>
  <si>
    <t>0,25*(1,2+2*2,3)*3</t>
  </si>
  <si>
    <t>"2bx2, 2bx3</t>
  </si>
  <si>
    <t>3,02*((2,5+2,1+1,15)+(4,05*2+4,12))*3</t>
  </si>
  <si>
    <t>(3,02-2,1)*1,02*3</t>
  </si>
  <si>
    <t>-((0,9*2,02)+(3,6*0,95))*3</t>
  </si>
  <si>
    <t>0,22*(3,6+2*0,95)*3</t>
  </si>
  <si>
    <t>3,02*(4,12*2+0,6)*3</t>
  </si>
  <si>
    <t>(3,02-2,1)*(0,95)*3</t>
  </si>
  <si>
    <t>-(0,9*2,02)*2*3</t>
  </si>
  <si>
    <t>"2bx5</t>
  </si>
  <si>
    <t>3,02*(5,35*2+4,12*2)*3</t>
  </si>
  <si>
    <t>-((3,6*0,95)+(0,9*2,02)+(1,2*2,3))*3</t>
  </si>
  <si>
    <t>0,2*(1,2+2*2,3)*3</t>
  </si>
  <si>
    <t>"2bx6 ...</t>
  </si>
  <si>
    <t>3,02*(1,65*2)*2</t>
  </si>
  <si>
    <t>3,3*(5,3*2+5,75)*2</t>
  </si>
  <si>
    <t>3,02*(6,95*2+5,75)</t>
  </si>
  <si>
    <t>-0,12*(0,25*2)*3 "žb. pr</t>
  </si>
  <si>
    <t>-0,23*(1,91*2)*2 "žb medzipodesta</t>
  </si>
  <si>
    <t>-(3,6*2,55)*3</t>
  </si>
  <si>
    <t>0,22*(3,6+2*2,55)*3</t>
  </si>
  <si>
    <t>"vyť. šachta</t>
  </si>
  <si>
    <t>14,02*(1,6*2+1,93*2)</t>
  </si>
  <si>
    <t>-((1,2*2,3)*2+(1,2*2,28)*2*3)</t>
  </si>
  <si>
    <t>pp4+pp3_b+pp1_b</t>
  </si>
  <si>
    <t>"1NP</t>
  </si>
  <si>
    <t>"1bx2</t>
  </si>
  <si>
    <t>3,02*(1,62+2,1+1,15)</t>
  </si>
  <si>
    <t>-((0,9*2,02))</t>
  </si>
  <si>
    <t>3,02*(4,12)</t>
  </si>
  <si>
    <t>"2bx2</t>
  </si>
  <si>
    <t>3,02*((2,5+2,1+1,15))*3</t>
  </si>
  <si>
    <t>-((0,9*2,02))*3</t>
  </si>
  <si>
    <t>3,02*(4,12)*3</t>
  </si>
  <si>
    <t>-(0,9*2,02)*1*3</t>
  </si>
  <si>
    <t>odkop</t>
  </si>
  <si>
    <t>(1,096+0,34)/2*640,48</t>
  </si>
  <si>
    <t>(1,096+0,34)/2*0,8/2*(38,6*2+17,8+0,85*2) "zošikmenie</t>
  </si>
  <si>
    <t>(0,735/2)*(112,75) "pred vstupom</t>
  </si>
  <si>
    <t>-ornica</t>
  </si>
  <si>
    <t>ryhy2000</t>
  </si>
  <si>
    <t>-zásyp</t>
  </si>
  <si>
    <t>"objekt Bx</t>
  </si>
  <si>
    <t>"vstup 1/B-C</t>
  </si>
  <si>
    <t>0,45*(3,59+0,25)*2</t>
  </si>
  <si>
    <t>2,7*(3,59)*2</t>
  </si>
  <si>
    <t>ornica</t>
  </si>
  <si>
    <t>0,3*797,16</t>
  </si>
  <si>
    <t>0,16*((3,54+2*0,9)+(3,54+2*1,7)*5)*4</t>
  </si>
  <si>
    <t>0,16*((1,9+2*2,7)+(1,9+2*1,7)*3)</t>
  </si>
  <si>
    <t>0,16*((3,54+2*0,9)+(3,54+2*1,7)*4)*4</t>
  </si>
  <si>
    <t>0,16*((3,54+2*0,9)+(3,54+2*2,5)*3)</t>
  </si>
  <si>
    <t>p1</t>
  </si>
  <si>
    <t>23,95+43,48+4,5+39,96</t>
  </si>
  <si>
    <t>Doska XPS 300 (napr. GLASCOFOAM) hr. 120 mm, zakladanie stavieb, podlahy, obrátené ploché strechy</t>
  </si>
  <si>
    <t>p2</t>
  </si>
  <si>
    <t>8,08+(1,89+6,46)*2+(4,66+1,27)*4+6,14</t>
  </si>
  <si>
    <t>Pás asfaltový napr. HYDROBIT pre spodné vrstvy hydroizolačných systémov</t>
  </si>
  <si>
    <t>P2_HIzv</t>
  </si>
  <si>
    <t>"1x HI napr. HYDROBIT / nalepiť celoplošne pomocou SA 10, aj presahy izoláciu vytiahnuť 150 mm nad podlahu/ ( P2)</t>
  </si>
  <si>
    <t>0,15*((1,8*2+1,05*2)+(1,97*2+3,35*2))*2</t>
  </si>
  <si>
    <t>0,15*((1,5*2+0,85*2)+(1,97*2+2,4*2))*4</t>
  </si>
  <si>
    <t>0,15*(2,07*2+3,05*2)</t>
  </si>
  <si>
    <t>0,15*(4,12*2+2,1*2)</t>
  </si>
  <si>
    <t>p3</t>
  </si>
  <si>
    <t xml:space="preserve">"p3 </t>
  </si>
  <si>
    <t>(16,69+18,01)+(7,8+27,27+30,93)*2+(3,24+24,15+3,04)*4+(10,37+20,12)</t>
  </si>
  <si>
    <t>p4</t>
  </si>
  <si>
    <t>"p4</t>
  </si>
  <si>
    <t>3,09</t>
  </si>
  <si>
    <t>Liata podlahová epoxidová zmes hr. 2 mm alt. náter napr. EPACID, vrátane príparavy podkladu</t>
  </si>
  <si>
    <t>p5</t>
  </si>
  <si>
    <t>(25,84+45,94)*3</t>
  </si>
  <si>
    <t>10,61+10,65*2 "medzipodesty</t>
  </si>
  <si>
    <t>p6</t>
  </si>
  <si>
    <t>8,08*3+(5,04+1,27)*9*3</t>
  </si>
  <si>
    <t>(16,69+18,01)*3+(8,52+22,06)*3*9</t>
  </si>
  <si>
    <t>"p8</t>
  </si>
  <si>
    <t>"nastupnice</t>
  </si>
  <si>
    <t>p8_n</t>
  </si>
  <si>
    <t>1,7*(3,3+3,575)+1,7*(3,575*2)*2</t>
  </si>
  <si>
    <t>"podstupnice</t>
  </si>
  <si>
    <t>1,7*(1,65*2)*3</t>
  </si>
  <si>
    <t>(16,06*29,91+15,16*4,25)-(1,14*1,44)</t>
  </si>
  <si>
    <t>0,8*(34,16*2+16,06*2)</t>
  </si>
  <si>
    <t>0,45*(1,14*2+2*1,44)</t>
  </si>
  <si>
    <t>"schodisko/vyťah vs chodba</t>
  </si>
  <si>
    <t>0,6*5,75</t>
  </si>
  <si>
    <t>0,58*4,12</t>
  </si>
  <si>
    <t>0,68*3*(5,75+4,12)</t>
  </si>
  <si>
    <t>"bočná kapotáž PP3</t>
  </si>
  <si>
    <t>"schodisko vs chodba</t>
  </si>
  <si>
    <t>0,1*5,75</t>
  </si>
  <si>
    <t>0,18*3*5,75</t>
  </si>
  <si>
    <t>(27,27*2+30,93*2)+(24,15*4)+20,12</t>
  </si>
  <si>
    <t>(16,69+18,01+(22,06*9))*3</t>
  </si>
  <si>
    <t>"schodisko 4np</t>
  </si>
  <si>
    <t>6,7*5,75-0,9*1,2</t>
  </si>
  <si>
    <t xml:space="preserve">"pp5 </t>
  </si>
  <si>
    <t>"1bx3, 1Bx4, 1bx5</t>
  </si>
  <si>
    <t>16,69+3,09+18,01</t>
  </si>
  <si>
    <t>"schodisko 1np</t>
  </si>
  <si>
    <t>1,7*(3,13+3,578)+5,75*1,95</t>
  </si>
  <si>
    <t>1,45*1,8+1,35*3,95</t>
  </si>
  <si>
    <t>"schodisko 2np</t>
  </si>
  <si>
    <t>1,7*(0,05+3,69+3,578)+5,75*1,95</t>
  </si>
  <si>
    <t>"schodisko 3np</t>
  </si>
  <si>
    <t>0,6*1,6*(31,625*2+14,6+33,2+24,025+5,375*9+1,95)</t>
  </si>
  <si>
    <t>0,6*0,8*(3,17+16,1+3,17+0,545)</t>
  </si>
  <si>
    <t>-0,6*(0,417+0,424+0,424+0,417) "jestvujuce patky</t>
  </si>
  <si>
    <t>1,075*0,8*0,75 "uskočenie k šachte</t>
  </si>
  <si>
    <t>1,075*1,6*0,75 "uskočenie k šachte</t>
  </si>
  <si>
    <t>1,075*0,5*1,2 "pod schody</t>
  </si>
  <si>
    <t>0,675*0,5*3,2*2 "vstup</t>
  </si>
  <si>
    <t>(4,44*4,14-1,44*1,14)</t>
  </si>
  <si>
    <t>VP</t>
  </si>
  <si>
    <t>"VP -( chodník pred vstupom Bx) rozmeri sa upresnia podla exist. spev. plôch</t>
  </si>
  <si>
    <t>1,5*(5,5+7,3*2)</t>
  </si>
  <si>
    <t>zásyp</t>
  </si>
  <si>
    <t>0,3*0,65*(31,625*2+6+6+0,45*2)</t>
  </si>
  <si>
    <t>0,3*0,25*(3,775*2)</t>
  </si>
  <si>
    <t>14,28*(4,03+0,45+30,67)</t>
  </si>
  <si>
    <t>-((3,54*0,9)+(3,54*1,7)*5)*4</t>
  </si>
  <si>
    <t>-((3,54*0,8)+(2,46*1,7)*4)*4 "FZ4</t>
  </si>
  <si>
    <t>-((3,54*1,6)*3) "FZ2</t>
  </si>
  <si>
    <t>-(0,25*(3,55*2)+(0,1+0,16)*4,0)</t>
  </si>
  <si>
    <t>-((1,9*2,7)+(1,9*1,7)*3)</t>
  </si>
  <si>
    <t>-(1,9*0,8)*3 "FZ4</t>
  </si>
  <si>
    <t>-((1,9*0,3)+(1,9*0,8)*2+(1,9*1,58)) "FZ2</t>
  </si>
  <si>
    <t>14,28*(30,67+0,45+4,03)</t>
  </si>
  <si>
    <t>-((3,54*0,9)+(3,54*1,7)*4)*4</t>
  </si>
  <si>
    <t>-((3,54*0,9)+(3,54*2,5)*3)</t>
  </si>
  <si>
    <t>-((3,54*0,8)*2+(2,46*1,7)*3)*4 "FZ4</t>
  </si>
  <si>
    <t>((3,54*1,6)*3) "FZ2</t>
  </si>
  <si>
    <t>((1,9*0,3)+(1,9*0,8)*2+(1,9*1,58)) "FZ2</t>
  </si>
  <si>
    <t>((3,54*0,8)+(2,46*1,7)*4)*4 "FZ4</t>
  </si>
  <si>
    <t>(1,9*0,8)*3 "FZ4</t>
  </si>
  <si>
    <t>((3,54*0,8)*2+(2,46*1,7)*3)*4 "FZ4</t>
  </si>
  <si>
    <t>0,25*(4,03+0,45+30,67)</t>
  </si>
  <si>
    <t>0,25*(30,67+0,45+4,03)</t>
  </si>
  <si>
    <t>"od -0,5 až -0,38 do -0,3</t>
  </si>
  <si>
    <t>((0,2+0,08)/2)*(4,03+0,45+30,67)</t>
  </si>
  <si>
    <t>"od -0,5 a - 0,38 do -0,3</t>
  </si>
  <si>
    <t>0,2*6,16</t>
  </si>
  <si>
    <t>0,08*6,16</t>
  </si>
  <si>
    <t>0,2*(30,67+0,45+4,03)</t>
  </si>
  <si>
    <t>Odvoz demontovaného materiálu na skládku vrátane poplatku za skládku</t>
  </si>
  <si>
    <t>76662100O8L</t>
  </si>
  <si>
    <t>27a</t>
  </si>
  <si>
    <t>Násyp - ochranná krycia vrstva z praného kameniva štrku frakcie 16-32 mm s utlačením a urovnaním povrchu pre obrátené ploché strechy - (S2) štrk</t>
  </si>
  <si>
    <t>51b</t>
  </si>
  <si>
    <t>721229010</t>
  </si>
  <si>
    <t>Montáž podlahového odtokového žlabu dĺžky 1000 mm</t>
  </si>
  <si>
    <t>51c</t>
  </si>
  <si>
    <t>55224000100</t>
  </si>
  <si>
    <t>Skracovatelný sprchový žlab SAT Flexi 100cm leštená nerez SATAZ 100ZL, alebo ekvivalent,</t>
  </si>
  <si>
    <t>107a</t>
  </si>
  <si>
    <t>725849200</t>
  </si>
  <si>
    <t>Montáž sprchovej termostatickej batérie, vrátane sprchového systému</t>
  </si>
  <si>
    <t>107b</t>
  </si>
  <si>
    <t>5514500000</t>
  </si>
  <si>
    <t>Sprchový systém SAT s termostatickou batériou biela/chrom SATSSTKP, alebo ekvivalent</t>
  </si>
  <si>
    <t>M+D Požiarne hasiace prístroje (2ks práš+2ks sneh/posch)</t>
  </si>
  <si>
    <t>M+D Požiarne hasiace prístroje (2ks práš+1ks sneh/posch)</t>
  </si>
  <si>
    <t>14a</t>
  </si>
  <si>
    <t>979089212.S</t>
  </si>
  <si>
    <t>Poplatok za skládku - bitúmenové zmesi, uhoľný decht, dechtové výrobky (17 03)</t>
  </si>
  <si>
    <t xml:space="preserve">Umývadlo bezbarierové napr. JIKA MIO, alebo ekvivalent  640x550 mm - umývadlová batéria napr. Hansgrohe Ecos, alebo ekvivalent s odtokovou súpravou a tiahlom; umývadlový sifón napr. JIKA, alebo ekvivalent; umývadlová výpusť, súprava na uchytenie, </t>
  </si>
  <si>
    <t>Umývadlo bezbarierové napr. JIKA MIO, alebo ekvivalent - 640x550 mm umývadlová batéria napr. Hansgrohe Ecos, alebo ekvivalent - s odtokovou súpravou a tiahlom, umývadlový sifón napr.  JIKA, alebo ekvivalent, umývadlová výpusť, súprava na uchytenie,</t>
  </si>
  <si>
    <t>Digestor kuchynský  - nástenný, šírka 600mm s tukovým filtrom, ventilátorom a osvetlením, s ovládaním napr. Qv: 100 - 180 m3/h, Nel: 120 W/230V nátrubok D120mm</t>
  </si>
  <si>
    <t>Betónová dlažba 300/600 hr. 30 mm- protišmyková úprava (s presahom 25 mm) R9, PEI-III</t>
  </si>
  <si>
    <t>M+D int. jednokr. protipožiarne dvere 800x1970 mm, hladké s polodrážkou, EW60/D1-C, oceľové, povrchová úprava RAL 1001 matná, vrátane oceľovej zárubne, kovanie so samozatváračom, chrom. klučka s gulou so štítom, viď PD (D9L)</t>
  </si>
  <si>
    <t>M+D int. jednokr. protipožiarne dvere 800x1970 mm, hladké s polodrážkou, EW60/D1-C, oceľové, povrchová úprava RAL 1001 matná, vrátane oceľovej zárubne, kovanie so samozatváračom, chrom. klučka s gulou so štítom, viď PD (D9P)</t>
  </si>
  <si>
    <t>M+D int. dvojkr. protipožiarne dvere 1600x1970 mm, priehlad  prot. sklo s polodrážkou, EW60/D1-C, oceľové, povrchová úprava RAL 1001 matná, vrátane oceľovej zárubne, kovanie so samozatváračom, chrom. klučka s gulou so štítom, viď PD (D10L)</t>
  </si>
  <si>
    <t>223a</t>
  </si>
  <si>
    <t>224a</t>
  </si>
  <si>
    <t>776420011.S</t>
  </si>
  <si>
    <t>Lepenie podlahových soklov z PVC vytiahnutím</t>
  </si>
  <si>
    <t>1300014001</t>
  </si>
  <si>
    <t>204a</t>
  </si>
  <si>
    <t>205a</t>
  </si>
  <si>
    <t>Podlahový PVC sokel v=100 mm</t>
  </si>
  <si>
    <t>766K</t>
  </si>
  <si>
    <t>Konštrukcie stolárske - KUCH. LINKY zabudované</t>
  </si>
  <si>
    <t>766811R1</t>
  </si>
  <si>
    <t>Montáž kuchynskej linky kompl. zostava vr. napojenia - KU1L</t>
  </si>
  <si>
    <t>615KU1L</t>
  </si>
  <si>
    <t>Kuchynská linka dl. 6000 mm - KU1L, kompletná zostava s hornými skrinkami a zabudovaným drezom (dodávka ZTI) stav. vykr. č. SV16; napr. Decodom alebo ekvivalent</t>
  </si>
  <si>
    <t>8a</t>
  </si>
  <si>
    <t>766811R2</t>
  </si>
  <si>
    <t>Montáž kuchynskej linky kompl. zostava vr. napojenia - KU1P</t>
  </si>
  <si>
    <t>615KU1P</t>
  </si>
  <si>
    <t>Kuchynská linka dl. 5400 mm - KU1P, kompletná zostava so spodnými skrinkami,  stav. vykr. č. SV16; napr. Decodom alebo ekvivalent</t>
  </si>
  <si>
    <t>766811R3</t>
  </si>
  <si>
    <t>Montáž kuchynskej linky kompl. zostava vr. napojenia - KU2L</t>
  </si>
  <si>
    <t>615KU2L</t>
  </si>
  <si>
    <t>Kuchynská linka dl. 5570 mm - KU2L, kompletná zostava s hornými skrinkami a zabudovaným drezom (dodávka ZTI), stav. vykr. č. SV17; napr. Decodom alebo ekvivalent</t>
  </si>
  <si>
    <t>766811R4</t>
  </si>
  <si>
    <t>Montáž kuchynskej linky kompl. zostava vr. napojenia - KU2P</t>
  </si>
  <si>
    <t>615KU2P</t>
  </si>
  <si>
    <t>Kuchynská linka dl. 4370 mm - KU2P, kompletná zostava so spodnými skrinkami,  stav. vykr. č. SV17; napr. Decodom alebo ekvivalent</t>
  </si>
  <si>
    <t>Montáž kuchynskej linky kompl. zostava vr. napojenia - KUi1L</t>
  </si>
  <si>
    <t>615KUi1L</t>
  </si>
  <si>
    <t>Montáž kuchynskej linky kompl. zostava vr. napojenia - KUi1P</t>
  </si>
  <si>
    <t>615KUi1P</t>
  </si>
  <si>
    <t>Kuchynská linka dl. 2100 mm - KUi1P, kompletná zostava s hornými skrinkami a zabudovaným drezom (dodávka ZTI), stav. vykr. č. SV12; napr. Decodom alebo ekvivalent</t>
  </si>
  <si>
    <t>Kuchynská linka dl. 2100 mm - KUi1L, kompletná zostava s hornými skrinkami a zabudovaným drezom (dodávka ZTI), stav. vykr. č. SV12; napr. Decodom alebo ekvivalent</t>
  </si>
  <si>
    <t>Montáž kuchynskej linky kompl. zostava vr. napojenia - KUa2L</t>
  </si>
  <si>
    <t>615KUa2L</t>
  </si>
  <si>
    <t>Kuchynská linka dl. 2400 mm - KUa2L, kompletná zostava s hornými skrinkami a zabudovaným drezom (dodávka ZTI), stav. vykr. č. SV13; napr. Decodom alebo ekvivalent</t>
  </si>
  <si>
    <t>Montáž kuchynskej linky kompl. zostava vr. napojenia - KUa2P</t>
  </si>
  <si>
    <t>615KUa2P</t>
  </si>
  <si>
    <t>Kuchynská linka dl. 2400 mm - KUa2P, kompletná zostava s hornými skrinkami a zabudovaným drezom (dodávka ZTI), stav. vykr. č. SV13; napr. Decodom alebo ekvivalent</t>
  </si>
  <si>
    <t xml:space="preserve">     </t>
  </si>
  <si>
    <t>set</t>
  </si>
  <si>
    <t>D+M Zariadenie na vetranie CHÚC – schodiska              -Set ZODT – synchrónne ovládanie 3okien v hornom rade k O6L</t>
  </si>
  <si>
    <t>181a</t>
  </si>
  <si>
    <r>
      <t xml:space="preserve">M+D plastové okno, trojkrídlové (1x </t>
    </r>
    <r>
      <rPr>
        <sz val="9"/>
        <rFont val="Arial CE"/>
      </rPr>
      <t>sklopné + 2x otv.) rozm. 3600x910 mm, s izol. trojsklom, rám min 80, vrátane ext. parapetu Al poplast.,  int. parapetu ref. napr. Verzalit, alebo ekvivalent, bezp. kovania, horiz. žalúzie, sieť proti hmyzu a príslušenstva, viď PD (O3L)</t>
    </r>
  </si>
  <si>
    <r>
      <t xml:space="preserve">M+D plastové okno, trojkrídlové (1x </t>
    </r>
    <r>
      <rPr>
        <sz val="9"/>
        <rFont val="Arial CE"/>
      </rPr>
      <t>sklopné + 2x otv.) rozm. 3600x910 mm, s izol. trojsklom, rám min 80, vrátane ext. parapetu Al poplast.,  int. parapetu ref. napr. Verzalit, alebo ekvivalent,  bezp. kovania, horiz. žalúzie, sieť proti hmyzu a príslušenstva, viď PD (O3P)</t>
    </r>
  </si>
  <si>
    <r>
      <t xml:space="preserve">M+D plastové okno, trojkrídlové (3x </t>
    </r>
    <r>
      <rPr>
        <sz val="9"/>
        <rFont val="Arial CE"/>
      </rPr>
      <t>sklopné.) rozm. 5180x910 mm, s izol. trojsklom, rám min 80, vrátane ext. parapetu Al poplast.,  int. parapetu ref. napr. Verzalit, alebo ekvivalent, bezp. kovania, horiz. žalúzie, sieť proti hmyzu a príslušenstva, viď PD (O4L)</t>
    </r>
  </si>
  <si>
    <r>
      <t xml:space="preserve">M+D plastové okno, 9-krídlové (9x </t>
    </r>
    <r>
      <rPr>
        <sz val="9"/>
        <rFont val="Arial CE"/>
      </rPr>
      <t>sklopné.) rozm. 5180x2510 mm, s izol. trojsklom, rám min 80, vrátane ext. parapetu Al poplast.,  int. parapetu ref. napr. Verzalit, alebo ekvivalent, bezp. kovania, horiz. žalúzie, sieť proti hmyzu a príslušenstva, viď PD (O5L)</t>
    </r>
  </si>
  <si>
    <r>
      <t xml:space="preserve">M+D plastové okno, 9-krídlové (9x </t>
    </r>
    <r>
      <rPr>
        <sz val="9"/>
        <rFont val="Arial CE"/>
      </rPr>
      <t>sklopné.) rozm. 5180x2510 mm, s izol. trojsklom, rám min 80, vrátane ext. parapetu Al poplast.,  int. parapetu ref. napr. Verzalit, alebo ekvivalent,  bezp. kovania, horiz. žalúzie,  sieť proti hmyzu, horný rad El otváranie, viď PD (O6L)</t>
    </r>
  </si>
  <si>
    <t>M+D plastové okno, 5-okenné (5x pevné)  tvar L, rozm. 2240x2320 mm = 2240x800+800x1520 mm, s jednoduchým pevným zasklením, sklo float, bezpečn. číre, napr. typ lep. connex 3-1-3, alebo ekvivalent, vrátane príslušenstva,  viď PD (O7L)</t>
  </si>
  <si>
    <t>M+D plastové okno, 5-okenné (5x pevné.)  tvar L, rozm. 2240x2320 mm = 2240x800+800x1520 mm, s jednoduchým pevným zasklením, sklo float, bezpečn. číre, typ napr. lep. connex 3-1-3, alebo ekvivalent, vrátane príslušenstva,  viď PD (O7P)</t>
  </si>
  <si>
    <r>
      <t xml:space="preserve">Doskové napr. KORADO, alebo ekvivalent 11VK  </t>
    </r>
    <r>
      <rPr>
        <i/>
        <sz val="9"/>
        <color rgb="FFFF0000"/>
        <rFont val="Arial CE"/>
        <family val="2"/>
        <charset val="238"/>
      </rPr>
      <t xml:space="preserve"> </t>
    </r>
    <r>
      <rPr>
        <i/>
        <sz val="9"/>
        <color rgb="FF0000FF"/>
        <rFont val="Arial CE"/>
      </rPr>
      <t xml:space="preserve">600x1800 </t>
    </r>
  </si>
  <si>
    <t xml:space="preserve">Doskové napr. KORADO, alebo ekvivalent 11VK 600x1200 </t>
  </si>
  <si>
    <t>Montáž A.4 Vykurovacie telesá, vr.  d+m upevňovacieho systému</t>
  </si>
  <si>
    <t>Tlakové skúšky a preplach kompletného systému ÚK, vr. skúšobnej prevádzky</t>
  </si>
  <si>
    <t>Radiátorov oceľových článkových - vrátane kompletného príslušenstva</t>
  </si>
  <si>
    <t>Radiátorových ventilov - vrátane kompletného príslušenstva</t>
  </si>
  <si>
    <t>Potrubí oceľových - vrátane kompletného príslušenstva</t>
  </si>
  <si>
    <t>Betón základových dosiek a pásov, prostý tr. C 12/15 - X0 (SK) - Cl0,4 - Dmax16 -S3 - podkladový betón</t>
  </si>
  <si>
    <t>Schodišťový stupeň z keramickej dlažby - /schodovka s presahom 5 mm/ hr. 10 mm, š.300 mm</t>
  </si>
  <si>
    <t>Dlaždice keramické hr. 8 mm, s povrchovou protišmykovou úpravou, 300 x 300 mm</t>
  </si>
  <si>
    <t>Presun hmôt pre betónovú dlažbu v objektoch výšky nad 12 do 60 m</t>
  </si>
  <si>
    <r>
      <t xml:space="preserve">WC imobilní, napr.  Duravit Starck 3, alebo ekvivalent - závesné bezbarierové, doska biela, príslušenstvo, ovládacia doštička chrómová, inštalačný prvok pre zavesné WC napr. Geberit, alebo ekvivalent, madlo nerez napr. Bameta Help, alebo ekvivalent, </t>
    </r>
    <r>
      <rPr>
        <i/>
        <sz val="9"/>
        <color rgb="FF0070C0"/>
        <rFont val="Arial CE"/>
        <family val="2"/>
        <charset val="238"/>
      </rPr>
      <t>madlo nerez sklopné napr. Bameta Help, alebo ekvivalent</t>
    </r>
  </si>
  <si>
    <t>JE-H/ST/H FE180/PS30 1x2x0,8</t>
  </si>
  <si>
    <t>JE-H/ST/H FE180/PS30 4x2x0,8</t>
  </si>
  <si>
    <t>NHXH-O FE180/PS30 2x1,5</t>
  </si>
  <si>
    <t>Betón základových dosiek a pásov, prostý tr. C 12/15 - X0 (SK)  - Cl0,4 - Dmax16 -S3 - podkladový betón</t>
  </si>
  <si>
    <t>Betón základových dosiek, železový (bez výstuže), tr. C 20/30 - XC2, XA1 (SK) - Cl0,4 - Dmax16 -S3</t>
  </si>
  <si>
    <t>Betón základových pásov, železový (bez výstuže), tr. C 20/30 - XC2, XA1 (SK) - Cl0,4 - Dmax16 -S3</t>
  </si>
  <si>
    <t>M+D Dlažba z betónových dlaždíc - protišmyková úprava, rozmer 600/300, R9, PEI-III, hr. 30 mm do lepiacej hmoty</t>
  </si>
  <si>
    <r>
      <t xml:space="preserve">M+D plastové okno, trojkrídlové (1x </t>
    </r>
    <r>
      <rPr>
        <sz val="9"/>
        <rFont val="Arial CE"/>
      </rPr>
      <t>sklopné + 2x otv.) rozm. 3600x910 mm, s izol. trojsklom, rám min 80, vrátane ext. parapetu Al poplast.,  int. parapetu ref. napr. Verzalit, alebo ekvivalent, bezp. kovania, horiz. žalúzie, sieť proti hmyzu a príslušenstva, viď PD (O3P)</t>
    </r>
  </si>
  <si>
    <r>
      <t xml:space="preserve">M+D plastové okno, trojkrídlové (3x </t>
    </r>
    <r>
      <rPr>
        <sz val="9"/>
        <rFont val="Arial CE"/>
      </rPr>
      <t>sklopné.) rozm. 3600x910 mm, s izol. trojsklom, rám min 80, vrátane ext. parapetu Al poplast.,  int. parapetu ref. napr. Verzalit, alebo ekvivalent, bezp. kovania, horiz. žalúzie, sieť proti hmyzu a príslušenstva, viď PD (O4P)</t>
    </r>
  </si>
  <si>
    <r>
      <t xml:space="preserve">M+D plastové okno, 9-krídlové (9x </t>
    </r>
    <r>
      <rPr>
        <sz val="9"/>
        <rFont val="Arial CE"/>
      </rPr>
      <t>sklopné.) rozm. 3600x2510 mm, s izol. trojsklom, rám min 80, vrátane ext. parapetu Al poplast.,  int. parapetu ref. napr. Verzalit, alebo ekvivalent, bezp. kovania, horiz. žalúzie, sieť proti hmyzu a príslušenstva, viď PD (O5P)</t>
    </r>
  </si>
  <si>
    <r>
      <t xml:space="preserve">M+D plastové okno, 9-krídlové (9x </t>
    </r>
    <r>
      <rPr>
        <sz val="9"/>
        <rFont val="Arial CE"/>
      </rPr>
      <t>sklopné.) rozm. 3600x2510 mm, s izol. trojsklom, rám min 80, vrátane ext. parapetu Al poplast.,  int. parapetu ref. napr.  Verzalit, alebo ekvivalent, bezp. kovania, horiz. žalúzie,  sieť proti hmyzu, horný rad El otváranie, viď PD (O6P)</t>
    </r>
  </si>
  <si>
    <t>M+D plastové okno, 5-okenné (5x pevné.)  tvar L, rozm. 2240x2320 mm = 2240x800+800x1520 mm, s jednoduchým pevným zasklením, sklo float, bezpečn.  číre, typ napr. connex 3-1-3, elebo ekvivalent, vrátane príslušenstva,  viď PD (O7L)</t>
  </si>
  <si>
    <t>M+D plastové okno, 5-okenné (5x pevné.)  tvar L, rozm. 2240x2320 mm = 2240x800+800x1520 mm, s jednoduchým pevným zasklením, sklo float, bezpečn. číre, typ napr. connex 3-1-3, elebo ekvivalent, vrátane príslušenstva,  viď PD (O7P)</t>
  </si>
  <si>
    <t xml:space="preserve">M+D plastové okno, dvojkrídlové (1x otv.-sklopné + 1x otv.) rozm. 2000x1700 mm, s izol. trojsklom, rám min 80, vrátane ext. parapetu Al poplast.,  int. parapetu ref. napr. Verzalit, alebo ekvivalent, bezp. kovania, horiz. žalúzie, sieť proti hmyzu a príslušenstva, viď PD (O8L) </t>
  </si>
  <si>
    <r>
      <t xml:space="preserve">WC imobilní napr. Duravit Starck 3, alebo ekvivalent -  závesné bezbarierové, doska biela, príslušenstvo, ovládacia doštička chrómová, inštalačný prvok pre zavesné WC napr. Geberit, alebo ekvivalent, </t>
    </r>
    <r>
      <rPr>
        <i/>
        <sz val="9"/>
        <color rgb="FF0070C0"/>
        <rFont val="Arial CE"/>
        <family val="2"/>
        <charset val="238"/>
      </rPr>
      <t xml:space="preserve">madlo Bemeta Help sklopné nerez alebo ekvivalent,  </t>
    </r>
  </si>
  <si>
    <r>
      <t xml:space="preserve">Doskové napr. KORADO </t>
    </r>
    <r>
      <rPr>
        <i/>
        <sz val="9"/>
        <color rgb="FF0070C0"/>
        <rFont val="Arial CE"/>
        <family val="2"/>
        <charset val="238"/>
      </rPr>
      <t>11VK,</t>
    </r>
    <r>
      <rPr>
        <i/>
        <sz val="9"/>
        <color rgb="FF0000FF"/>
        <rFont val="Arial CE"/>
      </rPr>
      <t xml:space="preserve"> alebo ekvivalent -  600x</t>
    </r>
    <r>
      <rPr>
        <i/>
        <sz val="9"/>
        <color rgb="FF0070C0"/>
        <rFont val="Arial CE"/>
        <family val="2"/>
        <charset val="238"/>
      </rPr>
      <t>1800</t>
    </r>
  </si>
  <si>
    <t xml:space="preserve">Montáž A.4 Vykurovacie telesá, vr. d+m upevňovacieho systému </t>
  </si>
  <si>
    <t>Montáž umývadlo imobilný komplet</t>
  </si>
  <si>
    <t xml:space="preserve">Demontáž rozvodov kanalizácie, vodovodu vrátane  armatúr, vr. poplatku a odvozu sutiny na skládku </t>
  </si>
  <si>
    <r>
      <rPr>
        <i/>
        <sz val="8"/>
        <color rgb="FF505050"/>
        <rFont val="Arial CE"/>
        <family val="2"/>
        <charset val="238"/>
      </rPr>
      <t>System RWA</t>
    </r>
    <r>
      <rPr>
        <sz val="8"/>
        <color rgb="FF505050"/>
        <rFont val="Arial CE"/>
        <family val="2"/>
        <charset val="238"/>
      </rPr>
      <t xml:space="preserve">                                                               Poplachové tlačítko mcr BVT - 2x (spodné+horné podlažie)                                                            Ventilačné tlačítko LT (prevádzkové vetranie) - 1x
3x Okenný pohon mcr HCV 500/350 (skok 350 mm, sila 500 N) + konzola          
Riadiaca centrála mcr SVM - 1x
Čidlo dymu - 1x                                                               Doprava+oživenie systému</t>
    </r>
  </si>
  <si>
    <r>
      <rPr>
        <i/>
        <sz val="8"/>
        <color rgb="FF505050"/>
        <rFont val="Arial CE"/>
        <family val="2"/>
        <charset val="238"/>
      </rPr>
      <t>Systém RWA</t>
    </r>
    <r>
      <rPr>
        <sz val="8"/>
        <color rgb="FF505050"/>
        <rFont val="Arial CE"/>
        <family val="2"/>
        <charset val="238"/>
      </rPr>
      <t xml:space="preserve">                                                              Poplachové tlačítko mcr BVT - 2x (spodné+horné podlažie)                                                            Ventilačné tlačítko LT (prevádzkové vetranie) - 1x
3x Okenný pohon mcr HCV 500/350 (skok 350 mm, sila 500 N) + konzola          
Riadiaca centrála mcr SVM - 1x
Čidlo dymu - 1x                                                               Doprava+oživenie systému</t>
    </r>
  </si>
  <si>
    <r>
      <t xml:space="preserve">Montáž dlažby schodiskových stupňov a vstupov doskami z pravideľných tvarov hr. 30 mm                </t>
    </r>
    <r>
      <rPr>
        <sz val="8"/>
        <rFont val="Arial CE"/>
        <family val="2"/>
        <charset val="238"/>
      </rPr>
      <t>"Pozn.: vrátane všetkých potrebných profilov a špárovania."</t>
    </r>
  </si>
  <si>
    <r>
      <t xml:space="preserve">Havarijné tlačitko RWA - </t>
    </r>
    <r>
      <rPr>
        <sz val="9"/>
        <color rgb="FF0070C0"/>
        <rFont val="Arial CE"/>
        <family val="2"/>
        <charset val="238"/>
      </rPr>
      <t>vypúšťa sa!</t>
    </r>
  </si>
  <si>
    <r>
      <t xml:space="preserve">Ventilačný ovládač prevádzkového vetrania RWA - </t>
    </r>
    <r>
      <rPr>
        <sz val="9"/>
        <color rgb="FF0070C0"/>
        <rFont val="Arial CE"/>
        <family val="2"/>
        <charset val="238"/>
      </rPr>
      <t>vypúšťa sa!</t>
    </r>
  </si>
  <si>
    <r>
      <t xml:space="preserve">Ventilačný ovládač prevádzkového vetrania RWA - </t>
    </r>
    <r>
      <rPr>
        <sz val="9"/>
        <color rgb="FF0070C0"/>
        <rFont val="Arial CE"/>
        <family val="2"/>
        <charset val="238"/>
      </rPr>
      <t>vypúšťa sa</t>
    </r>
    <r>
      <rPr>
        <sz val="9"/>
        <rFont val="Arial CE"/>
        <family val="2"/>
        <charset val="238"/>
      </rPr>
      <t>!</t>
    </r>
  </si>
  <si>
    <t>hod.</t>
  </si>
  <si>
    <t>Prestup cez stenu, stropy,.. (napr. jadrové vŕtanie), vr. likvidácie sutiny</t>
  </si>
  <si>
    <r>
      <t xml:space="preserve">Rozvádzač  CBS, v prevedení E60,  viď PD (vrátane náplne) - </t>
    </r>
    <r>
      <rPr>
        <sz val="9"/>
        <color rgb="FF0070C0"/>
        <rFont val="Arial CE"/>
        <family val="2"/>
        <charset val="238"/>
      </rPr>
      <t>vypúšťa sa!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</si>
</sst>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%"/>
    <numFmt numFmtId="165" formatCode="dd\.mm\.yyyy"/>
    <numFmt numFmtId="166" formatCode="#,##0.00000"/>
    <numFmt numFmtId="167" formatCode="#,##0.000"/>
    <numFmt numFmtId="168" formatCode="_-* #,##0.00\ [$€-1]_-;\-* #,##0.00\ [$€-1]_-;_-* &quot;-&quot;??\ [$€-1]_-;_-@_-"/>
  </numFmts>
  <fonts count="86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  <family val="1"/>
      <charset val="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3366"/>
      <name val="Arial CE"/>
      <family val="2"/>
      <charset val="238"/>
    </font>
    <font>
      <b/>
      <sz val="8"/>
      <name val="Arial CE"/>
      <charset val="238"/>
    </font>
    <font>
      <sz val="8"/>
      <color rgb="FFFF0000"/>
      <name val="Arial CE"/>
      <family val="2"/>
    </font>
    <font>
      <sz val="9"/>
      <name val="Arial CE"/>
      <charset val="238"/>
    </font>
    <font>
      <i/>
      <sz val="9"/>
      <color rgb="FF0000FF"/>
      <name val="Arial CE"/>
      <charset val="238"/>
    </font>
    <font>
      <b/>
      <sz val="8"/>
      <color rgb="FF003366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24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Arial CE"/>
      <family val="2"/>
      <charset val="238"/>
    </font>
    <font>
      <sz val="10"/>
      <color rgb="FF464646"/>
      <name val="Arial CE"/>
    </font>
    <font>
      <sz val="10"/>
      <name val="Arial CE"/>
      <family val="2"/>
    </font>
    <font>
      <sz val="8"/>
      <color rgb="FF505050"/>
      <name val="Arial CE"/>
    </font>
    <font>
      <sz val="7"/>
      <color rgb="FF969696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800080"/>
      <name val="Arial CE"/>
    </font>
    <font>
      <u/>
      <sz val="11"/>
      <color theme="10"/>
      <name val="Calibri"/>
      <scheme val="minor"/>
    </font>
    <font>
      <b/>
      <sz val="10"/>
      <color rgb="FF003366"/>
      <name val="Arial CE"/>
      <family val="2"/>
      <charset val="238"/>
    </font>
    <font>
      <b/>
      <sz val="8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b/>
      <sz val="9"/>
      <name val="Arial CE"/>
    </font>
    <font>
      <sz val="9"/>
      <color rgb="FFFF0000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9"/>
      <color rgb="FFFF0000"/>
      <name val="Arial CE"/>
      <family val="2"/>
      <charset val="238"/>
    </font>
    <font>
      <sz val="8"/>
      <color theme="1"/>
      <name val="Arial CE"/>
      <family val="2"/>
    </font>
    <font>
      <i/>
      <sz val="9"/>
      <name val="Arial CE"/>
      <family val="2"/>
    </font>
    <font>
      <i/>
      <sz val="8"/>
      <name val="Arial CE"/>
      <family val="2"/>
    </font>
    <font>
      <sz val="9"/>
      <name val="Arial CE"/>
      <family val="2"/>
    </font>
    <font>
      <sz val="8"/>
      <color rgb="FF505050"/>
      <name val="Arial CE"/>
      <family val="2"/>
      <charset val="238"/>
    </font>
    <font>
      <i/>
      <sz val="9"/>
      <name val="Arial CE"/>
      <family val="2"/>
      <charset val="238"/>
    </font>
    <font>
      <i/>
      <sz val="9"/>
      <color rgb="FF0070C0"/>
      <name val="Arial CE"/>
      <family val="2"/>
      <charset val="238"/>
    </font>
    <font>
      <sz val="9"/>
      <color rgb="FF0070C0"/>
      <name val="Arial CE"/>
      <family val="2"/>
    </font>
    <font>
      <sz val="8"/>
      <color rgb="FF0070C0"/>
      <name val="Arial CE"/>
      <family val="2"/>
    </font>
    <font>
      <i/>
      <sz val="9"/>
      <color rgb="FF0070C0"/>
      <name val="Arial CE"/>
      <family val="2"/>
    </font>
    <font>
      <i/>
      <sz val="8"/>
      <color rgb="FF505050"/>
      <name val="Arial CE"/>
      <family val="2"/>
      <charset val="238"/>
    </font>
    <font>
      <sz val="8"/>
      <name val="Arial CE"/>
      <family val="2"/>
      <charset val="238"/>
    </font>
    <font>
      <sz val="9"/>
      <color rgb="FF0070C0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/>
      <diagonal/>
    </border>
  </borders>
  <cellStyleXfs count="9">
    <xf numFmtId="0" fontId="0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0"/>
    <xf numFmtId="0" fontId="39" fillId="0" borderId="0"/>
    <xf numFmtId="0" fontId="46" fillId="0" borderId="0"/>
    <xf numFmtId="0" fontId="1" fillId="0" borderId="0"/>
    <xf numFmtId="0" fontId="52" fillId="6" borderId="0" applyNumberFormat="0" applyBorder="0" applyAlignment="0" applyProtection="0"/>
    <xf numFmtId="0" fontId="65" fillId="0" borderId="0" applyNumberFormat="0" applyFill="0" applyBorder="0" applyAlignment="0" applyProtection="0"/>
  </cellStyleXfs>
  <cellXfs count="62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5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2" fillId="0" borderId="14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0" fontId="28" fillId="0" borderId="0" xfId="1" applyFont="1" applyAlignment="1">
      <alignment horizontal="center" vertical="center"/>
    </xf>
    <xf numFmtId="4" fontId="2" fillId="0" borderId="19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166" fontId="2" fillId="0" borderId="20" xfId="0" applyNumberFormat="1" applyFon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0" fontId="0" fillId="0" borderId="0" xfId="0" applyProtection="1"/>
    <xf numFmtId="0" fontId="2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9" fillId="0" borderId="3" xfId="0" applyFont="1" applyBorder="1" applyAlignment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9" fillId="0" borderId="14" xfId="0" applyFont="1" applyBorder="1" applyAlignment="1"/>
    <xf numFmtId="0" fontId="9" fillId="0" borderId="0" xfId="0" applyFont="1" applyBorder="1" applyAlignment="1"/>
    <xf numFmtId="166" fontId="9" fillId="0" borderId="0" xfId="0" applyNumberFormat="1" applyFont="1" applyBorder="1" applyAlignment="1"/>
    <xf numFmtId="166" fontId="9" fillId="0" borderId="15" xfId="0" applyNumberFormat="1" applyFont="1" applyBorder="1" applyAlignme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4" fontId="8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33" fillId="0" borderId="19" xfId="0" applyFont="1" applyBorder="1" applyAlignment="1">
      <alignment horizontal="left" vertical="center"/>
    </xf>
    <xf numFmtId="0" fontId="33" fillId="0" borderId="20" xfId="0" applyFont="1" applyBorder="1" applyAlignment="1">
      <alignment horizontal="center" vertical="center"/>
    </xf>
    <xf numFmtId="0" fontId="21" fillId="5" borderId="14" xfId="0" applyFont="1" applyFill="1" applyBorder="1" applyAlignment="1">
      <alignment horizontal="left" vertical="center"/>
    </xf>
    <xf numFmtId="0" fontId="0" fillId="5" borderId="0" xfId="0" applyFont="1" applyFill="1" applyAlignment="1">
      <alignment vertical="center"/>
    </xf>
    <xf numFmtId="0" fontId="21" fillId="5" borderId="0" xfId="0" applyFont="1" applyFill="1" applyBorder="1" applyAlignment="1">
      <alignment horizontal="center" vertical="center"/>
    </xf>
    <xf numFmtId="166" fontId="21" fillId="5" borderId="0" xfId="0" applyNumberFormat="1" applyFont="1" applyFill="1" applyBorder="1" applyAlignment="1">
      <alignment vertical="center"/>
    </xf>
    <xf numFmtId="166" fontId="21" fillId="5" borderId="15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7" fillId="0" borderId="22" xfId="0" applyFont="1" applyBorder="1" applyAlignment="1" applyProtection="1">
      <alignment horizontal="left" vertical="center" wrapText="1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0" fillId="0" borderId="0" xfId="0" applyFont="1" applyBorder="1" applyAlignment="1" applyProtection="1">
      <alignment horizontal="center" vertical="center"/>
      <protection locked="0"/>
    </xf>
    <xf numFmtId="49" fontId="20" fillId="0" borderId="0" xfId="0" applyNumberFormat="1" applyFont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167" fontId="20" fillId="0" borderId="0" xfId="0" applyNumberFormat="1" applyFont="1" applyBorder="1" applyAlignment="1" applyProtection="1">
      <alignment vertical="center"/>
      <protection locked="0"/>
    </xf>
    <xf numFmtId="4" fontId="20" fillId="0" borderId="0" xfId="0" applyNumberFormat="1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21" fillId="0" borderId="0" xfId="0" applyFont="1" applyBorder="1" applyAlignment="1">
      <alignment horizontal="left" vertical="center"/>
    </xf>
    <xf numFmtId="0" fontId="33" fillId="0" borderId="0" xfId="0" applyFont="1" applyBorder="1" applyAlignment="1" applyProtection="1">
      <alignment horizontal="center" vertical="center"/>
      <protection locked="0"/>
    </xf>
    <xf numFmtId="49" fontId="33" fillId="0" borderId="0" xfId="0" applyNumberFormat="1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 wrapText="1"/>
      <protection locked="0"/>
    </xf>
    <xf numFmtId="167" fontId="33" fillId="0" borderId="0" xfId="0" applyNumberFormat="1" applyFont="1" applyBorder="1" applyAlignment="1" applyProtection="1">
      <alignment vertical="center"/>
      <protection locked="0"/>
    </xf>
    <xf numFmtId="4" fontId="33" fillId="0" borderId="0" xfId="0" applyNumberFormat="1" applyFont="1" applyBorder="1" applyAlignment="1" applyProtection="1">
      <alignment vertical="center"/>
      <protection locked="0"/>
    </xf>
    <xf numFmtId="0" fontId="34" fillId="0" borderId="0" xfId="0" applyFont="1" applyBorder="1" applyAlignment="1" applyProtection="1">
      <alignment vertical="center"/>
      <protection locked="0"/>
    </xf>
    <xf numFmtId="0" fontId="33" fillId="0" borderId="0" xfId="0" applyFont="1" applyBorder="1" applyAlignment="1">
      <alignment horizontal="left" vertical="center"/>
    </xf>
    <xf numFmtId="0" fontId="20" fillId="0" borderId="0" xfId="0" quotePrefix="1" applyFont="1" applyBorder="1" applyAlignment="1" applyProtection="1">
      <alignment horizontal="left" vertical="center" wrapText="1"/>
      <protection locked="0"/>
    </xf>
    <xf numFmtId="49" fontId="37" fillId="0" borderId="0" xfId="0" applyNumberFormat="1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40" fillId="0" borderId="0" xfId="0" applyFont="1" applyAlignment="1">
      <alignment horizontal="left"/>
    </xf>
    <xf numFmtId="0" fontId="40" fillId="0" borderId="20" xfId="0" applyFont="1" applyBorder="1" applyAlignment="1">
      <alignment horizontal="left" vertical="center"/>
    </xf>
    <xf numFmtId="0" fontId="33" fillId="0" borderId="22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Alignment="1">
      <alignment vertical="center"/>
    </xf>
    <xf numFmtId="0" fontId="9" fillId="0" borderId="0" xfId="0" applyFont="1" applyFill="1" applyAlignment="1"/>
    <xf numFmtId="0" fontId="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0" fillId="0" borderId="22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>
      <alignment vertical="center"/>
    </xf>
    <xf numFmtId="0" fontId="21" fillId="0" borderId="14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166" fontId="21" fillId="0" borderId="0" xfId="0" applyNumberFormat="1" applyFont="1" applyFill="1" applyBorder="1" applyAlignment="1">
      <alignment vertical="center"/>
    </xf>
    <xf numFmtId="166" fontId="21" fillId="0" borderId="15" xfId="0" applyNumberFormat="1" applyFont="1" applyFill="1" applyBorder="1" applyAlignment="1">
      <alignment vertical="center"/>
    </xf>
    <xf numFmtId="0" fontId="41" fillId="0" borderId="0" xfId="0" applyFont="1" applyFill="1" applyAlignment="1">
      <alignment vertical="center"/>
    </xf>
    <xf numFmtId="0" fontId="20" fillId="0" borderId="22" xfId="0" applyFont="1" applyFill="1" applyBorder="1" applyAlignment="1" applyProtection="1">
      <alignment horizontal="left" vertical="center" wrapText="1"/>
      <protection locked="0"/>
    </xf>
    <xf numFmtId="0" fontId="34" fillId="0" borderId="3" xfId="0" applyFont="1" applyFill="1" applyBorder="1" applyAlignment="1">
      <alignment vertical="center"/>
    </xf>
    <xf numFmtId="14" fontId="3" fillId="0" borderId="0" xfId="0" applyNumberFormat="1" applyFont="1" applyAlignment="1">
      <alignment horizontal="left" vertical="center"/>
    </xf>
    <xf numFmtId="49" fontId="33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3" borderId="7" xfId="0" applyFont="1" applyFill="1" applyBorder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0" fillId="0" borderId="0" xfId="0"/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0" fillId="0" borderId="0" xfId="0" applyFill="1" applyAlignment="1">
      <alignment vertical="center"/>
    </xf>
    <xf numFmtId="0" fontId="0" fillId="7" borderId="0" xfId="0" applyFont="1" applyFill="1" applyAlignment="1">
      <alignment vertical="center"/>
    </xf>
    <xf numFmtId="0" fontId="20" fillId="7" borderId="22" xfId="0" applyFont="1" applyFill="1" applyBorder="1" applyAlignment="1" applyProtection="1">
      <alignment horizontal="center" vertical="center" wrapText="1"/>
      <protection locked="0"/>
    </xf>
    <xf numFmtId="0" fontId="41" fillId="7" borderId="0" xfId="0" applyFont="1" applyFill="1" applyAlignment="1">
      <alignment horizontal="center" vertical="center" wrapText="1"/>
    </xf>
    <xf numFmtId="0" fontId="9" fillId="7" borderId="0" xfId="0" applyFont="1" applyFill="1" applyAlignment="1"/>
    <xf numFmtId="4" fontId="20" fillId="7" borderId="22" xfId="0" applyNumberFormat="1" applyFont="1" applyFill="1" applyBorder="1" applyAlignment="1" applyProtection="1">
      <alignment vertical="center"/>
      <protection locked="0"/>
    </xf>
    <xf numFmtId="4" fontId="7" fillId="0" borderId="23" xfId="0" applyNumberFormat="1" applyFont="1" applyBorder="1" applyAlignment="1"/>
    <xf numFmtId="0" fontId="20" fillId="7" borderId="22" xfId="0" applyFont="1" applyFill="1" applyBorder="1" applyAlignment="1" applyProtection="1">
      <alignment horizontal="left" vertical="center" wrapText="1"/>
      <protection locked="0"/>
    </xf>
    <xf numFmtId="0" fontId="0" fillId="7" borderId="3" xfId="0" applyFont="1" applyFill="1" applyBorder="1" applyAlignment="1">
      <alignment vertical="center"/>
    </xf>
    <xf numFmtId="0" fontId="21" fillId="7" borderId="14" xfId="0" applyFont="1" applyFill="1" applyBorder="1" applyAlignment="1">
      <alignment horizontal="left" vertical="center"/>
    </xf>
    <xf numFmtId="0" fontId="21" fillId="7" borderId="0" xfId="0" applyFont="1" applyFill="1" applyBorder="1" applyAlignment="1">
      <alignment horizontal="center" vertical="center"/>
    </xf>
    <xf numFmtId="166" fontId="21" fillId="7" borderId="0" xfId="0" applyNumberFormat="1" applyFont="1" applyFill="1" applyBorder="1" applyAlignment="1">
      <alignment vertical="center"/>
    </xf>
    <xf numFmtId="166" fontId="21" fillId="7" borderId="15" xfId="0" applyNumberFormat="1" applyFont="1" applyFill="1" applyBorder="1" applyAlignment="1">
      <alignment vertical="center"/>
    </xf>
    <xf numFmtId="0" fontId="41" fillId="7" borderId="3" xfId="0" applyFont="1" applyFill="1" applyBorder="1" applyAlignment="1">
      <alignment vertical="center"/>
    </xf>
    <xf numFmtId="0" fontId="46" fillId="0" borderId="0" xfId="5" applyAlignment="1">
      <alignment vertical="top" wrapText="1"/>
    </xf>
    <xf numFmtId="0" fontId="48" fillId="0" borderId="25" xfId="6" applyFont="1" applyBorder="1" applyAlignment="1">
      <alignment horizontal="center" vertical="center"/>
    </xf>
    <xf numFmtId="168" fontId="48" fillId="0" borderId="25" xfId="6" applyNumberFormat="1" applyFont="1" applyBorder="1" applyAlignment="1">
      <alignment horizontal="center" vertical="center" wrapText="1"/>
    </xf>
    <xf numFmtId="0" fontId="49" fillId="0" borderId="26" xfId="6" applyFont="1" applyBorder="1" applyAlignment="1">
      <alignment horizontal="center" vertical="center"/>
    </xf>
    <xf numFmtId="0" fontId="49" fillId="0" borderId="27" xfId="6" applyFont="1" applyBorder="1" applyAlignment="1">
      <alignment horizontal="center" vertical="center"/>
    </xf>
    <xf numFmtId="168" fontId="49" fillId="0" borderId="27" xfId="6" applyNumberFormat="1" applyFont="1" applyBorder="1" applyAlignment="1">
      <alignment horizontal="center" vertical="center" wrapText="1"/>
    </xf>
    <xf numFmtId="168" fontId="49" fillId="0" borderId="28" xfId="6" applyNumberFormat="1" applyFont="1" applyBorder="1" applyAlignment="1">
      <alignment horizontal="center" vertical="center"/>
    </xf>
    <xf numFmtId="0" fontId="48" fillId="0" borderId="29" xfId="6" applyFont="1" applyBorder="1" applyAlignment="1">
      <alignment horizontal="left" vertical="center"/>
    </xf>
    <xf numFmtId="0" fontId="49" fillId="0" borderId="30" xfId="6" applyFont="1" applyBorder="1" applyAlignment="1">
      <alignment horizontal="center" vertical="center"/>
    </xf>
    <xf numFmtId="168" fontId="49" fillId="0" borderId="30" xfId="6" applyNumberFormat="1" applyFont="1" applyBorder="1" applyAlignment="1">
      <alignment horizontal="center" vertical="center" wrapText="1"/>
    </xf>
    <xf numFmtId="168" fontId="49" fillId="0" borderId="31" xfId="6" applyNumberFormat="1" applyFont="1" applyBorder="1" applyAlignment="1">
      <alignment horizontal="center" vertical="center"/>
    </xf>
    <xf numFmtId="0" fontId="49" fillId="0" borderId="32" xfId="6" applyFont="1" applyBorder="1" applyAlignment="1">
      <alignment horizontal="center" vertical="center"/>
    </xf>
    <xf numFmtId="0" fontId="49" fillId="0" borderId="32" xfId="6" applyFont="1" applyBorder="1" applyAlignment="1">
      <alignment vertical="center"/>
    </xf>
    <xf numFmtId="3" fontId="50" fillId="0" borderId="32" xfId="6" applyNumberFormat="1" applyFont="1" applyBorder="1" applyAlignment="1">
      <alignment horizontal="right" vertical="center"/>
    </xf>
    <xf numFmtId="3" fontId="49" fillId="0" borderId="32" xfId="6" applyNumberFormat="1" applyFont="1" applyBorder="1" applyAlignment="1">
      <alignment horizontal="right" vertical="center"/>
    </xf>
    <xf numFmtId="4" fontId="1" fillId="0" borderId="33" xfId="6" applyNumberFormat="1" applyBorder="1"/>
    <xf numFmtId="168" fontId="1" fillId="0" borderId="32" xfId="6" applyNumberFormat="1" applyBorder="1"/>
    <xf numFmtId="0" fontId="49" fillId="0" borderId="33" xfId="6" applyFont="1" applyBorder="1" applyAlignment="1">
      <alignment horizontal="center" vertical="center"/>
    </xf>
    <xf numFmtId="0" fontId="49" fillId="0" borderId="33" xfId="6" applyFont="1" applyBorder="1" applyAlignment="1">
      <alignment vertical="center"/>
    </xf>
    <xf numFmtId="0" fontId="49" fillId="0" borderId="33" xfId="6" applyFont="1" applyBorder="1" applyAlignment="1">
      <alignment horizontal="right" vertical="center"/>
    </xf>
    <xf numFmtId="0" fontId="49" fillId="0" borderId="33" xfId="6" applyFont="1" applyBorder="1" applyAlignment="1">
      <alignment vertical="center" wrapText="1"/>
    </xf>
    <xf numFmtId="3" fontId="49" fillId="0" borderId="33" xfId="6" applyNumberFormat="1" applyFont="1" applyBorder="1" applyAlignment="1">
      <alignment horizontal="right" vertical="center"/>
    </xf>
    <xf numFmtId="0" fontId="51" fillId="0" borderId="33" xfId="6" applyFont="1" applyBorder="1" applyAlignment="1">
      <alignment vertical="center"/>
    </xf>
    <xf numFmtId="0" fontId="51" fillId="0" borderId="26" xfId="6" applyFont="1" applyBorder="1" applyAlignment="1">
      <alignment vertical="center" wrapText="1"/>
    </xf>
    <xf numFmtId="0" fontId="49" fillId="0" borderId="25" xfId="6" applyFont="1" applyBorder="1" applyAlignment="1">
      <alignment horizontal="right" vertical="center"/>
    </xf>
    <xf numFmtId="0" fontId="51" fillId="0" borderId="25" xfId="6" applyFont="1" applyBorder="1" applyAlignment="1">
      <alignment vertical="center" wrapText="1"/>
    </xf>
    <xf numFmtId="4" fontId="1" fillId="0" borderId="25" xfId="6" applyNumberFormat="1" applyBorder="1"/>
    <xf numFmtId="168" fontId="1" fillId="0" borderId="34" xfId="6" applyNumberFormat="1" applyBorder="1"/>
    <xf numFmtId="0" fontId="49" fillId="0" borderId="29" xfId="6" applyFont="1" applyBorder="1" applyAlignment="1">
      <alignment horizontal="center" vertical="center"/>
    </xf>
    <xf numFmtId="0" fontId="49" fillId="0" borderId="26" xfId="6" applyFont="1" applyBorder="1" applyAlignment="1">
      <alignment horizontal="right" vertical="center"/>
    </xf>
    <xf numFmtId="168" fontId="52" fillId="0" borderId="27" xfId="7" applyNumberFormat="1" applyFill="1" applyBorder="1"/>
    <xf numFmtId="168" fontId="1" fillId="0" borderId="27" xfId="6" applyNumberFormat="1" applyBorder="1"/>
    <xf numFmtId="168" fontId="1" fillId="0" borderId="28" xfId="6" applyNumberFormat="1" applyBorder="1"/>
    <xf numFmtId="0" fontId="51" fillId="0" borderId="35" xfId="6" applyFont="1" applyBorder="1" applyAlignment="1">
      <alignment vertical="center" wrapText="1"/>
    </xf>
    <xf numFmtId="0" fontId="49" fillId="0" borderId="35" xfId="6" applyFont="1" applyBorder="1" applyAlignment="1">
      <alignment horizontal="right" vertical="center"/>
    </xf>
    <xf numFmtId="168" fontId="52" fillId="0" borderId="0" xfId="7" applyNumberFormat="1" applyFill="1" applyBorder="1"/>
    <xf numFmtId="168" fontId="1" fillId="0" borderId="0" xfId="6" applyNumberFormat="1"/>
    <xf numFmtId="168" fontId="1" fillId="0" borderId="23" xfId="6" applyNumberFormat="1" applyBorder="1"/>
    <xf numFmtId="0" fontId="51" fillId="0" borderId="36" xfId="6" applyFont="1" applyBorder="1" applyAlignment="1">
      <alignment vertical="center" wrapText="1"/>
    </xf>
    <xf numFmtId="0" fontId="49" fillId="0" borderId="36" xfId="6" applyFont="1" applyBorder="1" applyAlignment="1">
      <alignment horizontal="right" vertical="center"/>
    </xf>
    <xf numFmtId="168" fontId="52" fillId="0" borderId="24" xfId="7" applyNumberFormat="1" applyFill="1" applyBorder="1" applyProtection="1"/>
    <xf numFmtId="168" fontId="1" fillId="0" borderId="24" xfId="6" applyNumberFormat="1" applyBorder="1"/>
    <xf numFmtId="168" fontId="1" fillId="0" borderId="37" xfId="6" applyNumberFormat="1" applyBorder="1"/>
    <xf numFmtId="0" fontId="51" fillId="0" borderId="32" xfId="6" applyFont="1" applyBorder="1" applyAlignment="1">
      <alignment vertical="center" wrapText="1"/>
    </xf>
    <xf numFmtId="0" fontId="49" fillId="0" borderId="34" xfId="6" applyFont="1" applyBorder="1" applyAlignment="1">
      <alignment horizontal="right" vertical="center"/>
    </xf>
    <xf numFmtId="168" fontId="1" fillId="0" borderId="34" xfId="6" applyNumberFormat="1" applyBorder="1" applyProtection="1">
      <protection locked="0"/>
    </xf>
    <xf numFmtId="168" fontId="52" fillId="0" borderId="24" xfId="7" applyNumberFormat="1" applyFill="1" applyBorder="1"/>
    <xf numFmtId="0" fontId="51" fillId="0" borderId="27" xfId="6" applyFont="1" applyBorder="1" applyAlignment="1">
      <alignment vertical="center" wrapText="1"/>
    </xf>
    <xf numFmtId="0" fontId="49" fillId="0" borderId="27" xfId="6" applyFont="1" applyBorder="1" applyAlignment="1">
      <alignment horizontal="right" vertical="center"/>
    </xf>
    <xf numFmtId="0" fontId="49" fillId="0" borderId="0" xfId="6" applyFont="1" applyAlignment="1">
      <alignment horizontal="right" vertical="center"/>
    </xf>
    <xf numFmtId="0" fontId="48" fillId="0" borderId="29" xfId="6" applyFont="1" applyBorder="1" applyAlignment="1">
      <alignment vertical="center"/>
    </xf>
    <xf numFmtId="0" fontId="1" fillId="0" borderId="30" xfId="6" applyBorder="1"/>
    <xf numFmtId="168" fontId="1" fillId="0" borderId="30" xfId="6" applyNumberFormat="1" applyBorder="1"/>
    <xf numFmtId="168" fontId="1" fillId="0" borderId="31" xfId="6" applyNumberFormat="1" applyBorder="1"/>
    <xf numFmtId="168" fontId="49" fillId="0" borderId="32" xfId="6" applyNumberFormat="1" applyFont="1" applyBorder="1" applyAlignment="1">
      <alignment horizontal="center" vertical="center" wrapText="1"/>
    </xf>
    <xf numFmtId="168" fontId="49" fillId="0" borderId="38" xfId="6" applyNumberFormat="1" applyFont="1" applyBorder="1" applyAlignment="1">
      <alignment horizontal="center" vertical="center" wrapText="1"/>
    </xf>
    <xf numFmtId="168" fontId="49" fillId="0" borderId="32" xfId="6" applyNumberFormat="1" applyFont="1" applyBorder="1" applyAlignment="1">
      <alignment horizontal="center" vertical="center"/>
    </xf>
    <xf numFmtId="3" fontId="50" fillId="0" borderId="33" xfId="6" applyNumberFormat="1" applyFont="1" applyBorder="1" applyAlignment="1">
      <alignment horizontal="right" vertical="center"/>
    </xf>
    <xf numFmtId="168" fontId="1" fillId="0" borderId="33" xfId="6" applyNumberFormat="1" applyBorder="1"/>
    <xf numFmtId="0" fontId="51" fillId="0" borderId="33" xfId="6" applyFont="1" applyBorder="1" applyAlignment="1">
      <alignment vertical="center" wrapText="1"/>
    </xf>
    <xf numFmtId="168" fontId="49" fillId="0" borderId="33" xfId="6" applyNumberFormat="1" applyFont="1" applyBorder="1" applyAlignment="1">
      <alignment horizontal="center" vertical="center" wrapText="1"/>
    </xf>
    <xf numFmtId="168" fontId="49" fillId="0" borderId="33" xfId="6" applyNumberFormat="1" applyFont="1" applyBorder="1" applyAlignment="1">
      <alignment horizontal="center" vertical="center"/>
    </xf>
    <xf numFmtId="0" fontId="49" fillId="0" borderId="25" xfId="6" applyFont="1" applyBorder="1" applyAlignment="1">
      <alignment horizontal="center" vertical="center"/>
    </xf>
    <xf numFmtId="0" fontId="49" fillId="0" borderId="25" xfId="6" applyFont="1" applyBorder="1" applyAlignment="1">
      <alignment vertical="center"/>
    </xf>
    <xf numFmtId="168" fontId="1" fillId="0" borderId="25" xfId="6" applyNumberFormat="1" applyBorder="1"/>
    <xf numFmtId="0" fontId="53" fillId="5" borderId="39" xfId="6" applyFont="1" applyFill="1" applyBorder="1"/>
    <xf numFmtId="0" fontId="54" fillId="5" borderId="40" xfId="6" applyFont="1" applyFill="1" applyBorder="1" applyAlignment="1">
      <alignment vertical="center"/>
    </xf>
    <xf numFmtId="0" fontId="53" fillId="5" borderId="40" xfId="6" applyFont="1" applyFill="1" applyBorder="1" applyAlignment="1">
      <alignment horizontal="right"/>
    </xf>
    <xf numFmtId="168" fontId="53" fillId="5" borderId="40" xfId="6" applyNumberFormat="1" applyFont="1" applyFill="1" applyBorder="1"/>
    <xf numFmtId="168" fontId="55" fillId="5" borderId="41" xfId="6" applyNumberFormat="1" applyFont="1" applyFill="1" applyBorder="1"/>
    <xf numFmtId="0" fontId="1" fillId="5" borderId="42" xfId="6" applyFill="1" applyBorder="1"/>
    <xf numFmtId="0" fontId="49" fillId="5" borderId="33" xfId="6" applyFont="1" applyFill="1" applyBorder="1" applyAlignment="1">
      <alignment vertical="center"/>
    </xf>
    <xf numFmtId="0" fontId="1" fillId="5" borderId="33" xfId="6" applyFill="1" applyBorder="1"/>
    <xf numFmtId="168" fontId="55" fillId="5" borderId="43" xfId="6" applyNumberFormat="1" applyFont="1" applyFill="1" applyBorder="1"/>
    <xf numFmtId="0" fontId="1" fillId="5" borderId="44" xfId="6" applyFill="1" applyBorder="1"/>
    <xf numFmtId="0" fontId="54" fillId="5" borderId="45" xfId="6" applyFont="1" applyFill="1" applyBorder="1" applyAlignment="1">
      <alignment vertical="center"/>
    </xf>
    <xf numFmtId="0" fontId="1" fillId="5" borderId="45" xfId="6" applyFill="1" applyBorder="1"/>
    <xf numFmtId="168" fontId="55" fillId="5" borderId="46" xfId="6" applyNumberFormat="1" applyFont="1" applyFill="1" applyBorder="1"/>
    <xf numFmtId="0" fontId="47" fillId="0" borderId="0" xfId="5" applyFont="1" applyAlignment="1">
      <alignment vertical="top" wrapText="1"/>
    </xf>
    <xf numFmtId="0" fontId="56" fillId="0" borderId="0" xfId="5" applyFont="1" applyAlignment="1">
      <alignment vertical="top" wrapText="1"/>
    </xf>
    <xf numFmtId="4" fontId="5" fillId="0" borderId="3" xfId="0" applyNumberFormat="1" applyFont="1" applyBorder="1" applyAlignment="1">
      <alignment vertical="center"/>
    </xf>
    <xf numFmtId="0" fontId="33" fillId="0" borderId="14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center" vertical="center"/>
    </xf>
    <xf numFmtId="0" fontId="20" fillId="0" borderId="22" xfId="0" applyFont="1" applyFill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Fill="1" applyBorder="1" applyAlignment="1" applyProtection="1">
      <alignment vertical="center"/>
      <protection locked="0"/>
    </xf>
    <xf numFmtId="0" fontId="37" fillId="0" borderId="22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Alignment="1">
      <alignment horizontal="left"/>
    </xf>
    <xf numFmtId="0" fontId="9" fillId="0" borderId="3" xfId="0" applyFont="1" applyFill="1" applyBorder="1" applyAlignment="1"/>
    <xf numFmtId="0" fontId="9" fillId="0" borderId="14" xfId="0" applyFont="1" applyFill="1" applyBorder="1" applyAlignment="1"/>
    <xf numFmtId="0" fontId="9" fillId="0" borderId="0" xfId="0" applyFont="1" applyFill="1" applyBorder="1" applyAlignment="1"/>
    <xf numFmtId="166" fontId="9" fillId="0" borderId="0" xfId="0" applyNumberFormat="1" applyFont="1" applyFill="1" applyBorder="1" applyAlignment="1"/>
    <xf numFmtId="166" fontId="9" fillId="0" borderId="15" xfId="0" applyNumberFormat="1" applyFont="1" applyFill="1" applyBorder="1" applyAlignment="1"/>
    <xf numFmtId="4" fontId="9" fillId="0" borderId="0" xfId="0" applyNumberFormat="1" applyFont="1" applyAlignment="1"/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Fill="1" applyBorder="1" applyAlignment="1" applyProtection="1">
      <alignment vertical="center"/>
      <protection locked="0"/>
    </xf>
    <xf numFmtId="0" fontId="0" fillId="0" borderId="22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0" applyFont="1" applyAlignment="1"/>
    <xf numFmtId="4" fontId="8" fillId="0" borderId="0" xfId="0" applyNumberFormat="1" applyFont="1" applyAlignment="1"/>
    <xf numFmtId="0" fontId="42" fillId="0" borderId="3" xfId="0" applyFont="1" applyFill="1" applyBorder="1" applyAlignment="1">
      <alignment vertical="center"/>
    </xf>
    <xf numFmtId="4" fontId="8" fillId="0" borderId="0" xfId="0" applyNumberFormat="1" applyFont="1" applyFill="1" applyAlignment="1"/>
    <xf numFmtId="4" fontId="6" fillId="0" borderId="3" xfId="0" applyNumberFormat="1" applyFont="1" applyBorder="1" applyAlignment="1">
      <alignment vertical="center"/>
    </xf>
    <xf numFmtId="0" fontId="21" fillId="0" borderId="19" xfId="0" applyFont="1" applyFill="1" applyBorder="1" applyAlignment="1">
      <alignment horizontal="left" vertical="center"/>
    </xf>
    <xf numFmtId="0" fontId="21" fillId="0" borderId="20" xfId="0" applyFont="1" applyFill="1" applyBorder="1" applyAlignment="1">
      <alignment horizontal="center" vertical="center"/>
    </xf>
    <xf numFmtId="166" fontId="21" fillId="0" borderId="20" xfId="0" applyNumberFormat="1" applyFont="1" applyFill="1" applyBorder="1" applyAlignment="1">
      <alignment vertical="center"/>
    </xf>
    <xf numFmtId="166" fontId="21" fillId="0" borderId="21" xfId="0" applyNumberFormat="1" applyFont="1" applyFill="1" applyBorder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/>
    <xf numFmtId="0" fontId="58" fillId="0" borderId="0" xfId="0" applyFont="1" applyAlignment="1">
      <alignment horizontal="left" vertical="center"/>
    </xf>
    <xf numFmtId="0" fontId="22" fillId="4" borderId="0" xfId="0" applyFont="1" applyFill="1" applyAlignment="1">
      <alignment horizontal="left" vertical="center"/>
    </xf>
    <xf numFmtId="0" fontId="59" fillId="0" borderId="0" xfId="0" applyFont="1" applyAlignment="1">
      <alignment vertical="center"/>
    </xf>
    <xf numFmtId="165" fontId="3" fillId="0" borderId="0" xfId="0" applyNumberFormat="1" applyFont="1" applyFill="1" applyAlignment="1">
      <alignment horizontal="left" vertical="center"/>
    </xf>
    <xf numFmtId="4" fontId="22" fillId="4" borderId="0" xfId="0" applyNumberFormat="1" applyFont="1" applyFill="1" applyAlignment="1">
      <alignment vertical="center"/>
    </xf>
    <xf numFmtId="0" fontId="60" fillId="0" borderId="0" xfId="0" applyFont="1" applyAlignment="1">
      <alignment vertical="center"/>
    </xf>
    <xf numFmtId="0" fontId="60" fillId="0" borderId="3" xfId="0" applyFont="1" applyBorder="1" applyAlignment="1">
      <alignment vertical="center"/>
    </xf>
    <xf numFmtId="0" fontId="61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60" fillId="0" borderId="0" xfId="0" applyFont="1" applyAlignment="1">
      <alignment horizontal="left" vertical="center" wrapText="1"/>
    </xf>
    <xf numFmtId="167" fontId="60" fillId="0" borderId="0" xfId="0" applyNumberFormat="1" applyFont="1" applyAlignment="1">
      <alignment vertical="center"/>
    </xf>
    <xf numFmtId="0" fontId="60" fillId="0" borderId="14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60" fillId="0" borderId="15" xfId="0" applyFont="1" applyBorder="1" applyAlignment="1">
      <alignment vertical="center"/>
    </xf>
    <xf numFmtId="0" fontId="62" fillId="0" borderId="0" xfId="0" applyFont="1" applyAlignment="1">
      <alignment vertical="center"/>
    </xf>
    <xf numFmtId="0" fontId="62" fillId="0" borderId="3" xfId="0" applyFont="1" applyBorder="1" applyAlignment="1">
      <alignment vertical="center"/>
    </xf>
    <xf numFmtId="0" fontId="62" fillId="0" borderId="0" xfId="0" applyFont="1" applyAlignment="1">
      <alignment horizontal="left" vertical="center"/>
    </xf>
    <xf numFmtId="0" fontId="62" fillId="0" borderId="0" xfId="0" applyFont="1" applyAlignment="1">
      <alignment horizontal="left" vertical="center" wrapText="1"/>
    </xf>
    <xf numFmtId="167" fontId="62" fillId="0" borderId="0" xfId="0" applyNumberFormat="1" applyFont="1" applyAlignment="1">
      <alignment vertical="center"/>
    </xf>
    <xf numFmtId="0" fontId="62" fillId="0" borderId="14" xfId="0" applyFont="1" applyBorder="1" applyAlignment="1">
      <alignment vertical="center"/>
    </xf>
    <xf numFmtId="0" fontId="62" fillId="0" borderId="0" xfId="0" applyFont="1" applyBorder="1" applyAlignment="1">
      <alignment vertical="center"/>
    </xf>
    <xf numFmtId="0" fontId="62" fillId="0" borderId="15" xfId="0" applyFont="1" applyBorder="1" applyAlignment="1">
      <alignment vertical="center"/>
    </xf>
    <xf numFmtId="0" fontId="63" fillId="0" borderId="0" xfId="0" applyFont="1" applyAlignment="1">
      <alignment vertical="center"/>
    </xf>
    <xf numFmtId="0" fontId="63" fillId="0" borderId="3" xfId="0" applyFont="1" applyBorder="1" applyAlignment="1">
      <alignment vertical="center"/>
    </xf>
    <xf numFmtId="0" fontId="63" fillId="0" borderId="0" xfId="0" applyFont="1" applyAlignment="1">
      <alignment horizontal="left" vertical="center"/>
    </xf>
    <xf numFmtId="0" fontId="63" fillId="0" borderId="0" xfId="0" applyFont="1" applyAlignment="1">
      <alignment horizontal="left" vertical="center" wrapText="1"/>
    </xf>
    <xf numFmtId="167" fontId="63" fillId="0" borderId="0" xfId="0" applyNumberFormat="1" applyFont="1" applyAlignment="1">
      <alignment vertical="center"/>
    </xf>
    <xf numFmtId="0" fontId="63" fillId="0" borderId="14" xfId="0" applyFont="1" applyBorder="1" applyAlignment="1">
      <alignment vertical="center"/>
    </xf>
    <xf numFmtId="0" fontId="63" fillId="0" borderId="0" xfId="0" applyFont="1" applyBorder="1" applyAlignment="1">
      <alignment vertical="center"/>
    </xf>
    <xf numFmtId="0" fontId="63" fillId="0" borderId="15" xfId="0" applyFont="1" applyBorder="1" applyAlignment="1">
      <alignment vertical="center"/>
    </xf>
    <xf numFmtId="0" fontId="64" fillId="0" borderId="0" xfId="0" applyFont="1" applyAlignment="1">
      <alignment vertical="center"/>
    </xf>
    <xf numFmtId="0" fontId="64" fillId="0" borderId="3" xfId="0" applyFont="1" applyBorder="1" applyAlignment="1">
      <alignment vertical="center"/>
    </xf>
    <xf numFmtId="0" fontId="64" fillId="0" borderId="0" xfId="0" applyFont="1" applyAlignment="1">
      <alignment horizontal="left" vertical="center"/>
    </xf>
    <xf numFmtId="0" fontId="64" fillId="0" borderId="0" xfId="0" applyFont="1" applyAlignment="1">
      <alignment horizontal="left" vertical="center" wrapText="1"/>
    </xf>
    <xf numFmtId="0" fontId="64" fillId="0" borderId="14" xfId="0" applyFont="1" applyBorder="1" applyAlignment="1">
      <alignment vertical="center"/>
    </xf>
    <xf numFmtId="0" fontId="64" fillId="0" borderId="0" xfId="0" applyFont="1" applyBorder="1" applyAlignment="1">
      <alignment vertical="center"/>
    </xf>
    <xf numFmtId="0" fontId="64" fillId="0" borderId="15" xfId="0" applyFont="1" applyBorder="1" applyAlignment="1">
      <alignment vertical="center"/>
    </xf>
    <xf numFmtId="0" fontId="67" fillId="0" borderId="0" xfId="0" applyFont="1" applyAlignment="1"/>
    <xf numFmtId="0" fontId="68" fillId="0" borderId="0" xfId="0" applyFont="1" applyAlignment="1">
      <alignment horizontal="left"/>
    </xf>
    <xf numFmtId="0" fontId="68" fillId="0" borderId="0" xfId="0" applyFont="1" applyAlignment="1"/>
    <xf numFmtId="4" fontId="40" fillId="0" borderId="0" xfId="0" applyNumberFormat="1" applyFont="1" applyAlignment="1"/>
    <xf numFmtId="165" fontId="3" fillId="0" borderId="0" xfId="0" applyNumberFormat="1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69" fillId="0" borderId="16" xfId="0" applyFont="1" applyBorder="1" applyAlignment="1">
      <alignment horizontal="left" vertical="center" wrapText="1"/>
    </xf>
    <xf numFmtId="0" fontId="69" fillId="0" borderId="22" xfId="0" applyFont="1" applyBorder="1" applyAlignment="1">
      <alignment horizontal="left" vertical="center" wrapText="1"/>
    </xf>
    <xf numFmtId="0" fontId="69" fillId="0" borderId="22" xfId="0" applyFont="1" applyBorder="1" applyAlignment="1">
      <alignment horizontal="left" vertical="center"/>
    </xf>
    <xf numFmtId="167" fontId="6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5" borderId="3" xfId="0" applyFont="1" applyFill="1" applyBorder="1" applyAlignment="1" applyProtection="1">
      <alignment vertical="center"/>
      <protection locked="0"/>
    </xf>
    <xf numFmtId="0" fontId="20" fillId="5" borderId="22" xfId="0" applyFont="1" applyFill="1" applyBorder="1" applyAlignment="1" applyProtection="1">
      <alignment horizontal="center" vertical="center" wrapText="1"/>
      <protection locked="0"/>
    </xf>
    <xf numFmtId="167" fontId="20" fillId="5" borderId="22" xfId="0" applyNumberFormat="1" applyFont="1" applyFill="1" applyBorder="1" applyAlignment="1" applyProtection="1">
      <alignment vertical="center"/>
      <protection locked="0"/>
    </xf>
    <xf numFmtId="4" fontId="20" fillId="5" borderId="22" xfId="0" applyNumberFormat="1" applyFont="1" applyFill="1" applyBorder="1" applyAlignment="1" applyProtection="1">
      <alignment vertical="center"/>
      <protection locked="0"/>
    </xf>
    <xf numFmtId="0" fontId="37" fillId="5" borderId="22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Fill="1" applyBorder="1" applyAlignment="1" applyProtection="1">
      <alignment vertical="center"/>
      <protection locked="0"/>
    </xf>
    <xf numFmtId="49" fontId="20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70" fillId="5" borderId="22" xfId="0" applyFont="1" applyFill="1" applyBorder="1" applyAlignment="1" applyProtection="1">
      <alignment horizontal="center" vertical="center"/>
      <protection locked="0"/>
    </xf>
    <xf numFmtId="49" fontId="70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70" fillId="5" borderId="22" xfId="0" applyFont="1" applyFill="1" applyBorder="1" applyAlignment="1" applyProtection="1">
      <alignment horizontal="left" vertical="center" wrapText="1"/>
      <protection locked="0"/>
    </xf>
    <xf numFmtId="0" fontId="70" fillId="5" borderId="22" xfId="0" applyFont="1" applyFill="1" applyBorder="1" applyAlignment="1" applyProtection="1">
      <alignment horizontal="center" vertical="center" wrapText="1"/>
      <protection locked="0"/>
    </xf>
    <xf numFmtId="167" fontId="70" fillId="5" borderId="22" xfId="0" applyNumberFormat="1" applyFont="1" applyFill="1" applyBorder="1" applyAlignment="1" applyProtection="1">
      <alignment vertical="center"/>
      <protection locked="0"/>
    </xf>
    <xf numFmtId="49" fontId="37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42" fillId="5" borderId="3" xfId="0" applyFont="1" applyFill="1" applyBorder="1" applyAlignment="1" applyProtection="1">
      <alignment vertical="center"/>
      <protection locked="0"/>
    </xf>
    <xf numFmtId="0" fontId="71" fillId="5" borderId="22" xfId="0" applyFont="1" applyFill="1" applyBorder="1" applyAlignment="1" applyProtection="1">
      <alignment horizontal="left" vertical="center" wrapText="1"/>
      <protection locked="0"/>
    </xf>
    <xf numFmtId="0" fontId="37" fillId="5" borderId="22" xfId="0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horizontal="left" vertical="center" wrapText="1"/>
      <protection locked="0"/>
    </xf>
    <xf numFmtId="0" fontId="71" fillId="0" borderId="22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5" fillId="0" borderId="22" xfId="0" applyFont="1" applyFill="1" applyBorder="1" applyAlignment="1" applyProtection="1">
      <alignment vertical="center"/>
      <protection locked="0"/>
    </xf>
    <xf numFmtId="0" fontId="75" fillId="0" borderId="3" xfId="0" applyFont="1" applyFill="1" applyBorder="1" applyAlignment="1">
      <alignment vertical="center"/>
    </xf>
    <xf numFmtId="0" fontId="74" fillId="0" borderId="14" xfId="0" applyFont="1" applyFill="1" applyBorder="1" applyAlignment="1">
      <alignment horizontal="left" vertical="center"/>
    </xf>
    <xf numFmtId="0" fontId="74" fillId="0" borderId="0" xfId="0" applyFont="1" applyFill="1" applyBorder="1" applyAlignment="1">
      <alignment horizontal="center" vertical="center"/>
    </xf>
    <xf numFmtId="166" fontId="76" fillId="0" borderId="0" xfId="0" applyNumberFormat="1" applyFont="1" applyFill="1" applyBorder="1" applyAlignment="1">
      <alignment vertical="center"/>
    </xf>
    <xf numFmtId="166" fontId="76" fillId="0" borderId="15" xfId="0" applyNumberFormat="1" applyFont="1" applyFill="1" applyBorder="1" applyAlignment="1">
      <alignment vertical="center"/>
    </xf>
    <xf numFmtId="0" fontId="76" fillId="0" borderId="0" xfId="0" applyFont="1" applyAlignment="1">
      <alignment horizontal="left" vertical="center"/>
    </xf>
    <xf numFmtId="0" fontId="74" fillId="5" borderId="22" xfId="0" applyFont="1" applyFill="1" applyBorder="1" applyAlignment="1" applyProtection="1">
      <alignment horizontal="center" vertical="center"/>
      <protection locked="0"/>
    </xf>
    <xf numFmtId="49" fontId="74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74" fillId="5" borderId="22" xfId="0" applyFont="1" applyFill="1" applyBorder="1" applyAlignment="1" applyProtection="1">
      <alignment horizontal="left" vertical="center" wrapText="1"/>
      <protection locked="0"/>
    </xf>
    <xf numFmtId="0" fontId="74" fillId="5" borderId="22" xfId="0" applyFont="1" applyFill="1" applyBorder="1" applyAlignment="1" applyProtection="1">
      <alignment horizontal="center" vertical="center" wrapText="1"/>
      <protection locked="0"/>
    </xf>
    <xf numFmtId="167" fontId="74" fillId="5" borderId="22" xfId="0" applyNumberFormat="1" applyFont="1" applyFill="1" applyBorder="1" applyAlignment="1" applyProtection="1">
      <alignment vertical="center"/>
      <protection locked="0"/>
    </xf>
    <xf numFmtId="4" fontId="74" fillId="5" borderId="22" xfId="0" applyNumberFormat="1" applyFont="1" applyFill="1" applyBorder="1" applyAlignment="1" applyProtection="1">
      <alignment vertical="center"/>
      <protection locked="0"/>
    </xf>
    <xf numFmtId="0" fontId="71" fillId="5" borderId="22" xfId="0" applyFont="1" applyFill="1" applyBorder="1" applyAlignment="1" applyProtection="1">
      <alignment horizontal="center" vertical="center"/>
      <protection locked="0"/>
    </xf>
    <xf numFmtId="49" fontId="71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71" fillId="5" borderId="22" xfId="0" applyFont="1" applyFill="1" applyBorder="1" applyAlignment="1" applyProtection="1">
      <alignment horizontal="center" vertical="center" wrapText="1"/>
      <protection locked="0"/>
    </xf>
    <xf numFmtId="167" fontId="33" fillId="5" borderId="22" xfId="0" applyNumberFormat="1" applyFont="1" applyFill="1" applyBorder="1" applyAlignment="1" applyProtection="1">
      <alignment vertical="center"/>
      <protection locked="0"/>
    </xf>
    <xf numFmtId="4" fontId="33" fillId="5" borderId="22" xfId="0" applyNumberFormat="1" applyFont="1" applyFill="1" applyBorder="1" applyAlignment="1" applyProtection="1">
      <alignment vertical="center"/>
      <protection locked="0"/>
    </xf>
    <xf numFmtId="0" fontId="42" fillId="0" borderId="0" xfId="0" applyFont="1" applyFill="1" applyAlignment="1">
      <alignment vertical="center"/>
    </xf>
    <xf numFmtId="0" fontId="73" fillId="0" borderId="0" xfId="0" applyFont="1" applyFill="1" applyAlignment="1">
      <alignment vertical="center"/>
    </xf>
    <xf numFmtId="0" fontId="75" fillId="0" borderId="22" xfId="0" applyFont="1" applyBorder="1" applyAlignment="1" applyProtection="1">
      <alignment vertical="center"/>
      <protection locked="0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9" fillId="5" borderId="3" xfId="0" applyFont="1" applyFill="1" applyBorder="1" applyAlignment="1"/>
    <xf numFmtId="0" fontId="9" fillId="5" borderId="0" xfId="0" applyFont="1" applyFill="1" applyAlignment="1"/>
    <xf numFmtId="0" fontId="9" fillId="5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4" fontId="7" fillId="5" borderId="0" xfId="0" applyNumberFormat="1" applyFont="1" applyFill="1" applyAlignment="1"/>
    <xf numFmtId="0" fontId="20" fillId="5" borderId="22" xfId="0" applyFont="1" applyFill="1" applyBorder="1" applyAlignment="1" applyProtection="1">
      <alignment horizontal="center" vertical="center"/>
      <protection locked="0"/>
    </xf>
    <xf numFmtId="49" fontId="20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33" fillId="5" borderId="22" xfId="0" applyFont="1" applyFill="1" applyBorder="1" applyAlignment="1" applyProtection="1">
      <alignment horizontal="center" vertical="center"/>
      <protection locked="0"/>
    </xf>
    <xf numFmtId="49" fontId="33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33" fillId="5" borderId="22" xfId="0" applyFont="1" applyFill="1" applyBorder="1" applyAlignment="1" applyProtection="1">
      <alignment horizontal="left" vertical="center" wrapText="1"/>
      <protection locked="0"/>
    </xf>
    <xf numFmtId="0" fontId="33" fillId="5" borderId="22" xfId="0" applyFont="1" applyFill="1" applyBorder="1" applyAlignment="1" applyProtection="1">
      <alignment horizontal="center" vertical="center" wrapText="1"/>
      <protection locked="0"/>
    </xf>
    <xf numFmtId="4" fontId="71" fillId="5" borderId="22" xfId="0" applyNumberFormat="1" applyFont="1" applyFill="1" applyBorder="1" applyAlignment="1" applyProtection="1">
      <alignment vertical="center"/>
      <protection locked="0"/>
    </xf>
    <xf numFmtId="0" fontId="37" fillId="5" borderId="22" xfId="0" applyFont="1" applyFill="1" applyBorder="1" applyAlignment="1" applyProtection="1">
      <alignment horizontal="center" vertical="center"/>
      <protection locked="0"/>
    </xf>
    <xf numFmtId="167" fontId="71" fillId="5" borderId="22" xfId="0" applyNumberFormat="1" applyFont="1" applyFill="1" applyBorder="1" applyAlignment="1" applyProtection="1">
      <alignment vertical="center"/>
      <protection locked="0"/>
    </xf>
    <xf numFmtId="167" fontId="33" fillId="5" borderId="22" xfId="0" applyNumberFormat="1" applyFont="1" applyFill="1" applyBorder="1" applyAlignment="1" applyProtection="1">
      <alignment horizontal="right" vertical="center" wrapText="1"/>
      <protection locked="0"/>
    </xf>
    <xf numFmtId="167" fontId="33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20" fillId="5" borderId="47" xfId="0" applyFont="1" applyFill="1" applyBorder="1" applyAlignment="1" applyProtection="1">
      <alignment horizontal="center" vertical="center"/>
      <protection locked="0"/>
    </xf>
    <xf numFmtId="49" fontId="20" fillId="5" borderId="4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47" xfId="0" applyFont="1" applyFill="1" applyBorder="1" applyAlignment="1" applyProtection="1">
      <alignment horizontal="left" vertical="center" wrapText="1"/>
      <protection locked="0"/>
    </xf>
    <xf numFmtId="0" fontId="20" fillId="5" borderId="47" xfId="0" applyFont="1" applyFill="1" applyBorder="1" applyAlignment="1" applyProtection="1">
      <alignment horizontal="center" vertical="center" wrapText="1"/>
      <protection locked="0"/>
    </xf>
    <xf numFmtId="167" fontId="20" fillId="5" borderId="47" xfId="0" applyNumberFormat="1" applyFont="1" applyFill="1" applyBorder="1" applyAlignment="1" applyProtection="1">
      <alignment vertical="center"/>
      <protection locked="0"/>
    </xf>
    <xf numFmtId="4" fontId="20" fillId="5" borderId="47" xfId="0" applyNumberFormat="1" applyFont="1" applyFill="1" applyBorder="1" applyAlignment="1" applyProtection="1">
      <alignment vertical="center"/>
      <protection locked="0"/>
    </xf>
    <xf numFmtId="0" fontId="0" fillId="0" borderId="27" xfId="0" applyBorder="1"/>
    <xf numFmtId="167" fontId="20" fillId="5" borderId="0" xfId="0" applyNumberFormat="1" applyFont="1" applyFill="1" applyBorder="1" applyAlignment="1" applyProtection="1">
      <alignment vertical="center"/>
      <protection locked="0"/>
    </xf>
    <xf numFmtId="0" fontId="7" fillId="5" borderId="0" xfId="0" applyFont="1" applyFill="1" applyAlignment="1">
      <alignment horizontal="left"/>
    </xf>
    <xf numFmtId="0" fontId="20" fillId="5" borderId="0" xfId="0" applyFont="1" applyFill="1" applyBorder="1" applyAlignment="1" applyProtection="1">
      <alignment horizontal="center" vertical="center"/>
      <protection locked="0"/>
    </xf>
    <xf numFmtId="49" fontId="20" fillId="5" borderId="0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0" xfId="0" applyFont="1" applyFill="1" applyBorder="1" applyAlignment="1" applyProtection="1">
      <alignment horizontal="left" vertical="center" wrapText="1"/>
      <protection locked="0"/>
    </xf>
    <xf numFmtId="0" fontId="20" fillId="5" borderId="0" xfId="0" applyFont="1" applyFill="1" applyBorder="1" applyAlignment="1" applyProtection="1">
      <alignment horizontal="center" vertical="center" wrapText="1"/>
      <protection locked="0"/>
    </xf>
    <xf numFmtId="4" fontId="20" fillId="5" borderId="0" xfId="0" applyNumberFormat="1" applyFont="1" applyFill="1" applyBorder="1" applyAlignment="1" applyProtection="1">
      <alignment vertical="center"/>
      <protection locked="0"/>
    </xf>
    <xf numFmtId="0" fontId="37" fillId="5" borderId="0" xfId="0" applyFont="1" applyFill="1" applyAlignment="1">
      <alignment vertical="top" wrapText="1"/>
    </xf>
    <xf numFmtId="0" fontId="77" fillId="5" borderId="22" xfId="0" applyFont="1" applyFill="1" applyBorder="1" applyAlignment="1">
      <alignment vertical="top" wrapText="1"/>
    </xf>
    <xf numFmtId="0" fontId="37" fillId="0" borderId="22" xfId="0" applyFont="1" applyBorder="1" applyAlignment="1" applyProtection="1">
      <alignment horizontal="center" vertical="center"/>
      <protection locked="0"/>
    </xf>
    <xf numFmtId="167" fontId="37" fillId="5" borderId="22" xfId="0" applyNumberFormat="1" applyFont="1" applyFill="1" applyBorder="1" applyAlignment="1" applyProtection="1">
      <alignment vertical="center"/>
      <protection locked="0"/>
    </xf>
    <xf numFmtId="4" fontId="37" fillId="5" borderId="22" xfId="0" applyNumberFormat="1" applyFont="1" applyFill="1" applyBorder="1" applyAlignment="1" applyProtection="1">
      <alignment vertical="center"/>
      <protection locked="0"/>
    </xf>
    <xf numFmtId="0" fontId="78" fillId="5" borderId="22" xfId="0" applyFont="1" applyFill="1" applyBorder="1" applyAlignment="1" applyProtection="1">
      <alignment horizontal="left" vertical="center" wrapText="1"/>
      <protection locked="0"/>
    </xf>
    <xf numFmtId="0" fontId="76" fillId="5" borderId="22" xfId="0" applyFont="1" applyFill="1" applyBorder="1" applyAlignment="1" applyProtection="1">
      <alignment horizontal="center" vertical="center"/>
      <protection locked="0"/>
    </xf>
    <xf numFmtId="49" fontId="76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76" fillId="5" borderId="22" xfId="0" applyFont="1" applyFill="1" applyBorder="1" applyAlignment="1" applyProtection="1">
      <alignment horizontal="left" vertical="center" wrapText="1"/>
      <protection locked="0"/>
    </xf>
    <xf numFmtId="0" fontId="76" fillId="5" borderId="22" xfId="0" applyFont="1" applyFill="1" applyBorder="1" applyAlignment="1" applyProtection="1">
      <alignment horizontal="center" vertical="center" wrapText="1"/>
      <protection locked="0"/>
    </xf>
    <xf numFmtId="167" fontId="76" fillId="5" borderId="22" xfId="0" applyNumberFormat="1" applyFont="1" applyFill="1" applyBorder="1" applyAlignment="1" applyProtection="1">
      <alignment vertical="center"/>
      <protection locked="0"/>
    </xf>
    <xf numFmtId="4" fontId="76" fillId="5" borderId="22" xfId="0" applyNumberFormat="1" applyFont="1" applyFill="1" applyBorder="1" applyAlignment="1" applyProtection="1">
      <alignment vertical="center"/>
      <protection locked="0"/>
    </xf>
    <xf numFmtId="0" fontId="80" fillId="5" borderId="22" xfId="0" applyFont="1" applyFill="1" applyBorder="1" applyAlignment="1" applyProtection="1">
      <alignment horizontal="center" vertical="center"/>
      <protection locked="0"/>
    </xf>
    <xf numFmtId="49" fontId="80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80" fillId="5" borderId="22" xfId="0" applyFont="1" applyFill="1" applyBorder="1" applyAlignment="1" applyProtection="1">
      <alignment horizontal="left" vertical="center" wrapText="1"/>
      <protection locked="0"/>
    </xf>
    <xf numFmtId="0" fontId="80" fillId="5" borderId="22" xfId="0" applyFont="1" applyFill="1" applyBorder="1" applyAlignment="1" applyProtection="1">
      <alignment horizontal="center" vertical="center" wrapText="1"/>
      <protection locked="0"/>
    </xf>
    <xf numFmtId="167" fontId="80" fillId="5" borderId="22" xfId="0" applyNumberFormat="1" applyFont="1" applyFill="1" applyBorder="1" applyAlignment="1" applyProtection="1">
      <alignment vertical="center"/>
      <protection locked="0"/>
    </xf>
    <xf numFmtId="4" fontId="80" fillId="5" borderId="22" xfId="0" applyNumberFormat="1" applyFont="1" applyFill="1" applyBorder="1" applyAlignment="1" applyProtection="1">
      <alignment vertical="center"/>
      <protection locked="0"/>
    </xf>
    <xf numFmtId="0" fontId="81" fillId="5" borderId="3" xfId="0" applyFont="1" applyFill="1" applyBorder="1" applyAlignment="1" applyProtection="1">
      <alignment vertical="center"/>
      <protection locked="0"/>
    </xf>
    <xf numFmtId="0" fontId="82" fillId="5" borderId="22" xfId="0" applyFont="1" applyFill="1" applyBorder="1" applyAlignment="1" applyProtection="1">
      <alignment horizontal="center" vertical="center"/>
      <protection locked="0"/>
    </xf>
    <xf numFmtId="49" fontId="82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82" fillId="5" borderId="22" xfId="0" applyFont="1" applyFill="1" applyBorder="1" applyAlignment="1" applyProtection="1">
      <alignment horizontal="left" vertical="center" wrapText="1"/>
      <protection locked="0"/>
    </xf>
    <xf numFmtId="0" fontId="82" fillId="5" borderId="22" xfId="0" applyFont="1" applyFill="1" applyBorder="1" applyAlignment="1" applyProtection="1">
      <alignment horizontal="center" vertical="center" wrapText="1"/>
      <protection locked="0"/>
    </xf>
    <xf numFmtId="167" fontId="82" fillId="5" borderId="22" xfId="0" applyNumberFormat="1" applyFont="1" applyFill="1" applyBorder="1" applyAlignment="1" applyProtection="1">
      <alignment vertical="center"/>
      <protection locked="0"/>
    </xf>
    <xf numFmtId="4" fontId="82" fillId="5" borderId="22" xfId="0" applyNumberFormat="1" applyFont="1" applyFill="1" applyBorder="1" applyAlignment="1" applyProtection="1">
      <alignment vertical="center"/>
      <protection locked="0"/>
    </xf>
    <xf numFmtId="0" fontId="78" fillId="5" borderId="22" xfId="0" applyFont="1" applyFill="1" applyBorder="1" applyAlignment="1" applyProtection="1">
      <alignment horizontal="center" vertical="center"/>
      <protection locked="0"/>
    </xf>
    <xf numFmtId="49" fontId="78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78" fillId="5" borderId="22" xfId="0" applyFont="1" applyFill="1" applyBorder="1" applyAlignment="1" applyProtection="1">
      <alignment horizontal="center" vertical="center" wrapText="1"/>
      <protection locked="0"/>
    </xf>
    <xf numFmtId="167" fontId="78" fillId="5" borderId="22" xfId="0" applyNumberFormat="1" applyFont="1" applyFill="1" applyBorder="1" applyAlignment="1" applyProtection="1">
      <alignment vertical="center"/>
      <protection locked="0"/>
    </xf>
    <xf numFmtId="4" fontId="78" fillId="5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horizontal="right" vertical="center"/>
      <protection locked="0"/>
    </xf>
    <xf numFmtId="0" fontId="24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5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164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7" fillId="0" borderId="0" xfId="0" applyFont="1" applyAlignment="1">
      <alignment horizontal="left" vertical="center" wrapText="1"/>
    </xf>
    <xf numFmtId="49" fontId="66" fillId="0" borderId="0" xfId="0" applyNumberFormat="1" applyFont="1" applyAlignment="1">
      <alignment horizontal="left" vertical="center" wrapText="1"/>
    </xf>
    <xf numFmtId="49" fontId="27" fillId="0" borderId="0" xfId="0" applyNumberFormat="1" applyFont="1" applyAlignment="1">
      <alignment horizontal="left" vertical="center" wrapText="1"/>
    </xf>
    <xf numFmtId="0" fontId="66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wrapText="1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Border="1" applyAlignment="1">
      <alignment horizontal="right" vertical="center"/>
    </xf>
    <xf numFmtId="4" fontId="8" fillId="0" borderId="23" xfId="0" applyNumberFormat="1" applyFont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8" fillId="0" borderId="0" xfId="0" applyNumberFormat="1" applyFont="1" applyAlignment="1"/>
    <xf numFmtId="0" fontId="8" fillId="0" borderId="0" xfId="0" applyFont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57" fillId="0" borderId="0" xfId="0" applyFont="1" applyAlignment="1">
      <alignment horizontal="left" vertical="center" wrapText="1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0" fontId="47" fillId="0" borderId="24" xfId="5" applyFont="1" applyBorder="1" applyAlignment="1">
      <alignment horizontal="center" vertical="top" wrapText="1"/>
    </xf>
    <xf numFmtId="0" fontId="57" fillId="0" borderId="0" xfId="0" applyFont="1" applyAlignment="1">
      <alignment horizontal="left" vertical="top" wrapText="1"/>
    </xf>
    <xf numFmtId="0" fontId="4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41" fillId="7" borderId="0" xfId="0" applyFont="1" applyFill="1" applyAlignment="1">
      <alignment horizontal="center" vertical="center"/>
    </xf>
    <xf numFmtId="0" fontId="45" fillId="7" borderId="3" xfId="0" applyFont="1" applyFill="1" applyBorder="1" applyAlignment="1">
      <alignment horizontal="center" vertical="center"/>
    </xf>
    <xf numFmtId="0" fontId="45" fillId="7" borderId="0" xfId="0" applyFont="1" applyFill="1" applyBorder="1" applyAlignment="1">
      <alignment horizontal="center" vertical="center"/>
    </xf>
    <xf numFmtId="0" fontId="41" fillId="7" borderId="0" xfId="0" applyFont="1" applyFill="1" applyAlignment="1">
      <alignment horizontal="center" vertical="center" wrapText="1"/>
    </xf>
    <xf numFmtId="0" fontId="45" fillId="7" borderId="0" xfId="0" applyFont="1" applyFill="1" applyAlignment="1">
      <alignment horizontal="center" vertical="center"/>
    </xf>
  </cellXfs>
  <cellStyles count="9">
    <cellStyle name="Hypertextové prepojenie" xfId="1" builtinId="8"/>
    <cellStyle name="Hypertextové prepojenie 2" xfId="2"/>
    <cellStyle name="Hypertextové prepojenie 3" xfId="8"/>
    <cellStyle name="Normal 6" xfId="6"/>
    <cellStyle name="Normálna" xfId="0" builtinId="0" customBuiltin="1"/>
    <cellStyle name="Normálna 2" xfId="3"/>
    <cellStyle name="Normálna 3" xfId="4"/>
    <cellStyle name="Normálna 4" xfId="5"/>
    <cellStyle name="Zlá 2" xfId="7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avcik2511276/Documents/Moravcik/AKCIE%20-%20ROK%202005%20-%202021/SO&#352;%20Pezinok/Rok%20-%202022/Rozpo&#269;et%20-%20n&#225;vrhy/29.5.2023/Rekon&#353;trukcia%20Ubytovne%20B_zadani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avcik2511276/Documents/Moravcik/AKCIE%20-%20ROK%202005%20-%202021/SO&#352;%20Pezinok/Rok%20-%202022/Rozpo&#269;et%20-%20n&#225;vrhy/29.5.2023/Pr&#237;stavba%20objektu%20B%20-%20BX_zadan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01.1.1 - Zateplenie obvod..."/>
      <sheetName val="01.1.2 - Zateplenie streš..."/>
      <sheetName val="01.1.3 - Výmena otvorovýc..."/>
      <sheetName val="01.1.6 - Vykurovanie"/>
      <sheetName val="01.1.8 - Elektroinštaláci..."/>
      <sheetName val="01.2.1 - Stavebná časť a ..."/>
      <sheetName val="01.2.4 - Zdravotechnika"/>
      <sheetName val="01.2.5 - Vzduchotechnika"/>
      <sheetName val="01.2.7a - Elektrická poži..."/>
      <sheetName val="01.2.7b - Hlasová signali..."/>
      <sheetName val="01.2.7c - Štruktúrovaná k..."/>
      <sheetName val="01.2.7d - Kamerový systém..."/>
      <sheetName val="Zoznam figúr"/>
    </sheetNames>
    <sheetDataSet>
      <sheetData sheetId="0">
        <row r="8">
          <cell r="AN8" t="str">
            <v>29. 5. 2023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02.01 - Architektúra, sta..."/>
      <sheetName val="02.02 - Zdravotechnika"/>
      <sheetName val="02.03 - Vzduchotechnika"/>
      <sheetName val="02.04 - Vykurovanie"/>
      <sheetName val="02.05a - Elektrická požia..."/>
      <sheetName val="02.05b - Hlasová signaliz..."/>
      <sheetName val="02.05c - Štruktúrovaná ka..."/>
      <sheetName val="02.05d - Kamerový systém ..."/>
      <sheetName val="02.06 - Výťah"/>
      <sheetName val="02.07 - Elektroinštalácia..."/>
      <sheetName val="Zoznam figúr"/>
    </sheetNames>
    <sheetDataSet>
      <sheetData sheetId="0">
        <row r="8">
          <cell r="AN8" t="str">
            <v>29. 5. 2023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zoomScale="90" zoomScaleNormal="90" workbookViewId="0">
      <selection activeCell="L30" sqref="L30:P30"/>
    </sheetView>
  </sheetViews>
  <sheetFormatPr defaultRowHeight="11.25" x14ac:dyDescent="0.2"/>
  <cols>
    <col min="1" max="1" width="8.33203125" style="247" customWidth="1"/>
    <col min="2" max="2" width="1.6640625" style="247" customWidth="1"/>
    <col min="3" max="3" width="4.1640625" style="247" customWidth="1"/>
    <col min="4" max="33" width="2.6640625" style="247" customWidth="1"/>
    <col min="34" max="34" width="3.33203125" style="247" customWidth="1"/>
    <col min="35" max="35" width="31.6640625" style="247" customWidth="1"/>
    <col min="36" max="37" width="2.5" style="247" customWidth="1"/>
    <col min="38" max="38" width="8.33203125" style="247" customWidth="1"/>
    <col min="39" max="39" width="3.33203125" style="247" customWidth="1"/>
    <col min="40" max="40" width="13.33203125" style="247" customWidth="1"/>
    <col min="41" max="41" width="7.5" style="247" customWidth="1"/>
    <col min="42" max="42" width="4.1640625" style="247" customWidth="1"/>
    <col min="43" max="43" width="15.6640625" style="247" hidden="1" customWidth="1"/>
    <col min="44" max="44" width="13.6640625" style="247" customWidth="1"/>
    <col min="45" max="47" width="25.83203125" style="247" hidden="1" customWidth="1"/>
    <col min="48" max="49" width="21.6640625" style="247" hidden="1" customWidth="1"/>
    <col min="50" max="51" width="25" style="247" hidden="1" customWidth="1"/>
    <col min="52" max="52" width="21.6640625" style="247" hidden="1" customWidth="1"/>
    <col min="53" max="53" width="19.1640625" style="247" hidden="1" customWidth="1"/>
    <col min="54" max="54" width="25" style="247" hidden="1" customWidth="1"/>
    <col min="55" max="55" width="21.6640625" style="247" hidden="1" customWidth="1"/>
    <col min="56" max="56" width="19.1640625" style="247" hidden="1" customWidth="1"/>
    <col min="57" max="57" width="66.5" style="247" customWidth="1"/>
    <col min="58" max="16384" width="9.33203125" style="247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 x14ac:dyDescent="0.2">
      <c r="AR2" s="593" t="s">
        <v>5</v>
      </c>
      <c r="AS2" s="594"/>
      <c r="AT2" s="594"/>
      <c r="AU2" s="594"/>
      <c r="AV2" s="594"/>
      <c r="AW2" s="594"/>
      <c r="AX2" s="594"/>
      <c r="AY2" s="594"/>
      <c r="AZ2" s="594"/>
      <c r="BA2" s="594"/>
      <c r="BB2" s="594"/>
      <c r="BC2" s="594"/>
      <c r="BD2" s="594"/>
      <c r="BE2" s="594"/>
      <c r="BS2" s="185" t="s">
        <v>6</v>
      </c>
      <c r="BT2" s="185" t="s">
        <v>7</v>
      </c>
    </row>
    <row r="3" spans="1:74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85" t="s">
        <v>6</v>
      </c>
      <c r="BT3" s="185" t="s">
        <v>7</v>
      </c>
    </row>
    <row r="4" spans="1:74" ht="24.95" customHeight="1" x14ac:dyDescent="0.2">
      <c r="B4" s="17"/>
      <c r="D4" s="18" t="s">
        <v>8</v>
      </c>
      <c r="AR4" s="17"/>
      <c r="AS4" s="19" t="s">
        <v>9</v>
      </c>
      <c r="BS4" s="185" t="s">
        <v>10</v>
      </c>
    </row>
    <row r="5" spans="1:74" ht="12" customHeight="1" x14ac:dyDescent="0.2">
      <c r="B5" s="17"/>
      <c r="D5" s="20" t="s">
        <v>11</v>
      </c>
      <c r="K5" s="595"/>
      <c r="L5" s="594"/>
      <c r="M5" s="594"/>
      <c r="N5" s="594"/>
      <c r="O5" s="594"/>
      <c r="P5" s="594"/>
      <c r="Q5" s="594"/>
      <c r="R5" s="594"/>
      <c r="S5" s="594"/>
      <c r="T5" s="594"/>
      <c r="U5" s="594"/>
      <c r="V5" s="594"/>
      <c r="W5" s="594"/>
      <c r="X5" s="594"/>
      <c r="Y5" s="594"/>
      <c r="Z5" s="594"/>
      <c r="AA5" s="594"/>
      <c r="AB5" s="594"/>
      <c r="AC5" s="594"/>
      <c r="AD5" s="594"/>
      <c r="AE5" s="594"/>
      <c r="AF5" s="594"/>
      <c r="AG5" s="594"/>
      <c r="AH5" s="594"/>
      <c r="AI5" s="594"/>
      <c r="AJ5" s="594"/>
      <c r="AK5" s="594"/>
      <c r="AL5" s="594"/>
      <c r="AM5" s="594"/>
      <c r="AN5" s="594"/>
      <c r="AO5" s="594"/>
      <c r="AR5" s="17"/>
      <c r="BS5" s="185" t="s">
        <v>6</v>
      </c>
    </row>
    <row r="6" spans="1:74" ht="36.950000000000003" customHeight="1" x14ac:dyDescent="0.2">
      <c r="B6" s="17"/>
      <c r="D6" s="22" t="s">
        <v>13</v>
      </c>
      <c r="K6" s="596" t="s">
        <v>1875</v>
      </c>
      <c r="L6" s="594"/>
      <c r="M6" s="594"/>
      <c r="N6" s="594"/>
      <c r="O6" s="594"/>
      <c r="P6" s="594"/>
      <c r="Q6" s="594"/>
      <c r="R6" s="594"/>
      <c r="S6" s="594"/>
      <c r="T6" s="594"/>
      <c r="U6" s="594"/>
      <c r="V6" s="594"/>
      <c r="W6" s="594"/>
      <c r="X6" s="594"/>
      <c r="Y6" s="594"/>
      <c r="Z6" s="594"/>
      <c r="AA6" s="594"/>
      <c r="AB6" s="594"/>
      <c r="AC6" s="594"/>
      <c r="AD6" s="594"/>
      <c r="AE6" s="594"/>
      <c r="AF6" s="594"/>
      <c r="AG6" s="594"/>
      <c r="AH6" s="594"/>
      <c r="AI6" s="594"/>
      <c r="AJ6" s="594"/>
      <c r="AK6" s="594"/>
      <c r="AL6" s="594"/>
      <c r="AM6" s="594"/>
      <c r="AN6" s="594"/>
      <c r="AO6" s="594"/>
      <c r="AR6" s="17"/>
      <c r="BS6" s="185" t="s">
        <v>6</v>
      </c>
    </row>
    <row r="7" spans="1:74" ht="12" customHeight="1" x14ac:dyDescent="0.2">
      <c r="B7" s="17"/>
      <c r="D7" s="257" t="s">
        <v>14</v>
      </c>
      <c r="K7" s="246" t="s">
        <v>1</v>
      </c>
      <c r="AK7" s="257" t="s">
        <v>15</v>
      </c>
      <c r="AN7" s="246" t="s">
        <v>1</v>
      </c>
      <c r="AR7" s="17"/>
      <c r="BS7" s="185" t="s">
        <v>6</v>
      </c>
    </row>
    <row r="8" spans="1:74" ht="12" customHeight="1" x14ac:dyDescent="0.2">
      <c r="B8" s="17"/>
      <c r="D8" s="257" t="s">
        <v>16</v>
      </c>
      <c r="K8" s="246" t="s">
        <v>17</v>
      </c>
      <c r="AK8" s="257" t="s">
        <v>18</v>
      </c>
      <c r="AN8" s="238"/>
      <c r="AR8" s="17"/>
      <c r="BS8" s="185" t="s">
        <v>6</v>
      </c>
    </row>
    <row r="9" spans="1:74" ht="14.45" customHeight="1" x14ac:dyDescent="0.2">
      <c r="B9" s="17"/>
      <c r="AR9" s="17"/>
      <c r="BS9" s="185" t="s">
        <v>6</v>
      </c>
    </row>
    <row r="10" spans="1:74" ht="12" customHeight="1" x14ac:dyDescent="0.2">
      <c r="B10" s="17"/>
      <c r="D10" s="257" t="s">
        <v>19</v>
      </c>
      <c r="AK10" s="257" t="s">
        <v>20</v>
      </c>
      <c r="AN10" s="246" t="s">
        <v>1</v>
      </c>
      <c r="AR10" s="17"/>
      <c r="BS10" s="185" t="s">
        <v>6</v>
      </c>
    </row>
    <row r="11" spans="1:74" ht="18.399999999999999" customHeight="1" x14ac:dyDescent="0.2">
      <c r="B11" s="17"/>
      <c r="E11" s="246" t="s">
        <v>21</v>
      </c>
      <c r="AK11" s="257" t="s">
        <v>22</v>
      </c>
      <c r="AN11" s="246" t="s">
        <v>1</v>
      </c>
      <c r="AR11" s="17"/>
      <c r="BS11" s="185" t="s">
        <v>6</v>
      </c>
    </row>
    <row r="12" spans="1:74" ht="6.95" customHeight="1" x14ac:dyDescent="0.2">
      <c r="B12" s="17"/>
      <c r="AR12" s="17"/>
      <c r="BS12" s="185" t="s">
        <v>6</v>
      </c>
    </row>
    <row r="13" spans="1:74" ht="12" customHeight="1" x14ac:dyDescent="0.2">
      <c r="B13" s="17"/>
      <c r="D13" s="257" t="s">
        <v>23</v>
      </c>
      <c r="AK13" s="257" t="s">
        <v>20</v>
      </c>
      <c r="AN13" s="246" t="s">
        <v>1</v>
      </c>
      <c r="AR13" s="17"/>
      <c r="BS13" s="185" t="s">
        <v>6</v>
      </c>
    </row>
    <row r="14" spans="1:74" ht="12.75" x14ac:dyDescent="0.2">
      <c r="B14" s="17"/>
      <c r="E14" s="246" t="s">
        <v>21</v>
      </c>
      <c r="AK14" s="257" t="s">
        <v>22</v>
      </c>
      <c r="AN14" s="246" t="s">
        <v>1</v>
      </c>
      <c r="AR14" s="17"/>
      <c r="BS14" s="185" t="s">
        <v>6</v>
      </c>
    </row>
    <row r="15" spans="1:74" ht="6.95" customHeight="1" x14ac:dyDescent="0.2">
      <c r="B15" s="17"/>
      <c r="AR15" s="17"/>
      <c r="BS15" s="185" t="s">
        <v>3</v>
      </c>
    </row>
    <row r="16" spans="1:74" ht="12" customHeight="1" x14ac:dyDescent="0.2">
      <c r="B16" s="17"/>
      <c r="D16" s="257" t="s">
        <v>24</v>
      </c>
      <c r="AK16" s="257" t="s">
        <v>20</v>
      </c>
      <c r="AN16" s="246" t="s">
        <v>1</v>
      </c>
      <c r="AR16" s="17"/>
      <c r="BS16" s="185" t="s">
        <v>3</v>
      </c>
    </row>
    <row r="17" spans="1:71" ht="18.399999999999999" customHeight="1" x14ac:dyDescent="0.2">
      <c r="B17" s="17"/>
      <c r="E17" s="246" t="s">
        <v>25</v>
      </c>
      <c r="AK17" s="257" t="s">
        <v>22</v>
      </c>
      <c r="AN17" s="246" t="s">
        <v>1</v>
      </c>
      <c r="AR17" s="17"/>
      <c r="BS17" s="185" t="s">
        <v>26</v>
      </c>
    </row>
    <row r="18" spans="1:71" ht="6.95" customHeight="1" x14ac:dyDescent="0.2">
      <c r="B18" s="17"/>
      <c r="AR18" s="17"/>
      <c r="BS18" s="185" t="s">
        <v>6</v>
      </c>
    </row>
    <row r="19" spans="1:71" ht="12" customHeight="1" x14ac:dyDescent="0.2">
      <c r="B19" s="17"/>
      <c r="D19" s="257" t="s">
        <v>27</v>
      </c>
      <c r="AK19" s="257" t="s">
        <v>20</v>
      </c>
      <c r="AN19" s="246" t="s">
        <v>1</v>
      </c>
      <c r="AR19" s="17"/>
      <c r="BS19" s="185" t="s">
        <v>6</v>
      </c>
    </row>
    <row r="20" spans="1:71" ht="18.399999999999999" customHeight="1" x14ac:dyDescent="0.2">
      <c r="B20" s="17"/>
      <c r="E20" s="246" t="s">
        <v>28</v>
      </c>
      <c r="AK20" s="257" t="s">
        <v>22</v>
      </c>
      <c r="AN20" s="246" t="s">
        <v>1</v>
      </c>
      <c r="AR20" s="17"/>
      <c r="BS20" s="185" t="s">
        <v>26</v>
      </c>
    </row>
    <row r="21" spans="1:71" ht="6.95" customHeight="1" x14ac:dyDescent="0.2">
      <c r="B21" s="17"/>
      <c r="AR21" s="17"/>
    </row>
    <row r="22" spans="1:71" ht="12" customHeight="1" x14ac:dyDescent="0.2">
      <c r="B22" s="17"/>
      <c r="D22" s="257" t="s">
        <v>29</v>
      </c>
      <c r="AR22" s="17"/>
    </row>
    <row r="23" spans="1:71" ht="16.5" customHeight="1" x14ac:dyDescent="0.2">
      <c r="B23" s="17"/>
      <c r="E23" s="597" t="s">
        <v>1</v>
      </c>
      <c r="F23" s="597"/>
      <c r="G23" s="597"/>
      <c r="H23" s="597"/>
      <c r="I23" s="597"/>
      <c r="J23" s="597"/>
      <c r="K23" s="597"/>
      <c r="L23" s="597"/>
      <c r="M23" s="597"/>
      <c r="N23" s="597"/>
      <c r="O23" s="597"/>
      <c r="P23" s="597"/>
      <c r="Q23" s="597"/>
      <c r="R23" s="597"/>
      <c r="S23" s="597"/>
      <c r="T23" s="597"/>
      <c r="U23" s="597"/>
      <c r="V23" s="597"/>
      <c r="W23" s="597"/>
      <c r="X23" s="597"/>
      <c r="Y23" s="597"/>
      <c r="Z23" s="597"/>
      <c r="AA23" s="597"/>
      <c r="AB23" s="597"/>
      <c r="AC23" s="597"/>
      <c r="AD23" s="597"/>
      <c r="AE23" s="597"/>
      <c r="AF23" s="597"/>
      <c r="AG23" s="597"/>
      <c r="AH23" s="597"/>
      <c r="AI23" s="597"/>
      <c r="AJ23" s="597"/>
      <c r="AK23" s="597"/>
      <c r="AL23" s="597"/>
      <c r="AM23" s="597"/>
      <c r="AN23" s="597"/>
      <c r="AR23" s="17"/>
    </row>
    <row r="24" spans="1:71" ht="6.95" customHeight="1" x14ac:dyDescent="0.2">
      <c r="B24" s="17"/>
      <c r="AR24" s="17"/>
    </row>
    <row r="25" spans="1:71" ht="6.95" customHeight="1" x14ac:dyDescent="0.2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184" customFormat="1" ht="25.9" customHeight="1" x14ac:dyDescent="0.2">
      <c r="A26" s="259"/>
      <c r="B26" s="187"/>
      <c r="C26" s="259"/>
      <c r="D26" s="28" t="s">
        <v>30</v>
      </c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598"/>
      <c r="AL26" s="599"/>
      <c r="AM26" s="599"/>
      <c r="AN26" s="599"/>
      <c r="AO26" s="599"/>
      <c r="AP26" s="259"/>
      <c r="AQ26" s="259"/>
      <c r="AR26" s="187"/>
      <c r="BE26" s="259"/>
    </row>
    <row r="27" spans="1:71" s="184" customFormat="1" ht="6.95" customHeight="1" x14ac:dyDescent="0.2">
      <c r="A27" s="259"/>
      <c r="B27" s="187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  <c r="AH27" s="259"/>
      <c r="AI27" s="259"/>
      <c r="AJ27" s="259"/>
      <c r="AK27" s="259"/>
      <c r="AL27" s="259"/>
      <c r="AM27" s="259"/>
      <c r="AN27" s="259"/>
      <c r="AO27" s="259"/>
      <c r="AP27" s="259"/>
      <c r="AQ27" s="259"/>
      <c r="AR27" s="187"/>
      <c r="BE27" s="259"/>
    </row>
    <row r="28" spans="1:71" s="184" customFormat="1" ht="12.75" x14ac:dyDescent="0.2">
      <c r="A28" s="259"/>
      <c r="B28" s="187"/>
      <c r="C28" s="259"/>
      <c r="D28" s="259"/>
      <c r="E28" s="259"/>
      <c r="F28" s="259"/>
      <c r="G28" s="259"/>
      <c r="H28" s="259"/>
      <c r="I28" s="259"/>
      <c r="J28" s="259"/>
      <c r="K28" s="259"/>
      <c r="L28" s="592" t="s">
        <v>31</v>
      </c>
      <c r="M28" s="592"/>
      <c r="N28" s="592"/>
      <c r="O28" s="592"/>
      <c r="P28" s="592"/>
      <c r="Q28" s="259"/>
      <c r="R28" s="259"/>
      <c r="S28" s="259"/>
      <c r="T28" s="259"/>
      <c r="U28" s="259"/>
      <c r="V28" s="259"/>
      <c r="W28" s="592" t="s">
        <v>32</v>
      </c>
      <c r="X28" s="592"/>
      <c r="Y28" s="592"/>
      <c r="Z28" s="592"/>
      <c r="AA28" s="592"/>
      <c r="AB28" s="592"/>
      <c r="AC28" s="592"/>
      <c r="AD28" s="592"/>
      <c r="AE28" s="592"/>
      <c r="AF28" s="259"/>
      <c r="AG28" s="259"/>
      <c r="AH28" s="259"/>
      <c r="AI28" s="259"/>
      <c r="AJ28" s="259"/>
      <c r="AK28" s="592" t="s">
        <v>33</v>
      </c>
      <c r="AL28" s="592"/>
      <c r="AM28" s="592"/>
      <c r="AN28" s="592"/>
      <c r="AO28" s="592"/>
      <c r="AP28" s="259"/>
      <c r="AQ28" s="259"/>
      <c r="AR28" s="187"/>
      <c r="BE28" s="259"/>
    </row>
    <row r="29" spans="1:71" s="252" customFormat="1" ht="14.45" customHeight="1" x14ac:dyDescent="0.2">
      <c r="B29" s="31"/>
      <c r="D29" s="257" t="s">
        <v>34</v>
      </c>
      <c r="F29" s="32" t="s">
        <v>35</v>
      </c>
      <c r="L29" s="589">
        <v>0.2</v>
      </c>
      <c r="M29" s="590"/>
      <c r="N29" s="590"/>
      <c r="O29" s="590"/>
      <c r="P29" s="590"/>
      <c r="Q29" s="251"/>
      <c r="R29" s="251"/>
      <c r="S29" s="251"/>
      <c r="T29" s="251"/>
      <c r="U29" s="251"/>
      <c r="V29" s="251"/>
      <c r="W29" s="591" t="e">
        <f>ROUND(AZ94, 2)</f>
        <v>#REF!</v>
      </c>
      <c r="X29" s="590"/>
      <c r="Y29" s="590"/>
      <c r="Z29" s="590"/>
      <c r="AA29" s="590"/>
      <c r="AB29" s="590"/>
      <c r="AC29" s="590"/>
      <c r="AD29" s="590"/>
      <c r="AE29" s="590"/>
      <c r="AF29" s="251"/>
      <c r="AG29" s="251"/>
      <c r="AH29" s="251"/>
      <c r="AI29" s="251"/>
      <c r="AJ29" s="251"/>
      <c r="AK29" s="591" t="e">
        <f>ROUND(AV94, 2)</f>
        <v>#REF!</v>
      </c>
      <c r="AL29" s="590"/>
      <c r="AM29" s="590"/>
      <c r="AN29" s="590"/>
      <c r="AO29" s="590"/>
      <c r="AP29" s="251"/>
      <c r="AQ29" s="251"/>
      <c r="AR29" s="34"/>
      <c r="AS29" s="251"/>
      <c r="AT29" s="251"/>
      <c r="AU29" s="251"/>
      <c r="AV29" s="251"/>
      <c r="AW29" s="251"/>
      <c r="AX29" s="251"/>
      <c r="AY29" s="251"/>
      <c r="AZ29" s="251"/>
    </row>
    <row r="30" spans="1:71" s="252" customFormat="1" ht="14.45" customHeight="1" x14ac:dyDescent="0.2">
      <c r="B30" s="31"/>
      <c r="F30" s="32" t="s">
        <v>36</v>
      </c>
      <c r="L30" s="586">
        <v>0.23</v>
      </c>
      <c r="M30" s="587"/>
      <c r="N30" s="587"/>
      <c r="O30" s="587"/>
      <c r="P30" s="587"/>
      <c r="W30" s="588"/>
      <c r="X30" s="587"/>
      <c r="Y30" s="587"/>
      <c r="Z30" s="587"/>
      <c r="AA30" s="587"/>
      <c r="AB30" s="587"/>
      <c r="AC30" s="587"/>
      <c r="AD30" s="587"/>
      <c r="AE30" s="587"/>
      <c r="AK30" s="588"/>
      <c r="AL30" s="587"/>
      <c r="AM30" s="587"/>
      <c r="AN30" s="587"/>
      <c r="AO30" s="587"/>
      <c r="AR30" s="31"/>
    </row>
    <row r="31" spans="1:71" s="252" customFormat="1" ht="14.45" hidden="1" customHeight="1" x14ac:dyDescent="0.2">
      <c r="B31" s="31"/>
      <c r="F31" s="257" t="s">
        <v>37</v>
      </c>
      <c r="L31" s="586">
        <v>0.2</v>
      </c>
      <c r="M31" s="587"/>
      <c r="N31" s="587"/>
      <c r="O31" s="587"/>
      <c r="P31" s="587"/>
      <c r="W31" s="588" t="e">
        <f>ROUND(BB94, 2)</f>
        <v>#REF!</v>
      </c>
      <c r="X31" s="587"/>
      <c r="Y31" s="587"/>
      <c r="Z31" s="587"/>
      <c r="AA31" s="587"/>
      <c r="AB31" s="587"/>
      <c r="AC31" s="587"/>
      <c r="AD31" s="587"/>
      <c r="AE31" s="587"/>
      <c r="AK31" s="588"/>
      <c r="AL31" s="587"/>
      <c r="AM31" s="587"/>
      <c r="AN31" s="587"/>
      <c r="AO31" s="587"/>
      <c r="AR31" s="31"/>
    </row>
    <row r="32" spans="1:71" s="252" customFormat="1" ht="14.45" hidden="1" customHeight="1" x14ac:dyDescent="0.2">
      <c r="B32" s="31"/>
      <c r="F32" s="257" t="s">
        <v>38</v>
      </c>
      <c r="L32" s="586">
        <v>0.2</v>
      </c>
      <c r="M32" s="587"/>
      <c r="N32" s="587"/>
      <c r="O32" s="587"/>
      <c r="P32" s="587"/>
      <c r="W32" s="588" t="e">
        <f>ROUND(BC94, 2)</f>
        <v>#REF!</v>
      </c>
      <c r="X32" s="587"/>
      <c r="Y32" s="587"/>
      <c r="Z32" s="587"/>
      <c r="AA32" s="587"/>
      <c r="AB32" s="587"/>
      <c r="AC32" s="587"/>
      <c r="AD32" s="587"/>
      <c r="AE32" s="587"/>
      <c r="AK32" s="588"/>
      <c r="AL32" s="587"/>
      <c r="AM32" s="587"/>
      <c r="AN32" s="587"/>
      <c r="AO32" s="587"/>
      <c r="AR32" s="31"/>
    </row>
    <row r="33" spans="1:57" s="252" customFormat="1" ht="14.45" hidden="1" customHeight="1" x14ac:dyDescent="0.2">
      <c r="B33" s="31"/>
      <c r="F33" s="32" t="s">
        <v>39</v>
      </c>
      <c r="L33" s="589">
        <v>0</v>
      </c>
      <c r="M33" s="590"/>
      <c r="N33" s="590"/>
      <c r="O33" s="590"/>
      <c r="P33" s="590"/>
      <c r="Q33" s="251"/>
      <c r="R33" s="251"/>
      <c r="S33" s="251"/>
      <c r="T33" s="251"/>
      <c r="U33" s="251"/>
      <c r="V33" s="251"/>
      <c r="W33" s="591" t="e">
        <f>ROUND(BD94, 2)</f>
        <v>#REF!</v>
      </c>
      <c r="X33" s="590"/>
      <c r="Y33" s="590"/>
      <c r="Z33" s="590"/>
      <c r="AA33" s="590"/>
      <c r="AB33" s="590"/>
      <c r="AC33" s="590"/>
      <c r="AD33" s="590"/>
      <c r="AE33" s="590"/>
      <c r="AF33" s="251"/>
      <c r="AG33" s="251"/>
      <c r="AH33" s="251"/>
      <c r="AI33" s="251"/>
      <c r="AJ33" s="251"/>
      <c r="AK33" s="591"/>
      <c r="AL33" s="590"/>
      <c r="AM33" s="590"/>
      <c r="AN33" s="590"/>
      <c r="AO33" s="590"/>
      <c r="AP33" s="251"/>
      <c r="AQ33" s="251"/>
      <c r="AR33" s="34"/>
      <c r="AS33" s="251"/>
      <c r="AT33" s="251"/>
      <c r="AU33" s="251"/>
      <c r="AV33" s="251"/>
      <c r="AW33" s="251"/>
      <c r="AX33" s="251"/>
      <c r="AY33" s="251"/>
      <c r="AZ33" s="251"/>
    </row>
    <row r="34" spans="1:57" s="184" customFormat="1" ht="6.95" customHeight="1" x14ac:dyDescent="0.2">
      <c r="A34" s="259"/>
      <c r="B34" s="187"/>
      <c r="C34" s="259"/>
      <c r="D34" s="259"/>
      <c r="E34" s="259"/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  <c r="AF34" s="259"/>
      <c r="AG34" s="259"/>
      <c r="AH34" s="259"/>
      <c r="AI34" s="259"/>
      <c r="AJ34" s="259"/>
      <c r="AK34" s="259"/>
      <c r="AL34" s="259"/>
      <c r="AM34" s="259"/>
      <c r="AN34" s="259"/>
      <c r="AO34" s="259"/>
      <c r="AP34" s="259"/>
      <c r="AQ34" s="259"/>
      <c r="AR34" s="187"/>
      <c r="BE34" s="259"/>
    </row>
    <row r="35" spans="1:57" s="184" customFormat="1" ht="25.9" customHeight="1" x14ac:dyDescent="0.2">
      <c r="A35" s="259"/>
      <c r="B35" s="187"/>
      <c r="C35" s="35"/>
      <c r="D35" s="36" t="s">
        <v>40</v>
      </c>
      <c r="E35" s="253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38" t="s">
        <v>41</v>
      </c>
      <c r="U35" s="253"/>
      <c r="V35" s="253"/>
      <c r="W35" s="253"/>
      <c r="X35" s="579" t="s">
        <v>42</v>
      </c>
      <c r="Y35" s="580"/>
      <c r="Z35" s="580"/>
      <c r="AA35" s="580"/>
      <c r="AB35" s="580"/>
      <c r="AC35" s="253"/>
      <c r="AD35" s="253"/>
      <c r="AE35" s="253"/>
      <c r="AF35" s="253"/>
      <c r="AG35" s="253"/>
      <c r="AH35" s="253"/>
      <c r="AI35" s="253"/>
      <c r="AJ35" s="253"/>
      <c r="AK35" s="581"/>
      <c r="AL35" s="580"/>
      <c r="AM35" s="580"/>
      <c r="AN35" s="580"/>
      <c r="AO35" s="582"/>
      <c r="AP35" s="35"/>
      <c r="AQ35" s="35"/>
      <c r="AR35" s="187"/>
      <c r="BE35" s="259"/>
    </row>
    <row r="36" spans="1:57" s="184" customFormat="1" ht="6.95" customHeight="1" x14ac:dyDescent="0.2">
      <c r="A36" s="259"/>
      <c r="B36" s="187"/>
      <c r="C36" s="259"/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187"/>
      <c r="BE36" s="259"/>
    </row>
    <row r="37" spans="1:57" s="184" customFormat="1" ht="14.45" customHeight="1" x14ac:dyDescent="0.2">
      <c r="A37" s="259"/>
      <c r="B37" s="187"/>
      <c r="C37" s="259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59"/>
      <c r="AK37" s="259"/>
      <c r="AL37" s="259"/>
      <c r="AM37" s="259"/>
      <c r="AN37" s="259"/>
      <c r="AO37" s="259"/>
      <c r="AP37" s="259"/>
      <c r="AQ37" s="259"/>
      <c r="AR37" s="187"/>
      <c r="BE37" s="259"/>
    </row>
    <row r="38" spans="1:57" ht="14.45" customHeight="1" x14ac:dyDescent="0.2">
      <c r="B38" s="17"/>
      <c r="AR38" s="17"/>
    </row>
    <row r="39" spans="1:57" ht="14.45" customHeight="1" x14ac:dyDescent="0.2">
      <c r="B39" s="17"/>
      <c r="AR39" s="17"/>
    </row>
    <row r="40" spans="1:57" ht="14.45" customHeight="1" x14ac:dyDescent="0.2">
      <c r="B40" s="17"/>
      <c r="AR40" s="17"/>
    </row>
    <row r="41" spans="1:57" ht="14.45" customHeight="1" x14ac:dyDescent="0.2">
      <c r="B41" s="17"/>
      <c r="AR41" s="17"/>
    </row>
    <row r="42" spans="1:57" ht="14.45" customHeight="1" x14ac:dyDescent="0.2">
      <c r="B42" s="17"/>
      <c r="AR42" s="17"/>
    </row>
    <row r="43" spans="1:57" ht="14.45" customHeight="1" x14ac:dyDescent="0.2">
      <c r="B43" s="17"/>
      <c r="AR43" s="17"/>
    </row>
    <row r="44" spans="1:57" ht="14.45" customHeight="1" x14ac:dyDescent="0.2">
      <c r="B44" s="17"/>
      <c r="AR44" s="17"/>
    </row>
    <row r="45" spans="1:57" ht="14.45" customHeight="1" x14ac:dyDescent="0.2">
      <c r="B45" s="17"/>
      <c r="AR45" s="17"/>
    </row>
    <row r="46" spans="1:57" ht="14.45" customHeight="1" x14ac:dyDescent="0.2">
      <c r="B46" s="17"/>
      <c r="AR46" s="17"/>
    </row>
    <row r="47" spans="1:57" ht="14.45" customHeight="1" x14ac:dyDescent="0.2">
      <c r="B47" s="17"/>
      <c r="AR47" s="17"/>
    </row>
    <row r="48" spans="1:57" ht="14.45" customHeight="1" x14ac:dyDescent="0.2">
      <c r="B48" s="17"/>
      <c r="AR48" s="17"/>
    </row>
    <row r="49" spans="1:57" s="184" customFormat="1" ht="14.45" customHeight="1" x14ac:dyDescent="0.2">
      <c r="B49" s="39"/>
      <c r="D49" s="40" t="s">
        <v>43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44</v>
      </c>
      <c r="AI49" s="41"/>
      <c r="AJ49" s="41"/>
      <c r="AK49" s="41"/>
      <c r="AL49" s="41"/>
      <c r="AM49" s="41"/>
      <c r="AN49" s="41"/>
      <c r="AO49" s="41"/>
      <c r="AR49" s="39"/>
    </row>
    <row r="50" spans="1:57" x14ac:dyDescent="0.2">
      <c r="B50" s="17"/>
      <c r="AR50" s="17"/>
    </row>
    <row r="51" spans="1:57" x14ac:dyDescent="0.2">
      <c r="B51" s="17"/>
      <c r="AR51" s="17"/>
    </row>
    <row r="52" spans="1:57" x14ac:dyDescent="0.2">
      <c r="B52" s="17"/>
      <c r="AR52" s="17"/>
    </row>
    <row r="53" spans="1:57" x14ac:dyDescent="0.2">
      <c r="B53" s="17"/>
      <c r="AR53" s="17"/>
    </row>
    <row r="54" spans="1:57" x14ac:dyDescent="0.2">
      <c r="B54" s="17"/>
      <c r="AR54" s="17"/>
    </row>
    <row r="55" spans="1:57" x14ac:dyDescent="0.2">
      <c r="B55" s="17"/>
      <c r="AR55" s="17"/>
    </row>
    <row r="56" spans="1:57" x14ac:dyDescent="0.2">
      <c r="B56" s="17"/>
      <c r="AR56" s="17"/>
    </row>
    <row r="57" spans="1:57" x14ac:dyDescent="0.2">
      <c r="B57" s="17"/>
      <c r="AR57" s="17"/>
    </row>
    <row r="58" spans="1:57" x14ac:dyDescent="0.2">
      <c r="B58" s="17"/>
      <c r="AR58" s="17"/>
    </row>
    <row r="59" spans="1:57" x14ac:dyDescent="0.2">
      <c r="B59" s="17"/>
      <c r="AR59" s="17"/>
    </row>
    <row r="60" spans="1:57" s="184" customFormat="1" ht="12.75" x14ac:dyDescent="0.2">
      <c r="A60" s="259"/>
      <c r="B60" s="187"/>
      <c r="C60" s="259"/>
      <c r="D60" s="42" t="s">
        <v>45</v>
      </c>
      <c r="E60" s="249"/>
      <c r="F60" s="249"/>
      <c r="G60" s="249"/>
      <c r="H60" s="249"/>
      <c r="I60" s="249"/>
      <c r="J60" s="249"/>
      <c r="K60" s="249"/>
      <c r="L60" s="249"/>
      <c r="M60" s="249"/>
      <c r="N60" s="249"/>
      <c r="O60" s="249"/>
      <c r="P60" s="249"/>
      <c r="Q60" s="249"/>
      <c r="R60" s="249"/>
      <c r="S60" s="249"/>
      <c r="T60" s="249"/>
      <c r="U60" s="249"/>
      <c r="V60" s="42" t="s">
        <v>46</v>
      </c>
      <c r="W60" s="249"/>
      <c r="X60" s="249"/>
      <c r="Y60" s="249"/>
      <c r="Z60" s="249"/>
      <c r="AA60" s="249"/>
      <c r="AB60" s="249"/>
      <c r="AC60" s="249"/>
      <c r="AD60" s="249"/>
      <c r="AE60" s="249"/>
      <c r="AF60" s="249"/>
      <c r="AG60" s="249"/>
      <c r="AH60" s="42" t="s">
        <v>45</v>
      </c>
      <c r="AI60" s="249"/>
      <c r="AJ60" s="249"/>
      <c r="AK60" s="249"/>
      <c r="AL60" s="249"/>
      <c r="AM60" s="42" t="s">
        <v>46</v>
      </c>
      <c r="AN60" s="249"/>
      <c r="AO60" s="249"/>
      <c r="AP60" s="259"/>
      <c r="AQ60" s="259"/>
      <c r="AR60" s="187"/>
      <c r="BE60" s="259"/>
    </row>
    <row r="61" spans="1:57" x14ac:dyDescent="0.2">
      <c r="B61" s="17"/>
      <c r="AR61" s="17"/>
    </row>
    <row r="62" spans="1:57" x14ac:dyDescent="0.2">
      <c r="B62" s="17"/>
      <c r="AR62" s="17"/>
    </row>
    <row r="63" spans="1:57" x14ac:dyDescent="0.2">
      <c r="B63" s="17"/>
      <c r="AR63" s="17"/>
    </row>
    <row r="64" spans="1:57" s="184" customFormat="1" ht="12.75" x14ac:dyDescent="0.2">
      <c r="A64" s="259"/>
      <c r="B64" s="187"/>
      <c r="C64" s="259"/>
      <c r="D64" s="40" t="s">
        <v>47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48</v>
      </c>
      <c r="AI64" s="43"/>
      <c r="AJ64" s="43"/>
      <c r="AK64" s="43"/>
      <c r="AL64" s="43"/>
      <c r="AM64" s="43"/>
      <c r="AN64" s="43"/>
      <c r="AO64" s="43"/>
      <c r="AP64" s="259"/>
      <c r="AQ64" s="259"/>
      <c r="AR64" s="187"/>
      <c r="BE64" s="259"/>
    </row>
    <row r="65" spans="1:57" x14ac:dyDescent="0.2">
      <c r="B65" s="17"/>
      <c r="AR65" s="17"/>
    </row>
    <row r="66" spans="1:57" x14ac:dyDescent="0.2">
      <c r="B66" s="17"/>
      <c r="AR66" s="17"/>
    </row>
    <row r="67" spans="1:57" x14ac:dyDescent="0.2">
      <c r="B67" s="17"/>
      <c r="AR67" s="17"/>
    </row>
    <row r="68" spans="1:57" x14ac:dyDescent="0.2">
      <c r="B68" s="17"/>
      <c r="AR68" s="17"/>
    </row>
    <row r="69" spans="1:57" x14ac:dyDescent="0.2">
      <c r="B69" s="17"/>
      <c r="AR69" s="17"/>
    </row>
    <row r="70" spans="1:57" x14ac:dyDescent="0.2">
      <c r="B70" s="17"/>
      <c r="AR70" s="17"/>
    </row>
    <row r="71" spans="1:57" x14ac:dyDescent="0.2">
      <c r="B71" s="17"/>
      <c r="AR71" s="17"/>
    </row>
    <row r="72" spans="1:57" x14ac:dyDescent="0.2">
      <c r="B72" s="17"/>
      <c r="AR72" s="17"/>
    </row>
    <row r="73" spans="1:57" x14ac:dyDescent="0.2">
      <c r="B73" s="17"/>
      <c r="AR73" s="17"/>
    </row>
    <row r="74" spans="1:57" x14ac:dyDescent="0.2">
      <c r="B74" s="17"/>
      <c r="AR74" s="17"/>
    </row>
    <row r="75" spans="1:57" s="184" customFormat="1" ht="12.75" x14ac:dyDescent="0.2">
      <c r="A75" s="259"/>
      <c r="B75" s="187"/>
      <c r="C75" s="259"/>
      <c r="D75" s="42" t="s">
        <v>45</v>
      </c>
      <c r="E75" s="249"/>
      <c r="F75" s="249"/>
      <c r="G75" s="249"/>
      <c r="H75" s="249"/>
      <c r="I75" s="249"/>
      <c r="J75" s="249"/>
      <c r="K75" s="249"/>
      <c r="L75" s="249"/>
      <c r="M75" s="249"/>
      <c r="N75" s="249"/>
      <c r="O75" s="249"/>
      <c r="P75" s="249"/>
      <c r="Q75" s="249"/>
      <c r="R75" s="249"/>
      <c r="S75" s="249"/>
      <c r="T75" s="249"/>
      <c r="U75" s="249"/>
      <c r="V75" s="42" t="s">
        <v>46</v>
      </c>
      <c r="W75" s="249"/>
      <c r="X75" s="249"/>
      <c r="Y75" s="249"/>
      <c r="Z75" s="249"/>
      <c r="AA75" s="249"/>
      <c r="AB75" s="249"/>
      <c r="AC75" s="249"/>
      <c r="AD75" s="249"/>
      <c r="AE75" s="249"/>
      <c r="AF75" s="249"/>
      <c r="AG75" s="249"/>
      <c r="AH75" s="42" t="s">
        <v>45</v>
      </c>
      <c r="AI75" s="249"/>
      <c r="AJ75" s="249"/>
      <c r="AK75" s="249"/>
      <c r="AL75" s="249"/>
      <c r="AM75" s="42" t="s">
        <v>46</v>
      </c>
      <c r="AN75" s="249"/>
      <c r="AO75" s="249"/>
      <c r="AP75" s="259"/>
      <c r="AQ75" s="259"/>
      <c r="AR75" s="187"/>
      <c r="BE75" s="259"/>
    </row>
    <row r="76" spans="1:57" s="184" customFormat="1" x14ac:dyDescent="0.2">
      <c r="A76" s="259"/>
      <c r="B76" s="187"/>
      <c r="C76" s="259"/>
      <c r="D76" s="259"/>
      <c r="E76" s="259"/>
      <c r="F76" s="259"/>
      <c r="G76" s="259"/>
      <c r="H76" s="259"/>
      <c r="I76" s="259"/>
      <c r="J76" s="259"/>
      <c r="K76" s="259"/>
      <c r="L76" s="259"/>
      <c r="M76" s="259"/>
      <c r="N76" s="259"/>
      <c r="O76" s="259"/>
      <c r="P76" s="259"/>
      <c r="Q76" s="259"/>
      <c r="R76" s="25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  <c r="AF76" s="259"/>
      <c r="AG76" s="259"/>
      <c r="AH76" s="259"/>
      <c r="AI76" s="259"/>
      <c r="AJ76" s="259"/>
      <c r="AK76" s="259"/>
      <c r="AL76" s="259"/>
      <c r="AM76" s="259"/>
      <c r="AN76" s="259"/>
      <c r="AO76" s="259"/>
      <c r="AP76" s="259"/>
      <c r="AQ76" s="259"/>
      <c r="AR76" s="187"/>
      <c r="BE76" s="259"/>
    </row>
    <row r="77" spans="1:57" s="184" customFormat="1" ht="6.95" customHeight="1" x14ac:dyDescent="0.2">
      <c r="A77" s="25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187"/>
      <c r="BE77" s="259"/>
    </row>
    <row r="81" spans="1:91" s="184" customFormat="1" ht="6.95" customHeight="1" x14ac:dyDescent="0.2">
      <c r="A81" s="25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187"/>
      <c r="BE81" s="259"/>
    </row>
    <row r="82" spans="1:91" s="184" customFormat="1" ht="24.95" customHeight="1" x14ac:dyDescent="0.2">
      <c r="A82" s="259"/>
      <c r="B82" s="187"/>
      <c r="C82" s="18" t="s">
        <v>49</v>
      </c>
      <c r="D82" s="259"/>
      <c r="E82" s="259"/>
      <c r="F82" s="259"/>
      <c r="G82" s="259"/>
      <c r="H82" s="259"/>
      <c r="I82" s="259"/>
      <c r="J82" s="259"/>
      <c r="K82" s="259"/>
      <c r="L82" s="259"/>
      <c r="M82" s="259"/>
      <c r="N82" s="259"/>
      <c r="O82" s="259"/>
      <c r="P82" s="259"/>
      <c r="Q82" s="259"/>
      <c r="R82" s="259"/>
      <c r="S82" s="259"/>
      <c r="T82" s="259"/>
      <c r="U82" s="259"/>
      <c r="V82" s="259"/>
      <c r="W82" s="259"/>
      <c r="X82" s="259"/>
      <c r="Y82" s="259"/>
      <c r="Z82" s="259"/>
      <c r="AA82" s="259"/>
      <c r="AB82" s="259"/>
      <c r="AC82" s="259"/>
      <c r="AD82" s="259"/>
      <c r="AE82" s="259"/>
      <c r="AF82" s="259"/>
      <c r="AG82" s="259"/>
      <c r="AH82" s="259"/>
      <c r="AI82" s="259"/>
      <c r="AJ82" s="259"/>
      <c r="AK82" s="259"/>
      <c r="AL82" s="259"/>
      <c r="AM82" s="259"/>
      <c r="AN82" s="259"/>
      <c r="AO82" s="259"/>
      <c r="AP82" s="259"/>
      <c r="AQ82" s="259"/>
      <c r="AR82" s="187"/>
      <c r="BE82" s="259"/>
    </row>
    <row r="83" spans="1:91" s="184" customFormat="1" ht="6.95" customHeight="1" x14ac:dyDescent="0.2">
      <c r="A83" s="259"/>
      <c r="B83" s="187"/>
      <c r="C83" s="259"/>
      <c r="D83" s="259"/>
      <c r="E83" s="259"/>
      <c r="F83" s="259"/>
      <c r="G83" s="259"/>
      <c r="H83" s="259"/>
      <c r="I83" s="259"/>
      <c r="J83" s="259"/>
      <c r="K83" s="259"/>
      <c r="L83" s="259"/>
      <c r="M83" s="259"/>
      <c r="N83" s="259"/>
      <c r="O83" s="259"/>
      <c r="P83" s="259"/>
      <c r="Q83" s="259"/>
      <c r="R83" s="259"/>
      <c r="S83" s="259"/>
      <c r="T83" s="259"/>
      <c r="U83" s="259"/>
      <c r="V83" s="259"/>
      <c r="W83" s="259"/>
      <c r="X83" s="259"/>
      <c r="Y83" s="259"/>
      <c r="Z83" s="259"/>
      <c r="AA83" s="259"/>
      <c r="AB83" s="259"/>
      <c r="AC83" s="259"/>
      <c r="AD83" s="259"/>
      <c r="AE83" s="259"/>
      <c r="AF83" s="259"/>
      <c r="AG83" s="259"/>
      <c r="AH83" s="259"/>
      <c r="AI83" s="259"/>
      <c r="AJ83" s="259"/>
      <c r="AK83" s="259"/>
      <c r="AL83" s="259"/>
      <c r="AM83" s="259"/>
      <c r="AN83" s="259"/>
      <c r="AO83" s="259"/>
      <c r="AP83" s="259"/>
      <c r="AQ83" s="259"/>
      <c r="AR83" s="187"/>
      <c r="BE83" s="259"/>
    </row>
    <row r="84" spans="1:91" s="255" customFormat="1" ht="12" customHeight="1" x14ac:dyDescent="0.2">
      <c r="B84" s="48"/>
      <c r="C84" s="257" t="s">
        <v>11</v>
      </c>
      <c r="L84" s="255">
        <f>K5</f>
        <v>0</v>
      </c>
      <c r="AR84" s="48"/>
    </row>
    <row r="85" spans="1:91" s="243" customFormat="1" ht="36.950000000000003" customHeight="1" x14ac:dyDescent="0.2">
      <c r="B85" s="49"/>
      <c r="C85" s="50" t="s">
        <v>13</v>
      </c>
      <c r="L85" s="583" t="str">
        <f>K6</f>
        <v>SOŠ PZ Pezinok, rekonštrukcia ubytovne A a B</v>
      </c>
      <c r="M85" s="584"/>
      <c r="N85" s="584"/>
      <c r="O85" s="584"/>
      <c r="P85" s="584"/>
      <c r="Q85" s="584"/>
      <c r="R85" s="584"/>
      <c r="S85" s="584"/>
      <c r="T85" s="584"/>
      <c r="U85" s="584"/>
      <c r="V85" s="584"/>
      <c r="W85" s="584"/>
      <c r="X85" s="584"/>
      <c r="Y85" s="584"/>
      <c r="Z85" s="584"/>
      <c r="AA85" s="584"/>
      <c r="AB85" s="584"/>
      <c r="AC85" s="584"/>
      <c r="AD85" s="584"/>
      <c r="AE85" s="584"/>
      <c r="AF85" s="584"/>
      <c r="AG85" s="584"/>
      <c r="AH85" s="584"/>
      <c r="AI85" s="584"/>
      <c r="AJ85" s="584"/>
      <c r="AK85" s="584"/>
      <c r="AL85" s="584"/>
      <c r="AM85" s="584"/>
      <c r="AN85" s="584"/>
      <c r="AO85" s="584"/>
      <c r="AR85" s="49"/>
    </row>
    <row r="86" spans="1:91" s="184" customFormat="1" ht="6.95" customHeight="1" x14ac:dyDescent="0.2">
      <c r="A86" s="259"/>
      <c r="B86" s="187"/>
      <c r="C86" s="259"/>
      <c r="D86" s="259"/>
      <c r="E86" s="259"/>
      <c r="F86" s="259"/>
      <c r="G86" s="259"/>
      <c r="H86" s="259"/>
      <c r="I86" s="259"/>
      <c r="J86" s="259"/>
      <c r="K86" s="259"/>
      <c r="L86" s="259"/>
      <c r="M86" s="259"/>
      <c r="N86" s="259"/>
      <c r="O86" s="259"/>
      <c r="P86" s="259"/>
      <c r="Q86" s="259"/>
      <c r="R86" s="259"/>
      <c r="S86" s="259"/>
      <c r="T86" s="259"/>
      <c r="U86" s="259"/>
      <c r="V86" s="259"/>
      <c r="W86" s="259"/>
      <c r="X86" s="259"/>
      <c r="Y86" s="259"/>
      <c r="Z86" s="259"/>
      <c r="AA86" s="259"/>
      <c r="AB86" s="259"/>
      <c r="AC86" s="259"/>
      <c r="AD86" s="259"/>
      <c r="AE86" s="259"/>
      <c r="AF86" s="259"/>
      <c r="AG86" s="259"/>
      <c r="AH86" s="259"/>
      <c r="AI86" s="259"/>
      <c r="AJ86" s="259"/>
      <c r="AK86" s="259"/>
      <c r="AL86" s="259"/>
      <c r="AM86" s="259"/>
      <c r="AN86" s="259"/>
      <c r="AO86" s="259"/>
      <c r="AP86" s="259"/>
      <c r="AQ86" s="259"/>
      <c r="AR86" s="187"/>
      <c r="BE86" s="259"/>
    </row>
    <row r="87" spans="1:91" s="184" customFormat="1" ht="12" customHeight="1" x14ac:dyDescent="0.2">
      <c r="A87" s="259"/>
      <c r="B87" s="187"/>
      <c r="C87" s="257" t="s">
        <v>16</v>
      </c>
      <c r="D87" s="259"/>
      <c r="E87" s="259"/>
      <c r="F87" s="259"/>
      <c r="G87" s="259"/>
      <c r="H87" s="259"/>
      <c r="I87" s="259"/>
      <c r="J87" s="259"/>
      <c r="K87" s="259"/>
      <c r="L87" s="51" t="str">
        <f>IF(K8="","",K8)</f>
        <v>Pezinok</v>
      </c>
      <c r="M87" s="259"/>
      <c r="N87" s="259"/>
      <c r="O87" s="259"/>
      <c r="P87" s="259"/>
      <c r="Q87" s="259"/>
      <c r="R87" s="259"/>
      <c r="S87" s="259"/>
      <c r="T87" s="259"/>
      <c r="U87" s="259"/>
      <c r="V87" s="259"/>
      <c r="W87" s="259"/>
      <c r="X87" s="259"/>
      <c r="Y87" s="259"/>
      <c r="Z87" s="259"/>
      <c r="AA87" s="259"/>
      <c r="AB87" s="259"/>
      <c r="AC87" s="259"/>
      <c r="AD87" s="259"/>
      <c r="AE87" s="259"/>
      <c r="AF87" s="259"/>
      <c r="AG87" s="259"/>
      <c r="AH87" s="259"/>
      <c r="AI87" s="257" t="s">
        <v>18</v>
      </c>
      <c r="AJ87" s="259"/>
      <c r="AK87" s="259"/>
      <c r="AL87" s="259"/>
      <c r="AM87" s="585" t="str">
        <f>IF(AN8= "","",AN8)</f>
        <v/>
      </c>
      <c r="AN87" s="585"/>
      <c r="AO87" s="259"/>
      <c r="AP87" s="259"/>
      <c r="AQ87" s="259"/>
      <c r="AR87" s="187"/>
      <c r="BE87" s="259"/>
    </row>
    <row r="88" spans="1:91" s="184" customFormat="1" ht="6.95" customHeight="1" x14ac:dyDescent="0.2">
      <c r="A88" s="259"/>
      <c r="B88" s="187"/>
      <c r="C88" s="259"/>
      <c r="D88" s="259"/>
      <c r="E88" s="259"/>
      <c r="F88" s="259"/>
      <c r="G88" s="259"/>
      <c r="H88" s="259"/>
      <c r="I88" s="259"/>
      <c r="J88" s="259"/>
      <c r="K88" s="259"/>
      <c r="L88" s="259"/>
      <c r="M88" s="259"/>
      <c r="N88" s="259"/>
      <c r="O88" s="259"/>
      <c r="P88" s="259"/>
      <c r="Q88" s="259"/>
      <c r="R88" s="259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187"/>
      <c r="BE88" s="259"/>
    </row>
    <row r="89" spans="1:91" s="184" customFormat="1" ht="25.7" customHeight="1" x14ac:dyDescent="0.2">
      <c r="A89" s="259"/>
      <c r="B89" s="187"/>
      <c r="C89" s="257" t="s">
        <v>19</v>
      </c>
      <c r="D89" s="259"/>
      <c r="E89" s="259"/>
      <c r="F89" s="259"/>
      <c r="G89" s="259"/>
      <c r="H89" s="259"/>
      <c r="I89" s="259"/>
      <c r="J89" s="259"/>
      <c r="K89" s="259"/>
      <c r="L89" s="255" t="str">
        <f>IF(E11= "","",E11)</f>
        <v xml:space="preserve"> </v>
      </c>
      <c r="M89" s="259"/>
      <c r="N89" s="259"/>
      <c r="O89" s="259"/>
      <c r="P89" s="259"/>
      <c r="Q89" s="259"/>
      <c r="R89" s="259"/>
      <c r="S89" s="259"/>
      <c r="T89" s="259"/>
      <c r="U89" s="259"/>
      <c r="V89" s="259"/>
      <c r="W89" s="259"/>
      <c r="X89" s="259"/>
      <c r="Y89" s="259"/>
      <c r="Z89" s="259"/>
      <c r="AA89" s="259"/>
      <c r="AB89" s="259"/>
      <c r="AC89" s="259"/>
      <c r="AD89" s="259"/>
      <c r="AE89" s="259"/>
      <c r="AF89" s="259"/>
      <c r="AG89" s="259"/>
      <c r="AH89" s="259"/>
      <c r="AI89" s="257" t="s">
        <v>24</v>
      </c>
      <c r="AJ89" s="259"/>
      <c r="AK89" s="259"/>
      <c r="AL89" s="259"/>
      <c r="AM89" s="572" t="str">
        <f>IF(E17="","",E17)</f>
        <v>Ing. arch. Rudolf Melčak, SKA</v>
      </c>
      <c r="AN89" s="573"/>
      <c r="AO89" s="573"/>
      <c r="AP89" s="573"/>
      <c r="AQ89" s="259"/>
      <c r="AR89" s="187"/>
      <c r="AS89" s="568" t="s">
        <v>50</v>
      </c>
      <c r="AT89" s="569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59"/>
    </row>
    <row r="90" spans="1:91" s="184" customFormat="1" ht="15.2" customHeight="1" x14ac:dyDescent="0.2">
      <c r="A90" s="259"/>
      <c r="B90" s="187"/>
      <c r="C90" s="257" t="s">
        <v>23</v>
      </c>
      <c r="D90" s="259"/>
      <c r="E90" s="259"/>
      <c r="F90" s="259"/>
      <c r="G90" s="259"/>
      <c r="H90" s="259"/>
      <c r="I90" s="259"/>
      <c r="J90" s="259"/>
      <c r="K90" s="259"/>
      <c r="L90" s="255" t="str">
        <f>IF(E14="","",E14)</f>
        <v xml:space="preserve"> </v>
      </c>
      <c r="M90" s="259"/>
      <c r="N90" s="259"/>
      <c r="O90" s="259"/>
      <c r="P90" s="259"/>
      <c r="Q90" s="259"/>
      <c r="R90" s="259"/>
      <c r="S90" s="259"/>
      <c r="T90" s="259"/>
      <c r="U90" s="259"/>
      <c r="V90" s="259"/>
      <c r="W90" s="259"/>
      <c r="X90" s="259"/>
      <c r="Y90" s="259"/>
      <c r="Z90" s="259"/>
      <c r="AA90" s="259"/>
      <c r="AB90" s="259"/>
      <c r="AC90" s="259"/>
      <c r="AD90" s="259"/>
      <c r="AE90" s="259"/>
      <c r="AF90" s="259"/>
      <c r="AG90" s="259"/>
      <c r="AH90" s="259"/>
      <c r="AI90" s="257" t="s">
        <v>27</v>
      </c>
      <c r="AJ90" s="259"/>
      <c r="AK90" s="259"/>
      <c r="AL90" s="259"/>
      <c r="AM90" s="572" t="str">
        <f>IF(E20="","",E20)</f>
        <v>Rosoft s.r.o.</v>
      </c>
      <c r="AN90" s="573"/>
      <c r="AO90" s="573"/>
      <c r="AP90" s="573"/>
      <c r="AQ90" s="259"/>
      <c r="AR90" s="187"/>
      <c r="AS90" s="570"/>
      <c r="AT90" s="571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59"/>
    </row>
    <row r="91" spans="1:91" s="184" customFormat="1" ht="10.9" customHeight="1" x14ac:dyDescent="0.2">
      <c r="A91" s="259"/>
      <c r="B91" s="187"/>
      <c r="C91" s="259"/>
      <c r="D91" s="259"/>
      <c r="E91" s="259"/>
      <c r="F91" s="259"/>
      <c r="G91" s="259"/>
      <c r="H91" s="259"/>
      <c r="I91" s="259"/>
      <c r="J91" s="259"/>
      <c r="K91" s="259"/>
      <c r="L91" s="259"/>
      <c r="M91" s="259"/>
      <c r="N91" s="259"/>
      <c r="O91" s="259"/>
      <c r="P91" s="259"/>
      <c r="Q91" s="259"/>
      <c r="R91" s="259"/>
      <c r="S91" s="259"/>
      <c r="T91" s="259"/>
      <c r="U91" s="259"/>
      <c r="V91" s="259"/>
      <c r="W91" s="259"/>
      <c r="X91" s="259"/>
      <c r="Y91" s="259"/>
      <c r="Z91" s="259"/>
      <c r="AA91" s="259"/>
      <c r="AB91" s="259"/>
      <c r="AC91" s="259"/>
      <c r="AD91" s="259"/>
      <c r="AE91" s="259"/>
      <c r="AF91" s="259"/>
      <c r="AG91" s="259"/>
      <c r="AH91" s="259"/>
      <c r="AI91" s="259"/>
      <c r="AJ91" s="259"/>
      <c r="AK91" s="259"/>
      <c r="AL91" s="259"/>
      <c r="AM91" s="259"/>
      <c r="AN91" s="259"/>
      <c r="AO91" s="259"/>
      <c r="AP91" s="259"/>
      <c r="AQ91" s="259"/>
      <c r="AR91" s="187"/>
      <c r="AS91" s="570"/>
      <c r="AT91" s="571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59"/>
    </row>
    <row r="92" spans="1:91" s="184" customFormat="1" ht="29.25" customHeight="1" x14ac:dyDescent="0.2">
      <c r="A92" s="259"/>
      <c r="B92" s="187"/>
      <c r="C92" s="574" t="s">
        <v>51</v>
      </c>
      <c r="D92" s="575"/>
      <c r="E92" s="575"/>
      <c r="F92" s="575"/>
      <c r="G92" s="575"/>
      <c r="H92" s="57"/>
      <c r="I92" s="576" t="s">
        <v>52</v>
      </c>
      <c r="J92" s="575"/>
      <c r="K92" s="575"/>
      <c r="L92" s="575"/>
      <c r="M92" s="575"/>
      <c r="N92" s="575"/>
      <c r="O92" s="575"/>
      <c r="P92" s="575"/>
      <c r="Q92" s="575"/>
      <c r="R92" s="575"/>
      <c r="S92" s="575"/>
      <c r="T92" s="575"/>
      <c r="U92" s="575"/>
      <c r="V92" s="575"/>
      <c r="W92" s="575"/>
      <c r="X92" s="575"/>
      <c r="Y92" s="575"/>
      <c r="Z92" s="575"/>
      <c r="AA92" s="575"/>
      <c r="AB92" s="575"/>
      <c r="AC92" s="575"/>
      <c r="AD92" s="575"/>
      <c r="AE92" s="575"/>
      <c r="AF92" s="575"/>
      <c r="AG92" s="577" t="s">
        <v>53</v>
      </c>
      <c r="AH92" s="575"/>
      <c r="AI92" s="575"/>
      <c r="AJ92" s="575"/>
      <c r="AK92" s="575"/>
      <c r="AL92" s="575"/>
      <c r="AM92" s="575"/>
      <c r="AN92" s="576" t="s">
        <v>54</v>
      </c>
      <c r="AO92" s="575"/>
      <c r="AP92" s="578"/>
      <c r="AQ92" s="58" t="s">
        <v>55</v>
      </c>
      <c r="AR92" s="187"/>
      <c r="AS92" s="59" t="s">
        <v>56</v>
      </c>
      <c r="AT92" s="60" t="s">
        <v>57</v>
      </c>
      <c r="AU92" s="60" t="s">
        <v>58</v>
      </c>
      <c r="AV92" s="60" t="s">
        <v>59</v>
      </c>
      <c r="AW92" s="60" t="s">
        <v>60</v>
      </c>
      <c r="AX92" s="60" t="s">
        <v>61</v>
      </c>
      <c r="AY92" s="60" t="s">
        <v>62</v>
      </c>
      <c r="AZ92" s="60" t="s">
        <v>63</v>
      </c>
      <c r="BA92" s="60" t="s">
        <v>64</v>
      </c>
      <c r="BB92" s="60" t="s">
        <v>65</v>
      </c>
      <c r="BC92" s="60" t="s">
        <v>66</v>
      </c>
      <c r="BD92" s="61" t="s">
        <v>67</v>
      </c>
      <c r="BE92" s="259"/>
    </row>
    <row r="93" spans="1:91" s="184" customFormat="1" ht="10.9" customHeight="1" x14ac:dyDescent="0.2">
      <c r="A93" s="259"/>
      <c r="B93" s="187"/>
      <c r="C93" s="259"/>
      <c r="D93" s="259"/>
      <c r="E93" s="259"/>
      <c r="F93" s="259"/>
      <c r="G93" s="259"/>
      <c r="H93" s="259"/>
      <c r="I93" s="259"/>
      <c r="J93" s="259"/>
      <c r="K93" s="259"/>
      <c r="L93" s="259"/>
      <c r="M93" s="259"/>
      <c r="N93" s="259"/>
      <c r="O93" s="259"/>
      <c r="P93" s="259"/>
      <c r="Q93" s="259"/>
      <c r="R93" s="259"/>
      <c r="S93" s="259"/>
      <c r="T93" s="259"/>
      <c r="U93" s="259"/>
      <c r="V93" s="259"/>
      <c r="W93" s="259"/>
      <c r="X93" s="259"/>
      <c r="Y93" s="259"/>
      <c r="Z93" s="259"/>
      <c r="AA93" s="259"/>
      <c r="AB93" s="259"/>
      <c r="AC93" s="259"/>
      <c r="AD93" s="259"/>
      <c r="AE93" s="259"/>
      <c r="AF93" s="259"/>
      <c r="AG93" s="259"/>
      <c r="AH93" s="259"/>
      <c r="AI93" s="259"/>
      <c r="AJ93" s="259"/>
      <c r="AK93" s="259"/>
      <c r="AL93" s="259"/>
      <c r="AM93" s="259"/>
      <c r="AN93" s="259"/>
      <c r="AO93" s="259"/>
      <c r="AP93" s="259"/>
      <c r="AQ93" s="259"/>
      <c r="AR93" s="187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59"/>
    </row>
    <row r="94" spans="1:91" s="6" customFormat="1" ht="32.450000000000003" customHeight="1" x14ac:dyDescent="0.2">
      <c r="B94" s="65"/>
      <c r="C94" s="66" t="s">
        <v>68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566"/>
      <c r="AH94" s="566"/>
      <c r="AI94" s="566"/>
      <c r="AJ94" s="566"/>
      <c r="AK94" s="566"/>
      <c r="AL94" s="566"/>
      <c r="AM94" s="566"/>
      <c r="AN94" s="567"/>
      <c r="AO94" s="567"/>
      <c r="AP94" s="567"/>
      <c r="AQ94" s="69" t="s">
        <v>1</v>
      </c>
      <c r="AR94" s="65"/>
      <c r="AS94" s="70" t="e">
        <f>ROUND(AS95,2)</f>
        <v>#REF!</v>
      </c>
      <c r="AT94" s="71" t="e">
        <f>ROUND(SUM(AV94:AW94),2)</f>
        <v>#REF!</v>
      </c>
      <c r="AU94" s="72" t="e">
        <f>ROUND(AU95,5)</f>
        <v>#REF!</v>
      </c>
      <c r="AV94" s="71" t="e">
        <f>ROUND(AZ94*L29,2)</f>
        <v>#REF!</v>
      </c>
      <c r="AW94" s="71" t="e">
        <f>ROUND(BA94*L30,2)</f>
        <v>#REF!</v>
      </c>
      <c r="AX94" s="71" t="e">
        <f>ROUND(BB94*L29,2)</f>
        <v>#REF!</v>
      </c>
      <c r="AY94" s="71" t="e">
        <f>ROUND(BC94*L30,2)</f>
        <v>#REF!</v>
      </c>
      <c r="AZ94" s="71" t="e">
        <f>ROUND(AZ95,2)</f>
        <v>#REF!</v>
      </c>
      <c r="BA94" s="71" t="e">
        <f>ROUND(BA95,2)</f>
        <v>#REF!</v>
      </c>
      <c r="BB94" s="71" t="e">
        <f>ROUND(BB95,2)</f>
        <v>#REF!</v>
      </c>
      <c r="BC94" s="71" t="e">
        <f>ROUND(BC95,2)</f>
        <v>#REF!</v>
      </c>
      <c r="BD94" s="73" t="e">
        <f>ROUND(BD95,2)</f>
        <v>#REF!</v>
      </c>
      <c r="BS94" s="74" t="s">
        <v>69</v>
      </c>
      <c r="BT94" s="74" t="s">
        <v>70</v>
      </c>
      <c r="BU94" s="75" t="s">
        <v>71</v>
      </c>
      <c r="BV94" s="74" t="s">
        <v>72</v>
      </c>
      <c r="BW94" s="74" t="s">
        <v>4</v>
      </c>
      <c r="BX94" s="74" t="s">
        <v>73</v>
      </c>
      <c r="CL94" s="74" t="s">
        <v>1</v>
      </c>
    </row>
    <row r="95" spans="1:91" s="7" customFormat="1" ht="22.5" customHeight="1" x14ac:dyDescent="0.2">
      <c r="B95" s="76"/>
      <c r="C95" s="77"/>
      <c r="D95" s="562" t="s">
        <v>74</v>
      </c>
      <c r="E95" s="562"/>
      <c r="F95" s="562"/>
      <c r="G95" s="562"/>
      <c r="H95" s="562"/>
      <c r="I95" s="245"/>
      <c r="J95" s="562" t="s">
        <v>75</v>
      </c>
      <c r="K95" s="562"/>
      <c r="L95" s="562"/>
      <c r="M95" s="562"/>
      <c r="N95" s="562"/>
      <c r="O95" s="562"/>
      <c r="P95" s="562"/>
      <c r="Q95" s="562"/>
      <c r="R95" s="562"/>
      <c r="S95" s="562"/>
      <c r="T95" s="562"/>
      <c r="U95" s="562"/>
      <c r="V95" s="562"/>
      <c r="W95" s="562"/>
      <c r="X95" s="562"/>
      <c r="Y95" s="562"/>
      <c r="Z95" s="562"/>
      <c r="AA95" s="562"/>
      <c r="AB95" s="562"/>
      <c r="AC95" s="562"/>
      <c r="AD95" s="562"/>
      <c r="AE95" s="562"/>
      <c r="AF95" s="562"/>
      <c r="AG95" s="563"/>
      <c r="AH95" s="564"/>
      <c r="AI95" s="564"/>
      <c r="AJ95" s="564"/>
      <c r="AK95" s="564"/>
      <c r="AL95" s="564"/>
      <c r="AM95" s="564"/>
      <c r="AN95" s="565"/>
      <c r="AO95" s="564"/>
      <c r="AP95" s="564"/>
      <c r="AQ95" s="79" t="s">
        <v>76</v>
      </c>
      <c r="AR95" s="76"/>
      <c r="AS95" s="80" t="e">
        <f>ROUND(AS96+#REF!,2)</f>
        <v>#REF!</v>
      </c>
      <c r="AT95" s="81" t="e">
        <f>ROUND(SUM(AV95:AW95),2)</f>
        <v>#REF!</v>
      </c>
      <c r="AU95" s="82" t="e">
        <f>ROUND(AU96+#REF!,5)</f>
        <v>#REF!</v>
      </c>
      <c r="AV95" s="81" t="e">
        <f>ROUND(AZ95*L29,2)</f>
        <v>#REF!</v>
      </c>
      <c r="AW95" s="81" t="e">
        <f>ROUND(BA95*L30,2)</f>
        <v>#REF!</v>
      </c>
      <c r="AX95" s="81" t="e">
        <f>ROUND(BB95*L29,2)</f>
        <v>#REF!</v>
      </c>
      <c r="AY95" s="81" t="e">
        <f>ROUND(BC95*L30,2)</f>
        <v>#REF!</v>
      </c>
      <c r="AZ95" s="81" t="e">
        <f>ROUND(AZ96+#REF!,2)</f>
        <v>#REF!</v>
      </c>
      <c r="BA95" s="81" t="e">
        <f>ROUND(BA96+#REF!,2)</f>
        <v>#REF!</v>
      </c>
      <c r="BB95" s="81" t="e">
        <f>ROUND(BB96+#REF!,2)</f>
        <v>#REF!</v>
      </c>
      <c r="BC95" s="81" t="e">
        <f>ROUND(BC96+#REF!,2)</f>
        <v>#REF!</v>
      </c>
      <c r="BD95" s="83" t="e">
        <f>ROUND(BD96+#REF!,2)</f>
        <v>#REF!</v>
      </c>
      <c r="BS95" s="84" t="s">
        <v>69</v>
      </c>
      <c r="BT95" s="84" t="s">
        <v>77</v>
      </c>
      <c r="BU95" s="84" t="s">
        <v>71</v>
      </c>
      <c r="BV95" s="84" t="s">
        <v>72</v>
      </c>
      <c r="BW95" s="84" t="s">
        <v>78</v>
      </c>
      <c r="BX95" s="84" t="s">
        <v>4</v>
      </c>
      <c r="CL95" s="84" t="s">
        <v>1</v>
      </c>
      <c r="CM95" s="84" t="s">
        <v>70</v>
      </c>
    </row>
    <row r="96" spans="1:91" s="7" customFormat="1" ht="22.5" customHeight="1" x14ac:dyDescent="0.2">
      <c r="B96" s="76"/>
      <c r="C96" s="77"/>
      <c r="D96" s="562" t="s">
        <v>1878</v>
      </c>
      <c r="E96" s="562"/>
      <c r="F96" s="562"/>
      <c r="G96" s="562"/>
      <c r="H96" s="562"/>
      <c r="I96" s="245"/>
      <c r="J96" s="562" t="s">
        <v>2297</v>
      </c>
      <c r="K96" s="562"/>
      <c r="L96" s="562"/>
      <c r="M96" s="562"/>
      <c r="N96" s="562"/>
      <c r="O96" s="562"/>
      <c r="P96" s="562"/>
      <c r="Q96" s="562"/>
      <c r="R96" s="562"/>
      <c r="S96" s="562"/>
      <c r="T96" s="562"/>
      <c r="U96" s="562"/>
      <c r="V96" s="562"/>
      <c r="W96" s="562"/>
      <c r="X96" s="562"/>
      <c r="Y96" s="562"/>
      <c r="Z96" s="562"/>
      <c r="AA96" s="562"/>
      <c r="AB96" s="562"/>
      <c r="AC96" s="562"/>
      <c r="AD96" s="562"/>
      <c r="AE96" s="562"/>
      <c r="AF96" s="562"/>
      <c r="AG96" s="563"/>
      <c r="AH96" s="564"/>
      <c r="AI96" s="564"/>
      <c r="AJ96" s="564"/>
      <c r="AK96" s="564"/>
      <c r="AL96" s="564"/>
      <c r="AM96" s="564"/>
      <c r="AN96" s="565"/>
      <c r="AO96" s="564"/>
      <c r="AP96" s="564"/>
      <c r="AQ96" s="79" t="s">
        <v>76</v>
      </c>
      <c r="AR96" s="76"/>
      <c r="AS96" s="80" t="e">
        <f>ROUND(#REF!+#REF!,2)</f>
        <v>#REF!</v>
      </c>
      <c r="AT96" s="81" t="e">
        <f>ROUND(SUM(AV96:AW96),2)</f>
        <v>#REF!</v>
      </c>
      <c r="AU96" s="82" t="e">
        <f>ROUND(#REF!+#REF!,5)</f>
        <v>#REF!</v>
      </c>
      <c r="AV96" s="81" t="e">
        <f>ROUND(AZ96*L30,2)</f>
        <v>#REF!</v>
      </c>
      <c r="AW96" s="81" t="e">
        <f>ROUND(BA96*L31,2)</f>
        <v>#REF!</v>
      </c>
      <c r="AX96" s="81" t="e">
        <f>ROUND(BB96*L30,2)</f>
        <v>#REF!</v>
      </c>
      <c r="AY96" s="81" t="e">
        <f>ROUND(BC96*L31,2)</f>
        <v>#REF!</v>
      </c>
      <c r="AZ96" s="81" t="e">
        <f>ROUND(#REF!+#REF!,2)</f>
        <v>#REF!</v>
      </c>
      <c r="BA96" s="81" t="e">
        <f>ROUND(#REF!+#REF!,2)</f>
        <v>#REF!</v>
      </c>
      <c r="BB96" s="81" t="e">
        <f>ROUND(#REF!+#REF!,2)</f>
        <v>#REF!</v>
      </c>
      <c r="BC96" s="81" t="e">
        <f>ROUND(#REF!+#REF!,2)</f>
        <v>#REF!</v>
      </c>
      <c r="BD96" s="83" t="e">
        <f>ROUND(#REF!+#REF!,2)</f>
        <v>#REF!</v>
      </c>
      <c r="BS96" s="84" t="s">
        <v>69</v>
      </c>
      <c r="BT96" s="84" t="s">
        <v>77</v>
      </c>
      <c r="BU96" s="84" t="s">
        <v>71</v>
      </c>
      <c r="BV96" s="84" t="s">
        <v>72</v>
      </c>
      <c r="BW96" s="84" t="s">
        <v>78</v>
      </c>
      <c r="BX96" s="84" t="s">
        <v>4</v>
      </c>
      <c r="CL96" s="84" t="s">
        <v>1</v>
      </c>
      <c r="CM96" s="84" t="s">
        <v>70</v>
      </c>
    </row>
    <row r="97" spans="1:57" s="184" customFormat="1" ht="30" customHeight="1" x14ac:dyDescent="0.2">
      <c r="A97" s="259"/>
      <c r="B97" s="187"/>
      <c r="C97" s="259"/>
      <c r="D97" s="259"/>
      <c r="E97" s="259"/>
      <c r="F97" s="259"/>
      <c r="G97" s="259"/>
      <c r="H97" s="259"/>
      <c r="I97" s="259"/>
      <c r="J97" s="259"/>
      <c r="K97" s="259"/>
      <c r="L97" s="259"/>
      <c r="M97" s="259"/>
      <c r="N97" s="259"/>
      <c r="O97" s="259"/>
      <c r="P97" s="259"/>
      <c r="Q97" s="259"/>
      <c r="R97" s="259"/>
      <c r="S97" s="259"/>
      <c r="T97" s="259"/>
      <c r="U97" s="259"/>
      <c r="V97" s="259"/>
      <c r="W97" s="259"/>
      <c r="X97" s="259"/>
      <c r="Y97" s="259"/>
      <c r="Z97" s="259"/>
      <c r="AA97" s="259"/>
      <c r="AB97" s="259"/>
      <c r="AC97" s="259"/>
      <c r="AD97" s="259"/>
      <c r="AE97" s="259"/>
      <c r="AF97" s="259"/>
      <c r="AG97" s="259"/>
      <c r="AH97" s="259"/>
      <c r="AI97" s="259"/>
      <c r="AJ97" s="259"/>
      <c r="AK97" s="259"/>
      <c r="AL97" s="259"/>
      <c r="AM97" s="259"/>
      <c r="AN97" s="259"/>
      <c r="AO97" s="259"/>
      <c r="AP97" s="259"/>
      <c r="AQ97" s="259"/>
      <c r="AR97" s="187"/>
      <c r="AS97" s="259"/>
      <c r="AT97" s="259"/>
      <c r="AU97" s="259"/>
      <c r="AV97" s="259"/>
      <c r="AW97" s="259"/>
      <c r="AX97" s="259"/>
      <c r="AY97" s="259"/>
      <c r="AZ97" s="259"/>
      <c r="BA97" s="259"/>
      <c r="BB97" s="259"/>
      <c r="BC97" s="259"/>
      <c r="BD97" s="259"/>
      <c r="BE97" s="259"/>
    </row>
    <row r="98" spans="1:57" s="184" customFormat="1" ht="6.95" customHeight="1" x14ac:dyDescent="0.2">
      <c r="A98" s="259"/>
      <c r="B98" s="44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187"/>
      <c r="AS98" s="259"/>
      <c r="AT98" s="259"/>
      <c r="AU98" s="259"/>
      <c r="AV98" s="259"/>
      <c r="AW98" s="259"/>
      <c r="AX98" s="259"/>
      <c r="AY98" s="259"/>
      <c r="AZ98" s="259"/>
      <c r="BA98" s="259"/>
      <c r="BB98" s="259"/>
      <c r="BC98" s="259"/>
      <c r="BD98" s="259"/>
      <c r="BE98" s="259"/>
    </row>
  </sheetData>
  <mergeCells count="44">
    <mergeCell ref="AR2:BE2"/>
    <mergeCell ref="K5:AO5"/>
    <mergeCell ref="K6:AO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D96:H96"/>
    <mergeCell ref="J96:AF96"/>
    <mergeCell ref="AG96:AM96"/>
    <mergeCell ref="AN96:AP96"/>
    <mergeCell ref="AG94:AM94"/>
    <mergeCell ref="AN94:AP94"/>
    <mergeCell ref="D95:H95"/>
    <mergeCell ref="J95:AF95"/>
    <mergeCell ref="AG95:AM95"/>
    <mergeCell ref="AN95:AP95"/>
  </mergeCell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80"/>
  <sheetViews>
    <sheetView showGridLines="0" topLeftCell="A4" workbookViewId="0">
      <selection activeCell="I38" sqref="I38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5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3" max="43" width="9" customWidth="1"/>
    <col min="44" max="61" width="9.33203125" style="1" hidden="1" customWidth="1"/>
    <col min="62" max="62" width="11.6640625" style="1" hidden="1" customWidth="1"/>
    <col min="63" max="63" width="10.83203125" style="1" hidden="1" customWidth="1"/>
    <col min="64" max="64" width="11.5" style="1" hidden="1" customWidth="1"/>
    <col min="65" max="65" width="9.5" style="1" hidden="1" customWidth="1"/>
  </cols>
  <sheetData>
    <row r="1" spans="1:46" x14ac:dyDescent="0.2">
      <c r="A1" s="95"/>
    </row>
    <row r="2" spans="1:46" s="1" customFormat="1" ht="36.950000000000003" customHeight="1" x14ac:dyDescent="0.2">
      <c r="L2" s="593" t="s">
        <v>5</v>
      </c>
      <c r="M2" s="594"/>
      <c r="N2" s="594"/>
      <c r="O2" s="594"/>
      <c r="P2" s="594"/>
      <c r="Q2" s="594"/>
      <c r="R2" s="594"/>
      <c r="S2" s="594"/>
      <c r="T2" s="594"/>
      <c r="U2" s="594"/>
      <c r="V2" s="594"/>
      <c r="AT2" s="14" t="s">
        <v>109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customHeight="1" x14ac:dyDescent="0.2">
      <c r="B4" s="17"/>
      <c r="D4" s="18" t="s">
        <v>129</v>
      </c>
      <c r="L4" s="17"/>
      <c r="M4" s="96"/>
      <c r="AT4" s="14"/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13</v>
      </c>
      <c r="L6" s="17"/>
    </row>
    <row r="7" spans="1:46" s="1" customFormat="1" ht="16.5" customHeight="1" x14ac:dyDescent="0.2">
      <c r="B7" s="17"/>
      <c r="E7" s="612" t="str">
        <f>'Rekapitulácia SO 01 Rek. A a B'!K6</f>
        <v>SOŠ PZ Pezinok, rekonštrukcia ubytovne A a B</v>
      </c>
      <c r="F7" s="613"/>
      <c r="G7" s="613"/>
      <c r="H7" s="613"/>
      <c r="L7" s="17"/>
    </row>
    <row r="8" spans="1:46" ht="12.75" x14ac:dyDescent="0.2">
      <c r="B8" s="17"/>
      <c r="D8" s="23" t="s">
        <v>130</v>
      </c>
      <c r="L8" s="17"/>
    </row>
    <row r="9" spans="1:46" s="1" customFormat="1" ht="16.5" customHeight="1" x14ac:dyDescent="0.2">
      <c r="B9" s="17"/>
      <c r="E9" s="612" t="s">
        <v>131</v>
      </c>
      <c r="F9" s="594"/>
      <c r="G9" s="594"/>
      <c r="H9" s="594"/>
      <c r="L9" s="17"/>
    </row>
    <row r="10" spans="1:46" s="1" customFormat="1" ht="12" customHeight="1" x14ac:dyDescent="0.2">
      <c r="B10" s="17"/>
      <c r="D10" s="23" t="s">
        <v>132</v>
      </c>
      <c r="L10" s="17"/>
    </row>
    <row r="11" spans="1:46" s="2" customFormat="1" ht="16.5" customHeight="1" x14ac:dyDescent="0.2">
      <c r="A11" s="26"/>
      <c r="B11" s="27"/>
      <c r="C11" s="26"/>
      <c r="D11" s="26"/>
      <c r="E11" s="614" t="s">
        <v>766</v>
      </c>
      <c r="F11" s="615"/>
      <c r="G11" s="615"/>
      <c r="H11" s="615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134</v>
      </c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 x14ac:dyDescent="0.2">
      <c r="A13" s="26"/>
      <c r="B13" s="27"/>
      <c r="C13" s="26"/>
      <c r="D13" s="26"/>
      <c r="E13" s="583" t="s">
        <v>1196</v>
      </c>
      <c r="F13" s="615"/>
      <c r="G13" s="615"/>
      <c r="H13" s="615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x14ac:dyDescent="0.2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 x14ac:dyDescent="0.2">
      <c r="A15" s="26"/>
      <c r="B15" s="27"/>
      <c r="C15" s="26"/>
      <c r="D15" s="23" t="s">
        <v>14</v>
      </c>
      <c r="E15" s="26"/>
      <c r="F15" s="21" t="s">
        <v>1</v>
      </c>
      <c r="G15" s="26"/>
      <c r="H15" s="26"/>
      <c r="I15" s="23" t="s">
        <v>15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 x14ac:dyDescent="0.2">
      <c r="A16" s="26"/>
      <c r="B16" s="27"/>
      <c r="C16" s="26"/>
      <c r="D16" s="23" t="s">
        <v>16</v>
      </c>
      <c r="E16" s="26"/>
      <c r="F16" s="21" t="s">
        <v>17</v>
      </c>
      <c r="G16" s="26"/>
      <c r="H16" s="26"/>
      <c r="I16" s="23" t="s">
        <v>18</v>
      </c>
      <c r="J16" s="52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 x14ac:dyDescent="0.2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 x14ac:dyDescent="0.2">
      <c r="A18" s="26"/>
      <c r="B18" s="27"/>
      <c r="C18" s="26"/>
      <c r="D18" s="23" t="s">
        <v>19</v>
      </c>
      <c r="E18" s="26"/>
      <c r="F18" s="26"/>
      <c r="G18" s="26"/>
      <c r="H18" s="26"/>
      <c r="I18" s="23" t="s">
        <v>20</v>
      </c>
      <c r="J18" s="21" t="str">
        <f>IF('Rekapitulácia SO 01 Rek. A a B'!AN11="","",'Rekapitulácia SO 01 Rek. A a B'!AN11)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 x14ac:dyDescent="0.2">
      <c r="A19" s="26"/>
      <c r="B19" s="27"/>
      <c r="C19" s="26"/>
      <c r="D19" s="26"/>
      <c r="E19" s="21" t="str">
        <f>IF('Rekapitulácia SO 01 Rek. A a B'!E12="","",'Rekapitulácia SO 01 Rek. A a B'!E12)</f>
        <v xml:space="preserve"> </v>
      </c>
      <c r="F19" s="26"/>
      <c r="G19" s="26"/>
      <c r="H19" s="26"/>
      <c r="I19" s="23" t="s">
        <v>22</v>
      </c>
      <c r="J19" s="21" t="str">
        <f>IF('Rekapitulácia SO 01 Rek. A a B'!AN12="","",'Rekapitulácia SO 01 Rek. A a B'!AN12)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 x14ac:dyDescent="0.2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 x14ac:dyDescent="0.2">
      <c r="A21" s="26"/>
      <c r="B21" s="27"/>
      <c r="C21" s="26"/>
      <c r="D21" s="23" t="s">
        <v>23</v>
      </c>
      <c r="E21" s="26"/>
      <c r="F21" s="26"/>
      <c r="G21" s="26"/>
      <c r="H21" s="26"/>
      <c r="I21" s="23" t="s">
        <v>20</v>
      </c>
      <c r="J21" s="21" t="str">
        <f>'Rekapitulácia SO 01 Rek. A a B'!AN14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 x14ac:dyDescent="0.2">
      <c r="A22" s="26"/>
      <c r="B22" s="27"/>
      <c r="C22" s="26"/>
      <c r="D22" s="26"/>
      <c r="E22" s="595" t="str">
        <f>'Rekapitulácia SO 01 Rek. A a B'!E15</f>
        <v xml:space="preserve"> </v>
      </c>
      <c r="F22" s="595"/>
      <c r="G22" s="595"/>
      <c r="H22" s="595"/>
      <c r="I22" s="23" t="s">
        <v>22</v>
      </c>
      <c r="J22" s="21" t="str">
        <f>'Rekapitulácia SO 01 Rek. A a B'!AN15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 x14ac:dyDescent="0.2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 x14ac:dyDescent="0.2">
      <c r="A24" s="26"/>
      <c r="B24" s="27"/>
      <c r="C24" s="26"/>
      <c r="D24" s="23" t="s">
        <v>24</v>
      </c>
      <c r="E24" s="26"/>
      <c r="F24" s="26"/>
      <c r="G24" s="26"/>
      <c r="H24" s="26"/>
      <c r="I24" s="23" t="s">
        <v>20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 x14ac:dyDescent="0.2">
      <c r="A25" s="26"/>
      <c r="B25" s="27"/>
      <c r="C25" s="26"/>
      <c r="D25" s="26"/>
      <c r="E25" s="21" t="s">
        <v>25</v>
      </c>
      <c r="F25" s="26"/>
      <c r="G25" s="26"/>
      <c r="H25" s="26"/>
      <c r="I25" s="23" t="s">
        <v>22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 x14ac:dyDescent="0.2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 x14ac:dyDescent="0.2">
      <c r="A27" s="26"/>
      <c r="B27" s="27"/>
      <c r="C27" s="26"/>
      <c r="D27" s="23" t="s">
        <v>27</v>
      </c>
      <c r="E27" s="26"/>
      <c r="F27" s="26"/>
      <c r="G27" s="26"/>
      <c r="H27" s="26"/>
      <c r="I27" s="23" t="s">
        <v>20</v>
      </c>
      <c r="J27" s="21" t="s">
        <v>1</v>
      </c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 x14ac:dyDescent="0.2">
      <c r="A28" s="26"/>
      <c r="B28" s="27"/>
      <c r="C28" s="26"/>
      <c r="D28" s="26"/>
      <c r="E28" s="21" t="s">
        <v>28</v>
      </c>
      <c r="F28" s="26"/>
      <c r="G28" s="26"/>
      <c r="H28" s="26"/>
      <c r="I28" s="23" t="s">
        <v>22</v>
      </c>
      <c r="J28" s="21" t="s">
        <v>1</v>
      </c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 x14ac:dyDescent="0.2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 x14ac:dyDescent="0.2">
      <c r="A30" s="26"/>
      <c r="B30" s="27"/>
      <c r="C30" s="26"/>
      <c r="D30" s="23" t="s">
        <v>29</v>
      </c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 x14ac:dyDescent="0.2">
      <c r="A31" s="98"/>
      <c r="B31" s="99"/>
      <c r="C31" s="98"/>
      <c r="D31" s="98"/>
      <c r="E31" s="597" t="s">
        <v>1</v>
      </c>
      <c r="F31" s="597"/>
      <c r="G31" s="597"/>
      <c r="H31" s="597"/>
      <c r="I31" s="98"/>
      <c r="J31" s="98"/>
      <c r="K31" s="98"/>
      <c r="L31" s="100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</row>
    <row r="32" spans="1:31" s="2" customFormat="1" ht="6.95" customHeight="1" x14ac:dyDescent="0.2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 x14ac:dyDescent="0.2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 x14ac:dyDescent="0.2">
      <c r="A34" s="26"/>
      <c r="B34" s="27"/>
      <c r="C34" s="26"/>
      <c r="D34" s="101" t="s">
        <v>30</v>
      </c>
      <c r="E34" s="26"/>
      <c r="F34" s="26"/>
      <c r="G34" s="26"/>
      <c r="H34" s="26"/>
      <c r="I34" s="26"/>
      <c r="J34" s="68"/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 x14ac:dyDescent="0.2">
      <c r="A35" s="26"/>
      <c r="B35" s="27"/>
      <c r="C35" s="26"/>
      <c r="D35" s="63"/>
      <c r="E35" s="63"/>
      <c r="F35" s="63"/>
      <c r="G35" s="63"/>
      <c r="H35" s="63"/>
      <c r="I35" s="63"/>
      <c r="J35" s="63"/>
      <c r="K35" s="63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 x14ac:dyDescent="0.2">
      <c r="A36" s="26"/>
      <c r="B36" s="27"/>
      <c r="C36" s="26"/>
      <c r="D36" s="26"/>
      <c r="E36" s="26"/>
      <c r="F36" s="30" t="s">
        <v>32</v>
      </c>
      <c r="G36" s="26"/>
      <c r="H36" s="26"/>
      <c r="I36" s="30" t="s">
        <v>31</v>
      </c>
      <c r="J36" s="30" t="s">
        <v>33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 x14ac:dyDescent="0.2">
      <c r="A37" s="26"/>
      <c r="B37" s="27"/>
      <c r="C37" s="26"/>
      <c r="D37" s="97" t="s">
        <v>34</v>
      </c>
      <c r="E37" s="32" t="s">
        <v>35</v>
      </c>
      <c r="F37" s="102">
        <f>ROUND((SUM(BE137:BE279)),  2)</f>
        <v>0</v>
      </c>
      <c r="G37" s="103"/>
      <c r="H37" s="103"/>
      <c r="I37" s="104">
        <v>0.2</v>
      </c>
      <c r="J37" s="102">
        <f>ROUND(((SUM(BE137:BE279))*I37),  2)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 x14ac:dyDescent="0.2">
      <c r="A38" s="26"/>
      <c r="B38" s="27"/>
      <c r="C38" s="26"/>
      <c r="D38" s="26"/>
      <c r="E38" s="32" t="s">
        <v>36</v>
      </c>
      <c r="F38" s="105"/>
      <c r="G38" s="26"/>
      <c r="H38" s="26"/>
      <c r="I38" s="106">
        <v>0.23</v>
      </c>
      <c r="J38" s="105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 x14ac:dyDescent="0.2">
      <c r="A39" s="26"/>
      <c r="B39" s="27"/>
      <c r="C39" s="26"/>
      <c r="D39" s="26"/>
      <c r="E39" s="23" t="s">
        <v>37</v>
      </c>
      <c r="F39" s="105">
        <f>ROUND((SUM(BG137:BG279)),  2)</f>
        <v>0</v>
      </c>
      <c r="G39" s="26"/>
      <c r="H39" s="26"/>
      <c r="I39" s="106">
        <v>0.2</v>
      </c>
      <c r="J39" s="105"/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 x14ac:dyDescent="0.2">
      <c r="A40" s="26"/>
      <c r="B40" s="27"/>
      <c r="C40" s="26"/>
      <c r="D40" s="26"/>
      <c r="E40" s="23" t="s">
        <v>38</v>
      </c>
      <c r="F40" s="105">
        <f>ROUND((SUM(BH137:BH279)),  2)</f>
        <v>0</v>
      </c>
      <c r="G40" s="26"/>
      <c r="H40" s="26"/>
      <c r="I40" s="106">
        <v>0.2</v>
      </c>
      <c r="J40" s="105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 x14ac:dyDescent="0.2">
      <c r="A41" s="26"/>
      <c r="B41" s="27"/>
      <c r="C41" s="26"/>
      <c r="D41" s="26"/>
      <c r="E41" s="32" t="s">
        <v>39</v>
      </c>
      <c r="F41" s="102">
        <f>ROUND((SUM(BI137:BI279)),  2)</f>
        <v>0</v>
      </c>
      <c r="G41" s="103"/>
      <c r="H41" s="103"/>
      <c r="I41" s="104">
        <v>0</v>
      </c>
      <c r="J41" s="102"/>
      <c r="K41" s="26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 x14ac:dyDescent="0.2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 x14ac:dyDescent="0.2">
      <c r="A43" s="26"/>
      <c r="B43" s="27"/>
      <c r="C43" s="107"/>
      <c r="D43" s="108" t="s">
        <v>40</v>
      </c>
      <c r="E43" s="57"/>
      <c r="F43" s="57"/>
      <c r="G43" s="109" t="s">
        <v>41</v>
      </c>
      <c r="H43" s="110" t="s">
        <v>42</v>
      </c>
      <c r="I43" s="57"/>
      <c r="J43" s="111"/>
      <c r="K43" s="112"/>
      <c r="L43" s="39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 x14ac:dyDescent="0.2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9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 x14ac:dyDescent="0.2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 x14ac:dyDescent="0.2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 x14ac:dyDescent="0.2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 x14ac:dyDescent="0.2">
      <c r="A85" s="26"/>
      <c r="B85" s="27"/>
      <c r="C85" s="26"/>
      <c r="D85" s="26"/>
      <c r="E85" s="612" t="str">
        <f>E7</f>
        <v>SOŠ PZ Pezinok, rekonštrukcia ubytovne A a B</v>
      </c>
      <c r="F85" s="613"/>
      <c r="G85" s="613"/>
      <c r="H85" s="613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 x14ac:dyDescent="0.2">
      <c r="B86" s="17"/>
      <c r="C86" s="23" t="s">
        <v>130</v>
      </c>
      <c r="L86" s="17"/>
    </row>
    <row r="87" spans="1:31" s="1" customFormat="1" ht="16.5" customHeight="1" x14ac:dyDescent="0.2">
      <c r="B87" s="17"/>
      <c r="E87" s="612" t="s">
        <v>131</v>
      </c>
      <c r="F87" s="594"/>
      <c r="G87" s="594"/>
      <c r="H87" s="594"/>
      <c r="L87" s="17"/>
    </row>
    <row r="88" spans="1:31" s="1" customFormat="1" ht="12" customHeight="1" x14ac:dyDescent="0.2">
      <c r="B88" s="17"/>
      <c r="C88" s="23" t="s">
        <v>132</v>
      </c>
      <c r="L88" s="17"/>
    </row>
    <row r="89" spans="1:31" s="2" customFormat="1" ht="16.5" customHeight="1" x14ac:dyDescent="0.2">
      <c r="A89" s="26"/>
      <c r="B89" s="27"/>
      <c r="C89" s="26"/>
      <c r="D89" s="26"/>
      <c r="E89" s="614" t="s">
        <v>766</v>
      </c>
      <c r="F89" s="615"/>
      <c r="G89" s="615"/>
      <c r="H89" s="615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 x14ac:dyDescent="0.2">
      <c r="A90" s="26"/>
      <c r="B90" s="27"/>
      <c r="C90" s="23" t="s">
        <v>134</v>
      </c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 x14ac:dyDescent="0.2">
      <c r="A91" s="26"/>
      <c r="B91" s="27"/>
      <c r="C91" s="26"/>
      <c r="D91" s="26"/>
      <c r="E91" s="583" t="str">
        <f>E13</f>
        <v>01.2.4 - Zdravotechnika</v>
      </c>
      <c r="F91" s="615"/>
      <c r="G91" s="615"/>
      <c r="H91" s="615"/>
      <c r="I91" s="26"/>
      <c r="J91" s="26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 x14ac:dyDescent="0.2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 x14ac:dyDescent="0.2">
      <c r="A93" s="26"/>
      <c r="B93" s="27"/>
      <c r="C93" s="23" t="s">
        <v>16</v>
      </c>
      <c r="D93" s="26"/>
      <c r="E93" s="26"/>
      <c r="F93" s="21" t="str">
        <f>F16</f>
        <v>Pezinok</v>
      </c>
      <c r="G93" s="26"/>
      <c r="H93" s="26"/>
      <c r="I93" s="23" t="s">
        <v>18</v>
      </c>
      <c r="J93" s="52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 x14ac:dyDescent="0.2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5.7" customHeight="1" x14ac:dyDescent="0.2">
      <c r="A95" s="26"/>
      <c r="B95" s="27"/>
      <c r="C95" s="23" t="s">
        <v>19</v>
      </c>
      <c r="D95" s="26"/>
      <c r="E95" s="26"/>
      <c r="F95" s="21" t="str">
        <f>E19</f>
        <v xml:space="preserve"> </v>
      </c>
      <c r="G95" s="26"/>
      <c r="H95" s="26"/>
      <c r="I95" s="23" t="s">
        <v>24</v>
      </c>
      <c r="J95" s="24" t="str">
        <f>E25</f>
        <v>Ing. arch. Rudolf Melčak, SKA</v>
      </c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 x14ac:dyDescent="0.2">
      <c r="A96" s="26"/>
      <c r="B96" s="27"/>
      <c r="C96" s="23" t="s">
        <v>23</v>
      </c>
      <c r="D96" s="26"/>
      <c r="E96" s="26"/>
      <c r="F96" s="21" t="str">
        <f>IF(E22="","",E22)</f>
        <v xml:space="preserve"> </v>
      </c>
      <c r="G96" s="26"/>
      <c r="H96" s="26"/>
      <c r="I96" s="23" t="s">
        <v>27</v>
      </c>
      <c r="J96" s="24" t="str">
        <f>E28</f>
        <v>Rosoft s.r.o.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 x14ac:dyDescent="0.2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 x14ac:dyDescent="0.2">
      <c r="A98" s="26"/>
      <c r="B98" s="27"/>
      <c r="C98" s="115" t="s">
        <v>137</v>
      </c>
      <c r="D98" s="107"/>
      <c r="E98" s="107"/>
      <c r="F98" s="107"/>
      <c r="G98" s="107"/>
      <c r="H98" s="107"/>
      <c r="I98" s="107"/>
      <c r="J98" s="116" t="s">
        <v>138</v>
      </c>
      <c r="K98" s="107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 x14ac:dyDescent="0.2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 x14ac:dyDescent="0.2">
      <c r="A100" s="26"/>
      <c r="B100" s="27"/>
      <c r="C100" s="117" t="s">
        <v>139</v>
      </c>
      <c r="D100" s="26"/>
      <c r="E100" s="26"/>
      <c r="F100" s="26"/>
      <c r="G100" s="26"/>
      <c r="H100" s="26"/>
      <c r="I100" s="26"/>
      <c r="J100" s="68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/>
    </row>
    <row r="101" spans="1:47" s="9" customFormat="1" ht="24.95" customHeight="1" x14ac:dyDescent="0.2">
      <c r="B101" s="118"/>
      <c r="D101" s="119" t="s">
        <v>141</v>
      </c>
      <c r="E101" s="120"/>
      <c r="F101" s="120"/>
      <c r="G101" s="120"/>
      <c r="H101" s="120"/>
      <c r="I101" s="120"/>
      <c r="J101" s="121"/>
      <c r="L101" s="118"/>
    </row>
    <row r="102" spans="1:47" s="10" customFormat="1" ht="19.899999999999999" customHeight="1" x14ac:dyDescent="0.2">
      <c r="B102" s="122"/>
      <c r="D102" s="123" t="s">
        <v>768</v>
      </c>
      <c r="E102" s="124"/>
      <c r="F102" s="124"/>
      <c r="G102" s="124"/>
      <c r="H102" s="124"/>
      <c r="I102" s="124"/>
      <c r="J102" s="125"/>
      <c r="L102" s="122"/>
    </row>
    <row r="103" spans="1:47" s="10" customFormat="1" ht="19.899999999999999" customHeight="1" x14ac:dyDescent="0.2">
      <c r="B103" s="122"/>
      <c r="D103" s="123" t="s">
        <v>770</v>
      </c>
      <c r="E103" s="124"/>
      <c r="F103" s="124"/>
      <c r="G103" s="124"/>
      <c r="H103" s="124"/>
      <c r="I103" s="124"/>
      <c r="J103" s="125"/>
      <c r="L103" s="122"/>
    </row>
    <row r="104" spans="1:47" s="10" customFormat="1" ht="19.899999999999999" customHeight="1" x14ac:dyDescent="0.2">
      <c r="B104" s="122"/>
      <c r="D104" s="123" t="s">
        <v>1197</v>
      </c>
      <c r="E104" s="124"/>
      <c r="F104" s="124"/>
      <c r="G104" s="124"/>
      <c r="H104" s="124"/>
      <c r="I104" s="124"/>
      <c r="J104" s="125"/>
      <c r="L104" s="122"/>
    </row>
    <row r="105" spans="1:47" s="227" customFormat="1" ht="19.899999999999999" customHeight="1" x14ac:dyDescent="0.2">
      <c r="B105" s="122"/>
      <c r="D105" s="123" t="s">
        <v>144</v>
      </c>
      <c r="E105" s="124"/>
      <c r="F105" s="124"/>
      <c r="G105" s="124"/>
      <c r="H105" s="124"/>
      <c r="I105" s="124"/>
      <c r="J105" s="125"/>
      <c r="L105" s="122"/>
    </row>
    <row r="106" spans="1:47" s="9" customFormat="1" ht="24.95" customHeight="1" x14ac:dyDescent="0.2">
      <c r="B106" s="118"/>
      <c r="D106" s="119" t="s">
        <v>221</v>
      </c>
      <c r="E106" s="120"/>
      <c r="F106" s="120"/>
      <c r="G106" s="120"/>
      <c r="H106" s="120"/>
      <c r="I106" s="120"/>
      <c r="J106" s="121"/>
      <c r="L106" s="118"/>
    </row>
    <row r="107" spans="1:47" s="10" customFormat="1" ht="19.899999999999999" customHeight="1" x14ac:dyDescent="0.2">
      <c r="B107" s="122"/>
      <c r="D107" s="123" t="s">
        <v>223</v>
      </c>
      <c r="E107" s="124"/>
      <c r="F107" s="124"/>
      <c r="G107" s="124"/>
      <c r="H107" s="124"/>
      <c r="I107" s="124"/>
      <c r="J107" s="125"/>
      <c r="L107" s="122"/>
    </row>
    <row r="108" spans="1:47" s="10" customFormat="1" ht="19.899999999999999" customHeight="1" x14ac:dyDescent="0.2">
      <c r="B108" s="122"/>
      <c r="D108" s="123" t="s">
        <v>1198</v>
      </c>
      <c r="E108" s="124"/>
      <c r="F108" s="124"/>
      <c r="G108" s="124"/>
      <c r="H108" s="124"/>
      <c r="I108" s="124"/>
      <c r="J108" s="125"/>
      <c r="L108" s="122"/>
    </row>
    <row r="109" spans="1:47" s="10" customFormat="1" ht="19.899999999999999" customHeight="1" x14ac:dyDescent="0.2">
      <c r="B109" s="122"/>
      <c r="D109" s="123" t="s">
        <v>1199</v>
      </c>
      <c r="E109" s="124"/>
      <c r="F109" s="124"/>
      <c r="G109" s="124"/>
      <c r="H109" s="124"/>
      <c r="I109" s="124"/>
      <c r="J109" s="125"/>
      <c r="L109" s="122"/>
    </row>
    <row r="110" spans="1:47" s="10" customFormat="1" ht="19.899999999999999" customHeight="1" x14ac:dyDescent="0.2">
      <c r="B110" s="122"/>
      <c r="D110" s="123" t="s">
        <v>1200</v>
      </c>
      <c r="E110" s="124"/>
      <c r="F110" s="124"/>
      <c r="G110" s="124"/>
      <c r="H110" s="124"/>
      <c r="I110" s="124"/>
      <c r="J110" s="125"/>
      <c r="L110" s="122"/>
    </row>
    <row r="111" spans="1:47" s="10" customFormat="1" ht="19.899999999999999" customHeight="1" x14ac:dyDescent="0.2">
      <c r="B111" s="122"/>
      <c r="D111" s="123" t="s">
        <v>1201</v>
      </c>
      <c r="E111" s="124"/>
      <c r="F111" s="124"/>
      <c r="G111" s="124"/>
      <c r="H111" s="124"/>
      <c r="I111" s="124"/>
      <c r="J111" s="125"/>
      <c r="L111" s="122"/>
    </row>
    <row r="112" spans="1:47" s="10" customFormat="1" ht="19.899999999999999" customHeight="1" x14ac:dyDescent="0.2">
      <c r="B112" s="122"/>
      <c r="D112" s="123" t="s">
        <v>1202</v>
      </c>
      <c r="E112" s="124"/>
      <c r="F112" s="124"/>
      <c r="G112" s="124"/>
      <c r="H112" s="124"/>
      <c r="I112" s="124"/>
      <c r="J112" s="125"/>
      <c r="L112" s="122"/>
    </row>
    <row r="113" spans="1:31" s="10" customFormat="1" ht="19.899999999999999" customHeight="1" x14ac:dyDescent="0.2">
      <c r="B113" s="122"/>
      <c r="D113" s="123" t="s">
        <v>773</v>
      </c>
      <c r="E113" s="124"/>
      <c r="F113" s="124"/>
      <c r="G113" s="124"/>
      <c r="H113" s="124"/>
      <c r="I113" s="124"/>
      <c r="J113" s="125"/>
      <c r="L113" s="122"/>
    </row>
    <row r="114" spans="1:31" s="2" customFormat="1" ht="21.75" customHeight="1" x14ac:dyDescent="0.2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6.95" customHeight="1" x14ac:dyDescent="0.2">
      <c r="A115" s="26"/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9" spans="1:31" s="2" customFormat="1" ht="6.95" customHeight="1" x14ac:dyDescent="0.2">
      <c r="A119" s="26"/>
      <c r="B119" s="46"/>
      <c r="C119" s="47"/>
      <c r="D119" s="47"/>
      <c r="E119" s="47"/>
      <c r="F119" s="47"/>
      <c r="G119" s="47"/>
      <c r="H119" s="47"/>
      <c r="I119" s="47"/>
      <c r="J119" s="47"/>
      <c r="K119" s="47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24.95" customHeight="1" x14ac:dyDescent="0.2">
      <c r="A120" s="26"/>
      <c r="B120" s="27"/>
      <c r="C120" s="18" t="s">
        <v>146</v>
      </c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6.95" customHeight="1" x14ac:dyDescent="0.2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2" customHeight="1" x14ac:dyDescent="0.2">
      <c r="A122" s="26"/>
      <c r="B122" s="27"/>
      <c r="C122" s="23" t="s">
        <v>13</v>
      </c>
      <c r="D122" s="26"/>
      <c r="E122" s="26"/>
      <c r="F122" s="26"/>
      <c r="G122" s="26"/>
      <c r="H122" s="26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6.5" customHeight="1" x14ac:dyDescent="0.2">
      <c r="A123" s="26"/>
      <c r="B123" s="27"/>
      <c r="C123" s="26"/>
      <c r="D123" s="26"/>
      <c r="E123" s="612" t="str">
        <f>E7</f>
        <v>SOŠ PZ Pezinok, rekonštrukcia ubytovne A a B</v>
      </c>
      <c r="F123" s="613"/>
      <c r="G123" s="613"/>
      <c r="H123" s="613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1" customFormat="1" ht="12" customHeight="1" x14ac:dyDescent="0.2">
      <c r="B124" s="17"/>
      <c r="C124" s="23" t="s">
        <v>130</v>
      </c>
      <c r="L124" s="17"/>
    </row>
    <row r="125" spans="1:31" s="1" customFormat="1" ht="16.5" customHeight="1" x14ac:dyDescent="0.2">
      <c r="B125" s="17"/>
      <c r="E125" s="612" t="s">
        <v>131</v>
      </c>
      <c r="F125" s="594"/>
      <c r="G125" s="594"/>
      <c r="H125" s="594"/>
      <c r="L125" s="17"/>
    </row>
    <row r="126" spans="1:31" s="1" customFormat="1" ht="12" customHeight="1" x14ac:dyDescent="0.2">
      <c r="B126" s="17"/>
      <c r="C126" s="23" t="s">
        <v>132</v>
      </c>
      <c r="L126" s="17"/>
    </row>
    <row r="127" spans="1:31" s="2" customFormat="1" ht="16.5" customHeight="1" x14ac:dyDescent="0.2">
      <c r="A127" s="26"/>
      <c r="B127" s="27"/>
      <c r="C127" s="26"/>
      <c r="D127" s="26"/>
      <c r="E127" s="614" t="s">
        <v>766</v>
      </c>
      <c r="F127" s="615"/>
      <c r="G127" s="615"/>
      <c r="H127" s="615"/>
      <c r="I127" s="26"/>
      <c r="J127" s="26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2" customHeight="1" x14ac:dyDescent="0.2">
      <c r="A128" s="26"/>
      <c r="B128" s="27"/>
      <c r="C128" s="23" t="s">
        <v>134</v>
      </c>
      <c r="D128" s="26"/>
      <c r="E128" s="26"/>
      <c r="F128" s="26"/>
      <c r="G128" s="26"/>
      <c r="H128" s="26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16.5" customHeight="1" x14ac:dyDescent="0.2">
      <c r="A129" s="26"/>
      <c r="B129" s="27"/>
      <c r="C129" s="26"/>
      <c r="D129" s="26"/>
      <c r="E129" s="583" t="str">
        <f>E13</f>
        <v>01.2.4 - Zdravotechnika</v>
      </c>
      <c r="F129" s="615"/>
      <c r="G129" s="615"/>
      <c r="H129" s="615"/>
      <c r="I129" s="26"/>
      <c r="J129" s="26"/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6.95" customHeight="1" x14ac:dyDescent="0.2">
      <c r="A130" s="26"/>
      <c r="B130" s="27"/>
      <c r="C130" s="26"/>
      <c r="D130" s="26"/>
      <c r="E130" s="26"/>
      <c r="F130" s="26"/>
      <c r="G130" s="26"/>
      <c r="H130" s="26"/>
      <c r="I130" s="26"/>
      <c r="J130" s="26"/>
      <c r="K130" s="26"/>
      <c r="L130" s="3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2" customHeight="1" x14ac:dyDescent="0.2">
      <c r="A131" s="26"/>
      <c r="B131" s="27"/>
      <c r="C131" s="23" t="s">
        <v>16</v>
      </c>
      <c r="D131" s="26"/>
      <c r="E131" s="26"/>
      <c r="F131" s="21" t="str">
        <f>F16</f>
        <v>Pezinok</v>
      </c>
      <c r="G131" s="26"/>
      <c r="H131" s="26"/>
      <c r="I131" s="23" t="s">
        <v>18</v>
      </c>
      <c r="J131" s="52"/>
      <c r="K131" s="26"/>
      <c r="L131" s="3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6.95" customHeight="1" x14ac:dyDescent="0.2">
      <c r="A132" s="26"/>
      <c r="B132" s="27"/>
      <c r="C132" s="26"/>
      <c r="D132" s="26"/>
      <c r="E132" s="26"/>
      <c r="F132" s="26"/>
      <c r="G132" s="26"/>
      <c r="H132" s="26"/>
      <c r="I132" s="26"/>
      <c r="J132" s="26"/>
      <c r="K132" s="26"/>
      <c r="L132" s="39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2" customFormat="1" ht="25.7" customHeight="1" x14ac:dyDescent="0.2">
      <c r="A133" s="26"/>
      <c r="B133" s="27"/>
      <c r="C133" s="23" t="s">
        <v>19</v>
      </c>
      <c r="D133" s="26"/>
      <c r="E133" s="26"/>
      <c r="F133" s="21" t="str">
        <f>E19</f>
        <v xml:space="preserve"> </v>
      </c>
      <c r="G133" s="26"/>
      <c r="H133" s="26"/>
      <c r="I133" s="23" t="s">
        <v>24</v>
      </c>
      <c r="J133" s="24" t="str">
        <f>E25</f>
        <v>Ing. arch. Rudolf Melčak, SKA</v>
      </c>
      <c r="K133" s="26"/>
      <c r="L133" s="39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5" s="2" customFormat="1" ht="15.2" customHeight="1" x14ac:dyDescent="0.2">
      <c r="A134" s="26"/>
      <c r="B134" s="27"/>
      <c r="C134" s="23" t="s">
        <v>23</v>
      </c>
      <c r="D134" s="26"/>
      <c r="E134" s="26"/>
      <c r="F134" s="21" t="str">
        <f>IF(E22="","",E22)</f>
        <v xml:space="preserve"> </v>
      </c>
      <c r="G134" s="26"/>
      <c r="H134" s="26"/>
      <c r="I134" s="23" t="s">
        <v>27</v>
      </c>
      <c r="J134" s="24" t="str">
        <f>E28</f>
        <v>Rosoft s.r.o.</v>
      </c>
      <c r="K134" s="26"/>
      <c r="L134" s="39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65" s="2" customFormat="1" ht="10.35" customHeight="1" x14ac:dyDescent="0.2">
      <c r="A135" s="26"/>
      <c r="B135" s="27"/>
      <c r="C135" s="26"/>
      <c r="D135" s="26"/>
      <c r="E135" s="26"/>
      <c r="F135" s="26"/>
      <c r="G135" s="26"/>
      <c r="H135" s="26"/>
      <c r="I135" s="26"/>
      <c r="J135" s="26"/>
      <c r="K135" s="26"/>
      <c r="L135" s="39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65" s="11" customFormat="1" ht="29.25" customHeight="1" x14ac:dyDescent="0.2">
      <c r="A136" s="126"/>
      <c r="B136" s="127"/>
      <c r="C136" s="128" t="s">
        <v>147</v>
      </c>
      <c r="D136" s="129" t="s">
        <v>55</v>
      </c>
      <c r="E136" s="129" t="s">
        <v>51</v>
      </c>
      <c r="F136" s="129" t="s">
        <v>52</v>
      </c>
      <c r="G136" s="129" t="s">
        <v>148</v>
      </c>
      <c r="H136" s="129" t="s">
        <v>149</v>
      </c>
      <c r="I136" s="129" t="s">
        <v>150</v>
      </c>
      <c r="J136" s="130" t="s">
        <v>138</v>
      </c>
      <c r="K136" s="131" t="s">
        <v>151</v>
      </c>
      <c r="L136" s="132"/>
      <c r="M136" s="59"/>
      <c r="N136" s="60"/>
      <c r="O136" s="60"/>
      <c r="P136" s="60"/>
      <c r="Q136" s="60"/>
      <c r="R136" s="60"/>
      <c r="S136" s="60"/>
      <c r="T136" s="61"/>
      <c r="U136" s="126"/>
      <c r="V136" s="126"/>
      <c r="W136" s="126"/>
      <c r="X136" s="126"/>
      <c r="Y136" s="126"/>
      <c r="Z136" s="126"/>
      <c r="AA136" s="126"/>
      <c r="AB136" s="126"/>
      <c r="AC136" s="126"/>
      <c r="AD136" s="126"/>
      <c r="AE136" s="126"/>
    </row>
    <row r="137" spans="1:65" s="2" customFormat="1" ht="22.9" customHeight="1" x14ac:dyDescent="0.25">
      <c r="A137" s="26"/>
      <c r="B137" s="27"/>
      <c r="C137" s="66" t="s">
        <v>139</v>
      </c>
      <c r="D137" s="26"/>
      <c r="E137" s="26"/>
      <c r="F137" s="26"/>
      <c r="G137" s="26"/>
      <c r="H137" s="26"/>
      <c r="I137" s="26"/>
      <c r="J137" s="133"/>
      <c r="K137" s="26"/>
      <c r="L137" s="27"/>
      <c r="M137" s="62"/>
      <c r="N137" s="53"/>
      <c r="O137" s="63"/>
      <c r="P137" s="134"/>
      <c r="Q137" s="63"/>
      <c r="R137" s="134"/>
      <c r="S137" s="63"/>
      <c r="T137" s="135"/>
      <c r="U137" s="26"/>
      <c r="V137" s="198"/>
      <c r="W137" s="26"/>
      <c r="X137" s="26"/>
      <c r="Y137" s="26"/>
      <c r="Z137" s="26"/>
      <c r="AA137" s="26"/>
      <c r="AB137" s="26"/>
      <c r="AC137" s="26"/>
      <c r="AD137" s="26"/>
      <c r="AE137" s="26"/>
      <c r="AT137" s="14"/>
      <c r="AU137" s="14"/>
      <c r="BK137" s="136"/>
    </row>
    <row r="138" spans="1:65" s="12" customFormat="1" ht="25.9" customHeight="1" x14ac:dyDescent="0.2">
      <c r="B138" s="137"/>
      <c r="D138" s="138" t="s">
        <v>69</v>
      </c>
      <c r="E138" s="139" t="s">
        <v>158</v>
      </c>
      <c r="F138" s="139" t="s">
        <v>159</v>
      </c>
      <c r="J138" s="140"/>
      <c r="L138" s="137"/>
      <c r="M138" s="141"/>
      <c r="N138" s="142"/>
      <c r="O138" s="142"/>
      <c r="P138" s="143"/>
      <c r="Q138" s="142"/>
      <c r="R138" s="143"/>
      <c r="S138" s="142"/>
      <c r="T138" s="144"/>
      <c r="V138" s="382"/>
      <c r="AR138" s="138"/>
      <c r="AT138" s="145"/>
      <c r="AU138" s="145"/>
      <c r="AY138" s="138"/>
      <c r="BK138" s="146"/>
    </row>
    <row r="139" spans="1:65" s="12" customFormat="1" ht="22.9" customHeight="1" x14ac:dyDescent="0.2">
      <c r="B139" s="137"/>
      <c r="D139" s="138" t="s">
        <v>69</v>
      </c>
      <c r="E139" s="147" t="s">
        <v>77</v>
      </c>
      <c r="F139" s="147" t="s">
        <v>782</v>
      </c>
      <c r="J139" s="148"/>
      <c r="L139" s="137"/>
      <c r="M139" s="141"/>
      <c r="N139" s="142"/>
      <c r="O139" s="142"/>
      <c r="P139" s="143"/>
      <c r="Q139" s="142"/>
      <c r="R139" s="143"/>
      <c r="S139" s="142"/>
      <c r="T139" s="144"/>
      <c r="AR139" s="138"/>
      <c r="AT139" s="145"/>
      <c r="AU139" s="145"/>
      <c r="AY139" s="138"/>
      <c r="BK139" s="146"/>
    </row>
    <row r="140" spans="1:65" s="2" customFormat="1" ht="16.5" customHeight="1" x14ac:dyDescent="0.2">
      <c r="A140" s="26"/>
      <c r="B140" s="149"/>
      <c r="C140" s="150" t="s">
        <v>77</v>
      </c>
      <c r="D140" s="150" t="s">
        <v>162</v>
      </c>
      <c r="E140" s="151" t="s">
        <v>789</v>
      </c>
      <c r="F140" s="152" t="s">
        <v>790</v>
      </c>
      <c r="G140" s="153" t="s">
        <v>164</v>
      </c>
      <c r="H140" s="154">
        <v>132.30000000000001</v>
      </c>
      <c r="I140" s="155"/>
      <c r="J140" s="155"/>
      <c r="K140" s="156"/>
      <c r="L140" s="27"/>
      <c r="M140" s="157"/>
      <c r="N140" s="158"/>
      <c r="O140" s="159"/>
      <c r="P140" s="159"/>
      <c r="Q140" s="159"/>
      <c r="R140" s="159"/>
      <c r="S140" s="159"/>
      <c r="T140" s="160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/>
      <c r="AT140" s="161"/>
      <c r="AU140" s="161"/>
      <c r="AY140" s="14"/>
      <c r="BE140" s="162"/>
      <c r="BF140" s="162"/>
      <c r="BG140" s="162"/>
      <c r="BH140" s="162"/>
      <c r="BI140" s="162"/>
      <c r="BJ140" s="14"/>
      <c r="BK140" s="162"/>
      <c r="BL140" s="14"/>
      <c r="BM140" s="161"/>
    </row>
    <row r="141" spans="1:65" s="2" customFormat="1" ht="37.9" customHeight="1" x14ac:dyDescent="0.2">
      <c r="A141" s="26"/>
      <c r="B141" s="149"/>
      <c r="C141" s="150" t="s">
        <v>82</v>
      </c>
      <c r="D141" s="150" t="s">
        <v>162</v>
      </c>
      <c r="E141" s="151" t="s">
        <v>791</v>
      </c>
      <c r="F141" s="152" t="s">
        <v>792</v>
      </c>
      <c r="G141" s="153" t="s">
        <v>164</v>
      </c>
      <c r="H141" s="154">
        <v>132.30000000000001</v>
      </c>
      <c r="I141" s="155"/>
      <c r="J141" s="155"/>
      <c r="K141" s="156"/>
      <c r="L141" s="27"/>
      <c r="M141" s="157"/>
      <c r="N141" s="158"/>
      <c r="O141" s="159"/>
      <c r="P141" s="159"/>
      <c r="Q141" s="159"/>
      <c r="R141" s="159"/>
      <c r="S141" s="159"/>
      <c r="T141" s="160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/>
      <c r="AT141" s="161"/>
      <c r="AU141" s="161"/>
      <c r="AY141" s="14"/>
      <c r="BE141" s="162"/>
      <c r="BF141" s="162"/>
      <c r="BG141" s="162"/>
      <c r="BH141" s="162"/>
      <c r="BI141" s="162"/>
      <c r="BJ141" s="14"/>
      <c r="BK141" s="162"/>
      <c r="BL141" s="14"/>
      <c r="BM141" s="161"/>
    </row>
    <row r="142" spans="1:65" s="2" customFormat="1" ht="24.2" customHeight="1" x14ac:dyDescent="0.2">
      <c r="A142" s="26"/>
      <c r="B142" s="149"/>
      <c r="C142" s="150" t="s">
        <v>87</v>
      </c>
      <c r="D142" s="150" t="s">
        <v>162</v>
      </c>
      <c r="E142" s="151" t="s">
        <v>1203</v>
      </c>
      <c r="F142" s="152" t="s">
        <v>1204</v>
      </c>
      <c r="G142" s="153" t="s">
        <v>168</v>
      </c>
      <c r="H142" s="154">
        <v>264.60000000000002</v>
      </c>
      <c r="I142" s="155"/>
      <c r="J142" s="155"/>
      <c r="K142" s="156"/>
      <c r="L142" s="27"/>
      <c r="M142" s="157"/>
      <c r="N142" s="158"/>
      <c r="O142" s="159"/>
      <c r="P142" s="159"/>
      <c r="Q142" s="159"/>
      <c r="R142" s="159"/>
      <c r="S142" s="159"/>
      <c r="T142" s="160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1"/>
      <c r="AT142" s="161"/>
      <c r="AU142" s="161"/>
      <c r="AY142" s="14"/>
      <c r="BE142" s="162"/>
      <c r="BF142" s="162"/>
      <c r="BG142" s="162"/>
      <c r="BH142" s="162"/>
      <c r="BI142" s="162"/>
      <c r="BJ142" s="14"/>
      <c r="BK142" s="162"/>
      <c r="BL142" s="14"/>
      <c r="BM142" s="161"/>
    </row>
    <row r="143" spans="1:65" s="2" customFormat="1" ht="24.2" customHeight="1" x14ac:dyDescent="0.2">
      <c r="A143" s="26"/>
      <c r="B143" s="149"/>
      <c r="C143" s="150" t="s">
        <v>118</v>
      </c>
      <c r="D143" s="150" t="s">
        <v>162</v>
      </c>
      <c r="E143" s="151" t="s">
        <v>1205</v>
      </c>
      <c r="F143" s="152" t="s">
        <v>1206</v>
      </c>
      <c r="G143" s="153" t="s">
        <v>168</v>
      </c>
      <c r="H143" s="154">
        <v>264.60000000000002</v>
      </c>
      <c r="I143" s="155"/>
      <c r="J143" s="155"/>
      <c r="K143" s="156"/>
      <c r="L143" s="27"/>
      <c r="M143" s="157"/>
      <c r="N143" s="158"/>
      <c r="O143" s="159"/>
      <c r="P143" s="159"/>
      <c r="Q143" s="159"/>
      <c r="R143" s="159"/>
      <c r="S143" s="159"/>
      <c r="T143" s="160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/>
      <c r="AT143" s="161"/>
      <c r="AU143" s="161"/>
      <c r="AY143" s="14"/>
      <c r="BE143" s="162"/>
      <c r="BF143" s="162"/>
      <c r="BG143" s="162"/>
      <c r="BH143" s="162"/>
      <c r="BI143" s="162"/>
      <c r="BJ143" s="14"/>
      <c r="BK143" s="162"/>
      <c r="BL143" s="14"/>
      <c r="BM143" s="161"/>
    </row>
    <row r="144" spans="1:65" s="2" customFormat="1" ht="24.2" customHeight="1" x14ac:dyDescent="0.2">
      <c r="A144" s="26"/>
      <c r="B144" s="149"/>
      <c r="C144" s="150" t="s">
        <v>172</v>
      </c>
      <c r="D144" s="150" t="s">
        <v>162</v>
      </c>
      <c r="E144" s="151" t="s">
        <v>1207</v>
      </c>
      <c r="F144" s="152" t="s">
        <v>1208</v>
      </c>
      <c r="G144" s="153" t="s">
        <v>164</v>
      </c>
      <c r="H144" s="154">
        <v>83.3</v>
      </c>
      <c r="I144" s="155"/>
      <c r="J144" s="155"/>
      <c r="K144" s="156"/>
      <c r="L144" s="27"/>
      <c r="M144" s="157"/>
      <c r="N144" s="158"/>
      <c r="O144" s="159"/>
      <c r="P144" s="159"/>
      <c r="Q144" s="159"/>
      <c r="R144" s="159"/>
      <c r="S144" s="159"/>
      <c r="T144" s="160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/>
      <c r="AT144" s="161"/>
      <c r="AU144" s="161"/>
      <c r="AY144" s="14"/>
      <c r="BE144" s="162"/>
      <c r="BF144" s="162"/>
      <c r="BG144" s="162"/>
      <c r="BH144" s="162"/>
      <c r="BI144" s="162"/>
      <c r="BJ144" s="14"/>
      <c r="BK144" s="162"/>
      <c r="BL144" s="14"/>
      <c r="BM144" s="161"/>
    </row>
    <row r="145" spans="1:65" s="2" customFormat="1" ht="24.2" customHeight="1" x14ac:dyDescent="0.2">
      <c r="A145" s="26"/>
      <c r="B145" s="149"/>
      <c r="C145" s="150" t="s">
        <v>165</v>
      </c>
      <c r="D145" s="150" t="s">
        <v>162</v>
      </c>
      <c r="E145" s="151" t="s">
        <v>1209</v>
      </c>
      <c r="F145" s="152" t="s">
        <v>1210</v>
      </c>
      <c r="G145" s="153" t="s">
        <v>164</v>
      </c>
      <c r="H145" s="154">
        <v>42</v>
      </c>
      <c r="I145" s="155"/>
      <c r="J145" s="155"/>
      <c r="K145" s="156"/>
      <c r="L145" s="27"/>
      <c r="M145" s="157"/>
      <c r="N145" s="158"/>
      <c r="O145" s="159"/>
      <c r="P145" s="159"/>
      <c r="Q145" s="159"/>
      <c r="R145" s="159"/>
      <c r="S145" s="159"/>
      <c r="T145" s="160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/>
      <c r="AT145" s="161"/>
      <c r="AU145" s="161"/>
      <c r="AY145" s="14"/>
      <c r="BE145" s="162"/>
      <c r="BF145" s="162"/>
      <c r="BG145" s="162"/>
      <c r="BH145" s="162"/>
      <c r="BI145" s="162"/>
      <c r="BJ145" s="14"/>
      <c r="BK145" s="162"/>
      <c r="BL145" s="14"/>
      <c r="BM145" s="161"/>
    </row>
    <row r="146" spans="1:65" s="2" customFormat="1" ht="16.5" customHeight="1" x14ac:dyDescent="0.2">
      <c r="A146" s="26"/>
      <c r="B146" s="149"/>
      <c r="C146" s="167" t="s">
        <v>177</v>
      </c>
      <c r="D146" s="167" t="s">
        <v>261</v>
      </c>
      <c r="E146" s="168" t="s">
        <v>1211</v>
      </c>
      <c r="F146" s="169" t="s">
        <v>1212</v>
      </c>
      <c r="G146" s="170" t="s">
        <v>219</v>
      </c>
      <c r="H146" s="171">
        <v>79.38</v>
      </c>
      <c r="I146" s="172"/>
      <c r="J146" s="172"/>
      <c r="K146" s="173"/>
      <c r="L146" s="174"/>
      <c r="M146" s="175"/>
      <c r="N146" s="176"/>
      <c r="O146" s="159"/>
      <c r="P146" s="159"/>
      <c r="Q146" s="159"/>
      <c r="R146" s="159"/>
      <c r="S146" s="159"/>
      <c r="T146" s="160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/>
      <c r="AT146" s="161"/>
      <c r="AU146" s="161"/>
      <c r="AY146" s="14"/>
      <c r="BE146" s="162"/>
      <c r="BF146" s="162"/>
      <c r="BG146" s="162"/>
      <c r="BH146" s="162"/>
      <c r="BI146" s="162"/>
      <c r="BJ146" s="14"/>
      <c r="BK146" s="162"/>
      <c r="BL146" s="14"/>
      <c r="BM146" s="161"/>
    </row>
    <row r="147" spans="1:65" s="12" customFormat="1" ht="22.9" customHeight="1" x14ac:dyDescent="0.2">
      <c r="B147" s="137"/>
      <c r="D147" s="138" t="s">
        <v>69</v>
      </c>
      <c r="E147" s="147" t="s">
        <v>118</v>
      </c>
      <c r="F147" s="147" t="s">
        <v>827</v>
      </c>
      <c r="J147" s="148"/>
      <c r="L147" s="137"/>
      <c r="M147" s="141"/>
      <c r="N147" s="142"/>
      <c r="O147" s="142"/>
      <c r="P147" s="143"/>
      <c r="Q147" s="142"/>
      <c r="R147" s="143"/>
      <c r="S147" s="142"/>
      <c r="T147" s="144"/>
      <c r="AR147" s="138"/>
      <c r="AT147" s="145"/>
      <c r="AU147" s="145"/>
      <c r="AY147" s="138"/>
      <c r="BK147" s="146"/>
    </row>
    <row r="148" spans="1:65" s="2" customFormat="1" ht="37.9" customHeight="1" x14ac:dyDescent="0.2">
      <c r="A148" s="26"/>
      <c r="B148" s="149"/>
      <c r="C148" s="150" t="s">
        <v>180</v>
      </c>
      <c r="D148" s="150" t="s">
        <v>162</v>
      </c>
      <c r="E148" s="151" t="s">
        <v>1213</v>
      </c>
      <c r="F148" s="152" t="s">
        <v>1214</v>
      </c>
      <c r="G148" s="153" t="s">
        <v>164</v>
      </c>
      <c r="H148" s="154">
        <v>7</v>
      </c>
      <c r="I148" s="155"/>
      <c r="J148" s="155"/>
      <c r="K148" s="156"/>
      <c r="L148" s="27"/>
      <c r="M148" s="157"/>
      <c r="N148" s="158"/>
      <c r="O148" s="159"/>
      <c r="P148" s="159"/>
      <c r="Q148" s="159"/>
      <c r="R148" s="159"/>
      <c r="S148" s="159"/>
      <c r="T148" s="160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1"/>
      <c r="AT148" s="161"/>
      <c r="AU148" s="161"/>
      <c r="AY148" s="14"/>
      <c r="BE148" s="162"/>
      <c r="BF148" s="162"/>
      <c r="BG148" s="162"/>
      <c r="BH148" s="162"/>
      <c r="BI148" s="162"/>
      <c r="BJ148" s="14"/>
      <c r="BK148" s="162"/>
      <c r="BL148" s="14"/>
      <c r="BM148" s="161"/>
    </row>
    <row r="149" spans="1:65" s="12" customFormat="1" ht="22.9" customHeight="1" x14ac:dyDescent="0.2">
      <c r="B149" s="137"/>
      <c r="D149" s="138" t="s">
        <v>69</v>
      </c>
      <c r="E149" s="147" t="s">
        <v>180</v>
      </c>
      <c r="F149" s="147" t="s">
        <v>1215</v>
      </c>
      <c r="J149" s="148"/>
      <c r="L149" s="137"/>
      <c r="M149" s="141"/>
      <c r="N149" s="142"/>
      <c r="O149" s="142"/>
      <c r="P149" s="143"/>
      <c r="Q149" s="142"/>
      <c r="R149" s="143"/>
      <c r="S149" s="142"/>
      <c r="T149" s="144"/>
      <c r="AR149" s="138"/>
      <c r="AT149" s="145"/>
      <c r="AU149" s="145"/>
      <c r="AY149" s="138"/>
      <c r="BK149" s="146"/>
    </row>
    <row r="150" spans="1:65" s="2" customFormat="1" ht="24.2" customHeight="1" x14ac:dyDescent="0.2">
      <c r="A150" s="26"/>
      <c r="B150" s="149"/>
      <c r="C150" s="150" t="s">
        <v>183</v>
      </c>
      <c r="D150" s="150" t="s">
        <v>162</v>
      </c>
      <c r="E150" s="151" t="s">
        <v>1216</v>
      </c>
      <c r="F150" s="152" t="s">
        <v>1217</v>
      </c>
      <c r="G150" s="153" t="s">
        <v>295</v>
      </c>
      <c r="H150" s="154">
        <v>70</v>
      </c>
      <c r="I150" s="155"/>
      <c r="J150" s="155"/>
      <c r="K150" s="156"/>
      <c r="L150" s="27"/>
      <c r="M150" s="157"/>
      <c r="N150" s="158"/>
      <c r="O150" s="159"/>
      <c r="P150" s="159"/>
      <c r="Q150" s="159"/>
      <c r="R150" s="159"/>
      <c r="S150" s="159"/>
      <c r="T150" s="160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1"/>
      <c r="AT150" s="161"/>
      <c r="AU150" s="161"/>
      <c r="AY150" s="14"/>
      <c r="BE150" s="162"/>
      <c r="BF150" s="162"/>
      <c r="BG150" s="162"/>
      <c r="BH150" s="162"/>
      <c r="BI150" s="162"/>
      <c r="BJ150" s="14"/>
      <c r="BK150" s="162"/>
      <c r="BL150" s="14"/>
      <c r="BM150" s="161"/>
    </row>
    <row r="151" spans="1:65" s="2" customFormat="1" ht="16.5" customHeight="1" x14ac:dyDescent="0.2">
      <c r="A151" s="26"/>
      <c r="B151" s="149"/>
      <c r="C151" s="150" t="s">
        <v>186</v>
      </c>
      <c r="D151" s="150" t="s">
        <v>162</v>
      </c>
      <c r="E151" s="151" t="s">
        <v>1218</v>
      </c>
      <c r="F151" s="152" t="s">
        <v>1219</v>
      </c>
      <c r="G151" s="153" t="s">
        <v>266</v>
      </c>
      <c r="H151" s="154">
        <v>2</v>
      </c>
      <c r="I151" s="155"/>
      <c r="J151" s="155"/>
      <c r="K151" s="156"/>
      <c r="L151" s="27"/>
      <c r="M151" s="157"/>
      <c r="N151" s="158"/>
      <c r="O151" s="159"/>
      <c r="P151" s="159"/>
      <c r="Q151" s="159"/>
      <c r="R151" s="159"/>
      <c r="S151" s="159"/>
      <c r="T151" s="160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1"/>
      <c r="AT151" s="161"/>
      <c r="AU151" s="161"/>
      <c r="AY151" s="14"/>
      <c r="BE151" s="162"/>
      <c r="BF151" s="162"/>
      <c r="BG151" s="162"/>
      <c r="BH151" s="162"/>
      <c r="BI151" s="162"/>
      <c r="BJ151" s="14"/>
      <c r="BK151" s="162"/>
      <c r="BL151" s="14"/>
      <c r="BM151" s="161"/>
    </row>
    <row r="152" spans="1:65" s="2" customFormat="1" ht="37.9" customHeight="1" x14ac:dyDescent="0.2">
      <c r="A152" s="26"/>
      <c r="B152" s="149"/>
      <c r="C152" s="167" t="s">
        <v>189</v>
      </c>
      <c r="D152" s="167" t="s">
        <v>261</v>
      </c>
      <c r="E152" s="168" t="s">
        <v>1220</v>
      </c>
      <c r="F152" s="169" t="s">
        <v>1221</v>
      </c>
      <c r="G152" s="170" t="s">
        <v>266</v>
      </c>
      <c r="H152" s="171">
        <v>2</v>
      </c>
      <c r="I152" s="172"/>
      <c r="J152" s="172"/>
      <c r="K152" s="173"/>
      <c r="L152" s="174"/>
      <c r="M152" s="175"/>
      <c r="N152" s="176"/>
      <c r="O152" s="159"/>
      <c r="P152" s="159"/>
      <c r="Q152" s="159"/>
      <c r="R152" s="159"/>
      <c r="S152" s="159"/>
      <c r="T152" s="160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1"/>
      <c r="AT152" s="161"/>
      <c r="AU152" s="161"/>
      <c r="AY152" s="14"/>
      <c r="BE152" s="162"/>
      <c r="BF152" s="162"/>
      <c r="BG152" s="162"/>
      <c r="BH152" s="162"/>
      <c r="BI152" s="162"/>
      <c r="BJ152" s="14"/>
      <c r="BK152" s="162"/>
      <c r="BL152" s="14"/>
      <c r="BM152" s="161"/>
    </row>
    <row r="153" spans="1:65" s="2" customFormat="1" ht="37.9" customHeight="1" x14ac:dyDescent="0.2">
      <c r="A153" s="26"/>
      <c r="B153" s="149"/>
      <c r="C153" s="167" t="s">
        <v>192</v>
      </c>
      <c r="D153" s="167" t="s">
        <v>261</v>
      </c>
      <c r="E153" s="168" t="s">
        <v>1222</v>
      </c>
      <c r="F153" s="169" t="s">
        <v>1223</v>
      </c>
      <c r="G153" s="170" t="s">
        <v>266</v>
      </c>
      <c r="H153" s="171">
        <v>2</v>
      </c>
      <c r="I153" s="172"/>
      <c r="J153" s="172"/>
      <c r="K153" s="173"/>
      <c r="L153" s="174"/>
      <c r="M153" s="175"/>
      <c r="N153" s="176"/>
      <c r="O153" s="159"/>
      <c r="P153" s="159"/>
      <c r="Q153" s="159"/>
      <c r="R153" s="159"/>
      <c r="S153" s="159"/>
      <c r="T153" s="160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1"/>
      <c r="AT153" s="161"/>
      <c r="AU153" s="161"/>
      <c r="AY153" s="14"/>
      <c r="BE153" s="162"/>
      <c r="BF153" s="162"/>
      <c r="BG153" s="162"/>
      <c r="BH153" s="162"/>
      <c r="BI153" s="162"/>
      <c r="BJ153" s="14"/>
      <c r="BK153" s="162"/>
      <c r="BL153" s="14"/>
      <c r="BM153" s="161"/>
    </row>
    <row r="154" spans="1:65" s="2" customFormat="1" ht="37.9" customHeight="1" x14ac:dyDescent="0.2">
      <c r="A154" s="26"/>
      <c r="B154" s="149"/>
      <c r="C154" s="167" t="s">
        <v>196</v>
      </c>
      <c r="D154" s="167" t="s">
        <v>261</v>
      </c>
      <c r="E154" s="168" t="s">
        <v>1224</v>
      </c>
      <c r="F154" s="169" t="s">
        <v>1225</v>
      </c>
      <c r="G154" s="170" t="s">
        <v>266</v>
      </c>
      <c r="H154" s="171">
        <v>1</v>
      </c>
      <c r="I154" s="172"/>
      <c r="J154" s="172"/>
      <c r="K154" s="173"/>
      <c r="L154" s="174"/>
      <c r="M154" s="175"/>
      <c r="N154" s="176"/>
      <c r="O154" s="159"/>
      <c r="P154" s="159"/>
      <c r="Q154" s="159"/>
      <c r="R154" s="159"/>
      <c r="S154" s="159"/>
      <c r="T154" s="160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1"/>
      <c r="AT154" s="161"/>
      <c r="AU154" s="161"/>
      <c r="AY154" s="14"/>
      <c r="BE154" s="162"/>
      <c r="BF154" s="162"/>
      <c r="BG154" s="162"/>
      <c r="BH154" s="162"/>
      <c r="BI154" s="162"/>
      <c r="BJ154" s="14"/>
      <c r="BK154" s="162"/>
      <c r="BL154" s="14"/>
      <c r="BM154" s="161"/>
    </row>
    <row r="155" spans="1:65" s="2" customFormat="1" ht="37.9" customHeight="1" x14ac:dyDescent="0.2">
      <c r="A155" s="26"/>
      <c r="B155" s="149"/>
      <c r="C155" s="167" t="s">
        <v>199</v>
      </c>
      <c r="D155" s="167" t="s">
        <v>261</v>
      </c>
      <c r="E155" s="168" t="s">
        <v>1226</v>
      </c>
      <c r="F155" s="169" t="s">
        <v>1227</v>
      </c>
      <c r="G155" s="170" t="s">
        <v>266</v>
      </c>
      <c r="H155" s="171">
        <v>1</v>
      </c>
      <c r="I155" s="172"/>
      <c r="J155" s="172"/>
      <c r="K155" s="173"/>
      <c r="L155" s="174"/>
      <c r="M155" s="175"/>
      <c r="N155" s="176"/>
      <c r="O155" s="159"/>
      <c r="P155" s="159"/>
      <c r="Q155" s="159"/>
      <c r="R155" s="159"/>
      <c r="S155" s="159"/>
      <c r="T155" s="160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1"/>
      <c r="AT155" s="161"/>
      <c r="AU155" s="161"/>
      <c r="AY155" s="14"/>
      <c r="BE155" s="162"/>
      <c r="BF155" s="162"/>
      <c r="BG155" s="162"/>
      <c r="BH155" s="162"/>
      <c r="BI155" s="162"/>
      <c r="BJ155" s="14"/>
      <c r="BK155" s="162"/>
      <c r="BL155" s="14"/>
      <c r="BM155" s="161"/>
    </row>
    <row r="156" spans="1:65" s="2" customFormat="1" ht="24.2" customHeight="1" x14ac:dyDescent="0.2">
      <c r="A156" s="26"/>
      <c r="B156" s="149"/>
      <c r="C156" s="150" t="s">
        <v>202</v>
      </c>
      <c r="D156" s="150" t="s">
        <v>162</v>
      </c>
      <c r="E156" s="151" t="s">
        <v>1228</v>
      </c>
      <c r="F156" s="152" t="s">
        <v>1229</v>
      </c>
      <c r="G156" s="153" t="s">
        <v>266</v>
      </c>
      <c r="H156" s="154">
        <v>2</v>
      </c>
      <c r="I156" s="155"/>
      <c r="J156" s="155"/>
      <c r="K156" s="156"/>
      <c r="L156" s="27"/>
      <c r="M156" s="157"/>
      <c r="N156" s="158"/>
      <c r="O156" s="159"/>
      <c r="P156" s="159"/>
      <c r="Q156" s="159"/>
      <c r="R156" s="159"/>
      <c r="S156" s="159"/>
      <c r="T156" s="160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1"/>
      <c r="AT156" s="161"/>
      <c r="AU156" s="161"/>
      <c r="AY156" s="14"/>
      <c r="BE156" s="162"/>
      <c r="BF156" s="162"/>
      <c r="BG156" s="162"/>
      <c r="BH156" s="162"/>
      <c r="BI156" s="162"/>
      <c r="BJ156" s="14"/>
      <c r="BK156" s="162"/>
      <c r="BL156" s="14"/>
      <c r="BM156" s="161"/>
    </row>
    <row r="157" spans="1:65" s="2" customFormat="1" ht="35.25" customHeight="1" x14ac:dyDescent="0.2">
      <c r="A157" s="26"/>
      <c r="B157" s="149"/>
      <c r="C157" s="167" t="s">
        <v>205</v>
      </c>
      <c r="D157" s="167" t="s">
        <v>261</v>
      </c>
      <c r="E157" s="168" t="s">
        <v>1230</v>
      </c>
      <c r="F157" s="224" t="s">
        <v>1806</v>
      </c>
      <c r="G157" s="383" t="s">
        <v>266</v>
      </c>
      <c r="H157" s="384">
        <v>2</v>
      </c>
      <c r="I157" s="385"/>
      <c r="J157" s="385"/>
      <c r="K157" s="386"/>
      <c r="L157" s="237"/>
      <c r="M157" s="370"/>
      <c r="N157" s="371"/>
      <c r="O157" s="233"/>
      <c r="P157" s="233"/>
      <c r="Q157" s="233"/>
      <c r="R157" s="233"/>
      <c r="S157" s="233"/>
      <c r="T157" s="234"/>
      <c r="U157" s="225"/>
      <c r="V157" s="225"/>
      <c r="W157" s="225"/>
      <c r="X157" s="26"/>
      <c r="Y157" s="26"/>
      <c r="Z157" s="26"/>
      <c r="AA157" s="26"/>
      <c r="AB157" s="26"/>
      <c r="AC157" s="26"/>
      <c r="AD157" s="26"/>
      <c r="AE157" s="26"/>
      <c r="AR157" s="161"/>
      <c r="AT157" s="161"/>
      <c r="AU157" s="161"/>
      <c r="AY157" s="14"/>
      <c r="BE157" s="162"/>
      <c r="BF157" s="162"/>
      <c r="BG157" s="162"/>
      <c r="BH157" s="162"/>
      <c r="BI157" s="162"/>
      <c r="BJ157" s="14"/>
      <c r="BK157" s="162"/>
      <c r="BL157" s="14"/>
      <c r="BM157" s="161"/>
    </row>
    <row r="158" spans="1:65" s="12" customFormat="1" ht="22.9" customHeight="1" x14ac:dyDescent="0.2">
      <c r="B158" s="137"/>
      <c r="D158" s="138" t="s">
        <v>69</v>
      </c>
      <c r="E158" s="147">
        <v>9</v>
      </c>
      <c r="F158" s="147" t="s">
        <v>195</v>
      </c>
      <c r="J158" s="148"/>
      <c r="L158" s="137"/>
      <c r="M158" s="141"/>
      <c r="N158" s="142"/>
      <c r="O158" s="142"/>
      <c r="P158" s="143"/>
      <c r="Q158" s="142"/>
      <c r="R158" s="143"/>
      <c r="S158" s="142"/>
      <c r="T158" s="144"/>
      <c r="AR158" s="138"/>
      <c r="AT158" s="145"/>
      <c r="AU158" s="145"/>
      <c r="AY158" s="138"/>
      <c r="BK158" s="146"/>
    </row>
    <row r="159" spans="1:65" s="184" customFormat="1" ht="35.25" customHeight="1" x14ac:dyDescent="0.2">
      <c r="A159" s="228"/>
      <c r="B159" s="188"/>
      <c r="C159" s="229">
        <v>129</v>
      </c>
      <c r="D159" s="189" t="s">
        <v>162</v>
      </c>
      <c r="E159" s="151" t="s">
        <v>1757</v>
      </c>
      <c r="F159" s="473" t="s">
        <v>3410</v>
      </c>
      <c r="G159" s="458" t="s">
        <v>295</v>
      </c>
      <c r="H159" s="459">
        <v>130</v>
      </c>
      <c r="I159" s="191"/>
      <c r="J159" s="191"/>
      <c r="K159" s="192"/>
      <c r="L159" s="187"/>
      <c r="M159" s="193"/>
      <c r="N159" s="194"/>
      <c r="O159" s="195"/>
      <c r="P159" s="195"/>
      <c r="Q159" s="195"/>
      <c r="R159" s="195"/>
      <c r="S159" s="195"/>
      <c r="T159" s="196"/>
      <c r="U159" s="228"/>
      <c r="V159" s="228"/>
      <c r="W159" s="228"/>
      <c r="X159" s="228"/>
      <c r="Y159" s="228"/>
      <c r="Z159" s="228"/>
      <c r="AA159" s="228"/>
      <c r="AB159" s="228"/>
      <c r="AC159" s="228"/>
      <c r="AD159" s="228"/>
      <c r="AE159" s="228"/>
      <c r="AR159" s="197"/>
      <c r="AT159" s="197"/>
      <c r="AU159" s="197"/>
      <c r="AY159" s="185"/>
      <c r="BE159" s="198"/>
      <c r="BF159" s="198"/>
      <c r="BG159" s="198"/>
      <c r="BH159" s="198"/>
      <c r="BI159" s="198"/>
      <c r="BJ159" s="185"/>
      <c r="BK159" s="198"/>
      <c r="BL159" s="185"/>
      <c r="BM159" s="197"/>
    </row>
    <row r="160" spans="1:65" s="12" customFormat="1" ht="25.9" customHeight="1" x14ac:dyDescent="0.2">
      <c r="B160" s="137"/>
      <c r="D160" s="138" t="s">
        <v>69</v>
      </c>
      <c r="E160" s="139" t="s">
        <v>255</v>
      </c>
      <c r="F160" s="139" t="s">
        <v>256</v>
      </c>
      <c r="J160" s="140"/>
      <c r="L160" s="137"/>
      <c r="M160" s="141"/>
      <c r="N160" s="142"/>
      <c r="O160" s="142"/>
      <c r="P160" s="143"/>
      <c r="Q160" s="142"/>
      <c r="R160" s="143"/>
      <c r="S160" s="142"/>
      <c r="T160" s="144"/>
      <c r="V160" s="382"/>
      <c r="AR160" s="138"/>
      <c r="AT160" s="145"/>
      <c r="AU160" s="145"/>
      <c r="AY160" s="138"/>
      <c r="BK160" s="146"/>
    </row>
    <row r="161" spans="1:65" s="12" customFormat="1" ht="22.9" customHeight="1" x14ac:dyDescent="0.2">
      <c r="B161" s="137"/>
      <c r="D161" s="138" t="s">
        <v>69</v>
      </c>
      <c r="E161" s="147" t="s">
        <v>305</v>
      </c>
      <c r="F161" s="147" t="s">
        <v>306</v>
      </c>
      <c r="J161" s="148"/>
      <c r="L161" s="137"/>
      <c r="M161" s="141"/>
      <c r="N161" s="142"/>
      <c r="O161" s="142"/>
      <c r="P161" s="143"/>
      <c r="Q161" s="142"/>
      <c r="R161" s="143"/>
      <c r="S161" s="142"/>
      <c r="T161" s="144"/>
      <c r="AR161" s="138"/>
      <c r="AT161" s="145"/>
      <c r="AU161" s="145"/>
      <c r="AY161" s="138"/>
      <c r="BK161" s="146"/>
    </row>
    <row r="162" spans="1:65" s="2" customFormat="1" ht="24.2" customHeight="1" x14ac:dyDescent="0.2">
      <c r="A162" s="26"/>
      <c r="B162" s="149"/>
      <c r="C162" s="150" t="s">
        <v>208</v>
      </c>
      <c r="D162" s="150" t="s">
        <v>162</v>
      </c>
      <c r="E162" s="151" t="s">
        <v>1231</v>
      </c>
      <c r="F162" s="152" t="s">
        <v>1232</v>
      </c>
      <c r="G162" s="153" t="s">
        <v>295</v>
      </c>
      <c r="H162" s="154">
        <v>808</v>
      </c>
      <c r="I162" s="155"/>
      <c r="J162" s="155"/>
      <c r="K162" s="156"/>
      <c r="L162" s="27"/>
      <c r="M162" s="157"/>
      <c r="N162" s="158"/>
      <c r="O162" s="159"/>
      <c r="P162" s="159"/>
      <c r="Q162" s="159"/>
      <c r="R162" s="159"/>
      <c r="S162" s="159"/>
      <c r="T162" s="160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1"/>
      <c r="AT162" s="161"/>
      <c r="AU162" s="161"/>
      <c r="AY162" s="14"/>
      <c r="BE162" s="162"/>
      <c r="BF162" s="162"/>
      <c r="BG162" s="162"/>
      <c r="BH162" s="162"/>
      <c r="BI162" s="162"/>
      <c r="BJ162" s="14"/>
      <c r="BK162" s="162"/>
      <c r="BL162" s="14"/>
      <c r="BM162" s="161"/>
    </row>
    <row r="163" spans="1:65" s="2" customFormat="1" ht="36" customHeight="1" x14ac:dyDescent="0.2">
      <c r="A163" s="26"/>
      <c r="B163" s="149"/>
      <c r="C163" s="167" t="s">
        <v>211</v>
      </c>
      <c r="D163" s="167" t="s">
        <v>261</v>
      </c>
      <c r="E163" s="168" t="s">
        <v>1233</v>
      </c>
      <c r="F163" s="224" t="s">
        <v>1812</v>
      </c>
      <c r="G163" s="383" t="s">
        <v>295</v>
      </c>
      <c r="H163" s="384">
        <v>197</v>
      </c>
      <c r="I163" s="385"/>
      <c r="J163" s="385"/>
      <c r="K163" s="386"/>
      <c r="L163" s="237"/>
      <c r="M163" s="370"/>
      <c r="N163" s="371"/>
      <c r="O163" s="233"/>
      <c r="P163" s="233"/>
      <c r="Q163" s="233"/>
      <c r="R163" s="233"/>
      <c r="S163" s="233"/>
      <c r="T163" s="234"/>
      <c r="U163" s="225"/>
      <c r="V163" s="225"/>
      <c r="W163" s="225"/>
      <c r="X163" s="26"/>
      <c r="Y163" s="26"/>
      <c r="Z163" s="26"/>
      <c r="AA163" s="26"/>
      <c r="AB163" s="26"/>
      <c r="AC163" s="26"/>
      <c r="AD163" s="26"/>
      <c r="AE163" s="26"/>
      <c r="AR163" s="161"/>
      <c r="AT163" s="161"/>
      <c r="AU163" s="161"/>
      <c r="AY163" s="14"/>
      <c r="BE163" s="162"/>
      <c r="BF163" s="162"/>
      <c r="BG163" s="162"/>
      <c r="BH163" s="162"/>
      <c r="BI163" s="162"/>
      <c r="BJ163" s="14"/>
      <c r="BK163" s="162"/>
      <c r="BL163" s="14"/>
      <c r="BM163" s="161"/>
    </row>
    <row r="164" spans="1:65" s="2" customFormat="1" ht="36" customHeight="1" x14ac:dyDescent="0.2">
      <c r="A164" s="26"/>
      <c r="B164" s="149"/>
      <c r="C164" s="167" t="s">
        <v>216</v>
      </c>
      <c r="D164" s="167" t="s">
        <v>261</v>
      </c>
      <c r="E164" s="168" t="s">
        <v>1234</v>
      </c>
      <c r="F164" s="224" t="s">
        <v>1811</v>
      </c>
      <c r="G164" s="383" t="s">
        <v>295</v>
      </c>
      <c r="H164" s="384">
        <v>2</v>
      </c>
      <c r="I164" s="385"/>
      <c r="J164" s="385"/>
      <c r="K164" s="386"/>
      <c r="L164" s="237"/>
      <c r="M164" s="370"/>
      <c r="N164" s="371"/>
      <c r="O164" s="233"/>
      <c r="P164" s="233"/>
      <c r="Q164" s="233"/>
      <c r="R164" s="233"/>
      <c r="S164" s="233"/>
      <c r="T164" s="234"/>
      <c r="U164" s="225"/>
      <c r="V164" s="225"/>
      <c r="W164" s="225"/>
      <c r="X164" s="26"/>
      <c r="Y164" s="26"/>
      <c r="Z164" s="26"/>
      <c r="AA164" s="26"/>
      <c r="AB164" s="26"/>
      <c r="AC164" s="26"/>
      <c r="AD164" s="26"/>
      <c r="AE164" s="26"/>
      <c r="AR164" s="161"/>
      <c r="AT164" s="161"/>
      <c r="AU164" s="161"/>
      <c r="AY164" s="14"/>
      <c r="BE164" s="162"/>
      <c r="BF164" s="162"/>
      <c r="BG164" s="162"/>
      <c r="BH164" s="162"/>
      <c r="BI164" s="162"/>
      <c r="BJ164" s="14"/>
      <c r="BK164" s="162"/>
      <c r="BL164" s="14"/>
      <c r="BM164" s="161"/>
    </row>
    <row r="165" spans="1:65" s="2" customFormat="1" ht="36" customHeight="1" x14ac:dyDescent="0.2">
      <c r="A165" s="26"/>
      <c r="B165" s="149"/>
      <c r="C165" s="167" t="s">
        <v>7</v>
      </c>
      <c r="D165" s="167" t="s">
        <v>261</v>
      </c>
      <c r="E165" s="168" t="s">
        <v>1235</v>
      </c>
      <c r="F165" s="224" t="s">
        <v>1810</v>
      </c>
      <c r="G165" s="383" t="s">
        <v>295</v>
      </c>
      <c r="H165" s="384">
        <v>191</v>
      </c>
      <c r="I165" s="385"/>
      <c r="J165" s="385"/>
      <c r="K165" s="386"/>
      <c r="L165" s="237"/>
      <c r="M165" s="370"/>
      <c r="N165" s="371"/>
      <c r="O165" s="233"/>
      <c r="P165" s="233"/>
      <c r="Q165" s="233"/>
      <c r="R165" s="233"/>
      <c r="S165" s="233"/>
      <c r="T165" s="234"/>
      <c r="U165" s="225"/>
      <c r="V165" s="225"/>
      <c r="W165" s="225"/>
      <c r="X165" s="26"/>
      <c r="Y165" s="26"/>
      <c r="Z165" s="26"/>
      <c r="AA165" s="26"/>
      <c r="AB165" s="26"/>
      <c r="AC165" s="26"/>
      <c r="AD165" s="26"/>
      <c r="AE165" s="26"/>
      <c r="AR165" s="161"/>
      <c r="AT165" s="161"/>
      <c r="AU165" s="161"/>
      <c r="AY165" s="14"/>
      <c r="BE165" s="162"/>
      <c r="BF165" s="162"/>
      <c r="BG165" s="162"/>
      <c r="BH165" s="162"/>
      <c r="BI165" s="162"/>
      <c r="BJ165" s="14"/>
      <c r="BK165" s="162"/>
      <c r="BL165" s="14"/>
      <c r="BM165" s="161"/>
    </row>
    <row r="166" spans="1:65" s="2" customFormat="1" ht="36" customHeight="1" x14ac:dyDescent="0.2">
      <c r="A166" s="26"/>
      <c r="B166" s="149"/>
      <c r="C166" s="167" t="s">
        <v>271</v>
      </c>
      <c r="D166" s="167" t="s">
        <v>261</v>
      </c>
      <c r="E166" s="168" t="s">
        <v>1236</v>
      </c>
      <c r="F166" s="224" t="s">
        <v>1809</v>
      </c>
      <c r="G166" s="383" t="s">
        <v>295</v>
      </c>
      <c r="H166" s="384">
        <v>7</v>
      </c>
      <c r="I166" s="385"/>
      <c r="J166" s="385"/>
      <c r="K166" s="386"/>
      <c r="L166" s="237"/>
      <c r="M166" s="370"/>
      <c r="N166" s="371"/>
      <c r="O166" s="233"/>
      <c r="P166" s="233"/>
      <c r="Q166" s="233"/>
      <c r="R166" s="233"/>
      <c r="S166" s="233"/>
      <c r="T166" s="234"/>
      <c r="U166" s="225"/>
      <c r="V166" s="225"/>
      <c r="W166" s="225"/>
      <c r="X166" s="26"/>
      <c r="Y166" s="26"/>
      <c r="Z166" s="26"/>
      <c r="AA166" s="26"/>
      <c r="AB166" s="26"/>
      <c r="AC166" s="26"/>
      <c r="AD166" s="26"/>
      <c r="AE166" s="26"/>
      <c r="AR166" s="161"/>
      <c r="AT166" s="161"/>
      <c r="AU166" s="161"/>
      <c r="AY166" s="14"/>
      <c r="BE166" s="162"/>
      <c r="BF166" s="162"/>
      <c r="BG166" s="162"/>
      <c r="BH166" s="162"/>
      <c r="BI166" s="162"/>
      <c r="BJ166" s="14"/>
      <c r="BK166" s="162"/>
      <c r="BL166" s="14"/>
      <c r="BM166" s="161"/>
    </row>
    <row r="167" spans="1:65" s="2" customFormat="1" ht="36" customHeight="1" x14ac:dyDescent="0.2">
      <c r="A167" s="26"/>
      <c r="B167" s="149"/>
      <c r="C167" s="167" t="s">
        <v>274</v>
      </c>
      <c r="D167" s="167" t="s">
        <v>261</v>
      </c>
      <c r="E167" s="168" t="s">
        <v>1237</v>
      </c>
      <c r="F167" s="224" t="s">
        <v>1808</v>
      </c>
      <c r="G167" s="383" t="s">
        <v>295</v>
      </c>
      <c r="H167" s="384">
        <v>411</v>
      </c>
      <c r="I167" s="385"/>
      <c r="J167" s="385"/>
      <c r="K167" s="386"/>
      <c r="L167" s="237"/>
      <c r="M167" s="370"/>
      <c r="N167" s="371"/>
      <c r="O167" s="233"/>
      <c r="P167" s="233"/>
      <c r="Q167" s="233"/>
      <c r="R167" s="233"/>
      <c r="S167" s="233"/>
      <c r="T167" s="234"/>
      <c r="U167" s="225"/>
      <c r="V167" s="225"/>
      <c r="W167" s="225"/>
      <c r="X167" s="26"/>
      <c r="Y167" s="26"/>
      <c r="Z167" s="26"/>
      <c r="AA167" s="26"/>
      <c r="AB167" s="26"/>
      <c r="AC167" s="26"/>
      <c r="AD167" s="26"/>
      <c r="AE167" s="26"/>
      <c r="AR167" s="161"/>
      <c r="AT167" s="161"/>
      <c r="AU167" s="161"/>
      <c r="AY167" s="14"/>
      <c r="BE167" s="162"/>
      <c r="BF167" s="162"/>
      <c r="BG167" s="162"/>
      <c r="BH167" s="162"/>
      <c r="BI167" s="162"/>
      <c r="BJ167" s="14"/>
      <c r="BK167" s="162"/>
      <c r="BL167" s="14"/>
      <c r="BM167" s="161"/>
    </row>
    <row r="168" spans="1:65" s="2" customFormat="1" ht="24.2" customHeight="1" x14ac:dyDescent="0.2">
      <c r="A168" s="26"/>
      <c r="B168" s="149"/>
      <c r="C168" s="150" t="s">
        <v>276</v>
      </c>
      <c r="D168" s="150" t="s">
        <v>162</v>
      </c>
      <c r="E168" s="151" t="s">
        <v>1238</v>
      </c>
      <c r="F168" s="236" t="s">
        <v>1239</v>
      </c>
      <c r="G168" s="372" t="s">
        <v>295</v>
      </c>
      <c r="H168" s="373">
        <v>1176</v>
      </c>
      <c r="I168" s="374"/>
      <c r="J168" s="374"/>
      <c r="K168" s="387"/>
      <c r="L168" s="230"/>
      <c r="M168" s="231"/>
      <c r="N168" s="232"/>
      <c r="O168" s="233"/>
      <c r="P168" s="233"/>
      <c r="Q168" s="233"/>
      <c r="R168" s="233"/>
      <c r="S168" s="233"/>
      <c r="T168" s="234"/>
      <c r="U168" s="225"/>
      <c r="V168" s="225"/>
      <c r="W168" s="225"/>
      <c r="X168" s="26"/>
      <c r="Y168" s="26"/>
      <c r="Z168" s="26"/>
      <c r="AA168" s="26"/>
      <c r="AB168" s="26"/>
      <c r="AC168" s="26"/>
      <c r="AD168" s="26"/>
      <c r="AE168" s="26"/>
      <c r="AR168" s="161"/>
      <c r="AT168" s="161"/>
      <c r="AU168" s="161"/>
      <c r="AY168" s="14"/>
      <c r="BE168" s="162"/>
      <c r="BF168" s="162"/>
      <c r="BG168" s="162"/>
      <c r="BH168" s="162"/>
      <c r="BI168" s="162"/>
      <c r="BJ168" s="14"/>
      <c r="BK168" s="162"/>
      <c r="BL168" s="14"/>
      <c r="BM168" s="161"/>
    </row>
    <row r="169" spans="1:65" s="2" customFormat="1" ht="36" customHeight="1" x14ac:dyDescent="0.2">
      <c r="A169" s="26"/>
      <c r="B169" s="149"/>
      <c r="C169" s="167" t="s">
        <v>279</v>
      </c>
      <c r="D169" s="167" t="s">
        <v>261</v>
      </c>
      <c r="E169" s="168" t="s">
        <v>1240</v>
      </c>
      <c r="F169" s="224" t="s">
        <v>1807</v>
      </c>
      <c r="G169" s="383" t="s">
        <v>295</v>
      </c>
      <c r="H169" s="384">
        <v>177</v>
      </c>
      <c r="I169" s="385"/>
      <c r="J169" s="385"/>
      <c r="K169" s="386"/>
      <c r="L169" s="237"/>
      <c r="M169" s="370"/>
      <c r="N169" s="371"/>
      <c r="O169" s="233"/>
      <c r="P169" s="233"/>
      <c r="Q169" s="233"/>
      <c r="R169" s="233"/>
      <c r="S169" s="233"/>
      <c r="T169" s="234"/>
      <c r="U169" s="225"/>
      <c r="V169" s="225"/>
      <c r="W169" s="225"/>
      <c r="X169" s="26"/>
      <c r="Y169" s="26"/>
      <c r="Z169" s="26"/>
      <c r="AA169" s="26"/>
      <c r="AB169" s="26"/>
      <c r="AC169" s="26"/>
      <c r="AD169" s="26"/>
      <c r="AE169" s="26"/>
      <c r="AR169" s="161"/>
      <c r="AT169" s="161"/>
      <c r="AU169" s="161"/>
      <c r="AY169" s="14"/>
      <c r="BE169" s="162"/>
      <c r="BF169" s="162"/>
      <c r="BG169" s="162"/>
      <c r="BH169" s="162"/>
      <c r="BI169" s="162"/>
      <c r="BJ169" s="14"/>
      <c r="BK169" s="162"/>
      <c r="BL169" s="14"/>
      <c r="BM169" s="161"/>
    </row>
    <row r="170" spans="1:65" s="2" customFormat="1" ht="33" customHeight="1" x14ac:dyDescent="0.2">
      <c r="A170" s="26"/>
      <c r="B170" s="149"/>
      <c r="C170" s="167" t="s">
        <v>281</v>
      </c>
      <c r="D170" s="167" t="s">
        <v>261</v>
      </c>
      <c r="E170" s="168" t="s">
        <v>1241</v>
      </c>
      <c r="F170" s="224" t="s">
        <v>1242</v>
      </c>
      <c r="G170" s="170" t="s">
        <v>295</v>
      </c>
      <c r="H170" s="171">
        <v>27</v>
      </c>
      <c r="I170" s="172"/>
      <c r="J170" s="172"/>
      <c r="K170" s="173"/>
      <c r="L170" s="174"/>
      <c r="M170" s="175"/>
      <c r="N170" s="176"/>
      <c r="O170" s="159"/>
      <c r="P170" s="159"/>
      <c r="Q170" s="159"/>
      <c r="R170" s="159"/>
      <c r="S170" s="159"/>
      <c r="T170" s="160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1"/>
      <c r="AT170" s="161"/>
      <c r="AU170" s="161"/>
      <c r="AY170" s="14"/>
      <c r="BE170" s="162"/>
      <c r="BF170" s="162"/>
      <c r="BG170" s="162"/>
      <c r="BH170" s="162"/>
      <c r="BI170" s="162"/>
      <c r="BJ170" s="14"/>
      <c r="BK170" s="162"/>
      <c r="BL170" s="14"/>
      <c r="BM170" s="161"/>
    </row>
    <row r="171" spans="1:65" s="2" customFormat="1" ht="36" customHeight="1" x14ac:dyDescent="0.2">
      <c r="A171" s="26"/>
      <c r="B171" s="149"/>
      <c r="C171" s="167" t="s">
        <v>284</v>
      </c>
      <c r="D171" s="167" t="s">
        <v>261</v>
      </c>
      <c r="E171" s="168" t="s">
        <v>1243</v>
      </c>
      <c r="F171" s="224" t="s">
        <v>1813</v>
      </c>
      <c r="G171" s="383" t="s">
        <v>295</v>
      </c>
      <c r="H171" s="384">
        <v>193</v>
      </c>
      <c r="I171" s="385"/>
      <c r="J171" s="385"/>
      <c r="K171" s="386"/>
      <c r="L171" s="237"/>
      <c r="M171" s="370"/>
      <c r="N171" s="371"/>
      <c r="O171" s="233"/>
      <c r="P171" s="233"/>
      <c r="Q171" s="233"/>
      <c r="R171" s="233"/>
      <c r="S171" s="233"/>
      <c r="T171" s="234"/>
      <c r="U171" s="225"/>
      <c r="V171" s="225"/>
      <c r="W171" s="225"/>
      <c r="X171" s="26"/>
      <c r="Y171" s="26"/>
      <c r="Z171" s="26"/>
      <c r="AA171" s="26"/>
      <c r="AB171" s="26"/>
      <c r="AC171" s="26"/>
      <c r="AD171" s="26"/>
      <c r="AE171" s="26"/>
      <c r="AR171" s="161"/>
      <c r="AT171" s="161"/>
      <c r="AU171" s="161"/>
      <c r="AY171" s="14"/>
      <c r="BE171" s="162"/>
      <c r="BF171" s="162"/>
      <c r="BG171" s="162"/>
      <c r="BH171" s="162"/>
      <c r="BI171" s="162"/>
      <c r="BJ171" s="14"/>
      <c r="BK171" s="162"/>
      <c r="BL171" s="14"/>
      <c r="BM171" s="161"/>
    </row>
    <row r="172" spans="1:65" s="2" customFormat="1" ht="36" customHeight="1" x14ac:dyDescent="0.2">
      <c r="A172" s="26"/>
      <c r="B172" s="149"/>
      <c r="C172" s="167" t="s">
        <v>287</v>
      </c>
      <c r="D172" s="167" t="s">
        <v>261</v>
      </c>
      <c r="E172" s="168" t="s">
        <v>1244</v>
      </c>
      <c r="F172" s="224" t="s">
        <v>1814</v>
      </c>
      <c r="G172" s="383" t="s">
        <v>295</v>
      </c>
      <c r="H172" s="384">
        <v>421</v>
      </c>
      <c r="I172" s="385"/>
      <c r="J172" s="385"/>
      <c r="K172" s="386"/>
      <c r="L172" s="237"/>
      <c r="M172" s="370"/>
      <c r="N172" s="371"/>
      <c r="O172" s="233"/>
      <c r="P172" s="233"/>
      <c r="Q172" s="233"/>
      <c r="R172" s="233"/>
      <c r="S172" s="233"/>
      <c r="T172" s="234"/>
      <c r="U172" s="225"/>
      <c r="V172" s="225"/>
      <c r="W172" s="225"/>
      <c r="X172" s="26"/>
      <c r="Y172" s="26"/>
      <c r="Z172" s="26"/>
      <c r="AA172" s="26"/>
      <c r="AB172" s="26"/>
      <c r="AC172" s="26"/>
      <c r="AD172" s="26"/>
      <c r="AE172" s="26"/>
      <c r="AR172" s="161"/>
      <c r="AT172" s="161"/>
      <c r="AU172" s="161"/>
      <c r="AY172" s="14"/>
      <c r="BE172" s="162"/>
      <c r="BF172" s="162"/>
      <c r="BG172" s="162"/>
      <c r="BH172" s="162"/>
      <c r="BI172" s="162"/>
      <c r="BJ172" s="14"/>
      <c r="BK172" s="162"/>
      <c r="BL172" s="14"/>
      <c r="BM172" s="161"/>
    </row>
    <row r="173" spans="1:65" s="2" customFormat="1" ht="36" customHeight="1" x14ac:dyDescent="0.2">
      <c r="A173" s="26"/>
      <c r="B173" s="149"/>
      <c r="C173" s="167" t="s">
        <v>290</v>
      </c>
      <c r="D173" s="167" t="s">
        <v>261</v>
      </c>
      <c r="E173" s="168" t="s">
        <v>1245</v>
      </c>
      <c r="F173" s="224" t="s">
        <v>1815</v>
      </c>
      <c r="G173" s="383" t="s">
        <v>295</v>
      </c>
      <c r="H173" s="384">
        <v>346</v>
      </c>
      <c r="I173" s="385"/>
      <c r="J173" s="385"/>
      <c r="K173" s="386"/>
      <c r="L173" s="237"/>
      <c r="M173" s="370"/>
      <c r="N173" s="371"/>
      <c r="O173" s="233"/>
      <c r="P173" s="233"/>
      <c r="Q173" s="233"/>
      <c r="R173" s="233"/>
      <c r="S173" s="233"/>
      <c r="T173" s="234"/>
      <c r="U173" s="225"/>
      <c r="V173" s="225"/>
      <c r="W173" s="225"/>
      <c r="X173" s="26"/>
      <c r="Y173" s="26"/>
      <c r="Z173" s="26"/>
      <c r="AA173" s="26"/>
      <c r="AB173" s="26"/>
      <c r="AC173" s="26"/>
      <c r="AD173" s="26"/>
      <c r="AE173" s="26"/>
      <c r="AR173" s="161"/>
      <c r="AT173" s="161"/>
      <c r="AU173" s="161"/>
      <c r="AY173" s="14"/>
      <c r="BE173" s="162"/>
      <c r="BF173" s="162"/>
      <c r="BG173" s="162"/>
      <c r="BH173" s="162"/>
      <c r="BI173" s="162"/>
      <c r="BJ173" s="14"/>
      <c r="BK173" s="162"/>
      <c r="BL173" s="14"/>
      <c r="BM173" s="161"/>
    </row>
    <row r="174" spans="1:65" s="2" customFormat="1" ht="36" customHeight="1" x14ac:dyDescent="0.2">
      <c r="A174" s="26"/>
      <c r="B174" s="149"/>
      <c r="C174" s="167" t="s">
        <v>292</v>
      </c>
      <c r="D174" s="167" t="s">
        <v>261</v>
      </c>
      <c r="E174" s="168" t="s">
        <v>1246</v>
      </c>
      <c r="F174" s="224" t="s">
        <v>1816</v>
      </c>
      <c r="G174" s="383" t="s">
        <v>295</v>
      </c>
      <c r="H174" s="384">
        <v>12</v>
      </c>
      <c r="I174" s="385"/>
      <c r="J174" s="385"/>
      <c r="K174" s="386"/>
      <c r="L174" s="237"/>
      <c r="M174" s="370"/>
      <c r="N174" s="371"/>
      <c r="O174" s="233"/>
      <c r="P174" s="233"/>
      <c r="Q174" s="233"/>
      <c r="R174" s="233"/>
      <c r="S174" s="233"/>
      <c r="T174" s="234"/>
      <c r="U174" s="225"/>
      <c r="V174" s="225"/>
      <c r="W174" s="225"/>
      <c r="X174" s="26"/>
      <c r="Y174" s="26"/>
      <c r="Z174" s="26"/>
      <c r="AA174" s="26"/>
      <c r="AB174" s="26"/>
      <c r="AC174" s="26"/>
      <c r="AD174" s="26"/>
      <c r="AE174" s="26"/>
      <c r="AR174" s="161"/>
      <c r="AT174" s="161"/>
      <c r="AU174" s="161"/>
      <c r="AY174" s="14"/>
      <c r="BE174" s="162"/>
      <c r="BF174" s="162"/>
      <c r="BG174" s="162"/>
      <c r="BH174" s="162"/>
      <c r="BI174" s="162"/>
      <c r="BJ174" s="14"/>
      <c r="BK174" s="162"/>
      <c r="BL174" s="14"/>
      <c r="BM174" s="161"/>
    </row>
    <row r="175" spans="1:65" s="2" customFormat="1" ht="21.75" customHeight="1" x14ac:dyDescent="0.2">
      <c r="A175" s="26"/>
      <c r="B175" s="149"/>
      <c r="C175" s="150" t="s">
        <v>296</v>
      </c>
      <c r="D175" s="150" t="s">
        <v>162</v>
      </c>
      <c r="E175" s="151" t="s">
        <v>1247</v>
      </c>
      <c r="F175" s="236" t="s">
        <v>1248</v>
      </c>
      <c r="G175" s="372" t="s">
        <v>295</v>
      </c>
      <c r="H175" s="373">
        <v>87</v>
      </c>
      <c r="I175" s="374"/>
      <c r="J175" s="374"/>
      <c r="K175" s="387"/>
      <c r="L175" s="230"/>
      <c r="M175" s="231"/>
      <c r="N175" s="232"/>
      <c r="O175" s="233"/>
      <c r="P175" s="233"/>
      <c r="Q175" s="233"/>
      <c r="R175" s="233"/>
      <c r="S175" s="233"/>
      <c r="T175" s="234"/>
      <c r="U175" s="225"/>
      <c r="V175" s="225"/>
      <c r="W175" s="225"/>
      <c r="X175" s="26"/>
      <c r="Y175" s="26"/>
      <c r="Z175" s="26"/>
      <c r="AA175" s="26"/>
      <c r="AB175" s="26"/>
      <c r="AC175" s="26"/>
      <c r="AD175" s="26"/>
      <c r="AE175" s="26"/>
      <c r="AR175" s="161"/>
      <c r="AT175" s="161"/>
      <c r="AU175" s="161"/>
      <c r="AY175" s="14"/>
      <c r="BE175" s="162"/>
      <c r="BF175" s="162"/>
      <c r="BG175" s="162"/>
      <c r="BH175" s="162"/>
      <c r="BI175" s="162"/>
      <c r="BJ175" s="14"/>
      <c r="BK175" s="162"/>
      <c r="BL175" s="14"/>
      <c r="BM175" s="161"/>
    </row>
    <row r="176" spans="1:65" s="2" customFormat="1" ht="40.5" customHeight="1" x14ac:dyDescent="0.2">
      <c r="A176" s="26"/>
      <c r="B176" s="149"/>
      <c r="C176" s="167" t="s">
        <v>299</v>
      </c>
      <c r="D176" s="167" t="s">
        <v>261</v>
      </c>
      <c r="E176" s="168" t="s">
        <v>1249</v>
      </c>
      <c r="F176" s="224" t="s">
        <v>1817</v>
      </c>
      <c r="G176" s="383" t="s">
        <v>295</v>
      </c>
      <c r="H176" s="384">
        <v>47</v>
      </c>
      <c r="I176" s="385"/>
      <c r="J176" s="385"/>
      <c r="K176" s="386"/>
      <c r="L176" s="237"/>
      <c r="M176" s="370"/>
      <c r="N176" s="371"/>
      <c r="O176" s="233"/>
      <c r="P176" s="233"/>
      <c r="Q176" s="233"/>
      <c r="R176" s="233"/>
      <c r="S176" s="233"/>
      <c r="T176" s="234"/>
      <c r="U176" s="225"/>
      <c r="V176" s="225"/>
      <c r="W176" s="225"/>
      <c r="X176" s="26"/>
      <c r="Y176" s="26"/>
      <c r="Z176" s="26"/>
      <c r="AA176" s="26"/>
      <c r="AB176" s="26"/>
      <c r="AC176" s="26"/>
      <c r="AD176" s="26"/>
      <c r="AE176" s="26"/>
      <c r="AR176" s="161"/>
      <c r="AT176" s="161"/>
      <c r="AU176" s="161"/>
      <c r="AY176" s="14"/>
      <c r="BE176" s="162"/>
      <c r="BF176" s="162"/>
      <c r="BG176" s="162"/>
      <c r="BH176" s="162"/>
      <c r="BI176" s="162"/>
      <c r="BJ176" s="14"/>
      <c r="BK176" s="162"/>
      <c r="BL176" s="14"/>
      <c r="BM176" s="161"/>
    </row>
    <row r="177" spans="1:65" s="2" customFormat="1" ht="42" customHeight="1" x14ac:dyDescent="0.2">
      <c r="A177" s="26"/>
      <c r="B177" s="149"/>
      <c r="C177" s="167" t="s">
        <v>263</v>
      </c>
      <c r="D177" s="167" t="s">
        <v>261</v>
      </c>
      <c r="E177" s="168" t="s">
        <v>1250</v>
      </c>
      <c r="F177" s="224" t="s">
        <v>1818</v>
      </c>
      <c r="G177" s="383" t="s">
        <v>295</v>
      </c>
      <c r="H177" s="384">
        <v>68</v>
      </c>
      <c r="I177" s="385"/>
      <c r="J177" s="385"/>
      <c r="K177" s="386"/>
      <c r="L177" s="237"/>
      <c r="M177" s="370"/>
      <c r="N177" s="371"/>
      <c r="O177" s="233"/>
      <c r="P177" s="233"/>
      <c r="Q177" s="233"/>
      <c r="R177" s="233"/>
      <c r="S177" s="233"/>
      <c r="T177" s="234"/>
      <c r="U177" s="225"/>
      <c r="V177" s="225"/>
      <c r="W177" s="225"/>
      <c r="X177" s="26"/>
      <c r="Y177" s="26"/>
      <c r="Z177" s="26"/>
      <c r="AA177" s="26"/>
      <c r="AB177" s="26"/>
      <c r="AC177" s="26"/>
      <c r="AD177" s="26"/>
      <c r="AE177" s="26"/>
      <c r="AR177" s="161"/>
      <c r="AT177" s="161"/>
      <c r="AU177" s="161"/>
      <c r="AY177" s="14"/>
      <c r="BE177" s="162"/>
      <c r="BF177" s="162"/>
      <c r="BG177" s="162"/>
      <c r="BH177" s="162"/>
      <c r="BI177" s="162"/>
      <c r="BJ177" s="14"/>
      <c r="BK177" s="162"/>
      <c r="BL177" s="14"/>
      <c r="BM177" s="161"/>
    </row>
    <row r="178" spans="1:65" s="2" customFormat="1" ht="40.5" customHeight="1" x14ac:dyDescent="0.2">
      <c r="A178" s="26"/>
      <c r="B178" s="149"/>
      <c r="C178" s="167" t="s">
        <v>307</v>
      </c>
      <c r="D178" s="167" t="s">
        <v>261</v>
      </c>
      <c r="E178" s="168" t="s">
        <v>1251</v>
      </c>
      <c r="F178" s="224" t="s">
        <v>1819</v>
      </c>
      <c r="G178" s="383" t="s">
        <v>295</v>
      </c>
      <c r="H178" s="384">
        <v>345</v>
      </c>
      <c r="I178" s="385"/>
      <c r="J178" s="385"/>
      <c r="K178" s="386"/>
      <c r="L178" s="237"/>
      <c r="M178" s="370"/>
      <c r="N178" s="371"/>
      <c r="O178" s="233"/>
      <c r="P178" s="233"/>
      <c r="Q178" s="233"/>
      <c r="R178" s="233"/>
      <c r="S178" s="233"/>
      <c r="T178" s="234"/>
      <c r="U178" s="225"/>
      <c r="V178" s="225"/>
      <c r="W178" s="225"/>
      <c r="X178" s="26"/>
      <c r="Y178" s="26"/>
      <c r="Z178" s="26"/>
      <c r="AA178" s="26"/>
      <c r="AB178" s="26"/>
      <c r="AC178" s="26"/>
      <c r="AD178" s="26"/>
      <c r="AE178" s="26"/>
      <c r="AR178" s="161"/>
      <c r="AT178" s="161"/>
      <c r="AU178" s="161"/>
      <c r="AY178" s="14"/>
      <c r="BE178" s="162"/>
      <c r="BF178" s="162"/>
      <c r="BG178" s="162"/>
      <c r="BH178" s="162"/>
      <c r="BI178" s="162"/>
      <c r="BJ178" s="14"/>
      <c r="BK178" s="162"/>
      <c r="BL178" s="14"/>
      <c r="BM178" s="161"/>
    </row>
    <row r="179" spans="1:65" s="2" customFormat="1" ht="42" customHeight="1" x14ac:dyDescent="0.2">
      <c r="A179" s="26"/>
      <c r="B179" s="149"/>
      <c r="C179" s="167" t="s">
        <v>310</v>
      </c>
      <c r="D179" s="167" t="s">
        <v>261</v>
      </c>
      <c r="E179" s="168" t="s">
        <v>1252</v>
      </c>
      <c r="F179" s="224" t="s">
        <v>1820</v>
      </c>
      <c r="G179" s="383" t="s">
        <v>295</v>
      </c>
      <c r="H179" s="384">
        <v>12</v>
      </c>
      <c r="I179" s="385"/>
      <c r="J179" s="385"/>
      <c r="K179" s="386"/>
      <c r="L179" s="237"/>
      <c r="M179" s="370"/>
      <c r="N179" s="371"/>
      <c r="O179" s="233"/>
      <c r="P179" s="233"/>
      <c r="Q179" s="233"/>
      <c r="R179" s="233"/>
      <c r="S179" s="233"/>
      <c r="T179" s="234"/>
      <c r="U179" s="225"/>
      <c r="V179" s="225"/>
      <c r="W179" s="225"/>
      <c r="X179" s="26"/>
      <c r="Y179" s="26"/>
      <c r="Z179" s="26"/>
      <c r="AA179" s="26"/>
      <c r="AB179" s="26"/>
      <c r="AC179" s="26"/>
      <c r="AD179" s="26"/>
      <c r="AE179" s="26"/>
      <c r="AR179" s="161"/>
      <c r="AT179" s="161"/>
      <c r="AU179" s="161"/>
      <c r="AY179" s="14"/>
      <c r="BE179" s="162"/>
      <c r="BF179" s="162"/>
      <c r="BG179" s="162"/>
      <c r="BH179" s="162"/>
      <c r="BI179" s="162"/>
      <c r="BJ179" s="14"/>
      <c r="BK179" s="162"/>
      <c r="BL179" s="14"/>
      <c r="BM179" s="161"/>
    </row>
    <row r="180" spans="1:65" s="2" customFormat="1" ht="42" customHeight="1" x14ac:dyDescent="0.2">
      <c r="A180" s="26"/>
      <c r="B180" s="149"/>
      <c r="C180" s="167" t="s">
        <v>313</v>
      </c>
      <c r="D180" s="167" t="s">
        <v>261</v>
      </c>
      <c r="E180" s="168" t="s">
        <v>1253</v>
      </c>
      <c r="F180" s="224" t="s">
        <v>1821</v>
      </c>
      <c r="G180" s="383" t="s">
        <v>295</v>
      </c>
      <c r="H180" s="384">
        <v>24</v>
      </c>
      <c r="I180" s="385"/>
      <c r="J180" s="385"/>
      <c r="K180" s="386"/>
      <c r="L180" s="237"/>
      <c r="M180" s="370"/>
      <c r="N180" s="371"/>
      <c r="O180" s="233"/>
      <c r="P180" s="233"/>
      <c r="Q180" s="233"/>
      <c r="R180" s="233"/>
      <c r="S180" s="233"/>
      <c r="T180" s="234"/>
      <c r="U180" s="225"/>
      <c r="V180" s="225"/>
      <c r="W180" s="225"/>
      <c r="X180" s="26"/>
      <c r="Y180" s="26"/>
      <c r="Z180" s="26"/>
      <c r="AA180" s="26"/>
      <c r="AB180" s="26"/>
      <c r="AC180" s="26"/>
      <c r="AD180" s="26"/>
      <c r="AE180" s="26"/>
      <c r="AR180" s="161"/>
      <c r="AT180" s="161"/>
      <c r="AU180" s="161"/>
      <c r="AY180" s="14"/>
      <c r="BE180" s="162"/>
      <c r="BF180" s="162"/>
      <c r="BG180" s="162"/>
      <c r="BH180" s="162"/>
      <c r="BI180" s="162"/>
      <c r="BJ180" s="14"/>
      <c r="BK180" s="162"/>
      <c r="BL180" s="14"/>
      <c r="BM180" s="161"/>
    </row>
    <row r="181" spans="1:65" s="2" customFormat="1" ht="42" customHeight="1" x14ac:dyDescent="0.2">
      <c r="A181" s="26"/>
      <c r="B181" s="149"/>
      <c r="C181" s="167" t="s">
        <v>316</v>
      </c>
      <c r="D181" s="167" t="s">
        <v>261</v>
      </c>
      <c r="E181" s="168" t="s">
        <v>1254</v>
      </c>
      <c r="F181" s="224" t="s">
        <v>1822</v>
      </c>
      <c r="G181" s="383" t="s">
        <v>295</v>
      </c>
      <c r="H181" s="384">
        <v>63</v>
      </c>
      <c r="I181" s="385"/>
      <c r="J181" s="385"/>
      <c r="K181" s="386"/>
      <c r="L181" s="237"/>
      <c r="M181" s="370"/>
      <c r="N181" s="371"/>
      <c r="O181" s="233"/>
      <c r="P181" s="233"/>
      <c r="Q181" s="233"/>
      <c r="R181" s="233"/>
      <c r="S181" s="233"/>
      <c r="T181" s="234"/>
      <c r="U181" s="225"/>
      <c r="V181" s="225"/>
      <c r="W181" s="225"/>
      <c r="X181" s="26"/>
      <c r="Y181" s="26"/>
      <c r="Z181" s="26"/>
      <c r="AA181" s="26"/>
      <c r="AB181" s="26"/>
      <c r="AC181" s="26"/>
      <c r="AD181" s="26"/>
      <c r="AE181" s="26"/>
      <c r="AR181" s="161"/>
      <c r="AT181" s="161"/>
      <c r="AU181" s="161"/>
      <c r="AY181" s="14"/>
      <c r="BE181" s="162"/>
      <c r="BF181" s="162"/>
      <c r="BG181" s="162"/>
      <c r="BH181" s="162"/>
      <c r="BI181" s="162"/>
      <c r="BJ181" s="14"/>
      <c r="BK181" s="162"/>
      <c r="BL181" s="14"/>
      <c r="BM181" s="161"/>
    </row>
    <row r="182" spans="1:65" s="2" customFormat="1" ht="24.2" customHeight="1" x14ac:dyDescent="0.2">
      <c r="A182" s="26"/>
      <c r="B182" s="149"/>
      <c r="C182" s="150" t="s">
        <v>319</v>
      </c>
      <c r="D182" s="150" t="s">
        <v>162</v>
      </c>
      <c r="E182" s="151" t="s">
        <v>1255</v>
      </c>
      <c r="F182" s="152" t="s">
        <v>1256</v>
      </c>
      <c r="G182" s="153" t="s">
        <v>304</v>
      </c>
      <c r="H182" s="154"/>
      <c r="I182" s="155">
        <v>2.76</v>
      </c>
      <c r="J182" s="155"/>
      <c r="K182" s="156"/>
      <c r="L182" s="27"/>
      <c r="M182" s="157"/>
      <c r="N182" s="158"/>
      <c r="O182" s="159"/>
      <c r="P182" s="159"/>
      <c r="Q182" s="159"/>
      <c r="R182" s="159"/>
      <c r="S182" s="159"/>
      <c r="T182" s="160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1"/>
      <c r="AT182" s="161"/>
      <c r="AU182" s="161"/>
      <c r="AY182" s="14"/>
      <c r="BE182" s="162"/>
      <c r="BF182" s="162"/>
      <c r="BG182" s="162"/>
      <c r="BH182" s="162"/>
      <c r="BI182" s="162"/>
      <c r="BJ182" s="14"/>
      <c r="BK182" s="162"/>
      <c r="BL182" s="14"/>
      <c r="BM182" s="161"/>
    </row>
    <row r="183" spans="1:65" s="12" customFormat="1" ht="22.9" customHeight="1" x14ac:dyDescent="0.2">
      <c r="B183" s="137"/>
      <c r="D183" s="138" t="s">
        <v>69</v>
      </c>
      <c r="E183" s="147" t="s">
        <v>1257</v>
      </c>
      <c r="F183" s="147" t="s">
        <v>1258</v>
      </c>
      <c r="J183" s="148"/>
      <c r="L183" s="137"/>
      <c r="M183" s="141"/>
      <c r="N183" s="142"/>
      <c r="O183" s="142"/>
      <c r="P183" s="143"/>
      <c r="Q183" s="142"/>
      <c r="R183" s="143"/>
      <c r="S183" s="142"/>
      <c r="T183" s="144"/>
      <c r="AR183" s="138"/>
      <c r="AT183" s="145"/>
      <c r="AU183" s="145"/>
      <c r="AY183" s="138"/>
      <c r="BK183" s="146"/>
    </row>
    <row r="184" spans="1:65" s="2" customFormat="1" ht="22.5" customHeight="1" x14ac:dyDescent="0.2">
      <c r="A184" s="26"/>
      <c r="B184" s="149"/>
      <c r="C184" s="150" t="s">
        <v>322</v>
      </c>
      <c r="D184" s="150" t="s">
        <v>162</v>
      </c>
      <c r="E184" s="151" t="s">
        <v>1259</v>
      </c>
      <c r="F184" s="152" t="s">
        <v>1860</v>
      </c>
      <c r="G184" s="153" t="s">
        <v>295</v>
      </c>
      <c r="H184" s="154">
        <v>28.5</v>
      </c>
      <c r="I184" s="155"/>
      <c r="J184" s="155"/>
      <c r="K184" s="156"/>
      <c r="L184" s="230"/>
      <c r="M184" s="231"/>
      <c r="N184" s="232"/>
      <c r="O184" s="233"/>
      <c r="P184" s="233"/>
      <c r="Q184" s="233"/>
      <c r="R184" s="233"/>
      <c r="S184" s="233"/>
      <c r="T184" s="234"/>
      <c r="U184" s="225"/>
      <c r="V184" s="225"/>
      <c r="W184" s="225"/>
      <c r="X184" s="225"/>
      <c r="Y184" s="225"/>
      <c r="Z184" s="26"/>
      <c r="AA184" s="26"/>
      <c r="AB184" s="26"/>
      <c r="AC184" s="26"/>
      <c r="AD184" s="26"/>
      <c r="AE184" s="26"/>
      <c r="AR184" s="161"/>
      <c r="AT184" s="161"/>
      <c r="AU184" s="161"/>
      <c r="AY184" s="14"/>
      <c r="BE184" s="162"/>
      <c r="BF184" s="162"/>
      <c r="BG184" s="162"/>
      <c r="BH184" s="162"/>
      <c r="BI184" s="162"/>
      <c r="BJ184" s="14"/>
      <c r="BK184" s="162"/>
      <c r="BL184" s="14"/>
      <c r="BM184" s="161"/>
    </row>
    <row r="185" spans="1:65" s="2" customFormat="1" ht="33" customHeight="1" x14ac:dyDescent="0.2">
      <c r="A185" s="26"/>
      <c r="B185" s="149"/>
      <c r="C185" s="150" t="s">
        <v>325</v>
      </c>
      <c r="D185" s="150" t="s">
        <v>162</v>
      </c>
      <c r="E185" s="151" t="s">
        <v>1260</v>
      </c>
      <c r="F185" s="152" t="s">
        <v>1261</v>
      </c>
      <c r="G185" s="153" t="s">
        <v>304</v>
      </c>
      <c r="H185" s="154"/>
      <c r="I185" s="155">
        <v>3.36</v>
      </c>
      <c r="J185" s="155"/>
      <c r="K185" s="156"/>
      <c r="L185" s="27"/>
      <c r="M185" s="157"/>
      <c r="N185" s="158"/>
      <c r="O185" s="159"/>
      <c r="P185" s="159"/>
      <c r="Q185" s="159"/>
      <c r="R185" s="159"/>
      <c r="S185" s="159"/>
      <c r="T185" s="160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1"/>
      <c r="AT185" s="161"/>
      <c r="AU185" s="161"/>
      <c r="AY185" s="14"/>
      <c r="BE185" s="162"/>
      <c r="BF185" s="162"/>
      <c r="BG185" s="162"/>
      <c r="BH185" s="162"/>
      <c r="BI185" s="162"/>
      <c r="BJ185" s="14"/>
      <c r="BK185" s="162"/>
      <c r="BL185" s="14"/>
      <c r="BM185" s="161"/>
    </row>
    <row r="186" spans="1:65" s="12" customFormat="1" ht="22.9" customHeight="1" x14ac:dyDescent="0.2">
      <c r="B186" s="137"/>
      <c r="D186" s="138" t="s">
        <v>69</v>
      </c>
      <c r="E186" s="147" t="s">
        <v>1262</v>
      </c>
      <c r="F186" s="147" t="s">
        <v>1263</v>
      </c>
      <c r="J186" s="148"/>
      <c r="L186" s="137"/>
      <c r="M186" s="141"/>
      <c r="N186" s="142"/>
      <c r="O186" s="142"/>
      <c r="P186" s="143"/>
      <c r="Q186" s="142"/>
      <c r="R186" s="143"/>
      <c r="S186" s="142"/>
      <c r="T186" s="144"/>
      <c r="AR186" s="138"/>
      <c r="AT186" s="145"/>
      <c r="AU186" s="145"/>
      <c r="AY186" s="138"/>
      <c r="BK186" s="146"/>
    </row>
    <row r="187" spans="1:65" s="2" customFormat="1" ht="49.15" customHeight="1" x14ac:dyDescent="0.2">
      <c r="A187" s="26"/>
      <c r="B187" s="149"/>
      <c r="C187" s="150" t="s">
        <v>328</v>
      </c>
      <c r="D187" s="150" t="s">
        <v>162</v>
      </c>
      <c r="E187" s="151" t="s">
        <v>1264</v>
      </c>
      <c r="F187" s="236" t="s">
        <v>1823</v>
      </c>
      <c r="G187" s="372" t="s">
        <v>295</v>
      </c>
      <c r="H187" s="373">
        <v>160</v>
      </c>
      <c r="I187" s="374"/>
      <c r="J187" s="374"/>
      <c r="K187" s="387"/>
      <c r="L187" s="230"/>
      <c r="M187" s="231"/>
      <c r="N187" s="232"/>
      <c r="O187" s="233"/>
      <c r="P187" s="233"/>
      <c r="Q187" s="233"/>
      <c r="R187" s="233"/>
      <c r="S187" s="233"/>
      <c r="T187" s="234"/>
      <c r="U187" s="225"/>
      <c r="V187" s="225"/>
      <c r="W187" s="225"/>
      <c r="X187" s="26"/>
      <c r="Y187" s="26"/>
      <c r="Z187" s="26"/>
      <c r="AA187" s="26"/>
      <c r="AB187" s="26"/>
      <c r="AC187" s="26"/>
      <c r="AD187" s="26"/>
      <c r="AE187" s="26"/>
      <c r="AR187" s="161"/>
      <c r="AT187" s="161"/>
      <c r="AU187" s="161"/>
      <c r="AY187" s="14"/>
      <c r="BE187" s="162"/>
      <c r="BF187" s="162"/>
      <c r="BG187" s="162"/>
      <c r="BH187" s="162"/>
      <c r="BI187" s="162"/>
      <c r="BJ187" s="14"/>
      <c r="BK187" s="162"/>
      <c r="BL187" s="14"/>
      <c r="BM187" s="161"/>
    </row>
    <row r="188" spans="1:65" s="2" customFormat="1" ht="49.15" customHeight="1" x14ac:dyDescent="0.2">
      <c r="A188" s="26"/>
      <c r="B188" s="149"/>
      <c r="C188" s="150" t="s">
        <v>331</v>
      </c>
      <c r="D188" s="150" t="s">
        <v>162</v>
      </c>
      <c r="E188" s="151" t="s">
        <v>1265</v>
      </c>
      <c r="F188" s="236" t="s">
        <v>1824</v>
      </c>
      <c r="G188" s="372" t="s">
        <v>295</v>
      </c>
      <c r="H188" s="373">
        <v>55</v>
      </c>
      <c r="I188" s="374"/>
      <c r="J188" s="374"/>
      <c r="K188" s="387"/>
      <c r="L188" s="230"/>
      <c r="M188" s="231"/>
      <c r="N188" s="232"/>
      <c r="O188" s="233"/>
      <c r="P188" s="233"/>
      <c r="Q188" s="233"/>
      <c r="R188" s="233"/>
      <c r="S188" s="233"/>
      <c r="T188" s="234"/>
      <c r="U188" s="225"/>
      <c r="V188" s="225"/>
      <c r="W188" s="225"/>
      <c r="X188" s="26"/>
      <c r="Y188" s="26"/>
      <c r="Z188" s="26"/>
      <c r="AA188" s="26"/>
      <c r="AB188" s="26"/>
      <c r="AC188" s="26"/>
      <c r="AD188" s="26"/>
      <c r="AE188" s="26"/>
      <c r="AR188" s="161"/>
      <c r="AT188" s="161"/>
      <c r="AU188" s="161"/>
      <c r="AY188" s="14"/>
      <c r="BE188" s="162"/>
      <c r="BF188" s="162"/>
      <c r="BG188" s="162"/>
      <c r="BH188" s="162"/>
      <c r="BI188" s="162"/>
      <c r="BJ188" s="14"/>
      <c r="BK188" s="162"/>
      <c r="BL188" s="14"/>
      <c r="BM188" s="161"/>
    </row>
    <row r="189" spans="1:65" s="2" customFormat="1" ht="49.15" customHeight="1" x14ac:dyDescent="0.2">
      <c r="A189" s="26"/>
      <c r="B189" s="149"/>
      <c r="C189" s="150" t="s">
        <v>334</v>
      </c>
      <c r="D189" s="150" t="s">
        <v>162</v>
      </c>
      <c r="E189" s="151" t="s">
        <v>1266</v>
      </c>
      <c r="F189" s="236" t="s">
        <v>1825</v>
      </c>
      <c r="G189" s="372" t="s">
        <v>295</v>
      </c>
      <c r="H189" s="373">
        <v>54</v>
      </c>
      <c r="I189" s="374"/>
      <c r="J189" s="374"/>
      <c r="K189" s="387"/>
      <c r="L189" s="230"/>
      <c r="M189" s="231"/>
      <c r="N189" s="232"/>
      <c r="O189" s="233"/>
      <c r="P189" s="233"/>
      <c r="Q189" s="233"/>
      <c r="R189" s="233"/>
      <c r="S189" s="233"/>
      <c r="T189" s="234"/>
      <c r="U189" s="225"/>
      <c r="V189" s="225"/>
      <c r="W189" s="225"/>
      <c r="X189" s="26"/>
      <c r="Y189" s="26"/>
      <c r="Z189" s="26"/>
      <c r="AA189" s="26"/>
      <c r="AB189" s="26"/>
      <c r="AC189" s="26"/>
      <c r="AD189" s="26"/>
      <c r="AE189" s="26"/>
      <c r="AR189" s="161"/>
      <c r="AT189" s="161"/>
      <c r="AU189" s="161"/>
      <c r="AY189" s="14"/>
      <c r="BE189" s="162"/>
      <c r="BF189" s="162"/>
      <c r="BG189" s="162"/>
      <c r="BH189" s="162"/>
      <c r="BI189" s="162"/>
      <c r="BJ189" s="14"/>
      <c r="BK189" s="162"/>
      <c r="BL189" s="14"/>
      <c r="BM189" s="161"/>
    </row>
    <row r="190" spans="1:65" s="2" customFormat="1" ht="49.15" customHeight="1" x14ac:dyDescent="0.2">
      <c r="A190" s="26"/>
      <c r="B190" s="149"/>
      <c r="C190" s="150" t="s">
        <v>337</v>
      </c>
      <c r="D190" s="150" t="s">
        <v>162</v>
      </c>
      <c r="E190" s="151" t="s">
        <v>1267</v>
      </c>
      <c r="F190" s="236" t="s">
        <v>1826</v>
      </c>
      <c r="G190" s="372" t="s">
        <v>295</v>
      </c>
      <c r="H190" s="373">
        <v>3</v>
      </c>
      <c r="I190" s="374"/>
      <c r="J190" s="374"/>
      <c r="K190" s="387"/>
      <c r="L190" s="230"/>
      <c r="M190" s="231"/>
      <c r="N190" s="232"/>
      <c r="O190" s="233"/>
      <c r="P190" s="233"/>
      <c r="Q190" s="233"/>
      <c r="R190" s="233"/>
      <c r="S190" s="233"/>
      <c r="T190" s="234"/>
      <c r="U190" s="225"/>
      <c r="V190" s="225"/>
      <c r="W190" s="225"/>
      <c r="X190" s="26"/>
      <c r="Y190" s="26"/>
      <c r="Z190" s="26"/>
      <c r="AA190" s="26"/>
      <c r="AB190" s="26"/>
      <c r="AC190" s="26"/>
      <c r="AD190" s="26"/>
      <c r="AE190" s="26"/>
      <c r="AR190" s="161"/>
      <c r="AT190" s="161"/>
      <c r="AU190" s="161"/>
      <c r="AY190" s="14"/>
      <c r="BE190" s="162"/>
      <c r="BF190" s="162"/>
      <c r="BG190" s="162"/>
      <c r="BH190" s="162"/>
      <c r="BI190" s="162"/>
      <c r="BJ190" s="14"/>
      <c r="BK190" s="162"/>
      <c r="BL190" s="14"/>
      <c r="BM190" s="161"/>
    </row>
    <row r="191" spans="1:65" s="2" customFormat="1" ht="49.15" customHeight="1" x14ac:dyDescent="0.2">
      <c r="A191" s="26"/>
      <c r="B191" s="149"/>
      <c r="C191" s="150" t="s">
        <v>340</v>
      </c>
      <c r="D191" s="150" t="s">
        <v>162</v>
      </c>
      <c r="E191" s="151" t="s">
        <v>1268</v>
      </c>
      <c r="F191" s="236" t="s">
        <v>1827</v>
      </c>
      <c r="G191" s="372" t="s">
        <v>295</v>
      </c>
      <c r="H191" s="373">
        <v>55</v>
      </c>
      <c r="I191" s="374"/>
      <c r="J191" s="374"/>
      <c r="K191" s="387"/>
      <c r="L191" s="230"/>
      <c r="M191" s="231"/>
      <c r="N191" s="232"/>
      <c r="O191" s="233"/>
      <c r="P191" s="233"/>
      <c r="Q191" s="233"/>
      <c r="R191" s="233"/>
      <c r="S191" s="233"/>
      <c r="T191" s="234"/>
      <c r="U191" s="225"/>
      <c r="V191" s="225"/>
      <c r="W191" s="225"/>
      <c r="X191" s="26"/>
      <c r="Y191" s="26"/>
      <c r="Z191" s="26"/>
      <c r="AA191" s="26"/>
      <c r="AB191" s="26"/>
      <c r="AC191" s="26"/>
      <c r="AD191" s="26"/>
      <c r="AE191" s="26"/>
      <c r="AR191" s="161"/>
      <c r="AT191" s="161"/>
      <c r="AU191" s="161"/>
      <c r="AY191" s="14"/>
      <c r="BE191" s="162"/>
      <c r="BF191" s="162"/>
      <c r="BG191" s="162"/>
      <c r="BH191" s="162"/>
      <c r="BI191" s="162"/>
      <c r="BJ191" s="14"/>
      <c r="BK191" s="162"/>
      <c r="BL191" s="14"/>
      <c r="BM191" s="161"/>
    </row>
    <row r="192" spans="1:65" s="2" customFormat="1" ht="47.25" customHeight="1" x14ac:dyDescent="0.2">
      <c r="A192" s="26"/>
      <c r="B192" s="149"/>
      <c r="C192" s="150" t="s">
        <v>342</v>
      </c>
      <c r="D192" s="150" t="s">
        <v>162</v>
      </c>
      <c r="E192" s="151" t="s">
        <v>1269</v>
      </c>
      <c r="F192" s="236" t="s">
        <v>1828</v>
      </c>
      <c r="G192" s="372" t="s">
        <v>295</v>
      </c>
      <c r="H192" s="373">
        <v>30</v>
      </c>
      <c r="I192" s="374"/>
      <c r="J192" s="374"/>
      <c r="K192" s="387"/>
      <c r="L192" s="230"/>
      <c r="M192" s="231"/>
      <c r="N192" s="232"/>
      <c r="O192" s="233"/>
      <c r="P192" s="233"/>
      <c r="Q192" s="233"/>
      <c r="R192" s="233"/>
      <c r="S192" s="233"/>
      <c r="T192" s="234"/>
      <c r="U192" s="225"/>
      <c r="V192" s="225"/>
      <c r="W192" s="225"/>
      <c r="X192" s="26"/>
      <c r="Y192" s="26"/>
      <c r="Z192" s="26"/>
      <c r="AA192" s="26"/>
      <c r="AB192" s="26"/>
      <c r="AC192" s="26"/>
      <c r="AD192" s="26"/>
      <c r="AE192" s="26"/>
      <c r="AR192" s="161"/>
      <c r="AT192" s="161"/>
      <c r="AU192" s="161"/>
      <c r="AY192" s="14"/>
      <c r="BE192" s="162"/>
      <c r="BF192" s="162"/>
      <c r="BG192" s="162"/>
      <c r="BH192" s="162"/>
      <c r="BI192" s="162"/>
      <c r="BJ192" s="14"/>
      <c r="BK192" s="162"/>
      <c r="BL192" s="14"/>
      <c r="BM192" s="161"/>
    </row>
    <row r="193" spans="1:65" s="2" customFormat="1" ht="47.25" customHeight="1" x14ac:dyDescent="0.2">
      <c r="A193" s="26"/>
      <c r="B193" s="149"/>
      <c r="C193" s="150" t="s">
        <v>347</v>
      </c>
      <c r="D193" s="150" t="s">
        <v>162</v>
      </c>
      <c r="E193" s="151" t="s">
        <v>1270</v>
      </c>
      <c r="F193" s="236" t="s">
        <v>1829</v>
      </c>
      <c r="G193" s="372" t="s">
        <v>295</v>
      </c>
      <c r="H193" s="373">
        <v>255</v>
      </c>
      <c r="I193" s="374"/>
      <c r="J193" s="374"/>
      <c r="K193" s="387"/>
      <c r="L193" s="230"/>
      <c r="M193" s="231"/>
      <c r="N193" s="232"/>
      <c r="O193" s="233"/>
      <c r="P193" s="233"/>
      <c r="Q193" s="233"/>
      <c r="R193" s="233"/>
      <c r="S193" s="233"/>
      <c r="T193" s="234"/>
      <c r="U193" s="225"/>
      <c r="V193" s="225"/>
      <c r="W193" s="225"/>
      <c r="X193" s="26"/>
      <c r="Y193" s="26"/>
      <c r="Z193" s="26"/>
      <c r="AA193" s="26"/>
      <c r="AB193" s="26"/>
      <c r="AC193" s="26"/>
      <c r="AD193" s="26"/>
      <c r="AE193" s="26"/>
      <c r="AR193" s="161"/>
      <c r="AT193" s="161"/>
      <c r="AU193" s="161"/>
      <c r="AY193" s="14"/>
      <c r="BE193" s="162"/>
      <c r="BF193" s="162"/>
      <c r="BG193" s="162"/>
      <c r="BH193" s="162"/>
      <c r="BI193" s="162"/>
      <c r="BJ193" s="14"/>
      <c r="BK193" s="162"/>
      <c r="BL193" s="14"/>
      <c r="BM193" s="161"/>
    </row>
    <row r="194" spans="1:65" s="2" customFormat="1" ht="43.5" customHeight="1" x14ac:dyDescent="0.2">
      <c r="A194" s="26"/>
      <c r="B194" s="149"/>
      <c r="C194" s="150" t="s">
        <v>350</v>
      </c>
      <c r="D194" s="150" t="s">
        <v>162</v>
      </c>
      <c r="E194" s="151" t="s">
        <v>1271</v>
      </c>
      <c r="F194" s="236" t="s">
        <v>1830</v>
      </c>
      <c r="G194" s="372" t="s">
        <v>295</v>
      </c>
      <c r="H194" s="373">
        <v>72</v>
      </c>
      <c r="I194" s="374"/>
      <c r="J194" s="374"/>
      <c r="K194" s="387"/>
      <c r="L194" s="230"/>
      <c r="M194" s="231"/>
      <c r="N194" s="232"/>
      <c r="O194" s="233"/>
      <c r="P194" s="233"/>
      <c r="Q194" s="233"/>
      <c r="R194" s="233"/>
      <c r="S194" s="233"/>
      <c r="T194" s="234"/>
      <c r="U194" s="225"/>
      <c r="V194" s="225"/>
      <c r="W194" s="225"/>
      <c r="X194" s="26"/>
      <c r="Y194" s="26"/>
      <c r="Z194" s="26"/>
      <c r="AA194" s="26"/>
      <c r="AB194" s="26"/>
      <c r="AC194" s="26"/>
      <c r="AD194" s="26"/>
      <c r="AE194" s="26"/>
      <c r="AR194" s="161"/>
      <c r="AT194" s="161"/>
      <c r="AU194" s="161"/>
      <c r="AY194" s="14"/>
      <c r="BE194" s="162"/>
      <c r="BF194" s="162"/>
      <c r="BG194" s="162"/>
      <c r="BH194" s="162"/>
      <c r="BI194" s="162"/>
      <c r="BJ194" s="14"/>
      <c r="BK194" s="162"/>
      <c r="BL194" s="14"/>
      <c r="BM194" s="161"/>
    </row>
    <row r="195" spans="1:65" s="2" customFormat="1" ht="43.5" customHeight="1" x14ac:dyDescent="0.2">
      <c r="A195" s="26"/>
      <c r="B195" s="149"/>
      <c r="C195" s="150" t="s">
        <v>353</v>
      </c>
      <c r="D195" s="150" t="s">
        <v>162</v>
      </c>
      <c r="E195" s="151" t="s">
        <v>1272</v>
      </c>
      <c r="F195" s="236" t="s">
        <v>1831</v>
      </c>
      <c r="G195" s="372" t="s">
        <v>295</v>
      </c>
      <c r="H195" s="373">
        <v>64</v>
      </c>
      <c r="I195" s="374"/>
      <c r="J195" s="374"/>
      <c r="K195" s="387"/>
      <c r="L195" s="230"/>
      <c r="M195" s="231"/>
      <c r="N195" s="232"/>
      <c r="O195" s="233"/>
      <c r="P195" s="233"/>
      <c r="Q195" s="233"/>
      <c r="R195" s="233"/>
      <c r="S195" s="233"/>
      <c r="T195" s="234"/>
      <c r="U195" s="225"/>
      <c r="V195" s="225"/>
      <c r="W195" s="225"/>
      <c r="X195" s="26"/>
      <c r="Y195" s="26"/>
      <c r="Z195" s="26"/>
      <c r="AA195" s="26"/>
      <c r="AB195" s="26"/>
      <c r="AC195" s="26"/>
      <c r="AD195" s="26"/>
      <c r="AE195" s="26"/>
      <c r="AR195" s="161"/>
      <c r="AT195" s="161"/>
      <c r="AU195" s="161"/>
      <c r="AY195" s="14"/>
      <c r="BE195" s="162"/>
      <c r="BF195" s="162"/>
      <c r="BG195" s="162"/>
      <c r="BH195" s="162"/>
      <c r="BI195" s="162"/>
      <c r="BJ195" s="14"/>
      <c r="BK195" s="162"/>
      <c r="BL195" s="14"/>
      <c r="BM195" s="161"/>
    </row>
    <row r="196" spans="1:65" s="2" customFormat="1" ht="16.5" customHeight="1" x14ac:dyDescent="0.2">
      <c r="A196" s="26"/>
      <c r="B196" s="149"/>
      <c r="C196" s="150" t="s">
        <v>358</v>
      </c>
      <c r="D196" s="150" t="s">
        <v>162</v>
      </c>
      <c r="E196" s="151" t="s">
        <v>1273</v>
      </c>
      <c r="F196" s="152" t="s">
        <v>1274</v>
      </c>
      <c r="G196" s="153" t="s">
        <v>266</v>
      </c>
      <c r="H196" s="154">
        <v>2</v>
      </c>
      <c r="I196" s="155"/>
      <c r="J196" s="155"/>
      <c r="K196" s="156"/>
      <c r="L196" s="27"/>
      <c r="M196" s="157"/>
      <c r="N196" s="158"/>
      <c r="O196" s="159"/>
      <c r="P196" s="159"/>
      <c r="Q196" s="159"/>
      <c r="R196" s="159"/>
      <c r="S196" s="159"/>
      <c r="T196" s="160"/>
      <c r="U196" s="26"/>
      <c r="V196" s="225"/>
      <c r="W196" s="26"/>
      <c r="X196" s="26"/>
      <c r="Y196" s="26"/>
      <c r="Z196" s="26"/>
      <c r="AA196" s="26"/>
      <c r="AB196" s="26"/>
      <c r="AC196" s="26"/>
      <c r="AD196" s="26"/>
      <c r="AE196" s="26"/>
      <c r="AR196" s="161"/>
      <c r="AT196" s="161"/>
      <c r="AU196" s="161"/>
      <c r="AY196" s="14"/>
      <c r="BE196" s="162"/>
      <c r="BF196" s="162"/>
      <c r="BG196" s="162"/>
      <c r="BH196" s="162"/>
      <c r="BI196" s="162"/>
      <c r="BJ196" s="14"/>
      <c r="BK196" s="162"/>
      <c r="BL196" s="14"/>
      <c r="BM196" s="161"/>
    </row>
    <row r="197" spans="1:65" s="2" customFormat="1" ht="16.5" customHeight="1" x14ac:dyDescent="0.2">
      <c r="A197" s="26"/>
      <c r="B197" s="149"/>
      <c r="C197" s="150" t="s">
        <v>361</v>
      </c>
      <c r="D197" s="150" t="s">
        <v>162</v>
      </c>
      <c r="E197" s="151" t="s">
        <v>1275</v>
      </c>
      <c r="F197" s="152" t="s">
        <v>1276</v>
      </c>
      <c r="G197" s="153" t="s">
        <v>266</v>
      </c>
      <c r="H197" s="154">
        <v>17</v>
      </c>
      <c r="I197" s="155"/>
      <c r="J197" s="155"/>
      <c r="K197" s="156"/>
      <c r="L197" s="27"/>
      <c r="M197" s="157"/>
      <c r="N197" s="158"/>
      <c r="O197" s="159"/>
      <c r="P197" s="159"/>
      <c r="Q197" s="159"/>
      <c r="R197" s="159"/>
      <c r="S197" s="159"/>
      <c r="T197" s="160"/>
      <c r="U197" s="26"/>
      <c r="V197" s="225"/>
      <c r="W197" s="26"/>
      <c r="X197" s="26"/>
      <c r="Y197" s="26"/>
      <c r="Z197" s="26"/>
      <c r="AA197" s="26"/>
      <c r="AB197" s="26"/>
      <c r="AC197" s="26"/>
      <c r="AD197" s="26"/>
      <c r="AE197" s="26"/>
      <c r="AR197" s="161"/>
      <c r="AT197" s="161"/>
      <c r="AU197" s="161"/>
      <c r="AY197" s="14"/>
      <c r="BE197" s="162"/>
      <c r="BF197" s="162"/>
      <c r="BG197" s="162"/>
      <c r="BH197" s="162"/>
      <c r="BI197" s="162"/>
      <c r="BJ197" s="14"/>
      <c r="BK197" s="162"/>
      <c r="BL197" s="14"/>
      <c r="BM197" s="161"/>
    </row>
    <row r="198" spans="1:65" s="2" customFormat="1" ht="21.75" customHeight="1" x14ac:dyDescent="0.2">
      <c r="A198" s="26"/>
      <c r="B198" s="149"/>
      <c r="C198" s="150" t="s">
        <v>364</v>
      </c>
      <c r="D198" s="150" t="s">
        <v>162</v>
      </c>
      <c r="E198" s="151" t="s">
        <v>1277</v>
      </c>
      <c r="F198" s="152" t="s">
        <v>1278</v>
      </c>
      <c r="G198" s="153" t="s">
        <v>266</v>
      </c>
      <c r="H198" s="154">
        <v>3</v>
      </c>
      <c r="I198" s="155"/>
      <c r="J198" s="155"/>
      <c r="K198" s="156"/>
      <c r="L198" s="27"/>
      <c r="M198" s="157"/>
      <c r="N198" s="158"/>
      <c r="O198" s="159"/>
      <c r="P198" s="159"/>
      <c r="Q198" s="159"/>
      <c r="R198" s="159"/>
      <c r="S198" s="159"/>
      <c r="T198" s="160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1"/>
      <c r="AT198" s="161"/>
      <c r="AU198" s="161"/>
      <c r="AY198" s="14"/>
      <c r="BE198" s="162"/>
      <c r="BF198" s="162"/>
      <c r="BG198" s="162"/>
      <c r="BH198" s="162"/>
      <c r="BI198" s="162"/>
      <c r="BJ198" s="14"/>
      <c r="BK198" s="162"/>
      <c r="BL198" s="14"/>
      <c r="BM198" s="161"/>
    </row>
    <row r="199" spans="1:65" s="2" customFormat="1" ht="16.5" customHeight="1" x14ac:dyDescent="0.2">
      <c r="A199" s="26"/>
      <c r="B199" s="149"/>
      <c r="C199" s="150" t="s">
        <v>367</v>
      </c>
      <c r="D199" s="150" t="s">
        <v>162</v>
      </c>
      <c r="E199" s="151" t="s">
        <v>1279</v>
      </c>
      <c r="F199" s="152" t="s">
        <v>1280</v>
      </c>
      <c r="G199" s="153" t="s">
        <v>266</v>
      </c>
      <c r="H199" s="154">
        <v>2</v>
      </c>
      <c r="I199" s="155"/>
      <c r="J199" s="155"/>
      <c r="K199" s="156"/>
      <c r="L199" s="27"/>
      <c r="M199" s="157"/>
      <c r="N199" s="158"/>
      <c r="O199" s="159"/>
      <c r="P199" s="159"/>
      <c r="Q199" s="159"/>
      <c r="R199" s="159"/>
      <c r="S199" s="159"/>
      <c r="T199" s="160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1"/>
      <c r="AT199" s="161"/>
      <c r="AU199" s="161"/>
      <c r="AY199" s="14"/>
      <c r="BE199" s="162"/>
      <c r="BF199" s="162"/>
      <c r="BG199" s="162"/>
      <c r="BH199" s="162"/>
      <c r="BI199" s="162"/>
      <c r="BJ199" s="14"/>
      <c r="BK199" s="162"/>
      <c r="BL199" s="14"/>
      <c r="BM199" s="161"/>
    </row>
    <row r="200" spans="1:65" s="2" customFormat="1" ht="16.5" customHeight="1" x14ac:dyDescent="0.2">
      <c r="A200" s="26"/>
      <c r="B200" s="149"/>
      <c r="C200" s="150" t="s">
        <v>582</v>
      </c>
      <c r="D200" s="150" t="s">
        <v>162</v>
      </c>
      <c r="E200" s="151" t="s">
        <v>1281</v>
      </c>
      <c r="F200" s="152" t="s">
        <v>1282</v>
      </c>
      <c r="G200" s="153" t="s">
        <v>266</v>
      </c>
      <c r="H200" s="154">
        <v>17</v>
      </c>
      <c r="I200" s="155"/>
      <c r="J200" s="155"/>
      <c r="K200" s="156"/>
      <c r="L200" s="27"/>
      <c r="M200" s="157"/>
      <c r="N200" s="158"/>
      <c r="O200" s="159"/>
      <c r="P200" s="159"/>
      <c r="Q200" s="159"/>
      <c r="R200" s="159"/>
      <c r="S200" s="159"/>
      <c r="T200" s="160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61"/>
      <c r="AT200" s="161"/>
      <c r="AU200" s="161"/>
      <c r="AY200" s="14"/>
      <c r="BE200" s="162"/>
      <c r="BF200" s="162"/>
      <c r="BG200" s="162"/>
      <c r="BH200" s="162"/>
      <c r="BI200" s="162"/>
      <c r="BJ200" s="14"/>
      <c r="BK200" s="162"/>
      <c r="BL200" s="14"/>
      <c r="BM200" s="161"/>
    </row>
    <row r="201" spans="1:65" s="2" customFormat="1" ht="16.5" customHeight="1" x14ac:dyDescent="0.2">
      <c r="A201" s="26"/>
      <c r="B201" s="149"/>
      <c r="C201" s="150" t="s">
        <v>511</v>
      </c>
      <c r="D201" s="150" t="s">
        <v>162</v>
      </c>
      <c r="E201" s="151" t="s">
        <v>1283</v>
      </c>
      <c r="F201" s="152" t="s">
        <v>1284</v>
      </c>
      <c r="G201" s="153" t="s">
        <v>266</v>
      </c>
      <c r="H201" s="154">
        <v>1</v>
      </c>
      <c r="I201" s="155"/>
      <c r="J201" s="155"/>
      <c r="K201" s="156"/>
      <c r="L201" s="27"/>
      <c r="M201" s="157"/>
      <c r="N201" s="158"/>
      <c r="O201" s="159"/>
      <c r="P201" s="159"/>
      <c r="Q201" s="159"/>
      <c r="R201" s="159"/>
      <c r="S201" s="159"/>
      <c r="T201" s="160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61"/>
      <c r="AT201" s="161"/>
      <c r="AU201" s="161"/>
      <c r="AY201" s="14"/>
      <c r="BE201" s="162"/>
      <c r="BF201" s="162"/>
      <c r="BG201" s="162"/>
      <c r="BH201" s="162"/>
      <c r="BI201" s="162"/>
      <c r="BJ201" s="14"/>
      <c r="BK201" s="162"/>
      <c r="BL201" s="14"/>
      <c r="BM201" s="161"/>
    </row>
    <row r="202" spans="1:65" s="2" customFormat="1" ht="21.75" customHeight="1" x14ac:dyDescent="0.2">
      <c r="A202" s="26"/>
      <c r="B202" s="149"/>
      <c r="C202" s="150" t="s">
        <v>589</v>
      </c>
      <c r="D202" s="150" t="s">
        <v>162</v>
      </c>
      <c r="E202" s="151" t="s">
        <v>1285</v>
      </c>
      <c r="F202" s="152" t="s">
        <v>1286</v>
      </c>
      <c r="G202" s="153" t="s">
        <v>266</v>
      </c>
      <c r="H202" s="154">
        <v>1</v>
      </c>
      <c r="I202" s="155"/>
      <c r="J202" s="155"/>
      <c r="K202" s="156"/>
      <c r="L202" s="27"/>
      <c r="M202" s="157"/>
      <c r="N202" s="158"/>
      <c r="O202" s="159"/>
      <c r="P202" s="159"/>
      <c r="Q202" s="159"/>
      <c r="R202" s="159"/>
      <c r="S202" s="159"/>
      <c r="T202" s="160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61"/>
      <c r="AT202" s="161"/>
      <c r="AU202" s="161"/>
      <c r="AY202" s="14"/>
      <c r="BE202" s="162"/>
      <c r="BF202" s="162"/>
      <c r="BG202" s="162"/>
      <c r="BH202" s="162"/>
      <c r="BI202" s="162"/>
      <c r="BJ202" s="14"/>
      <c r="BK202" s="162"/>
      <c r="BL202" s="14"/>
      <c r="BM202" s="161"/>
    </row>
    <row r="203" spans="1:65" s="2" customFormat="1" ht="16.5" customHeight="1" x14ac:dyDescent="0.2">
      <c r="A203" s="26"/>
      <c r="B203" s="149"/>
      <c r="C203" s="150" t="s">
        <v>514</v>
      </c>
      <c r="D203" s="150" t="s">
        <v>162</v>
      </c>
      <c r="E203" s="151" t="s">
        <v>1287</v>
      </c>
      <c r="F203" s="152" t="s">
        <v>1288</v>
      </c>
      <c r="G203" s="153" t="s">
        <v>266</v>
      </c>
      <c r="H203" s="154">
        <v>8</v>
      </c>
      <c r="I203" s="155"/>
      <c r="J203" s="155"/>
      <c r="K203" s="156"/>
      <c r="L203" s="27"/>
      <c r="M203" s="157"/>
      <c r="N203" s="158"/>
      <c r="O203" s="159"/>
      <c r="P203" s="159"/>
      <c r="Q203" s="159"/>
      <c r="R203" s="159"/>
      <c r="S203" s="159"/>
      <c r="T203" s="160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61"/>
      <c r="AT203" s="161"/>
      <c r="AU203" s="161"/>
      <c r="AY203" s="14"/>
      <c r="BE203" s="162"/>
      <c r="BF203" s="162"/>
      <c r="BG203" s="162"/>
      <c r="BH203" s="162"/>
      <c r="BI203" s="162"/>
      <c r="BJ203" s="14"/>
      <c r="BK203" s="162"/>
      <c r="BL203" s="14"/>
      <c r="BM203" s="161"/>
    </row>
    <row r="204" spans="1:65" s="2" customFormat="1" ht="16.5" customHeight="1" x14ac:dyDescent="0.2">
      <c r="A204" s="26"/>
      <c r="B204" s="149"/>
      <c r="C204" s="150" t="s">
        <v>594</v>
      </c>
      <c r="D204" s="150" t="s">
        <v>162</v>
      </c>
      <c r="E204" s="151" t="s">
        <v>1289</v>
      </c>
      <c r="F204" s="152" t="s">
        <v>1290</v>
      </c>
      <c r="G204" s="153" t="s">
        <v>266</v>
      </c>
      <c r="H204" s="154">
        <v>68</v>
      </c>
      <c r="I204" s="155"/>
      <c r="J204" s="155"/>
      <c r="K204" s="156"/>
      <c r="L204" s="27"/>
      <c r="M204" s="157"/>
      <c r="N204" s="158"/>
      <c r="O204" s="159"/>
      <c r="P204" s="159"/>
      <c r="Q204" s="159"/>
      <c r="R204" s="159"/>
      <c r="S204" s="159"/>
      <c r="T204" s="160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61"/>
      <c r="AT204" s="161"/>
      <c r="AU204" s="161"/>
      <c r="AY204" s="14"/>
      <c r="BE204" s="162"/>
      <c r="BF204" s="162"/>
      <c r="BG204" s="162"/>
      <c r="BH204" s="162"/>
      <c r="BI204" s="162"/>
      <c r="BJ204" s="14"/>
      <c r="BK204" s="162"/>
      <c r="BL204" s="14"/>
      <c r="BM204" s="161"/>
    </row>
    <row r="205" spans="1:65" s="2" customFormat="1" ht="24.2" customHeight="1" x14ac:dyDescent="0.2">
      <c r="A205" s="26"/>
      <c r="B205" s="149"/>
      <c r="C205" s="150" t="s">
        <v>517</v>
      </c>
      <c r="D205" s="150" t="s">
        <v>162</v>
      </c>
      <c r="E205" s="151" t="s">
        <v>1291</v>
      </c>
      <c r="F205" s="152" t="s">
        <v>1292</v>
      </c>
      <c r="G205" s="153" t="s">
        <v>304</v>
      </c>
      <c r="H205" s="154"/>
      <c r="I205" s="155">
        <v>4.8</v>
      </c>
      <c r="J205" s="155"/>
      <c r="K205" s="156"/>
      <c r="L205" s="27"/>
      <c r="M205" s="157"/>
      <c r="N205" s="158"/>
      <c r="O205" s="159"/>
      <c r="P205" s="159"/>
      <c r="Q205" s="159"/>
      <c r="R205" s="159"/>
      <c r="S205" s="159"/>
      <c r="T205" s="160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61"/>
      <c r="AT205" s="161"/>
      <c r="AU205" s="161"/>
      <c r="AY205" s="14"/>
      <c r="BE205" s="162"/>
      <c r="BF205" s="162"/>
      <c r="BG205" s="162"/>
      <c r="BH205" s="162"/>
      <c r="BI205" s="162"/>
      <c r="BJ205" s="14"/>
      <c r="BK205" s="162"/>
      <c r="BL205" s="14"/>
      <c r="BM205" s="161"/>
    </row>
    <row r="206" spans="1:65" s="12" customFormat="1" ht="22.9" customHeight="1" x14ac:dyDescent="0.2">
      <c r="B206" s="137"/>
      <c r="D206" s="138" t="s">
        <v>69</v>
      </c>
      <c r="E206" s="147" t="s">
        <v>1293</v>
      </c>
      <c r="F206" s="147" t="s">
        <v>1294</v>
      </c>
      <c r="J206" s="148"/>
      <c r="L206" s="137"/>
      <c r="M206" s="141"/>
      <c r="N206" s="142"/>
      <c r="O206" s="142"/>
      <c r="P206" s="143"/>
      <c r="Q206" s="142"/>
      <c r="R206" s="143"/>
      <c r="S206" s="142"/>
      <c r="T206" s="144"/>
      <c r="AR206" s="138"/>
      <c r="AT206" s="145"/>
      <c r="AU206" s="145"/>
      <c r="AY206" s="138"/>
      <c r="BK206" s="146"/>
    </row>
    <row r="207" spans="1:65" s="2" customFormat="1" ht="51" customHeight="1" x14ac:dyDescent="0.2">
      <c r="A207" s="26"/>
      <c r="B207" s="149"/>
      <c r="C207" s="150" t="s">
        <v>601</v>
      </c>
      <c r="D207" s="150" t="s">
        <v>162</v>
      </c>
      <c r="E207" s="151" t="s">
        <v>1295</v>
      </c>
      <c r="F207" s="236" t="s">
        <v>1832</v>
      </c>
      <c r="G207" s="372" t="s">
        <v>295</v>
      </c>
      <c r="H207" s="373">
        <v>45</v>
      </c>
      <c r="I207" s="374"/>
      <c r="J207" s="374"/>
      <c r="K207" s="387"/>
      <c r="L207" s="230"/>
      <c r="M207" s="231"/>
      <c r="N207" s="232"/>
      <c r="O207" s="233"/>
      <c r="P207" s="233"/>
      <c r="Q207" s="233"/>
      <c r="R207" s="233"/>
      <c r="S207" s="233"/>
      <c r="T207" s="234"/>
      <c r="U207" s="225"/>
      <c r="V207" s="225"/>
      <c r="W207" s="225"/>
      <c r="X207" s="26"/>
      <c r="Y207" s="26"/>
      <c r="Z207" s="26"/>
      <c r="AA207" s="26"/>
      <c r="AB207" s="26"/>
      <c r="AC207" s="26"/>
      <c r="AD207" s="26"/>
      <c r="AE207" s="26"/>
      <c r="AR207" s="161"/>
      <c r="AT207" s="161"/>
      <c r="AU207" s="161"/>
      <c r="AY207" s="14"/>
      <c r="BE207" s="162"/>
      <c r="BF207" s="162"/>
      <c r="BG207" s="162"/>
      <c r="BH207" s="162"/>
      <c r="BI207" s="162"/>
      <c r="BJ207" s="14"/>
      <c r="BK207" s="162"/>
      <c r="BL207" s="14"/>
      <c r="BM207" s="161"/>
    </row>
    <row r="208" spans="1:65" s="2" customFormat="1" ht="36" customHeight="1" x14ac:dyDescent="0.2">
      <c r="A208" s="26"/>
      <c r="B208" s="149"/>
      <c r="C208" s="150" t="s">
        <v>520</v>
      </c>
      <c r="D208" s="150" t="s">
        <v>162</v>
      </c>
      <c r="E208" s="151" t="s">
        <v>1296</v>
      </c>
      <c r="F208" s="236" t="s">
        <v>1833</v>
      </c>
      <c r="G208" s="372" t="s">
        <v>295</v>
      </c>
      <c r="H208" s="373">
        <v>34</v>
      </c>
      <c r="I208" s="374"/>
      <c r="J208" s="374"/>
      <c r="K208" s="387"/>
      <c r="L208" s="230"/>
      <c r="M208" s="231"/>
      <c r="N208" s="232"/>
      <c r="O208" s="233"/>
      <c r="P208" s="233"/>
      <c r="Q208" s="233"/>
      <c r="R208" s="233"/>
      <c r="S208" s="233"/>
      <c r="T208" s="234"/>
      <c r="U208" s="225"/>
      <c r="V208" s="225"/>
      <c r="W208" s="225"/>
      <c r="X208" s="26"/>
      <c r="Y208" s="26"/>
      <c r="Z208" s="26"/>
      <c r="AA208" s="26"/>
      <c r="AB208" s="26"/>
      <c r="AC208" s="26"/>
      <c r="AD208" s="26"/>
      <c r="AE208" s="26"/>
      <c r="AR208" s="161"/>
      <c r="AT208" s="161"/>
      <c r="AU208" s="161"/>
      <c r="AY208" s="14"/>
      <c r="BE208" s="162"/>
      <c r="BF208" s="162"/>
      <c r="BG208" s="162"/>
      <c r="BH208" s="162"/>
      <c r="BI208" s="162"/>
      <c r="BJ208" s="14"/>
      <c r="BK208" s="162"/>
      <c r="BL208" s="14"/>
      <c r="BM208" s="161"/>
    </row>
    <row r="209" spans="1:65" s="2" customFormat="1" ht="16.5" customHeight="1" x14ac:dyDescent="0.2">
      <c r="A209" s="26"/>
      <c r="B209" s="149"/>
      <c r="C209" s="150" t="s">
        <v>609</v>
      </c>
      <c r="D209" s="150" t="s">
        <v>162</v>
      </c>
      <c r="E209" s="151" t="s">
        <v>1297</v>
      </c>
      <c r="F209" s="152" t="s">
        <v>1298</v>
      </c>
      <c r="G209" s="153" t="s">
        <v>266</v>
      </c>
      <c r="H209" s="154">
        <v>3</v>
      </c>
      <c r="I209" s="155"/>
      <c r="J209" s="155"/>
      <c r="K209" s="156"/>
      <c r="L209" s="27"/>
      <c r="M209" s="157"/>
      <c r="N209" s="158"/>
      <c r="O209" s="159"/>
      <c r="P209" s="159"/>
      <c r="Q209" s="159"/>
      <c r="R209" s="159"/>
      <c r="S209" s="159"/>
      <c r="T209" s="160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61"/>
      <c r="AT209" s="161"/>
      <c r="AU209" s="161"/>
      <c r="AY209" s="14"/>
      <c r="BE209" s="162"/>
      <c r="BF209" s="162"/>
      <c r="BG209" s="162"/>
      <c r="BH209" s="162"/>
      <c r="BI209" s="162"/>
      <c r="BJ209" s="14"/>
      <c r="BK209" s="162"/>
      <c r="BL209" s="14"/>
      <c r="BM209" s="161"/>
    </row>
    <row r="210" spans="1:65" s="2" customFormat="1" ht="16.5" customHeight="1" x14ac:dyDescent="0.2">
      <c r="A210" s="26"/>
      <c r="B210" s="149"/>
      <c r="C210" s="150" t="s">
        <v>523</v>
      </c>
      <c r="D210" s="150" t="s">
        <v>162</v>
      </c>
      <c r="E210" s="151" t="s">
        <v>1299</v>
      </c>
      <c r="F210" s="152" t="s">
        <v>1300</v>
      </c>
      <c r="G210" s="153" t="s">
        <v>266</v>
      </c>
      <c r="H210" s="154">
        <v>12</v>
      </c>
      <c r="I210" s="155"/>
      <c r="J210" s="155"/>
      <c r="K210" s="156"/>
      <c r="L210" s="27"/>
      <c r="M210" s="157"/>
      <c r="N210" s="158"/>
      <c r="O210" s="159"/>
      <c r="P210" s="159"/>
      <c r="Q210" s="159"/>
      <c r="R210" s="159"/>
      <c r="S210" s="159"/>
      <c r="T210" s="160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61"/>
      <c r="AT210" s="161"/>
      <c r="AU210" s="161"/>
      <c r="AY210" s="14"/>
      <c r="BE210" s="162"/>
      <c r="BF210" s="162"/>
      <c r="BG210" s="162"/>
      <c r="BH210" s="162"/>
      <c r="BI210" s="162"/>
      <c r="BJ210" s="14"/>
      <c r="BK210" s="162"/>
      <c r="BL210" s="14"/>
      <c r="BM210" s="161"/>
    </row>
    <row r="211" spans="1:65" s="2" customFormat="1" ht="16.5" customHeight="1" x14ac:dyDescent="0.2">
      <c r="A211" s="26"/>
      <c r="B211" s="149"/>
      <c r="C211" s="150" t="s">
        <v>616</v>
      </c>
      <c r="D211" s="150" t="s">
        <v>162</v>
      </c>
      <c r="E211" s="151" t="s">
        <v>1301</v>
      </c>
      <c r="F211" s="152" t="s">
        <v>1302</v>
      </c>
      <c r="G211" s="153" t="s">
        <v>266</v>
      </c>
      <c r="H211" s="154">
        <v>3</v>
      </c>
      <c r="I211" s="155"/>
      <c r="J211" s="155"/>
      <c r="K211" s="156"/>
      <c r="L211" s="27"/>
      <c r="M211" s="157"/>
      <c r="N211" s="158"/>
      <c r="O211" s="159"/>
      <c r="P211" s="159"/>
      <c r="Q211" s="159"/>
      <c r="R211" s="159"/>
      <c r="S211" s="159"/>
      <c r="T211" s="160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61"/>
      <c r="AT211" s="161"/>
      <c r="AU211" s="161"/>
      <c r="AY211" s="14"/>
      <c r="BE211" s="162"/>
      <c r="BF211" s="162"/>
      <c r="BG211" s="162"/>
      <c r="BH211" s="162"/>
      <c r="BI211" s="162"/>
      <c r="BJ211" s="14"/>
      <c r="BK211" s="162"/>
      <c r="BL211" s="14"/>
      <c r="BM211" s="161"/>
    </row>
    <row r="212" spans="1:65" s="2" customFormat="1" ht="24.2" customHeight="1" x14ac:dyDescent="0.2">
      <c r="A212" s="26"/>
      <c r="B212" s="149"/>
      <c r="C212" s="150" t="s">
        <v>478</v>
      </c>
      <c r="D212" s="150" t="s">
        <v>162</v>
      </c>
      <c r="E212" s="151" t="s">
        <v>1303</v>
      </c>
      <c r="F212" s="152" t="s">
        <v>1292</v>
      </c>
      <c r="G212" s="153" t="s">
        <v>304</v>
      </c>
      <c r="H212" s="154"/>
      <c r="I212" s="155">
        <v>4.8</v>
      </c>
      <c r="J212" s="155"/>
      <c r="K212" s="156"/>
      <c r="L212" s="27"/>
      <c r="M212" s="157"/>
      <c r="N212" s="158"/>
      <c r="O212" s="159"/>
      <c r="P212" s="159"/>
      <c r="Q212" s="159"/>
      <c r="R212" s="159"/>
      <c r="S212" s="159"/>
      <c r="T212" s="160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61"/>
      <c r="AT212" s="161"/>
      <c r="AU212" s="161"/>
      <c r="AY212" s="14"/>
      <c r="BE212" s="162"/>
      <c r="BF212" s="162"/>
      <c r="BG212" s="162"/>
      <c r="BH212" s="162"/>
      <c r="BI212" s="162"/>
      <c r="BJ212" s="14"/>
      <c r="BK212" s="162"/>
      <c r="BL212" s="14"/>
      <c r="BM212" s="161"/>
    </row>
    <row r="213" spans="1:65" s="12" customFormat="1" ht="22.9" customHeight="1" x14ac:dyDescent="0.2">
      <c r="B213" s="137"/>
      <c r="D213" s="138" t="s">
        <v>69</v>
      </c>
      <c r="E213" s="147" t="s">
        <v>1304</v>
      </c>
      <c r="F213" s="147" t="s">
        <v>1305</v>
      </c>
      <c r="J213" s="148"/>
      <c r="L213" s="137"/>
      <c r="M213" s="141"/>
      <c r="N213" s="142"/>
      <c r="O213" s="142"/>
      <c r="P213" s="143"/>
      <c r="Q213" s="142"/>
      <c r="R213" s="143"/>
      <c r="S213" s="142"/>
      <c r="T213" s="144"/>
      <c r="AR213" s="138"/>
      <c r="AT213" s="145"/>
      <c r="AU213" s="145"/>
      <c r="AY213" s="138"/>
      <c r="BK213" s="146"/>
    </row>
    <row r="214" spans="1:65" s="2" customFormat="1" ht="49.15" customHeight="1" x14ac:dyDescent="0.2">
      <c r="A214" s="26"/>
      <c r="B214" s="149"/>
      <c r="C214" s="150" t="s">
        <v>625</v>
      </c>
      <c r="D214" s="150" t="s">
        <v>162</v>
      </c>
      <c r="E214" s="151" t="s">
        <v>1306</v>
      </c>
      <c r="F214" s="236" t="s">
        <v>1737</v>
      </c>
      <c r="G214" s="372" t="s">
        <v>295</v>
      </c>
      <c r="H214" s="373">
        <v>54</v>
      </c>
      <c r="I214" s="374"/>
      <c r="J214" s="374"/>
      <c r="K214" s="387"/>
      <c r="L214" s="230"/>
      <c r="M214" s="231"/>
      <c r="N214" s="232"/>
      <c r="O214" s="233"/>
      <c r="P214" s="233"/>
      <c r="Q214" s="233"/>
      <c r="R214" s="233"/>
      <c r="S214" s="233"/>
      <c r="T214" s="234"/>
      <c r="U214" s="225"/>
      <c r="V214" s="225"/>
      <c r="W214" s="225"/>
      <c r="X214" s="225"/>
      <c r="Y214" s="26"/>
      <c r="Z214" s="26"/>
      <c r="AA214" s="26"/>
      <c r="AB214" s="26"/>
      <c r="AC214" s="26"/>
      <c r="AD214" s="26"/>
      <c r="AE214" s="26"/>
      <c r="AR214" s="161"/>
      <c r="AT214" s="161"/>
      <c r="AU214" s="161"/>
      <c r="AY214" s="14"/>
      <c r="BE214" s="162"/>
      <c r="BF214" s="162"/>
      <c r="BG214" s="162"/>
      <c r="BH214" s="162"/>
      <c r="BI214" s="162"/>
      <c r="BJ214" s="14"/>
      <c r="BK214" s="162"/>
      <c r="BL214" s="14"/>
      <c r="BM214" s="161"/>
    </row>
    <row r="215" spans="1:65" s="2" customFormat="1" ht="49.15" customHeight="1" x14ac:dyDescent="0.2">
      <c r="A215" s="26"/>
      <c r="B215" s="149"/>
      <c r="C215" s="150" t="s">
        <v>528</v>
      </c>
      <c r="D215" s="150" t="s">
        <v>162</v>
      </c>
      <c r="E215" s="151" t="s">
        <v>1307</v>
      </c>
      <c r="F215" s="236" t="s">
        <v>1738</v>
      </c>
      <c r="G215" s="372" t="s">
        <v>295</v>
      </c>
      <c r="H215" s="373">
        <v>23</v>
      </c>
      <c r="I215" s="374"/>
      <c r="J215" s="374"/>
      <c r="K215" s="387"/>
      <c r="L215" s="230"/>
      <c r="M215" s="231"/>
      <c r="N215" s="232"/>
      <c r="O215" s="233"/>
      <c r="P215" s="233"/>
      <c r="Q215" s="233"/>
      <c r="R215" s="233"/>
      <c r="S215" s="233"/>
      <c r="T215" s="234"/>
      <c r="U215" s="225"/>
      <c r="V215" s="225"/>
      <c r="W215" s="225"/>
      <c r="X215" s="225"/>
      <c r="Y215" s="26"/>
      <c r="Z215" s="26"/>
      <c r="AA215" s="26"/>
      <c r="AB215" s="26"/>
      <c r="AC215" s="26"/>
      <c r="AD215" s="26"/>
      <c r="AE215" s="26"/>
      <c r="AR215" s="161"/>
      <c r="AT215" s="161"/>
      <c r="AU215" s="161"/>
      <c r="AY215" s="14"/>
      <c r="BE215" s="162"/>
      <c r="BF215" s="162"/>
      <c r="BG215" s="162"/>
      <c r="BH215" s="162"/>
      <c r="BI215" s="162"/>
      <c r="BJ215" s="14"/>
      <c r="BK215" s="162"/>
      <c r="BL215" s="14"/>
      <c r="BM215" s="161"/>
    </row>
    <row r="216" spans="1:65" s="2" customFormat="1" ht="47.25" customHeight="1" x14ac:dyDescent="0.2">
      <c r="A216" s="26"/>
      <c r="B216" s="149"/>
      <c r="C216" s="150" t="s">
        <v>632</v>
      </c>
      <c r="D216" s="150" t="s">
        <v>162</v>
      </c>
      <c r="E216" s="151" t="s">
        <v>1308</v>
      </c>
      <c r="F216" s="236" t="s">
        <v>1739</v>
      </c>
      <c r="G216" s="372" t="s">
        <v>295</v>
      </c>
      <c r="H216" s="373">
        <v>77</v>
      </c>
      <c r="I216" s="374"/>
      <c r="J216" s="374"/>
      <c r="K216" s="387"/>
      <c r="L216" s="230"/>
      <c r="M216" s="231"/>
      <c r="N216" s="232"/>
      <c r="O216" s="233"/>
      <c r="P216" s="233"/>
      <c r="Q216" s="233"/>
      <c r="R216" s="233"/>
      <c r="S216" s="233"/>
      <c r="T216" s="234"/>
      <c r="U216" s="225"/>
      <c r="V216" s="225"/>
      <c r="W216" s="225"/>
      <c r="X216" s="225"/>
      <c r="Y216" s="26"/>
      <c r="Z216" s="26"/>
      <c r="AA216" s="26"/>
      <c r="AB216" s="26"/>
      <c r="AC216" s="26"/>
      <c r="AD216" s="26"/>
      <c r="AE216" s="26"/>
      <c r="AR216" s="161"/>
      <c r="AT216" s="161"/>
      <c r="AU216" s="161"/>
      <c r="AY216" s="14"/>
      <c r="BE216" s="162"/>
      <c r="BF216" s="162"/>
      <c r="BG216" s="162"/>
      <c r="BH216" s="162"/>
      <c r="BI216" s="162"/>
      <c r="BJ216" s="14"/>
      <c r="BK216" s="162"/>
      <c r="BL216" s="14"/>
      <c r="BM216" s="161"/>
    </row>
    <row r="217" spans="1:65" s="2" customFormat="1" ht="49.5" customHeight="1" x14ac:dyDescent="0.2">
      <c r="A217" s="26"/>
      <c r="B217" s="149"/>
      <c r="C217" s="150" t="s">
        <v>531</v>
      </c>
      <c r="D217" s="150" t="s">
        <v>162</v>
      </c>
      <c r="E217" s="151" t="s">
        <v>1309</v>
      </c>
      <c r="F217" s="236" t="s">
        <v>1740</v>
      </c>
      <c r="G217" s="372" t="s">
        <v>295</v>
      </c>
      <c r="H217" s="373">
        <v>85</v>
      </c>
      <c r="I217" s="374"/>
      <c r="J217" s="374"/>
      <c r="K217" s="387"/>
      <c r="L217" s="230"/>
      <c r="M217" s="231"/>
      <c r="N217" s="232"/>
      <c r="O217" s="233"/>
      <c r="P217" s="233"/>
      <c r="Q217" s="233"/>
      <c r="R217" s="233"/>
      <c r="S217" s="233"/>
      <c r="T217" s="234"/>
      <c r="U217" s="225"/>
      <c r="V217" s="225"/>
      <c r="W217" s="225"/>
      <c r="X217" s="225"/>
      <c r="Y217" s="26"/>
      <c r="Z217" s="26"/>
      <c r="AA217" s="26"/>
      <c r="AB217" s="26"/>
      <c r="AC217" s="26"/>
      <c r="AD217" s="26"/>
      <c r="AE217" s="26"/>
      <c r="AR217" s="161"/>
      <c r="AT217" s="161"/>
      <c r="AU217" s="161"/>
      <c r="AY217" s="14"/>
      <c r="BE217" s="162"/>
      <c r="BF217" s="162"/>
      <c r="BG217" s="162"/>
      <c r="BH217" s="162"/>
      <c r="BI217" s="162"/>
      <c r="BJ217" s="14"/>
      <c r="BK217" s="162"/>
      <c r="BL217" s="14"/>
      <c r="BM217" s="161"/>
    </row>
    <row r="218" spans="1:65" s="2" customFormat="1" ht="47.25" customHeight="1" x14ac:dyDescent="0.2">
      <c r="A218" s="26"/>
      <c r="B218" s="149"/>
      <c r="C218" s="150" t="s">
        <v>639</v>
      </c>
      <c r="D218" s="150" t="s">
        <v>162</v>
      </c>
      <c r="E218" s="151" t="s">
        <v>1310</v>
      </c>
      <c r="F218" s="236" t="s">
        <v>1741</v>
      </c>
      <c r="G218" s="372" t="s">
        <v>295</v>
      </c>
      <c r="H218" s="373">
        <v>24</v>
      </c>
      <c r="I218" s="374"/>
      <c r="J218" s="374"/>
      <c r="K218" s="387"/>
      <c r="L218" s="230"/>
      <c r="M218" s="231"/>
      <c r="N218" s="232"/>
      <c r="O218" s="233"/>
      <c r="P218" s="233"/>
      <c r="Q218" s="233"/>
      <c r="R218" s="233"/>
      <c r="S218" s="233"/>
      <c r="T218" s="234"/>
      <c r="U218" s="225"/>
      <c r="V218" s="225"/>
      <c r="W218" s="225"/>
      <c r="X218" s="225"/>
      <c r="Y218" s="26"/>
      <c r="Z218" s="26"/>
      <c r="AA218" s="26"/>
      <c r="AB218" s="26"/>
      <c r="AC218" s="26"/>
      <c r="AD218" s="26"/>
      <c r="AE218" s="26"/>
      <c r="AR218" s="161"/>
      <c r="AT218" s="161"/>
      <c r="AU218" s="161"/>
      <c r="AY218" s="14"/>
      <c r="BE218" s="162"/>
      <c r="BF218" s="162"/>
      <c r="BG218" s="162"/>
      <c r="BH218" s="162"/>
      <c r="BI218" s="162"/>
      <c r="BJ218" s="14"/>
      <c r="BK218" s="162"/>
      <c r="BL218" s="14"/>
      <c r="BM218" s="161"/>
    </row>
    <row r="219" spans="1:65" s="2" customFormat="1" ht="48" customHeight="1" x14ac:dyDescent="0.2">
      <c r="A219" s="26"/>
      <c r="B219" s="149"/>
      <c r="C219" s="150" t="s">
        <v>534</v>
      </c>
      <c r="D219" s="150" t="s">
        <v>162</v>
      </c>
      <c r="E219" s="151" t="s">
        <v>1311</v>
      </c>
      <c r="F219" s="236" t="s">
        <v>1742</v>
      </c>
      <c r="G219" s="372" t="s">
        <v>295</v>
      </c>
      <c r="H219" s="373">
        <v>24</v>
      </c>
      <c r="I219" s="374"/>
      <c r="J219" s="374"/>
      <c r="K219" s="387"/>
      <c r="L219" s="230"/>
      <c r="M219" s="231"/>
      <c r="N219" s="232"/>
      <c r="O219" s="233"/>
      <c r="P219" s="233"/>
      <c r="Q219" s="233"/>
      <c r="R219" s="233"/>
      <c r="S219" s="233"/>
      <c r="T219" s="234"/>
      <c r="U219" s="225"/>
      <c r="V219" s="225"/>
      <c r="W219" s="225"/>
      <c r="X219" s="225"/>
      <c r="Y219" s="26"/>
      <c r="Z219" s="26"/>
      <c r="AA219" s="26"/>
      <c r="AB219" s="26"/>
      <c r="AC219" s="26"/>
      <c r="AD219" s="26"/>
      <c r="AE219" s="26"/>
      <c r="AR219" s="161"/>
      <c r="AT219" s="161"/>
      <c r="AU219" s="161"/>
      <c r="AY219" s="14"/>
      <c r="BE219" s="162"/>
      <c r="BF219" s="162"/>
      <c r="BG219" s="162"/>
      <c r="BH219" s="162"/>
      <c r="BI219" s="162"/>
      <c r="BJ219" s="14"/>
      <c r="BK219" s="162"/>
      <c r="BL219" s="14"/>
      <c r="BM219" s="161"/>
    </row>
    <row r="220" spans="1:65" s="2" customFormat="1" ht="48" customHeight="1" x14ac:dyDescent="0.2">
      <c r="A220" s="26"/>
      <c r="B220" s="149"/>
      <c r="C220" s="150" t="s">
        <v>646</v>
      </c>
      <c r="D220" s="150" t="s">
        <v>162</v>
      </c>
      <c r="E220" s="151" t="s">
        <v>1312</v>
      </c>
      <c r="F220" s="236" t="s">
        <v>1743</v>
      </c>
      <c r="G220" s="372" t="s">
        <v>295</v>
      </c>
      <c r="H220" s="373">
        <v>63</v>
      </c>
      <c r="I220" s="374"/>
      <c r="J220" s="374"/>
      <c r="K220" s="387"/>
      <c r="L220" s="230"/>
      <c r="M220" s="231"/>
      <c r="N220" s="232"/>
      <c r="O220" s="233"/>
      <c r="P220" s="233"/>
      <c r="Q220" s="233"/>
      <c r="R220" s="233"/>
      <c r="S220" s="233"/>
      <c r="T220" s="234"/>
      <c r="U220" s="225"/>
      <c r="V220" s="225"/>
      <c r="W220" s="225"/>
      <c r="X220" s="225"/>
      <c r="Y220" s="26"/>
      <c r="Z220" s="26"/>
      <c r="AA220" s="26"/>
      <c r="AB220" s="26"/>
      <c r="AC220" s="26"/>
      <c r="AD220" s="26"/>
      <c r="AE220" s="26"/>
      <c r="AR220" s="161"/>
      <c r="AT220" s="161"/>
      <c r="AU220" s="161"/>
      <c r="AY220" s="14"/>
      <c r="BE220" s="162"/>
      <c r="BF220" s="162"/>
      <c r="BG220" s="162"/>
      <c r="BH220" s="162"/>
      <c r="BI220" s="162"/>
      <c r="BJ220" s="14"/>
      <c r="BK220" s="162"/>
      <c r="BL220" s="14"/>
      <c r="BM220" s="161"/>
    </row>
    <row r="221" spans="1:65" s="2" customFormat="1" ht="51" customHeight="1" x14ac:dyDescent="0.2">
      <c r="A221" s="26"/>
      <c r="B221" s="149"/>
      <c r="C221" s="150" t="s">
        <v>537</v>
      </c>
      <c r="D221" s="150" t="s">
        <v>162</v>
      </c>
      <c r="E221" s="151" t="s">
        <v>1313</v>
      </c>
      <c r="F221" s="236" t="s">
        <v>1744</v>
      </c>
      <c r="G221" s="372" t="s">
        <v>295</v>
      </c>
      <c r="H221" s="373">
        <v>516</v>
      </c>
      <c r="I221" s="374"/>
      <c r="J221" s="374"/>
      <c r="K221" s="387"/>
      <c r="L221" s="230"/>
      <c r="M221" s="231"/>
      <c r="N221" s="232"/>
      <c r="O221" s="233"/>
      <c r="P221" s="233"/>
      <c r="Q221" s="233"/>
      <c r="R221" s="233"/>
      <c r="S221" s="233"/>
      <c r="T221" s="234"/>
      <c r="U221" s="225"/>
      <c r="V221" s="225"/>
      <c r="W221" s="225"/>
      <c r="X221" s="225"/>
      <c r="Y221" s="26"/>
      <c r="Z221" s="26"/>
      <c r="AA221" s="26"/>
      <c r="AB221" s="26"/>
      <c r="AC221" s="26"/>
      <c r="AD221" s="26"/>
      <c r="AE221" s="26"/>
      <c r="AR221" s="161"/>
      <c r="AT221" s="161"/>
      <c r="AU221" s="161"/>
      <c r="AY221" s="14"/>
      <c r="BE221" s="162"/>
      <c r="BF221" s="162"/>
      <c r="BG221" s="162"/>
      <c r="BH221" s="162"/>
      <c r="BI221" s="162"/>
      <c r="BJ221" s="14"/>
      <c r="BK221" s="162"/>
      <c r="BL221" s="14"/>
      <c r="BM221" s="161"/>
    </row>
    <row r="222" spans="1:65" s="2" customFormat="1" ht="51" customHeight="1" x14ac:dyDescent="0.2">
      <c r="A222" s="26"/>
      <c r="B222" s="149"/>
      <c r="C222" s="150" t="s">
        <v>652</v>
      </c>
      <c r="D222" s="150" t="s">
        <v>162</v>
      </c>
      <c r="E222" s="151" t="s">
        <v>1314</v>
      </c>
      <c r="F222" s="236" t="s">
        <v>1745</v>
      </c>
      <c r="G222" s="372" t="s">
        <v>295</v>
      </c>
      <c r="H222" s="373">
        <v>827</v>
      </c>
      <c r="I222" s="374"/>
      <c r="J222" s="374"/>
      <c r="K222" s="387"/>
      <c r="L222" s="230"/>
      <c r="M222" s="231"/>
      <c r="N222" s="232"/>
      <c r="O222" s="233"/>
      <c r="P222" s="233"/>
      <c r="Q222" s="233"/>
      <c r="R222" s="233"/>
      <c r="S222" s="233"/>
      <c r="T222" s="234"/>
      <c r="U222" s="225"/>
      <c r="V222" s="225"/>
      <c r="W222" s="225"/>
      <c r="X222" s="225"/>
      <c r="Y222" s="26"/>
      <c r="Z222" s="26"/>
      <c r="AA222" s="26"/>
      <c r="AB222" s="26"/>
      <c r="AC222" s="26"/>
      <c r="AD222" s="26"/>
      <c r="AE222" s="26"/>
      <c r="AR222" s="161"/>
      <c r="AT222" s="161"/>
      <c r="AU222" s="161"/>
      <c r="AY222" s="14"/>
      <c r="BE222" s="162"/>
      <c r="BF222" s="162"/>
      <c r="BG222" s="162"/>
      <c r="BH222" s="162"/>
      <c r="BI222" s="162"/>
      <c r="BJ222" s="14"/>
      <c r="BK222" s="162"/>
      <c r="BL222" s="14"/>
      <c r="BM222" s="161"/>
    </row>
    <row r="223" spans="1:65" s="2" customFormat="1" ht="51" customHeight="1" x14ac:dyDescent="0.2">
      <c r="A223" s="26"/>
      <c r="B223" s="149"/>
      <c r="C223" s="150" t="s">
        <v>540</v>
      </c>
      <c r="D223" s="150" t="s">
        <v>162</v>
      </c>
      <c r="E223" s="151" t="s">
        <v>1315</v>
      </c>
      <c r="F223" s="236" t="s">
        <v>1746</v>
      </c>
      <c r="G223" s="372" t="s">
        <v>295</v>
      </c>
      <c r="H223" s="373">
        <v>823</v>
      </c>
      <c r="I223" s="374"/>
      <c r="J223" s="374"/>
      <c r="K223" s="387"/>
      <c r="L223" s="230"/>
      <c r="M223" s="231"/>
      <c r="N223" s="232"/>
      <c r="O223" s="233"/>
      <c r="P223" s="233"/>
      <c r="Q223" s="233"/>
      <c r="R223" s="233"/>
      <c r="S223" s="233"/>
      <c r="T223" s="234"/>
      <c r="U223" s="225"/>
      <c r="V223" s="225"/>
      <c r="W223" s="225"/>
      <c r="X223" s="225"/>
      <c r="Y223" s="26"/>
      <c r="Z223" s="26"/>
      <c r="AA223" s="26"/>
      <c r="AB223" s="26"/>
      <c r="AC223" s="26"/>
      <c r="AD223" s="26"/>
      <c r="AE223" s="26"/>
      <c r="AR223" s="161"/>
      <c r="AT223" s="161"/>
      <c r="AU223" s="161"/>
      <c r="AY223" s="14"/>
      <c r="BE223" s="162"/>
      <c r="BF223" s="162"/>
      <c r="BG223" s="162"/>
      <c r="BH223" s="162"/>
      <c r="BI223" s="162"/>
      <c r="BJ223" s="14"/>
      <c r="BK223" s="162"/>
      <c r="BL223" s="14"/>
      <c r="BM223" s="161"/>
    </row>
    <row r="224" spans="1:65" s="2" customFormat="1" ht="51" customHeight="1" x14ac:dyDescent="0.2">
      <c r="A224" s="26"/>
      <c r="B224" s="149"/>
      <c r="C224" s="150" t="s">
        <v>657</v>
      </c>
      <c r="D224" s="150" t="s">
        <v>162</v>
      </c>
      <c r="E224" s="151" t="s">
        <v>1316</v>
      </c>
      <c r="F224" s="236" t="s">
        <v>1747</v>
      </c>
      <c r="G224" s="372" t="s">
        <v>295</v>
      </c>
      <c r="H224" s="373">
        <v>615</v>
      </c>
      <c r="I224" s="374"/>
      <c r="J224" s="374"/>
      <c r="K224" s="387"/>
      <c r="L224" s="230"/>
      <c r="M224" s="231"/>
      <c r="N224" s="232"/>
      <c r="O224" s="233"/>
      <c r="P224" s="233"/>
      <c r="Q224" s="233"/>
      <c r="R224" s="233"/>
      <c r="S224" s="233"/>
      <c r="T224" s="234"/>
      <c r="U224" s="225"/>
      <c r="V224" s="225"/>
      <c r="W224" s="225"/>
      <c r="X224" s="225"/>
      <c r="Y224" s="26"/>
      <c r="Z224" s="26"/>
      <c r="AA224" s="26"/>
      <c r="AB224" s="26"/>
      <c r="AC224" s="26"/>
      <c r="AD224" s="26"/>
      <c r="AE224" s="26"/>
      <c r="AR224" s="161"/>
      <c r="AT224" s="161"/>
      <c r="AU224" s="161"/>
      <c r="AY224" s="14"/>
      <c r="BE224" s="162"/>
      <c r="BF224" s="162"/>
      <c r="BG224" s="162"/>
      <c r="BH224" s="162"/>
      <c r="BI224" s="162"/>
      <c r="BJ224" s="14"/>
      <c r="BK224" s="162"/>
      <c r="BL224" s="14"/>
      <c r="BM224" s="161"/>
    </row>
    <row r="225" spans="1:65" s="2" customFormat="1" ht="24.2" customHeight="1" x14ac:dyDescent="0.2">
      <c r="A225" s="26"/>
      <c r="B225" s="149"/>
      <c r="C225" s="150" t="s">
        <v>543</v>
      </c>
      <c r="D225" s="150" t="s">
        <v>162</v>
      </c>
      <c r="E225" s="151" t="s">
        <v>1317</v>
      </c>
      <c r="F225" s="236" t="s">
        <v>1318</v>
      </c>
      <c r="G225" s="153" t="s">
        <v>295</v>
      </c>
      <c r="H225" s="154">
        <v>9</v>
      </c>
      <c r="I225" s="155"/>
      <c r="J225" s="155"/>
      <c r="K225" s="156"/>
      <c r="L225" s="230"/>
      <c r="M225" s="231"/>
      <c r="N225" s="232"/>
      <c r="O225" s="233"/>
      <c r="P225" s="233"/>
      <c r="Q225" s="233"/>
      <c r="R225" s="233"/>
      <c r="S225" s="233"/>
      <c r="T225" s="234"/>
      <c r="U225" s="225"/>
      <c r="V225" s="235"/>
      <c r="W225" s="225"/>
      <c r="X225" s="225"/>
      <c r="Y225" s="26"/>
      <c r="Z225" s="26"/>
      <c r="AA225" s="26"/>
      <c r="AB225" s="26"/>
      <c r="AC225" s="26"/>
      <c r="AD225" s="26"/>
      <c r="AE225" s="26"/>
      <c r="AR225" s="161"/>
      <c r="AT225" s="161"/>
      <c r="AU225" s="161"/>
      <c r="AY225" s="14"/>
      <c r="BE225" s="162"/>
      <c r="BF225" s="162"/>
      <c r="BG225" s="162"/>
      <c r="BH225" s="162"/>
      <c r="BI225" s="162"/>
      <c r="BJ225" s="14"/>
      <c r="BK225" s="162"/>
      <c r="BL225" s="14"/>
      <c r="BM225" s="161"/>
    </row>
    <row r="226" spans="1:65" s="2" customFormat="1" ht="24.2" customHeight="1" x14ac:dyDescent="0.2">
      <c r="A226" s="26"/>
      <c r="B226" s="149"/>
      <c r="C226" s="150" t="s">
        <v>662</v>
      </c>
      <c r="D226" s="150" t="s">
        <v>162</v>
      </c>
      <c r="E226" s="151" t="s">
        <v>1319</v>
      </c>
      <c r="F226" s="152" t="s">
        <v>1320</v>
      </c>
      <c r="G226" s="153" t="s">
        <v>295</v>
      </c>
      <c r="H226" s="154">
        <v>3</v>
      </c>
      <c r="I226" s="155"/>
      <c r="J226" s="155"/>
      <c r="K226" s="156"/>
      <c r="L226" s="27"/>
      <c r="M226" s="157"/>
      <c r="N226" s="158"/>
      <c r="O226" s="159"/>
      <c r="P226" s="159"/>
      <c r="Q226" s="159"/>
      <c r="R226" s="159"/>
      <c r="S226" s="159"/>
      <c r="T226" s="160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61"/>
      <c r="AT226" s="161"/>
      <c r="AU226" s="161"/>
      <c r="AY226" s="14"/>
      <c r="BE226" s="162"/>
      <c r="BF226" s="162"/>
      <c r="BG226" s="162"/>
      <c r="BH226" s="162"/>
      <c r="BI226" s="162"/>
      <c r="BJ226" s="14"/>
      <c r="BK226" s="162"/>
      <c r="BL226" s="14"/>
      <c r="BM226" s="161"/>
    </row>
    <row r="227" spans="1:65" s="2" customFormat="1" ht="24.2" customHeight="1" x14ac:dyDescent="0.2">
      <c r="A227" s="26"/>
      <c r="B227" s="149"/>
      <c r="C227" s="150" t="s">
        <v>546</v>
      </c>
      <c r="D227" s="150" t="s">
        <v>162</v>
      </c>
      <c r="E227" s="151" t="s">
        <v>1321</v>
      </c>
      <c r="F227" s="152" t="s">
        <v>1322</v>
      </c>
      <c r="G227" s="153" t="s">
        <v>295</v>
      </c>
      <c r="H227" s="154">
        <v>3</v>
      </c>
      <c r="I227" s="155"/>
      <c r="J227" s="155"/>
      <c r="K227" s="156"/>
      <c r="L227" s="27"/>
      <c r="M227" s="157"/>
      <c r="N227" s="158"/>
      <c r="O227" s="159"/>
      <c r="P227" s="159"/>
      <c r="Q227" s="159"/>
      <c r="R227" s="159"/>
      <c r="S227" s="159"/>
      <c r="T227" s="160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61"/>
      <c r="AT227" s="161"/>
      <c r="AU227" s="161"/>
      <c r="AY227" s="14"/>
      <c r="BE227" s="162"/>
      <c r="BF227" s="162"/>
      <c r="BG227" s="162"/>
      <c r="BH227" s="162"/>
      <c r="BI227" s="162"/>
      <c r="BJ227" s="14"/>
      <c r="BK227" s="162"/>
      <c r="BL227" s="14"/>
      <c r="BM227" s="161"/>
    </row>
    <row r="228" spans="1:65" s="2" customFormat="1" ht="16.5" customHeight="1" x14ac:dyDescent="0.2">
      <c r="A228" s="26"/>
      <c r="B228" s="149"/>
      <c r="C228" s="150" t="s">
        <v>667</v>
      </c>
      <c r="D228" s="150" t="s">
        <v>162</v>
      </c>
      <c r="E228" s="151" t="s">
        <v>1323</v>
      </c>
      <c r="F228" s="152" t="s">
        <v>1324</v>
      </c>
      <c r="G228" s="153" t="s">
        <v>266</v>
      </c>
      <c r="H228" s="154">
        <v>113</v>
      </c>
      <c r="I228" s="155"/>
      <c r="J228" s="155"/>
      <c r="K228" s="156"/>
      <c r="L228" s="27"/>
      <c r="M228" s="157"/>
      <c r="N228" s="158"/>
      <c r="O228" s="159"/>
      <c r="P228" s="159"/>
      <c r="Q228" s="159"/>
      <c r="R228" s="159"/>
      <c r="S228" s="159"/>
      <c r="T228" s="160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61"/>
      <c r="AT228" s="161"/>
      <c r="AU228" s="161"/>
      <c r="AY228" s="14"/>
      <c r="BE228" s="162"/>
      <c r="BF228" s="162"/>
      <c r="BG228" s="162"/>
      <c r="BH228" s="162"/>
      <c r="BI228" s="162"/>
      <c r="BJ228" s="14"/>
      <c r="BK228" s="162"/>
      <c r="BL228" s="14"/>
      <c r="BM228" s="161"/>
    </row>
    <row r="229" spans="1:65" s="2" customFormat="1" ht="16.5" customHeight="1" x14ac:dyDescent="0.2">
      <c r="A229" s="26"/>
      <c r="B229" s="149"/>
      <c r="C229" s="150" t="s">
        <v>549</v>
      </c>
      <c r="D229" s="150" t="s">
        <v>162</v>
      </c>
      <c r="E229" s="151" t="s">
        <v>1325</v>
      </c>
      <c r="F229" s="152" t="s">
        <v>1326</v>
      </c>
      <c r="G229" s="153" t="s">
        <v>266</v>
      </c>
      <c r="H229" s="154">
        <v>134</v>
      </c>
      <c r="I229" s="155"/>
      <c r="J229" s="155"/>
      <c r="K229" s="156"/>
      <c r="L229" s="27"/>
      <c r="M229" s="157"/>
      <c r="N229" s="158"/>
      <c r="O229" s="159"/>
      <c r="P229" s="159"/>
      <c r="Q229" s="159"/>
      <c r="R229" s="159"/>
      <c r="S229" s="159"/>
      <c r="T229" s="160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61"/>
      <c r="AT229" s="161"/>
      <c r="AU229" s="161"/>
      <c r="AY229" s="14"/>
      <c r="BE229" s="162"/>
      <c r="BF229" s="162"/>
      <c r="BG229" s="162"/>
      <c r="BH229" s="162"/>
      <c r="BI229" s="162"/>
      <c r="BJ229" s="14"/>
      <c r="BK229" s="162"/>
      <c r="BL229" s="14"/>
      <c r="BM229" s="161"/>
    </row>
    <row r="230" spans="1:65" s="2" customFormat="1" ht="16.5" customHeight="1" x14ac:dyDescent="0.2">
      <c r="A230" s="26"/>
      <c r="B230" s="149"/>
      <c r="C230" s="150" t="s">
        <v>672</v>
      </c>
      <c r="D230" s="150" t="s">
        <v>162</v>
      </c>
      <c r="E230" s="151" t="s">
        <v>1327</v>
      </c>
      <c r="F230" s="152" t="s">
        <v>1328</v>
      </c>
      <c r="G230" s="153" t="s">
        <v>266</v>
      </c>
      <c r="H230" s="154">
        <v>6</v>
      </c>
      <c r="I230" s="155"/>
      <c r="J230" s="155"/>
      <c r="K230" s="156"/>
      <c r="L230" s="27"/>
      <c r="M230" s="157"/>
      <c r="N230" s="158"/>
      <c r="O230" s="159"/>
      <c r="P230" s="159"/>
      <c r="Q230" s="159"/>
      <c r="R230" s="159"/>
      <c r="S230" s="159"/>
      <c r="T230" s="160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61"/>
      <c r="AT230" s="161"/>
      <c r="AU230" s="161"/>
      <c r="AY230" s="14"/>
      <c r="BE230" s="162"/>
      <c r="BF230" s="162"/>
      <c r="BG230" s="162"/>
      <c r="BH230" s="162"/>
      <c r="BI230" s="162"/>
      <c r="BJ230" s="14"/>
      <c r="BK230" s="162"/>
      <c r="BL230" s="14"/>
      <c r="BM230" s="161"/>
    </row>
    <row r="231" spans="1:65" s="2" customFormat="1" ht="16.5" customHeight="1" x14ac:dyDescent="0.2">
      <c r="A231" s="26"/>
      <c r="B231" s="149"/>
      <c r="C231" s="150" t="s">
        <v>552</v>
      </c>
      <c r="D231" s="150" t="s">
        <v>162</v>
      </c>
      <c r="E231" s="151" t="s">
        <v>1329</v>
      </c>
      <c r="F231" s="152" t="s">
        <v>1330</v>
      </c>
      <c r="G231" s="153" t="s">
        <v>266</v>
      </c>
      <c r="H231" s="154">
        <v>20</v>
      </c>
      <c r="I231" s="155"/>
      <c r="J231" s="155"/>
      <c r="K231" s="156"/>
      <c r="L231" s="27"/>
      <c r="M231" s="157"/>
      <c r="N231" s="158"/>
      <c r="O231" s="159"/>
      <c r="P231" s="159"/>
      <c r="Q231" s="159"/>
      <c r="R231" s="159"/>
      <c r="S231" s="159"/>
      <c r="T231" s="160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61"/>
      <c r="AT231" s="161"/>
      <c r="AU231" s="161"/>
      <c r="AY231" s="14"/>
      <c r="BE231" s="162"/>
      <c r="BF231" s="162"/>
      <c r="BG231" s="162"/>
      <c r="BH231" s="162"/>
      <c r="BI231" s="162"/>
      <c r="BJ231" s="14"/>
      <c r="BK231" s="162"/>
      <c r="BL231" s="14"/>
      <c r="BM231" s="161"/>
    </row>
    <row r="232" spans="1:65" s="2" customFormat="1" ht="16.5" customHeight="1" x14ac:dyDescent="0.2">
      <c r="A232" s="26"/>
      <c r="B232" s="149"/>
      <c r="C232" s="150" t="s">
        <v>677</v>
      </c>
      <c r="D232" s="150" t="s">
        <v>162</v>
      </c>
      <c r="E232" s="151" t="s">
        <v>1331</v>
      </c>
      <c r="F232" s="152" t="s">
        <v>1332</v>
      </c>
      <c r="G232" s="153" t="s">
        <v>266</v>
      </c>
      <c r="H232" s="154">
        <v>4</v>
      </c>
      <c r="I232" s="155"/>
      <c r="J232" s="155"/>
      <c r="K232" s="156"/>
      <c r="L232" s="27"/>
      <c r="M232" s="157"/>
      <c r="N232" s="158"/>
      <c r="O232" s="159"/>
      <c r="P232" s="159"/>
      <c r="Q232" s="159"/>
      <c r="R232" s="159"/>
      <c r="S232" s="159"/>
      <c r="T232" s="160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61"/>
      <c r="AT232" s="161"/>
      <c r="AU232" s="161"/>
      <c r="AY232" s="14"/>
      <c r="BE232" s="162"/>
      <c r="BF232" s="162"/>
      <c r="BG232" s="162"/>
      <c r="BH232" s="162"/>
      <c r="BI232" s="162"/>
      <c r="BJ232" s="14"/>
      <c r="BK232" s="162"/>
      <c r="BL232" s="14"/>
      <c r="BM232" s="161"/>
    </row>
    <row r="233" spans="1:65" s="2" customFormat="1" ht="16.5" customHeight="1" x14ac:dyDescent="0.2">
      <c r="A233" s="26"/>
      <c r="B233" s="149"/>
      <c r="C233" s="150" t="s">
        <v>555</v>
      </c>
      <c r="D233" s="150" t="s">
        <v>162</v>
      </c>
      <c r="E233" s="151" t="s">
        <v>1333</v>
      </c>
      <c r="F233" s="152" t="s">
        <v>1334</v>
      </c>
      <c r="G233" s="153" t="s">
        <v>266</v>
      </c>
      <c r="H233" s="154">
        <v>1</v>
      </c>
      <c r="I233" s="155"/>
      <c r="J233" s="155"/>
      <c r="K233" s="156"/>
      <c r="L233" s="27"/>
      <c r="M233" s="157"/>
      <c r="N233" s="158"/>
      <c r="O233" s="159"/>
      <c r="P233" s="159"/>
      <c r="Q233" s="159"/>
      <c r="R233" s="159"/>
      <c r="S233" s="159"/>
      <c r="T233" s="160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61"/>
      <c r="AT233" s="161"/>
      <c r="AU233" s="161"/>
      <c r="AY233" s="14"/>
      <c r="BE233" s="162"/>
      <c r="BF233" s="162"/>
      <c r="BG233" s="162"/>
      <c r="BH233" s="162"/>
      <c r="BI233" s="162"/>
      <c r="BJ233" s="14"/>
      <c r="BK233" s="162"/>
      <c r="BL233" s="14"/>
      <c r="BM233" s="161"/>
    </row>
    <row r="234" spans="1:65" s="2" customFormat="1" ht="24.2" customHeight="1" x14ac:dyDescent="0.2">
      <c r="A234" s="26"/>
      <c r="B234" s="149"/>
      <c r="C234" s="150" t="s">
        <v>685</v>
      </c>
      <c r="D234" s="150" t="s">
        <v>162</v>
      </c>
      <c r="E234" s="151" t="s">
        <v>1335</v>
      </c>
      <c r="F234" s="152" t="s">
        <v>1336</v>
      </c>
      <c r="G234" s="153" t="s">
        <v>266</v>
      </c>
      <c r="H234" s="154">
        <v>27</v>
      </c>
      <c r="I234" s="155"/>
      <c r="J234" s="155"/>
      <c r="K234" s="156"/>
      <c r="L234" s="27"/>
      <c r="M234" s="157"/>
      <c r="N234" s="158"/>
      <c r="O234" s="159"/>
      <c r="P234" s="159"/>
      <c r="Q234" s="159"/>
      <c r="R234" s="159"/>
      <c r="S234" s="159"/>
      <c r="T234" s="160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61"/>
      <c r="AT234" s="161"/>
      <c r="AU234" s="161"/>
      <c r="AY234" s="14"/>
      <c r="BE234" s="162"/>
      <c r="BF234" s="162"/>
      <c r="BG234" s="162"/>
      <c r="BH234" s="162"/>
      <c r="BI234" s="162"/>
      <c r="BJ234" s="14"/>
      <c r="BK234" s="162"/>
      <c r="BL234" s="14"/>
      <c r="BM234" s="161"/>
    </row>
    <row r="235" spans="1:65" s="2" customFormat="1" ht="16.5" customHeight="1" x14ac:dyDescent="0.2">
      <c r="A235" s="26"/>
      <c r="B235" s="149"/>
      <c r="C235" s="150" t="s">
        <v>558</v>
      </c>
      <c r="D235" s="150" t="s">
        <v>162</v>
      </c>
      <c r="E235" s="151" t="s">
        <v>1337</v>
      </c>
      <c r="F235" s="152" t="s">
        <v>1338</v>
      </c>
      <c r="G235" s="153" t="s">
        <v>266</v>
      </c>
      <c r="H235" s="154">
        <v>22</v>
      </c>
      <c r="I235" s="155"/>
      <c r="J235" s="155"/>
      <c r="K235" s="156"/>
      <c r="L235" s="27"/>
      <c r="M235" s="157"/>
      <c r="N235" s="158"/>
      <c r="O235" s="159"/>
      <c r="P235" s="159"/>
      <c r="Q235" s="159"/>
      <c r="R235" s="159"/>
      <c r="S235" s="159"/>
      <c r="T235" s="160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61"/>
      <c r="AT235" s="161"/>
      <c r="AU235" s="161"/>
      <c r="AY235" s="14"/>
      <c r="BE235" s="162"/>
      <c r="BF235" s="162"/>
      <c r="BG235" s="162"/>
      <c r="BH235" s="162"/>
      <c r="BI235" s="162"/>
      <c r="BJ235" s="14"/>
      <c r="BK235" s="162"/>
      <c r="BL235" s="14"/>
      <c r="BM235" s="161"/>
    </row>
    <row r="236" spans="1:65" s="2" customFormat="1" ht="16.5" customHeight="1" x14ac:dyDescent="0.2">
      <c r="A236" s="26"/>
      <c r="B236" s="149"/>
      <c r="C236" s="150" t="s">
        <v>692</v>
      </c>
      <c r="D236" s="150" t="s">
        <v>162</v>
      </c>
      <c r="E236" s="151" t="s">
        <v>1339</v>
      </c>
      <c r="F236" s="152" t="s">
        <v>1340</v>
      </c>
      <c r="G236" s="153" t="s">
        <v>266</v>
      </c>
      <c r="H236" s="154">
        <v>126</v>
      </c>
      <c r="I236" s="155"/>
      <c r="J236" s="155"/>
      <c r="K236" s="156"/>
      <c r="L236" s="27"/>
      <c r="M236" s="157"/>
      <c r="N236" s="158"/>
      <c r="O236" s="159"/>
      <c r="P236" s="159"/>
      <c r="Q236" s="159"/>
      <c r="R236" s="159"/>
      <c r="S236" s="159"/>
      <c r="T236" s="160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61"/>
      <c r="AT236" s="161"/>
      <c r="AU236" s="161"/>
      <c r="AY236" s="14"/>
      <c r="BE236" s="162"/>
      <c r="BF236" s="162"/>
      <c r="BG236" s="162"/>
      <c r="BH236" s="162"/>
      <c r="BI236" s="162"/>
      <c r="BJ236" s="14"/>
      <c r="BK236" s="162"/>
      <c r="BL236" s="14"/>
      <c r="BM236" s="161"/>
    </row>
    <row r="237" spans="1:65" s="2" customFormat="1" ht="16.5" customHeight="1" x14ac:dyDescent="0.2">
      <c r="A237" s="26"/>
      <c r="B237" s="149"/>
      <c r="C237" s="150" t="s">
        <v>561</v>
      </c>
      <c r="D237" s="150" t="s">
        <v>162</v>
      </c>
      <c r="E237" s="151" t="s">
        <v>1341</v>
      </c>
      <c r="F237" s="152" t="s">
        <v>1342</v>
      </c>
      <c r="G237" s="153" t="s">
        <v>266</v>
      </c>
      <c r="H237" s="154">
        <v>1</v>
      </c>
      <c r="I237" s="155"/>
      <c r="J237" s="155"/>
      <c r="K237" s="156"/>
      <c r="L237" s="27"/>
      <c r="M237" s="157"/>
      <c r="N237" s="158"/>
      <c r="O237" s="159"/>
      <c r="P237" s="159"/>
      <c r="Q237" s="159"/>
      <c r="R237" s="159"/>
      <c r="S237" s="159"/>
      <c r="T237" s="160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61"/>
      <c r="AT237" s="161"/>
      <c r="AU237" s="161"/>
      <c r="AY237" s="14"/>
      <c r="BE237" s="162"/>
      <c r="BF237" s="162"/>
      <c r="BG237" s="162"/>
      <c r="BH237" s="162"/>
      <c r="BI237" s="162"/>
      <c r="BJ237" s="14"/>
      <c r="BK237" s="162"/>
      <c r="BL237" s="14"/>
      <c r="BM237" s="161"/>
    </row>
    <row r="238" spans="1:65" s="2" customFormat="1" ht="24.2" customHeight="1" x14ac:dyDescent="0.2">
      <c r="A238" s="26"/>
      <c r="B238" s="149"/>
      <c r="C238" s="150" t="s">
        <v>699</v>
      </c>
      <c r="D238" s="150" t="s">
        <v>162</v>
      </c>
      <c r="E238" s="151" t="s">
        <v>1343</v>
      </c>
      <c r="F238" s="152" t="s">
        <v>1344</v>
      </c>
      <c r="G238" s="153" t="s">
        <v>266</v>
      </c>
      <c r="H238" s="154">
        <v>19</v>
      </c>
      <c r="I238" s="155"/>
      <c r="J238" s="155"/>
      <c r="K238" s="156"/>
      <c r="L238" s="27"/>
      <c r="M238" s="157"/>
      <c r="N238" s="158"/>
      <c r="O238" s="159"/>
      <c r="P238" s="159"/>
      <c r="Q238" s="159"/>
      <c r="R238" s="159"/>
      <c r="S238" s="159"/>
      <c r="T238" s="160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61"/>
      <c r="AT238" s="161"/>
      <c r="AU238" s="161"/>
      <c r="AY238" s="14"/>
      <c r="BE238" s="162"/>
      <c r="BF238" s="162"/>
      <c r="BG238" s="162"/>
      <c r="BH238" s="162"/>
      <c r="BI238" s="162"/>
      <c r="BJ238" s="14"/>
      <c r="BK238" s="162"/>
      <c r="BL238" s="14"/>
      <c r="BM238" s="161"/>
    </row>
    <row r="239" spans="1:65" s="2" customFormat="1" ht="16.5" customHeight="1" x14ac:dyDescent="0.2">
      <c r="A239" s="26"/>
      <c r="B239" s="149"/>
      <c r="C239" s="150" t="s">
        <v>564</v>
      </c>
      <c r="D239" s="150" t="s">
        <v>162</v>
      </c>
      <c r="E239" s="151" t="s">
        <v>1345</v>
      </c>
      <c r="F239" s="152" t="s">
        <v>1346</v>
      </c>
      <c r="G239" s="153" t="s">
        <v>266</v>
      </c>
      <c r="H239" s="154">
        <v>38</v>
      </c>
      <c r="I239" s="155"/>
      <c r="J239" s="155"/>
      <c r="K239" s="156"/>
      <c r="L239" s="27"/>
      <c r="M239" s="157"/>
      <c r="N239" s="158"/>
      <c r="O239" s="159"/>
      <c r="P239" s="159"/>
      <c r="Q239" s="159"/>
      <c r="R239" s="159"/>
      <c r="S239" s="159"/>
      <c r="T239" s="160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61"/>
      <c r="AT239" s="161"/>
      <c r="AU239" s="161"/>
      <c r="AY239" s="14"/>
      <c r="BE239" s="162"/>
      <c r="BF239" s="162"/>
      <c r="BG239" s="162"/>
      <c r="BH239" s="162"/>
      <c r="BI239" s="162"/>
      <c r="BJ239" s="14"/>
      <c r="BK239" s="162"/>
      <c r="BL239" s="14"/>
      <c r="BM239" s="161"/>
    </row>
    <row r="240" spans="1:65" s="2" customFormat="1" ht="37.9" customHeight="1" x14ac:dyDescent="0.2">
      <c r="A240" s="26"/>
      <c r="B240" s="149"/>
      <c r="C240" s="150" t="s">
        <v>706</v>
      </c>
      <c r="D240" s="150" t="s">
        <v>162</v>
      </c>
      <c r="E240" s="151" t="s">
        <v>1347</v>
      </c>
      <c r="F240" s="152" t="s">
        <v>1348</v>
      </c>
      <c r="G240" s="153" t="s">
        <v>266</v>
      </c>
      <c r="H240" s="154">
        <v>1</v>
      </c>
      <c r="I240" s="155"/>
      <c r="J240" s="155"/>
      <c r="K240" s="156"/>
      <c r="L240" s="27"/>
      <c r="M240" s="157"/>
      <c r="N240" s="158"/>
      <c r="O240" s="159"/>
      <c r="P240" s="159"/>
      <c r="Q240" s="159"/>
      <c r="R240" s="159"/>
      <c r="S240" s="159"/>
      <c r="T240" s="160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61"/>
      <c r="AT240" s="161"/>
      <c r="AU240" s="161"/>
      <c r="AY240" s="14"/>
      <c r="BE240" s="162"/>
      <c r="BF240" s="162"/>
      <c r="BG240" s="162"/>
      <c r="BH240" s="162"/>
      <c r="BI240" s="162"/>
      <c r="BJ240" s="14"/>
      <c r="BK240" s="162"/>
      <c r="BL240" s="14"/>
      <c r="BM240" s="161"/>
    </row>
    <row r="241" spans="1:65" s="2" customFormat="1" ht="24.2" customHeight="1" x14ac:dyDescent="0.2">
      <c r="A241" s="26"/>
      <c r="B241" s="149"/>
      <c r="C241" s="150" t="s">
        <v>567</v>
      </c>
      <c r="D241" s="150" t="s">
        <v>162</v>
      </c>
      <c r="E241" s="151" t="s">
        <v>1349</v>
      </c>
      <c r="F241" s="152" t="s">
        <v>1350</v>
      </c>
      <c r="G241" s="153" t="s">
        <v>266</v>
      </c>
      <c r="H241" s="154">
        <v>2</v>
      </c>
      <c r="I241" s="155"/>
      <c r="J241" s="155"/>
      <c r="K241" s="156"/>
      <c r="L241" s="27"/>
      <c r="M241" s="157"/>
      <c r="N241" s="158"/>
      <c r="O241" s="159"/>
      <c r="P241" s="159"/>
      <c r="Q241" s="159"/>
      <c r="R241" s="159"/>
      <c r="S241" s="159"/>
      <c r="T241" s="160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61"/>
      <c r="AT241" s="161"/>
      <c r="AU241" s="161"/>
      <c r="AY241" s="14"/>
      <c r="BE241" s="162"/>
      <c r="BF241" s="162"/>
      <c r="BG241" s="162"/>
      <c r="BH241" s="162"/>
      <c r="BI241" s="162"/>
      <c r="BJ241" s="14"/>
      <c r="BK241" s="162"/>
      <c r="BL241" s="14"/>
      <c r="BM241" s="161"/>
    </row>
    <row r="242" spans="1:65" s="2" customFormat="1" ht="24.2" customHeight="1" x14ac:dyDescent="0.2">
      <c r="A242" s="26"/>
      <c r="B242" s="149"/>
      <c r="C242" s="150" t="s">
        <v>713</v>
      </c>
      <c r="D242" s="150" t="s">
        <v>162</v>
      </c>
      <c r="E242" s="151" t="s">
        <v>1351</v>
      </c>
      <c r="F242" s="152" t="s">
        <v>1352</v>
      </c>
      <c r="G242" s="153" t="s">
        <v>266</v>
      </c>
      <c r="H242" s="154">
        <v>1</v>
      </c>
      <c r="I242" s="155"/>
      <c r="J242" s="155"/>
      <c r="K242" s="156"/>
      <c r="L242" s="27"/>
      <c r="M242" s="157"/>
      <c r="N242" s="158"/>
      <c r="O242" s="159"/>
      <c r="P242" s="159"/>
      <c r="Q242" s="159"/>
      <c r="R242" s="159"/>
      <c r="S242" s="159"/>
      <c r="T242" s="160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61"/>
      <c r="AT242" s="161"/>
      <c r="AU242" s="161"/>
      <c r="AY242" s="14"/>
      <c r="BE242" s="162"/>
      <c r="BF242" s="162"/>
      <c r="BG242" s="162"/>
      <c r="BH242" s="162"/>
      <c r="BI242" s="162"/>
      <c r="BJ242" s="14"/>
      <c r="BK242" s="162"/>
      <c r="BL242" s="14"/>
      <c r="BM242" s="161"/>
    </row>
    <row r="243" spans="1:65" s="2" customFormat="1" ht="33" customHeight="1" x14ac:dyDescent="0.2">
      <c r="A243" s="26"/>
      <c r="B243" s="149"/>
      <c r="C243" s="150" t="s">
        <v>570</v>
      </c>
      <c r="D243" s="150" t="s">
        <v>162</v>
      </c>
      <c r="E243" s="151" t="s">
        <v>1353</v>
      </c>
      <c r="F243" s="152" t="s">
        <v>1354</v>
      </c>
      <c r="G243" s="153" t="s">
        <v>266</v>
      </c>
      <c r="H243" s="154">
        <v>1</v>
      </c>
      <c r="I243" s="155"/>
      <c r="J243" s="155"/>
      <c r="K243" s="156"/>
      <c r="L243" s="27"/>
      <c r="M243" s="157"/>
      <c r="N243" s="158"/>
      <c r="O243" s="159"/>
      <c r="P243" s="159"/>
      <c r="Q243" s="159"/>
      <c r="R243" s="159"/>
      <c r="S243" s="159"/>
      <c r="T243" s="160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61"/>
      <c r="AT243" s="161"/>
      <c r="AU243" s="161"/>
      <c r="AY243" s="14"/>
      <c r="BE243" s="162"/>
      <c r="BF243" s="162"/>
      <c r="BG243" s="162"/>
      <c r="BH243" s="162"/>
      <c r="BI243" s="162"/>
      <c r="BJ243" s="14"/>
      <c r="BK243" s="162"/>
      <c r="BL243" s="14"/>
      <c r="BM243" s="161"/>
    </row>
    <row r="244" spans="1:65" s="2" customFormat="1" ht="24.2" customHeight="1" x14ac:dyDescent="0.2">
      <c r="A244" s="26"/>
      <c r="B244" s="149"/>
      <c r="C244" s="150" t="s">
        <v>720</v>
      </c>
      <c r="D244" s="150" t="s">
        <v>162</v>
      </c>
      <c r="E244" s="151" t="s">
        <v>1355</v>
      </c>
      <c r="F244" s="152" t="s">
        <v>1356</v>
      </c>
      <c r="G244" s="153" t="s">
        <v>266</v>
      </c>
      <c r="H244" s="154">
        <v>1</v>
      </c>
      <c r="I244" s="155"/>
      <c r="J244" s="155"/>
      <c r="K244" s="156"/>
      <c r="L244" s="27"/>
      <c r="M244" s="157"/>
      <c r="N244" s="158"/>
      <c r="O244" s="159"/>
      <c r="P244" s="159"/>
      <c r="Q244" s="159"/>
      <c r="R244" s="159"/>
      <c r="S244" s="159"/>
      <c r="T244" s="160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61"/>
      <c r="AT244" s="161"/>
      <c r="AU244" s="161"/>
      <c r="AY244" s="14"/>
      <c r="BE244" s="162"/>
      <c r="BF244" s="162"/>
      <c r="BG244" s="162"/>
      <c r="BH244" s="162"/>
      <c r="BI244" s="162"/>
      <c r="BJ244" s="14"/>
      <c r="BK244" s="162"/>
      <c r="BL244" s="14"/>
      <c r="BM244" s="161"/>
    </row>
    <row r="245" spans="1:65" s="2" customFormat="1" ht="24.2" customHeight="1" x14ac:dyDescent="0.2">
      <c r="A245" s="26"/>
      <c r="B245" s="149"/>
      <c r="C245" s="150" t="s">
        <v>571</v>
      </c>
      <c r="D245" s="150" t="s">
        <v>162</v>
      </c>
      <c r="E245" s="151" t="s">
        <v>1357</v>
      </c>
      <c r="F245" s="152" t="s">
        <v>1358</v>
      </c>
      <c r="G245" s="153" t="s">
        <v>266</v>
      </c>
      <c r="H245" s="154">
        <v>2</v>
      </c>
      <c r="I245" s="155"/>
      <c r="J245" s="155"/>
      <c r="K245" s="156"/>
      <c r="L245" s="27"/>
      <c r="M245" s="157"/>
      <c r="N245" s="158"/>
      <c r="O245" s="159"/>
      <c r="P245" s="159"/>
      <c r="Q245" s="159"/>
      <c r="R245" s="159"/>
      <c r="S245" s="159"/>
      <c r="T245" s="160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61"/>
      <c r="AT245" s="161"/>
      <c r="AU245" s="161"/>
      <c r="AY245" s="14"/>
      <c r="BE245" s="162"/>
      <c r="BF245" s="162"/>
      <c r="BG245" s="162"/>
      <c r="BH245" s="162"/>
      <c r="BI245" s="162"/>
      <c r="BJ245" s="14"/>
      <c r="BK245" s="162"/>
      <c r="BL245" s="14"/>
      <c r="BM245" s="161"/>
    </row>
    <row r="246" spans="1:65" s="2" customFormat="1" ht="24.2" customHeight="1" x14ac:dyDescent="0.2">
      <c r="A246" s="26"/>
      <c r="B246" s="149"/>
      <c r="C246" s="150" t="s">
        <v>727</v>
      </c>
      <c r="D246" s="150" t="s">
        <v>162</v>
      </c>
      <c r="E246" s="151" t="s">
        <v>1359</v>
      </c>
      <c r="F246" s="152" t="s">
        <v>1360</v>
      </c>
      <c r="G246" s="153" t="s">
        <v>266</v>
      </c>
      <c r="H246" s="154">
        <v>1</v>
      </c>
      <c r="I246" s="155"/>
      <c r="J246" s="155"/>
      <c r="K246" s="156"/>
      <c r="L246" s="27"/>
      <c r="M246" s="157"/>
      <c r="N246" s="158"/>
      <c r="O246" s="159"/>
      <c r="P246" s="159"/>
      <c r="Q246" s="159"/>
      <c r="R246" s="159"/>
      <c r="S246" s="159"/>
      <c r="T246" s="160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61"/>
      <c r="AT246" s="161"/>
      <c r="AU246" s="161"/>
      <c r="AY246" s="14"/>
      <c r="BE246" s="162"/>
      <c r="BF246" s="162"/>
      <c r="BG246" s="162"/>
      <c r="BH246" s="162"/>
      <c r="BI246" s="162"/>
      <c r="BJ246" s="14"/>
      <c r="BK246" s="162"/>
      <c r="BL246" s="14"/>
      <c r="BM246" s="161"/>
    </row>
    <row r="247" spans="1:65" s="2" customFormat="1" ht="21.75" customHeight="1" x14ac:dyDescent="0.2">
      <c r="A247" s="26"/>
      <c r="B247" s="149"/>
      <c r="C247" s="150" t="s">
        <v>572</v>
      </c>
      <c r="D247" s="150" t="s">
        <v>162</v>
      </c>
      <c r="E247" s="151" t="s">
        <v>1361</v>
      </c>
      <c r="F247" s="152" t="s">
        <v>1362</v>
      </c>
      <c r="G247" s="153" t="s">
        <v>266</v>
      </c>
      <c r="H247" s="154">
        <v>1</v>
      </c>
      <c r="I247" s="155"/>
      <c r="J247" s="155"/>
      <c r="K247" s="156"/>
      <c r="L247" s="27"/>
      <c r="M247" s="157"/>
      <c r="N247" s="158"/>
      <c r="O247" s="159"/>
      <c r="P247" s="159"/>
      <c r="Q247" s="159"/>
      <c r="R247" s="159"/>
      <c r="S247" s="159"/>
      <c r="T247" s="160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61"/>
      <c r="AT247" s="161"/>
      <c r="AU247" s="161"/>
      <c r="AY247" s="14"/>
      <c r="BE247" s="162"/>
      <c r="BF247" s="162"/>
      <c r="BG247" s="162"/>
      <c r="BH247" s="162"/>
      <c r="BI247" s="162"/>
      <c r="BJ247" s="14"/>
      <c r="BK247" s="162"/>
      <c r="BL247" s="14"/>
      <c r="BM247" s="161"/>
    </row>
    <row r="248" spans="1:65" s="2" customFormat="1" ht="24.2" customHeight="1" x14ac:dyDescent="0.2">
      <c r="A248" s="26"/>
      <c r="B248" s="149"/>
      <c r="C248" s="150" t="s">
        <v>214</v>
      </c>
      <c r="D248" s="150" t="s">
        <v>162</v>
      </c>
      <c r="E248" s="151" t="s">
        <v>1363</v>
      </c>
      <c r="F248" s="152" t="s">
        <v>1364</v>
      </c>
      <c r="G248" s="153" t="s">
        <v>266</v>
      </c>
      <c r="H248" s="154">
        <v>1</v>
      </c>
      <c r="I248" s="155"/>
      <c r="J248" s="155"/>
      <c r="K248" s="156"/>
      <c r="L248" s="27"/>
      <c r="M248" s="157"/>
      <c r="N248" s="158"/>
      <c r="O248" s="159"/>
      <c r="P248" s="159"/>
      <c r="Q248" s="159"/>
      <c r="R248" s="159"/>
      <c r="S248" s="159"/>
      <c r="T248" s="160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61"/>
      <c r="AT248" s="161"/>
      <c r="AU248" s="161"/>
      <c r="AY248" s="14"/>
      <c r="BE248" s="162"/>
      <c r="BF248" s="162"/>
      <c r="BG248" s="162"/>
      <c r="BH248" s="162"/>
      <c r="BI248" s="162"/>
      <c r="BJ248" s="14"/>
      <c r="BK248" s="162"/>
      <c r="BL248" s="14"/>
      <c r="BM248" s="161"/>
    </row>
    <row r="249" spans="1:65" s="2" customFormat="1" ht="24.2" customHeight="1" x14ac:dyDescent="0.2">
      <c r="A249" s="26"/>
      <c r="B249" s="149"/>
      <c r="C249" s="150" t="s">
        <v>575</v>
      </c>
      <c r="D249" s="150" t="s">
        <v>162</v>
      </c>
      <c r="E249" s="151" t="s">
        <v>1365</v>
      </c>
      <c r="F249" s="152" t="s">
        <v>1366</v>
      </c>
      <c r="G249" s="153" t="s">
        <v>266</v>
      </c>
      <c r="H249" s="154">
        <v>1</v>
      </c>
      <c r="I249" s="155"/>
      <c r="J249" s="155"/>
      <c r="K249" s="156"/>
      <c r="L249" s="27"/>
      <c r="M249" s="157"/>
      <c r="N249" s="158"/>
      <c r="O249" s="159"/>
      <c r="P249" s="159"/>
      <c r="Q249" s="159"/>
      <c r="R249" s="159"/>
      <c r="S249" s="159"/>
      <c r="T249" s="160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61"/>
      <c r="AT249" s="161"/>
      <c r="AU249" s="161"/>
      <c r="AY249" s="14"/>
      <c r="BE249" s="162"/>
      <c r="BF249" s="162"/>
      <c r="BG249" s="162"/>
      <c r="BH249" s="162"/>
      <c r="BI249" s="162"/>
      <c r="BJ249" s="14"/>
      <c r="BK249" s="162"/>
      <c r="BL249" s="14"/>
      <c r="BM249" s="161"/>
    </row>
    <row r="250" spans="1:65" s="2" customFormat="1" ht="24.2" customHeight="1" x14ac:dyDescent="0.2">
      <c r="A250" s="26"/>
      <c r="B250" s="149"/>
      <c r="C250" s="150" t="s">
        <v>741</v>
      </c>
      <c r="D250" s="150" t="s">
        <v>162</v>
      </c>
      <c r="E250" s="151" t="s">
        <v>1367</v>
      </c>
      <c r="F250" s="152" t="s">
        <v>1368</v>
      </c>
      <c r="G250" s="153" t="s">
        <v>304</v>
      </c>
      <c r="H250" s="154"/>
      <c r="I250" s="155">
        <v>3.24</v>
      </c>
      <c r="J250" s="155"/>
      <c r="K250" s="156"/>
      <c r="L250" s="27"/>
      <c r="M250" s="157"/>
      <c r="N250" s="158"/>
      <c r="O250" s="159"/>
      <c r="P250" s="159"/>
      <c r="Q250" s="159"/>
      <c r="R250" s="159"/>
      <c r="S250" s="159"/>
      <c r="T250" s="160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61"/>
      <c r="AT250" s="161"/>
      <c r="AU250" s="161"/>
      <c r="AY250" s="14"/>
      <c r="BE250" s="162"/>
      <c r="BF250" s="162"/>
      <c r="BG250" s="162"/>
      <c r="BH250" s="162"/>
      <c r="BI250" s="162"/>
      <c r="BJ250" s="14"/>
      <c r="BK250" s="162"/>
      <c r="BL250" s="14"/>
      <c r="BM250" s="161"/>
    </row>
    <row r="251" spans="1:65" s="12" customFormat="1" ht="22.9" customHeight="1" x14ac:dyDescent="0.2">
      <c r="B251" s="137"/>
      <c r="D251" s="138" t="s">
        <v>69</v>
      </c>
      <c r="E251" s="147" t="s">
        <v>1369</v>
      </c>
      <c r="F251" s="147" t="s">
        <v>1370</v>
      </c>
      <c r="J251" s="148"/>
      <c r="L251" s="137"/>
      <c r="M251" s="141"/>
      <c r="N251" s="142"/>
      <c r="O251" s="142"/>
      <c r="P251" s="143"/>
      <c r="Q251" s="142"/>
      <c r="R251" s="143"/>
      <c r="S251" s="142"/>
      <c r="T251" s="144"/>
      <c r="AR251" s="138"/>
      <c r="AT251" s="145"/>
      <c r="AU251" s="145"/>
      <c r="AY251" s="138"/>
      <c r="BK251" s="146"/>
    </row>
    <row r="252" spans="1:65" s="2" customFormat="1" ht="49.15" customHeight="1" x14ac:dyDescent="0.2">
      <c r="A252" s="26"/>
      <c r="B252" s="149"/>
      <c r="C252" s="150" t="s">
        <v>578</v>
      </c>
      <c r="D252" s="150" t="s">
        <v>162</v>
      </c>
      <c r="E252" s="151" t="s">
        <v>1371</v>
      </c>
      <c r="F252" s="152" t="s">
        <v>1861</v>
      </c>
      <c r="G252" s="153" t="s">
        <v>295</v>
      </c>
      <c r="H252" s="154">
        <v>14</v>
      </c>
      <c r="I252" s="155"/>
      <c r="J252" s="155"/>
      <c r="K252" s="156"/>
      <c r="L252" s="230"/>
      <c r="M252" s="231"/>
      <c r="N252" s="232"/>
      <c r="O252" s="233"/>
      <c r="P252" s="233"/>
      <c r="Q252" s="233"/>
      <c r="R252" s="233"/>
      <c r="S252" s="233"/>
      <c r="T252" s="234"/>
      <c r="U252" s="225"/>
      <c r="V252" s="225"/>
      <c r="W252" s="225"/>
      <c r="X252" s="225"/>
      <c r="Y252" s="26"/>
      <c r="Z252" s="26"/>
      <c r="AA252" s="26"/>
      <c r="AB252" s="26"/>
      <c r="AC252" s="26"/>
      <c r="AD252" s="26"/>
      <c r="AE252" s="26"/>
      <c r="AR252" s="161"/>
      <c r="AT252" s="161"/>
      <c r="AU252" s="161"/>
      <c r="AY252" s="14"/>
      <c r="BE252" s="162"/>
      <c r="BF252" s="162"/>
      <c r="BG252" s="162"/>
      <c r="BH252" s="162"/>
      <c r="BI252" s="162"/>
      <c r="BJ252" s="14"/>
      <c r="BK252" s="162"/>
      <c r="BL252" s="14"/>
      <c r="BM252" s="161"/>
    </row>
    <row r="253" spans="1:65" s="2" customFormat="1" ht="49.15" customHeight="1" x14ac:dyDescent="0.2">
      <c r="A253" s="26"/>
      <c r="B253" s="149"/>
      <c r="C253" s="150" t="s">
        <v>746</v>
      </c>
      <c r="D253" s="150" t="s">
        <v>162</v>
      </c>
      <c r="E253" s="151" t="s">
        <v>1372</v>
      </c>
      <c r="F253" s="152" t="s">
        <v>1862</v>
      </c>
      <c r="G253" s="153" t="s">
        <v>295</v>
      </c>
      <c r="H253" s="154">
        <v>52</v>
      </c>
      <c r="I253" s="155"/>
      <c r="J253" s="155"/>
      <c r="K253" s="156"/>
      <c r="L253" s="230"/>
      <c r="M253" s="231"/>
      <c r="N253" s="232"/>
      <c r="O253" s="233"/>
      <c r="P253" s="233"/>
      <c r="Q253" s="233"/>
      <c r="R253" s="233"/>
      <c r="S253" s="233"/>
      <c r="T253" s="234"/>
      <c r="U253" s="225"/>
      <c r="V253" s="225"/>
      <c r="W253" s="225"/>
      <c r="X253" s="225"/>
      <c r="Y253" s="26"/>
      <c r="Z253" s="26"/>
      <c r="AA253" s="26"/>
      <c r="AB253" s="26"/>
      <c r="AC253" s="26"/>
      <c r="AD253" s="26"/>
      <c r="AE253" s="26"/>
      <c r="AR253" s="161"/>
      <c r="AT253" s="161"/>
      <c r="AU253" s="161"/>
      <c r="AY253" s="14"/>
      <c r="BE253" s="162"/>
      <c r="BF253" s="162"/>
      <c r="BG253" s="162"/>
      <c r="BH253" s="162"/>
      <c r="BI253" s="162"/>
      <c r="BJ253" s="14"/>
      <c r="BK253" s="162"/>
      <c r="BL253" s="14"/>
      <c r="BM253" s="161"/>
    </row>
    <row r="254" spans="1:65" s="2" customFormat="1" ht="16.5" customHeight="1" x14ac:dyDescent="0.2">
      <c r="A254" s="26"/>
      <c r="B254" s="149"/>
      <c r="C254" s="150" t="s">
        <v>581</v>
      </c>
      <c r="D254" s="150" t="s">
        <v>162</v>
      </c>
      <c r="E254" s="151" t="s">
        <v>1373</v>
      </c>
      <c r="F254" s="152" t="s">
        <v>1332</v>
      </c>
      <c r="G254" s="153" t="s">
        <v>266</v>
      </c>
      <c r="H254" s="154">
        <v>4</v>
      </c>
      <c r="I254" s="155"/>
      <c r="J254" s="155"/>
      <c r="K254" s="156"/>
      <c r="L254" s="27"/>
      <c r="M254" s="157"/>
      <c r="N254" s="158"/>
      <c r="O254" s="159"/>
      <c r="P254" s="159"/>
      <c r="Q254" s="159"/>
      <c r="R254" s="159"/>
      <c r="S254" s="159"/>
      <c r="T254" s="160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61"/>
      <c r="AT254" s="161"/>
      <c r="AU254" s="161"/>
      <c r="AY254" s="14"/>
      <c r="BE254" s="162"/>
      <c r="BF254" s="162"/>
      <c r="BG254" s="162"/>
      <c r="BH254" s="162"/>
      <c r="BI254" s="162"/>
      <c r="BJ254" s="14"/>
      <c r="BK254" s="162"/>
      <c r="BL254" s="14"/>
      <c r="BM254" s="161"/>
    </row>
    <row r="255" spans="1:65" s="2" customFormat="1" ht="16.5" customHeight="1" x14ac:dyDescent="0.2">
      <c r="A255" s="26"/>
      <c r="B255" s="149"/>
      <c r="C255" s="150" t="s">
        <v>753</v>
      </c>
      <c r="D255" s="150" t="s">
        <v>162</v>
      </c>
      <c r="E255" s="151" t="s">
        <v>1345</v>
      </c>
      <c r="F255" s="152" t="s">
        <v>1346</v>
      </c>
      <c r="G255" s="153" t="s">
        <v>266</v>
      </c>
      <c r="H255" s="154">
        <v>2</v>
      </c>
      <c r="I255" s="155"/>
      <c r="J255" s="155"/>
      <c r="K255" s="156"/>
      <c r="L255" s="27"/>
      <c r="M255" s="157"/>
      <c r="N255" s="158"/>
      <c r="O255" s="159"/>
      <c r="P255" s="159"/>
      <c r="Q255" s="159"/>
      <c r="R255" s="159"/>
      <c r="S255" s="159"/>
      <c r="T255" s="160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61"/>
      <c r="AT255" s="161"/>
      <c r="AU255" s="161"/>
      <c r="AY255" s="14"/>
      <c r="BE255" s="162"/>
      <c r="BF255" s="162"/>
      <c r="BG255" s="162"/>
      <c r="BH255" s="162"/>
      <c r="BI255" s="162"/>
      <c r="BJ255" s="14"/>
      <c r="BK255" s="162"/>
      <c r="BL255" s="14"/>
      <c r="BM255" s="161"/>
    </row>
    <row r="256" spans="1:65" s="2" customFormat="1" ht="24.2" customHeight="1" x14ac:dyDescent="0.2">
      <c r="A256" s="26"/>
      <c r="B256" s="149"/>
      <c r="C256" s="150" t="s">
        <v>585</v>
      </c>
      <c r="D256" s="150" t="s">
        <v>162</v>
      </c>
      <c r="E256" s="151" t="s">
        <v>1374</v>
      </c>
      <c r="F256" s="152" t="s">
        <v>1375</v>
      </c>
      <c r="G256" s="153" t="s">
        <v>964</v>
      </c>
      <c r="H256" s="154">
        <v>8</v>
      </c>
      <c r="I256" s="155"/>
      <c r="J256" s="155"/>
      <c r="K256" s="156"/>
      <c r="L256" s="27"/>
      <c r="M256" s="157"/>
      <c r="N256" s="158"/>
      <c r="O256" s="159"/>
      <c r="P256" s="159"/>
      <c r="Q256" s="159"/>
      <c r="R256" s="159"/>
      <c r="S256" s="159"/>
      <c r="T256" s="160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61"/>
      <c r="AT256" s="161"/>
      <c r="AU256" s="161"/>
      <c r="AY256" s="14"/>
      <c r="BE256" s="162"/>
      <c r="BF256" s="162"/>
      <c r="BG256" s="162"/>
      <c r="BH256" s="162"/>
      <c r="BI256" s="162"/>
      <c r="BJ256" s="14"/>
      <c r="BK256" s="162"/>
      <c r="BL256" s="14"/>
      <c r="BM256" s="161"/>
    </row>
    <row r="257" spans="1:65" s="2" customFormat="1" ht="17.25" customHeight="1" x14ac:dyDescent="0.2">
      <c r="A257" s="26"/>
      <c r="B257" s="149"/>
      <c r="C257" s="167" t="s">
        <v>759</v>
      </c>
      <c r="D257" s="167" t="s">
        <v>261</v>
      </c>
      <c r="E257" s="168" t="s">
        <v>1376</v>
      </c>
      <c r="F257" s="169" t="s">
        <v>1377</v>
      </c>
      <c r="G257" s="170" t="s">
        <v>266</v>
      </c>
      <c r="H257" s="171">
        <v>8</v>
      </c>
      <c r="I257" s="172"/>
      <c r="J257" s="172"/>
      <c r="K257" s="173"/>
      <c r="L257" s="174"/>
      <c r="M257" s="175"/>
      <c r="N257" s="176"/>
      <c r="O257" s="159"/>
      <c r="P257" s="159"/>
      <c r="Q257" s="159"/>
      <c r="R257" s="159"/>
      <c r="S257" s="159"/>
      <c r="T257" s="160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61"/>
      <c r="AT257" s="161"/>
      <c r="AU257" s="161"/>
      <c r="AY257" s="14"/>
      <c r="BE257" s="162"/>
      <c r="BF257" s="162"/>
      <c r="BG257" s="162"/>
      <c r="BH257" s="162"/>
      <c r="BI257" s="162"/>
      <c r="BJ257" s="14"/>
      <c r="BK257" s="162"/>
      <c r="BL257" s="14"/>
      <c r="BM257" s="161"/>
    </row>
    <row r="258" spans="1:65" s="2" customFormat="1" ht="38.25" customHeight="1" x14ac:dyDescent="0.2">
      <c r="A258" s="26"/>
      <c r="B258" s="149"/>
      <c r="C258" s="150" t="s">
        <v>588</v>
      </c>
      <c r="D258" s="150" t="s">
        <v>162</v>
      </c>
      <c r="E258" s="151" t="s">
        <v>1378</v>
      </c>
      <c r="F258" s="236" t="s">
        <v>1863</v>
      </c>
      <c r="G258" s="153" t="s">
        <v>266</v>
      </c>
      <c r="H258" s="154">
        <v>1</v>
      </c>
      <c r="I258" s="155"/>
      <c r="J258" s="155"/>
      <c r="K258" s="156"/>
      <c r="L258" s="230"/>
      <c r="M258" s="231"/>
      <c r="N258" s="232"/>
      <c r="O258" s="233"/>
      <c r="P258" s="233"/>
      <c r="Q258" s="233"/>
      <c r="R258" s="233"/>
      <c r="S258" s="233"/>
      <c r="T258" s="234"/>
      <c r="U258" s="225"/>
      <c r="V258" s="225"/>
      <c r="W258" s="225"/>
      <c r="X258" s="225"/>
      <c r="Y258" s="26"/>
      <c r="Z258" s="26"/>
      <c r="AA258" s="26"/>
      <c r="AB258" s="26"/>
      <c r="AC258" s="26"/>
      <c r="AD258" s="26"/>
      <c r="AE258" s="26"/>
      <c r="AR258" s="161"/>
      <c r="AT258" s="161"/>
      <c r="AU258" s="161"/>
      <c r="AY258" s="14"/>
      <c r="BE258" s="162"/>
      <c r="BF258" s="162"/>
      <c r="BG258" s="162"/>
      <c r="BH258" s="162"/>
      <c r="BI258" s="162"/>
      <c r="BJ258" s="14"/>
      <c r="BK258" s="162"/>
      <c r="BL258" s="14"/>
      <c r="BM258" s="161"/>
    </row>
    <row r="259" spans="1:65" s="12" customFormat="1" ht="22.9" customHeight="1" x14ac:dyDescent="0.2">
      <c r="B259" s="137"/>
      <c r="D259" s="138" t="s">
        <v>69</v>
      </c>
      <c r="E259" s="147" t="s">
        <v>960</v>
      </c>
      <c r="F259" s="147" t="s">
        <v>961</v>
      </c>
      <c r="J259" s="148"/>
      <c r="L259" s="377"/>
      <c r="M259" s="378"/>
      <c r="N259" s="379"/>
      <c r="O259" s="379"/>
      <c r="P259" s="380"/>
      <c r="Q259" s="379"/>
      <c r="R259" s="380"/>
      <c r="S259" s="379"/>
      <c r="T259" s="381"/>
      <c r="U259" s="226"/>
      <c r="V259" s="226"/>
      <c r="W259" s="226"/>
      <c r="X259" s="226"/>
      <c r="AR259" s="138"/>
      <c r="AT259" s="145"/>
      <c r="AU259" s="145"/>
      <c r="AY259" s="138"/>
      <c r="BK259" s="146"/>
    </row>
    <row r="260" spans="1:65" s="2" customFormat="1" ht="16.5" customHeight="1" x14ac:dyDescent="0.2">
      <c r="A260" s="26"/>
      <c r="B260" s="149"/>
      <c r="C260" s="150" t="s">
        <v>764</v>
      </c>
      <c r="D260" s="150" t="s">
        <v>162</v>
      </c>
      <c r="E260" s="151" t="s">
        <v>1379</v>
      </c>
      <c r="F260" s="152" t="s">
        <v>1380</v>
      </c>
      <c r="G260" s="153" t="s">
        <v>266</v>
      </c>
      <c r="H260" s="154">
        <v>64</v>
      </c>
      <c r="I260" s="155"/>
      <c r="J260" s="155"/>
      <c r="K260" s="156"/>
      <c r="L260" s="230"/>
      <c r="M260" s="231"/>
      <c r="N260" s="232"/>
      <c r="O260" s="233"/>
      <c r="P260" s="233"/>
      <c r="Q260" s="233"/>
      <c r="R260" s="233"/>
      <c r="S260" s="233"/>
      <c r="T260" s="234"/>
      <c r="U260" s="225"/>
      <c r="V260" s="225"/>
      <c r="W260" s="225"/>
      <c r="X260" s="225"/>
      <c r="Y260" s="26"/>
      <c r="Z260" s="26"/>
      <c r="AA260" s="26"/>
      <c r="AB260" s="26"/>
      <c r="AC260" s="26"/>
      <c r="AD260" s="26"/>
      <c r="AE260" s="26"/>
      <c r="AR260" s="161"/>
      <c r="AT260" s="161"/>
      <c r="AU260" s="161"/>
      <c r="AY260" s="14"/>
      <c r="BE260" s="162"/>
      <c r="BF260" s="162"/>
      <c r="BG260" s="162"/>
      <c r="BH260" s="162"/>
      <c r="BI260" s="162"/>
      <c r="BJ260" s="14"/>
      <c r="BK260" s="162"/>
      <c r="BL260" s="14"/>
      <c r="BM260" s="161"/>
    </row>
    <row r="261" spans="1:65" s="2" customFormat="1" ht="26.25" customHeight="1" x14ac:dyDescent="0.2">
      <c r="A261" s="26"/>
      <c r="B261" s="149"/>
      <c r="C261" s="167" t="s">
        <v>590</v>
      </c>
      <c r="D261" s="167" t="s">
        <v>261</v>
      </c>
      <c r="E261" s="168" t="s">
        <v>1382</v>
      </c>
      <c r="F261" s="169" t="s">
        <v>1864</v>
      </c>
      <c r="G261" s="170" t="s">
        <v>266</v>
      </c>
      <c r="H261" s="171">
        <v>64</v>
      </c>
      <c r="I261" s="172"/>
      <c r="J261" s="172"/>
      <c r="K261" s="173"/>
      <c r="L261" s="237"/>
      <c r="M261" s="370"/>
      <c r="N261" s="371"/>
      <c r="O261" s="233"/>
      <c r="P261" s="233"/>
      <c r="Q261" s="233"/>
      <c r="R261" s="233"/>
      <c r="S261" s="233"/>
      <c r="T261" s="234"/>
      <c r="U261" s="225"/>
      <c r="V261" s="225"/>
      <c r="W261" s="225"/>
      <c r="X261" s="225"/>
      <c r="Y261" s="26"/>
      <c r="Z261" s="26"/>
      <c r="AA261" s="26"/>
      <c r="AB261" s="26"/>
      <c r="AC261" s="26"/>
      <c r="AD261" s="26"/>
      <c r="AE261" s="26"/>
      <c r="AR261" s="161"/>
      <c r="AT261" s="161"/>
      <c r="AU261" s="161"/>
      <c r="AY261" s="14"/>
      <c r="BE261" s="162"/>
      <c r="BF261" s="162"/>
      <c r="BG261" s="162"/>
      <c r="BH261" s="162"/>
      <c r="BI261" s="162"/>
      <c r="BJ261" s="14"/>
      <c r="BK261" s="162"/>
      <c r="BL261" s="14"/>
      <c r="BM261" s="161"/>
    </row>
    <row r="262" spans="1:65" s="2" customFormat="1" ht="16.5" customHeight="1" x14ac:dyDescent="0.2">
      <c r="A262" s="26"/>
      <c r="B262" s="149"/>
      <c r="C262" s="167" t="s">
        <v>765</v>
      </c>
      <c r="D262" s="167" t="s">
        <v>261</v>
      </c>
      <c r="E262" s="168" t="s">
        <v>1384</v>
      </c>
      <c r="F262" s="169" t="s">
        <v>1385</v>
      </c>
      <c r="G262" s="170" t="s">
        <v>266</v>
      </c>
      <c r="H262" s="171">
        <v>64</v>
      </c>
      <c r="I262" s="172"/>
      <c r="J262" s="172"/>
      <c r="K262" s="173"/>
      <c r="L262" s="237"/>
      <c r="M262" s="370"/>
      <c r="N262" s="371"/>
      <c r="O262" s="233"/>
      <c r="P262" s="233"/>
      <c r="Q262" s="233"/>
      <c r="R262" s="233"/>
      <c r="S262" s="233"/>
      <c r="T262" s="234"/>
      <c r="U262" s="225"/>
      <c r="V262" s="225"/>
      <c r="W262" s="225"/>
      <c r="X262" s="225"/>
      <c r="Y262" s="26"/>
      <c r="Z262" s="26"/>
      <c r="AA262" s="26"/>
      <c r="AB262" s="26"/>
      <c r="AC262" s="26"/>
      <c r="AD262" s="26"/>
      <c r="AE262" s="26"/>
      <c r="AR262" s="161"/>
      <c r="AT262" s="161"/>
      <c r="AU262" s="161"/>
      <c r="AY262" s="14"/>
      <c r="BE262" s="162"/>
      <c r="BF262" s="162"/>
      <c r="BG262" s="162"/>
      <c r="BH262" s="162"/>
      <c r="BI262" s="162"/>
      <c r="BJ262" s="14"/>
      <c r="BK262" s="162"/>
      <c r="BL262" s="14"/>
      <c r="BM262" s="161"/>
    </row>
    <row r="263" spans="1:65" s="2" customFormat="1" ht="27.75" customHeight="1" x14ac:dyDescent="0.2">
      <c r="A263" s="26"/>
      <c r="B263" s="149"/>
      <c r="C263" s="167" t="s">
        <v>593</v>
      </c>
      <c r="D263" s="167" t="s">
        <v>261</v>
      </c>
      <c r="E263" s="168" t="s">
        <v>1387</v>
      </c>
      <c r="F263" s="169" t="s">
        <v>1865</v>
      </c>
      <c r="G263" s="170" t="s">
        <v>266</v>
      </c>
      <c r="H263" s="171">
        <v>64</v>
      </c>
      <c r="I263" s="172"/>
      <c r="J263" s="172"/>
      <c r="K263" s="173"/>
      <c r="L263" s="237"/>
      <c r="M263" s="370"/>
      <c r="N263" s="371"/>
      <c r="O263" s="233"/>
      <c r="P263" s="233"/>
      <c r="Q263" s="233"/>
      <c r="R263" s="233"/>
      <c r="S263" s="233"/>
      <c r="T263" s="234"/>
      <c r="U263" s="225"/>
      <c r="V263" s="225"/>
      <c r="W263" s="225"/>
      <c r="X263" s="225"/>
      <c r="Y263" s="26"/>
      <c r="Z263" s="26"/>
      <c r="AA263" s="26"/>
      <c r="AB263" s="26"/>
      <c r="AC263" s="26"/>
      <c r="AD263" s="26"/>
      <c r="AE263" s="26"/>
      <c r="AR263" s="161"/>
      <c r="AT263" s="161"/>
      <c r="AU263" s="161"/>
      <c r="AY263" s="14"/>
      <c r="BE263" s="162"/>
      <c r="BF263" s="162"/>
      <c r="BG263" s="162"/>
      <c r="BH263" s="162"/>
      <c r="BI263" s="162"/>
      <c r="BJ263" s="14"/>
      <c r="BK263" s="162"/>
      <c r="BL263" s="14"/>
      <c r="BM263" s="161"/>
    </row>
    <row r="264" spans="1:65" s="2" customFormat="1" ht="24.2" customHeight="1" x14ac:dyDescent="0.2">
      <c r="A264" s="26"/>
      <c r="B264" s="149"/>
      <c r="C264" s="150" t="s">
        <v>965</v>
      </c>
      <c r="D264" s="150" t="s">
        <v>162</v>
      </c>
      <c r="E264" s="151" t="s">
        <v>1389</v>
      </c>
      <c r="F264" s="152" t="s">
        <v>1390</v>
      </c>
      <c r="G264" s="153" t="s">
        <v>266</v>
      </c>
      <c r="H264" s="154">
        <v>135</v>
      </c>
      <c r="I264" s="155"/>
      <c r="J264" s="155"/>
      <c r="K264" s="156"/>
      <c r="L264" s="27"/>
      <c r="M264" s="157"/>
      <c r="N264" s="158"/>
      <c r="O264" s="159"/>
      <c r="P264" s="159"/>
      <c r="Q264" s="159"/>
      <c r="R264" s="159"/>
      <c r="S264" s="159"/>
      <c r="T264" s="160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61"/>
      <c r="AT264" s="161"/>
      <c r="AU264" s="161"/>
      <c r="AY264" s="14"/>
      <c r="BE264" s="162"/>
      <c r="BF264" s="162"/>
      <c r="BG264" s="162"/>
      <c r="BH264" s="162"/>
      <c r="BI264" s="162"/>
      <c r="BJ264" s="14"/>
      <c r="BK264" s="162"/>
      <c r="BL264" s="14"/>
      <c r="BM264" s="161"/>
    </row>
    <row r="265" spans="1:65" s="2" customFormat="1" ht="24.2" customHeight="1" x14ac:dyDescent="0.2">
      <c r="A265" s="26"/>
      <c r="B265" s="149"/>
      <c r="C265" s="167" t="s">
        <v>597</v>
      </c>
      <c r="D265" s="167" t="s">
        <v>261</v>
      </c>
      <c r="E265" s="168" t="s">
        <v>1392</v>
      </c>
      <c r="F265" s="224" t="s">
        <v>1834</v>
      </c>
      <c r="G265" s="383" t="s">
        <v>266</v>
      </c>
      <c r="H265" s="384">
        <v>135</v>
      </c>
      <c r="I265" s="385"/>
      <c r="J265" s="385"/>
      <c r="K265" s="386"/>
      <c r="L265" s="237"/>
      <c r="M265" s="370"/>
      <c r="N265" s="371"/>
      <c r="O265" s="233"/>
      <c r="P265" s="233"/>
      <c r="Q265" s="233"/>
      <c r="R265" s="233"/>
      <c r="S265" s="233"/>
      <c r="T265" s="234"/>
      <c r="U265" s="225"/>
      <c r="V265" s="225"/>
      <c r="W265" s="225"/>
      <c r="X265" s="225"/>
      <c r="Y265" s="616"/>
      <c r="Z265" s="616"/>
      <c r="AA265" s="616"/>
      <c r="AB265" s="616"/>
      <c r="AC265" s="616"/>
      <c r="AD265" s="616"/>
      <c r="AE265" s="388"/>
      <c r="AR265" s="161"/>
      <c r="AT265" s="161"/>
      <c r="AU265" s="161"/>
      <c r="AY265" s="14"/>
      <c r="BE265" s="162"/>
      <c r="BF265" s="162"/>
      <c r="BG265" s="162"/>
      <c r="BH265" s="162"/>
      <c r="BI265" s="162"/>
      <c r="BJ265" s="14"/>
      <c r="BK265" s="162"/>
      <c r="BL265" s="14"/>
      <c r="BM265" s="161"/>
    </row>
    <row r="266" spans="1:65" s="2" customFormat="1" ht="37.9" customHeight="1" x14ac:dyDescent="0.2">
      <c r="A266" s="26"/>
      <c r="B266" s="149"/>
      <c r="C266" s="167" t="s">
        <v>970</v>
      </c>
      <c r="D266" s="167" t="s">
        <v>261</v>
      </c>
      <c r="E266" s="168" t="s">
        <v>1394</v>
      </c>
      <c r="F266" s="224" t="s">
        <v>1835</v>
      </c>
      <c r="G266" s="383" t="s">
        <v>266</v>
      </c>
      <c r="H266" s="384">
        <v>135</v>
      </c>
      <c r="I266" s="385"/>
      <c r="J266" s="385"/>
      <c r="K266" s="386"/>
      <c r="L266" s="237"/>
      <c r="M266" s="370"/>
      <c r="N266" s="371"/>
      <c r="O266" s="233"/>
      <c r="P266" s="233"/>
      <c r="Q266" s="233"/>
      <c r="R266" s="233"/>
      <c r="S266" s="233"/>
      <c r="T266" s="234"/>
      <c r="U266" s="225"/>
      <c r="V266" s="225"/>
      <c r="W266" s="225"/>
      <c r="X266" s="225"/>
      <c r="Y266" s="616"/>
      <c r="Z266" s="616"/>
      <c r="AA266" s="616"/>
      <c r="AB266" s="616"/>
      <c r="AC266" s="616"/>
      <c r="AD266" s="616"/>
      <c r="AE266" s="616"/>
      <c r="AR266" s="161"/>
      <c r="AT266" s="161"/>
      <c r="AU266" s="161"/>
      <c r="AY266" s="14"/>
      <c r="BE266" s="162"/>
      <c r="BF266" s="162"/>
      <c r="BG266" s="162"/>
      <c r="BH266" s="162"/>
      <c r="BI266" s="162"/>
      <c r="BJ266" s="14"/>
      <c r="BK266" s="162"/>
      <c r="BL266" s="14"/>
      <c r="BM266" s="161"/>
    </row>
    <row r="267" spans="1:65" s="2" customFormat="1" ht="24.2" customHeight="1" x14ac:dyDescent="0.2">
      <c r="A267" s="26"/>
      <c r="B267" s="149"/>
      <c r="C267" s="150" t="s">
        <v>600</v>
      </c>
      <c r="D267" s="150" t="s">
        <v>162</v>
      </c>
      <c r="E267" s="151" t="s">
        <v>1396</v>
      </c>
      <c r="F267" s="236" t="s">
        <v>1397</v>
      </c>
      <c r="G267" s="372" t="s">
        <v>266</v>
      </c>
      <c r="H267" s="373">
        <v>63</v>
      </c>
      <c r="I267" s="374"/>
      <c r="J267" s="374"/>
      <c r="K267" s="387"/>
      <c r="L267" s="230"/>
      <c r="M267" s="231"/>
      <c r="N267" s="232"/>
      <c r="O267" s="233"/>
      <c r="P267" s="233"/>
      <c r="Q267" s="233"/>
      <c r="R267" s="233"/>
      <c r="S267" s="233"/>
      <c r="T267" s="234"/>
      <c r="U267" s="225"/>
      <c r="V267" s="225"/>
      <c r="W267" s="225"/>
      <c r="X267" s="225"/>
      <c r="Y267" s="388"/>
      <c r="Z267" s="388"/>
      <c r="AA267" s="388"/>
      <c r="AB267" s="388"/>
      <c r="AC267" s="388"/>
      <c r="AD267" s="388"/>
      <c r="AE267" s="388"/>
      <c r="AR267" s="161"/>
      <c r="AT267" s="161"/>
      <c r="AU267" s="161"/>
      <c r="AY267" s="14"/>
      <c r="BE267" s="162"/>
      <c r="BF267" s="162"/>
      <c r="BG267" s="162"/>
      <c r="BH267" s="162"/>
      <c r="BI267" s="162"/>
      <c r="BJ267" s="14"/>
      <c r="BK267" s="162"/>
      <c r="BL267" s="14"/>
      <c r="BM267" s="161"/>
    </row>
    <row r="268" spans="1:65" s="2" customFormat="1" ht="71.25" customHeight="1" x14ac:dyDescent="0.2">
      <c r="A268" s="26"/>
      <c r="B268" s="149"/>
      <c r="C268" s="167" t="s">
        <v>975</v>
      </c>
      <c r="D268" s="167" t="s">
        <v>261</v>
      </c>
      <c r="E268" s="168" t="s">
        <v>1399</v>
      </c>
      <c r="F268" s="224" t="s">
        <v>1866</v>
      </c>
      <c r="G268" s="383" t="s">
        <v>266</v>
      </c>
      <c r="H268" s="384">
        <v>63</v>
      </c>
      <c r="I268" s="385"/>
      <c r="J268" s="385"/>
      <c r="K268" s="386"/>
      <c r="L268" s="237"/>
      <c r="M268" s="370"/>
      <c r="N268" s="371"/>
      <c r="O268" s="233"/>
      <c r="P268" s="233"/>
      <c r="Q268" s="233"/>
      <c r="R268" s="233"/>
      <c r="S268" s="233"/>
      <c r="T268" s="234"/>
      <c r="U268" s="225"/>
      <c r="V268" s="225"/>
      <c r="W268" s="225"/>
      <c r="X268" s="225"/>
      <c r="Y268" s="616"/>
      <c r="Z268" s="616"/>
      <c r="AA268" s="616"/>
      <c r="AB268" s="616"/>
      <c r="AC268" s="616"/>
      <c r="AD268" s="616"/>
      <c r="AE268" s="616"/>
      <c r="AR268" s="161"/>
      <c r="AT268" s="161"/>
      <c r="AU268" s="161"/>
      <c r="AY268" s="14"/>
      <c r="BE268" s="162"/>
      <c r="BF268" s="162"/>
      <c r="BG268" s="162"/>
      <c r="BH268" s="162"/>
      <c r="BI268" s="162"/>
      <c r="BJ268" s="14"/>
      <c r="BK268" s="162"/>
      <c r="BL268" s="14"/>
      <c r="BM268" s="161"/>
    </row>
    <row r="269" spans="1:65" s="2" customFormat="1" ht="24.2" customHeight="1" x14ac:dyDescent="0.2">
      <c r="A269" s="26"/>
      <c r="B269" s="149"/>
      <c r="C269" s="150" t="s">
        <v>605</v>
      </c>
      <c r="D269" s="150" t="s">
        <v>162</v>
      </c>
      <c r="E269" s="151" t="s">
        <v>1400</v>
      </c>
      <c r="F269" s="236" t="s">
        <v>1401</v>
      </c>
      <c r="G269" s="372" t="s">
        <v>266</v>
      </c>
      <c r="H269" s="373">
        <v>4</v>
      </c>
      <c r="I269" s="374"/>
      <c r="J269" s="374"/>
      <c r="K269" s="387"/>
      <c r="L269" s="230"/>
      <c r="M269" s="231"/>
      <c r="N269" s="232"/>
      <c r="O269" s="233"/>
      <c r="P269" s="233"/>
      <c r="Q269" s="233"/>
      <c r="R269" s="233"/>
      <c r="S269" s="233"/>
      <c r="T269" s="234"/>
      <c r="U269" s="225"/>
      <c r="V269" s="225"/>
      <c r="W269" s="225"/>
      <c r="X269" s="225"/>
      <c r="Y269" s="388"/>
      <c r="Z269" s="388"/>
      <c r="AA269" s="388"/>
      <c r="AB269" s="388"/>
      <c r="AC269" s="388"/>
      <c r="AD269" s="388"/>
      <c r="AE269" s="388"/>
      <c r="AR269" s="161"/>
      <c r="AT269" s="161"/>
      <c r="AU269" s="161"/>
      <c r="AY269" s="14"/>
      <c r="BE269" s="162"/>
      <c r="BF269" s="162"/>
      <c r="BG269" s="162"/>
      <c r="BH269" s="162"/>
      <c r="BI269" s="162"/>
      <c r="BJ269" s="14"/>
      <c r="BK269" s="162"/>
      <c r="BL269" s="14"/>
      <c r="BM269" s="161"/>
    </row>
    <row r="270" spans="1:65" s="2" customFormat="1" ht="46.5" customHeight="1" x14ac:dyDescent="0.2">
      <c r="A270" s="26"/>
      <c r="B270" s="149"/>
      <c r="C270" s="167" t="s">
        <v>980</v>
      </c>
      <c r="D270" s="167" t="s">
        <v>261</v>
      </c>
      <c r="E270" s="168" t="s">
        <v>1402</v>
      </c>
      <c r="F270" s="224" t="s">
        <v>1837</v>
      </c>
      <c r="G270" s="383" t="s">
        <v>266</v>
      </c>
      <c r="H270" s="384">
        <v>4</v>
      </c>
      <c r="I270" s="385"/>
      <c r="J270" s="385"/>
      <c r="K270" s="386"/>
      <c r="L270" s="237"/>
      <c r="M270" s="370"/>
      <c r="N270" s="371"/>
      <c r="O270" s="233"/>
      <c r="P270" s="233"/>
      <c r="Q270" s="233"/>
      <c r="R270" s="233"/>
      <c r="S270" s="233"/>
      <c r="T270" s="234"/>
      <c r="U270" s="225"/>
      <c r="V270" s="225"/>
      <c r="W270" s="225"/>
      <c r="X270" s="225"/>
      <c r="Y270" s="616"/>
      <c r="Z270" s="616"/>
      <c r="AA270" s="616"/>
      <c r="AB270" s="616"/>
      <c r="AC270" s="616"/>
      <c r="AD270" s="616"/>
      <c r="AE270" s="616"/>
      <c r="AR270" s="161"/>
      <c r="AT270" s="161"/>
      <c r="AU270" s="161"/>
      <c r="AY270" s="14"/>
      <c r="BE270" s="162"/>
      <c r="BF270" s="162"/>
      <c r="BG270" s="162"/>
      <c r="BH270" s="162"/>
      <c r="BI270" s="162"/>
      <c r="BJ270" s="14"/>
      <c r="BK270" s="162"/>
      <c r="BL270" s="14"/>
      <c r="BM270" s="161"/>
    </row>
    <row r="271" spans="1:65" s="2" customFormat="1" ht="16.5" customHeight="1" x14ac:dyDescent="0.2">
      <c r="A271" s="26"/>
      <c r="B271" s="149"/>
      <c r="C271" s="150" t="s">
        <v>608</v>
      </c>
      <c r="D271" s="150" t="s">
        <v>162</v>
      </c>
      <c r="E271" s="151" t="s">
        <v>1403</v>
      </c>
      <c r="F271" s="236" t="s">
        <v>1404</v>
      </c>
      <c r="G271" s="372" t="s">
        <v>266</v>
      </c>
      <c r="H271" s="373">
        <v>291</v>
      </c>
      <c r="I271" s="374"/>
      <c r="J271" s="374"/>
      <c r="K271" s="387"/>
      <c r="L271" s="230"/>
      <c r="M271" s="231"/>
      <c r="N271" s="232"/>
      <c r="O271" s="233"/>
      <c r="P271" s="233"/>
      <c r="Q271" s="233"/>
      <c r="R271" s="233"/>
      <c r="S271" s="233"/>
      <c r="T271" s="234"/>
      <c r="U271" s="225"/>
      <c r="V271" s="225"/>
      <c r="W271" s="225"/>
      <c r="X271" s="225"/>
      <c r="Y271" s="388"/>
      <c r="Z271" s="388"/>
      <c r="AA271" s="388"/>
      <c r="AB271" s="388"/>
      <c r="AC271" s="388"/>
      <c r="AD271" s="388"/>
      <c r="AE271" s="388"/>
      <c r="AR271" s="161"/>
      <c r="AT271" s="161"/>
      <c r="AU271" s="161"/>
      <c r="AY271" s="14"/>
      <c r="BE271" s="162"/>
      <c r="BF271" s="162"/>
      <c r="BG271" s="162"/>
      <c r="BH271" s="162"/>
      <c r="BI271" s="162"/>
      <c r="BJ271" s="14"/>
      <c r="BK271" s="162"/>
      <c r="BL271" s="14"/>
      <c r="BM271" s="161"/>
    </row>
    <row r="272" spans="1:65" s="2" customFormat="1" ht="33" customHeight="1" x14ac:dyDescent="0.2">
      <c r="A272" s="26"/>
      <c r="B272" s="149"/>
      <c r="C272" s="167" t="s">
        <v>987</v>
      </c>
      <c r="D272" s="167" t="s">
        <v>261</v>
      </c>
      <c r="E272" s="168" t="s">
        <v>1405</v>
      </c>
      <c r="F272" s="224" t="s">
        <v>1867</v>
      </c>
      <c r="G272" s="383" t="s">
        <v>266</v>
      </c>
      <c r="H272" s="384">
        <v>291</v>
      </c>
      <c r="I272" s="385"/>
      <c r="J272" s="385"/>
      <c r="K272" s="386"/>
      <c r="L272" s="237"/>
      <c r="M272" s="370"/>
      <c r="N272" s="371"/>
      <c r="O272" s="233"/>
      <c r="P272" s="233"/>
      <c r="Q272" s="233"/>
      <c r="R272" s="233"/>
      <c r="S272" s="233"/>
      <c r="T272" s="234"/>
      <c r="U272" s="225"/>
      <c r="V272" s="225"/>
      <c r="W272" s="225"/>
      <c r="X272" s="225"/>
      <c r="Y272" s="388"/>
      <c r="Z272" s="388"/>
      <c r="AA272" s="388"/>
      <c r="AB272" s="388"/>
      <c r="AC272" s="388"/>
      <c r="AD272" s="388"/>
      <c r="AE272" s="388"/>
      <c r="AR272" s="161"/>
      <c r="AT272" s="161"/>
      <c r="AU272" s="161"/>
      <c r="AY272" s="14"/>
      <c r="BE272" s="162"/>
      <c r="BF272" s="162"/>
      <c r="BG272" s="162"/>
      <c r="BH272" s="162"/>
      <c r="BI272" s="162"/>
      <c r="BJ272" s="14"/>
      <c r="BK272" s="162"/>
      <c r="BL272" s="14"/>
      <c r="BM272" s="161"/>
    </row>
    <row r="273" spans="1:65" s="2" customFormat="1" ht="16.5" customHeight="1" x14ac:dyDescent="0.2">
      <c r="A273" s="26"/>
      <c r="B273" s="149"/>
      <c r="C273" s="150" t="s">
        <v>612</v>
      </c>
      <c r="D273" s="150" t="s">
        <v>162</v>
      </c>
      <c r="E273" s="151" t="s">
        <v>1406</v>
      </c>
      <c r="F273" s="236" t="s">
        <v>1407</v>
      </c>
      <c r="G273" s="372" t="s">
        <v>266</v>
      </c>
      <c r="H273" s="373">
        <v>4</v>
      </c>
      <c r="I273" s="374"/>
      <c r="J273" s="374"/>
      <c r="K273" s="387"/>
      <c r="L273" s="230"/>
      <c r="M273" s="231"/>
      <c r="N273" s="232"/>
      <c r="O273" s="233"/>
      <c r="P273" s="233"/>
      <c r="Q273" s="233"/>
      <c r="R273" s="233"/>
      <c r="S273" s="233"/>
      <c r="T273" s="234"/>
      <c r="U273" s="225"/>
      <c r="V273" s="225"/>
      <c r="W273" s="225"/>
      <c r="X273" s="225"/>
      <c r="Y273" s="388"/>
      <c r="Z273" s="388"/>
      <c r="AA273" s="388"/>
      <c r="AB273" s="388"/>
      <c r="AC273" s="388"/>
      <c r="AD273" s="388"/>
      <c r="AE273" s="388"/>
      <c r="AR273" s="161"/>
      <c r="AT273" s="161"/>
      <c r="AU273" s="161"/>
      <c r="AY273" s="14"/>
      <c r="BE273" s="162"/>
      <c r="BF273" s="162"/>
      <c r="BG273" s="162"/>
      <c r="BH273" s="162"/>
      <c r="BI273" s="162"/>
      <c r="BJ273" s="14"/>
      <c r="BK273" s="162"/>
      <c r="BL273" s="14"/>
      <c r="BM273" s="161"/>
    </row>
    <row r="274" spans="1:65" s="2" customFormat="1" ht="53.25" customHeight="1" x14ac:dyDescent="0.2">
      <c r="A274" s="26"/>
      <c r="B274" s="149"/>
      <c r="C274" s="167" t="s">
        <v>990</v>
      </c>
      <c r="D274" s="167" t="s">
        <v>261</v>
      </c>
      <c r="E274" s="168" t="s">
        <v>1408</v>
      </c>
      <c r="F274" s="224" t="s">
        <v>1836</v>
      </c>
      <c r="G274" s="383" t="s">
        <v>266</v>
      </c>
      <c r="H274" s="384">
        <v>4</v>
      </c>
      <c r="I274" s="385"/>
      <c r="J274" s="385"/>
      <c r="K274" s="386"/>
      <c r="L274" s="237"/>
      <c r="M274" s="370"/>
      <c r="N274" s="371"/>
      <c r="O274" s="233"/>
      <c r="P274" s="233"/>
      <c r="Q274" s="233"/>
      <c r="R274" s="233"/>
      <c r="S274" s="233"/>
      <c r="T274" s="234"/>
      <c r="U274" s="225"/>
      <c r="V274" s="225"/>
      <c r="W274" s="225"/>
      <c r="X274" s="225"/>
      <c r="Y274" s="616"/>
      <c r="Z274" s="616"/>
      <c r="AA274" s="616"/>
      <c r="AB274" s="616"/>
      <c r="AC274" s="616"/>
      <c r="AD274" s="616"/>
      <c r="AE274" s="616"/>
      <c r="AR274" s="161"/>
      <c r="AT274" s="161"/>
      <c r="AU274" s="161"/>
      <c r="AY274" s="14"/>
      <c r="BE274" s="162"/>
      <c r="BF274" s="162"/>
      <c r="BG274" s="162"/>
      <c r="BH274" s="162"/>
      <c r="BI274" s="162"/>
      <c r="BJ274" s="14"/>
      <c r="BK274" s="162"/>
      <c r="BL274" s="14"/>
      <c r="BM274" s="161"/>
    </row>
    <row r="275" spans="1:65" s="2" customFormat="1" ht="16.5" customHeight="1" x14ac:dyDescent="0.2">
      <c r="A275" s="26"/>
      <c r="B275" s="149"/>
      <c r="C275" s="150" t="s">
        <v>615</v>
      </c>
      <c r="D275" s="150" t="s">
        <v>162</v>
      </c>
      <c r="E275" s="151" t="s">
        <v>1409</v>
      </c>
      <c r="F275" s="236" t="s">
        <v>1410</v>
      </c>
      <c r="G275" s="372" t="s">
        <v>266</v>
      </c>
      <c r="H275" s="373">
        <v>1</v>
      </c>
      <c r="I275" s="374"/>
      <c r="J275" s="374"/>
      <c r="K275" s="387"/>
      <c r="L275" s="230"/>
      <c r="M275" s="231"/>
      <c r="N275" s="232"/>
      <c r="O275" s="233"/>
      <c r="P275" s="233"/>
      <c r="Q275" s="233"/>
      <c r="R275" s="233"/>
      <c r="S275" s="233"/>
      <c r="T275" s="234"/>
      <c r="U275" s="225"/>
      <c r="V275" s="225"/>
      <c r="W275" s="225"/>
      <c r="X275" s="225"/>
      <c r="Y275" s="388"/>
      <c r="Z275" s="388"/>
      <c r="AA275" s="388"/>
      <c r="AB275" s="388"/>
      <c r="AC275" s="388"/>
      <c r="AD275" s="388"/>
      <c r="AE275" s="388"/>
      <c r="AR275" s="161"/>
      <c r="AT275" s="161"/>
      <c r="AU275" s="161"/>
      <c r="AY275" s="14"/>
      <c r="BE275" s="162"/>
      <c r="BF275" s="162"/>
      <c r="BG275" s="162"/>
      <c r="BH275" s="162"/>
      <c r="BI275" s="162"/>
      <c r="BJ275" s="14"/>
      <c r="BK275" s="162"/>
      <c r="BL275" s="14"/>
      <c r="BM275" s="161"/>
    </row>
    <row r="276" spans="1:65" s="2" customFormat="1" ht="75.75" customHeight="1" x14ac:dyDescent="0.2">
      <c r="A276" s="26"/>
      <c r="B276" s="149"/>
      <c r="C276" s="167" t="s">
        <v>994</v>
      </c>
      <c r="D276" s="167" t="s">
        <v>261</v>
      </c>
      <c r="E276" s="168" t="s">
        <v>1411</v>
      </c>
      <c r="F276" s="471" t="s">
        <v>3323</v>
      </c>
      <c r="G276" s="383" t="s">
        <v>266</v>
      </c>
      <c r="H276" s="384">
        <v>1</v>
      </c>
      <c r="I276" s="385"/>
      <c r="J276" s="385"/>
      <c r="K276" s="386"/>
      <c r="L276" s="237"/>
      <c r="M276" s="370"/>
      <c r="N276" s="371"/>
      <c r="O276" s="233"/>
      <c r="P276" s="233"/>
      <c r="Q276" s="233"/>
      <c r="R276" s="233"/>
      <c r="S276" s="233"/>
      <c r="T276" s="234"/>
      <c r="U276" s="225"/>
      <c r="V276" s="225"/>
      <c r="W276" s="225"/>
      <c r="X276" s="225"/>
      <c r="Y276" s="616"/>
      <c r="Z276" s="616"/>
      <c r="AA276" s="616"/>
      <c r="AB276" s="616"/>
      <c r="AC276" s="616"/>
      <c r="AD276" s="616"/>
      <c r="AE276" s="616"/>
      <c r="AR276" s="161"/>
      <c r="AT276" s="161"/>
      <c r="AU276" s="161"/>
      <c r="AY276" s="14"/>
      <c r="BE276" s="162"/>
      <c r="BF276" s="162"/>
      <c r="BG276" s="162"/>
      <c r="BH276" s="162"/>
      <c r="BI276" s="162"/>
      <c r="BJ276" s="14"/>
      <c r="BK276" s="162"/>
      <c r="BL276" s="14"/>
      <c r="BM276" s="161"/>
    </row>
    <row r="277" spans="1:65" s="2" customFormat="1" ht="16.5" customHeight="1" x14ac:dyDescent="0.2">
      <c r="A277" s="26"/>
      <c r="B277" s="149"/>
      <c r="C277" s="150" t="s">
        <v>619</v>
      </c>
      <c r="D277" s="150" t="s">
        <v>162</v>
      </c>
      <c r="E277" s="151" t="s">
        <v>1412</v>
      </c>
      <c r="F277" s="152" t="s">
        <v>1413</v>
      </c>
      <c r="G277" s="153" t="s">
        <v>266</v>
      </c>
      <c r="H277" s="154">
        <v>1</v>
      </c>
      <c r="I277" s="155"/>
      <c r="J277" s="155"/>
      <c r="K277" s="156"/>
      <c r="L277" s="27"/>
      <c r="M277" s="157"/>
      <c r="N277" s="158"/>
      <c r="O277" s="159"/>
      <c r="P277" s="159"/>
      <c r="Q277" s="159"/>
      <c r="R277" s="159"/>
      <c r="S277" s="159"/>
      <c r="T277" s="160"/>
      <c r="U277" s="26"/>
      <c r="V277" s="26"/>
      <c r="W277" s="26"/>
      <c r="X277" s="26"/>
      <c r="Y277" s="55"/>
      <c r="Z277" s="55"/>
      <c r="AA277" s="55"/>
      <c r="AB277" s="55"/>
      <c r="AC277" s="55"/>
      <c r="AD277" s="55"/>
      <c r="AE277" s="55"/>
      <c r="AR277" s="161"/>
      <c r="AT277" s="161"/>
      <c r="AU277" s="161"/>
      <c r="AY277" s="14"/>
      <c r="BE277" s="162"/>
      <c r="BF277" s="162"/>
      <c r="BG277" s="162"/>
      <c r="BH277" s="162"/>
      <c r="BI277" s="162"/>
      <c r="BJ277" s="14"/>
      <c r="BK277" s="162"/>
      <c r="BL277" s="14"/>
      <c r="BM277" s="161"/>
    </row>
    <row r="278" spans="1:65" s="2" customFormat="1" ht="74.25" customHeight="1" x14ac:dyDescent="0.2">
      <c r="A278" s="26"/>
      <c r="B278" s="149"/>
      <c r="C278" s="167" t="s">
        <v>997</v>
      </c>
      <c r="D278" s="167" t="s">
        <v>261</v>
      </c>
      <c r="E278" s="168" t="s">
        <v>1414</v>
      </c>
      <c r="F278" s="471" t="s">
        <v>3391</v>
      </c>
      <c r="G278" s="383" t="s">
        <v>266</v>
      </c>
      <c r="H278" s="384">
        <v>1</v>
      </c>
      <c r="I278" s="385"/>
      <c r="J278" s="385"/>
      <c r="K278" s="386"/>
      <c r="L278" s="237"/>
      <c r="M278" s="370"/>
      <c r="N278" s="371"/>
      <c r="O278" s="233"/>
      <c r="P278" s="233"/>
      <c r="Q278" s="233"/>
      <c r="R278" s="233"/>
      <c r="S278" s="233"/>
      <c r="T278" s="234"/>
      <c r="U278" s="225"/>
      <c r="V278" s="225"/>
      <c r="W278" s="225"/>
      <c r="X278" s="225"/>
      <c r="Y278" s="616"/>
      <c r="Z278" s="616"/>
      <c r="AA278" s="616"/>
      <c r="AB278" s="616"/>
      <c r="AC278" s="616"/>
      <c r="AD278" s="616"/>
      <c r="AE278" s="616"/>
      <c r="AR278" s="161"/>
      <c r="AT278" s="161"/>
      <c r="AU278" s="161"/>
      <c r="AY278" s="14"/>
      <c r="BE278" s="162"/>
      <c r="BF278" s="162"/>
      <c r="BG278" s="162"/>
      <c r="BH278" s="162"/>
      <c r="BI278" s="162"/>
      <c r="BJ278" s="14"/>
      <c r="BK278" s="162"/>
      <c r="BL278" s="14"/>
      <c r="BM278" s="161"/>
    </row>
    <row r="279" spans="1:65" s="2" customFormat="1" ht="24.2" customHeight="1" x14ac:dyDescent="0.2">
      <c r="A279" s="26"/>
      <c r="B279" s="149"/>
      <c r="C279" s="150" t="s">
        <v>624</v>
      </c>
      <c r="D279" s="150" t="s">
        <v>162</v>
      </c>
      <c r="E279" s="151" t="s">
        <v>1415</v>
      </c>
      <c r="F279" s="152" t="s">
        <v>1416</v>
      </c>
      <c r="G279" s="153" t="s">
        <v>304</v>
      </c>
      <c r="H279" s="154"/>
      <c r="I279" s="155">
        <v>2.67</v>
      </c>
      <c r="J279" s="155"/>
      <c r="K279" s="156"/>
      <c r="L279" s="27"/>
      <c r="M279" s="163"/>
      <c r="N279" s="164"/>
      <c r="O279" s="165"/>
      <c r="P279" s="165"/>
      <c r="Q279" s="165"/>
      <c r="R279" s="165"/>
      <c r="S279" s="165"/>
      <c r="T279" s="16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R279" s="161"/>
      <c r="AT279" s="161"/>
      <c r="AU279" s="161"/>
      <c r="AY279" s="14"/>
      <c r="BE279" s="162"/>
      <c r="BF279" s="162"/>
      <c r="BG279" s="162"/>
      <c r="BH279" s="162"/>
      <c r="BI279" s="162"/>
      <c r="BJ279" s="14"/>
      <c r="BK279" s="162"/>
      <c r="BL279" s="14"/>
      <c r="BM279" s="161"/>
    </row>
    <row r="280" spans="1:65" s="2" customFormat="1" ht="6.95" customHeight="1" x14ac:dyDescent="0.2">
      <c r="A280" s="26"/>
      <c r="B280" s="44"/>
      <c r="C280" s="45"/>
      <c r="D280" s="45"/>
      <c r="E280" s="45"/>
      <c r="F280" s="45"/>
      <c r="G280" s="45"/>
      <c r="H280" s="45"/>
      <c r="I280" s="45"/>
      <c r="J280" s="45"/>
      <c r="K280" s="45"/>
      <c r="L280" s="27"/>
      <c r="M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</row>
  </sheetData>
  <autoFilter ref="C136:K279"/>
  <mergeCells count="22">
    <mergeCell ref="E123:H123"/>
    <mergeCell ref="E127:H127"/>
    <mergeCell ref="E125:H125"/>
    <mergeCell ref="E129:H12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  <mergeCell ref="Y265:AD265"/>
    <mergeCell ref="Y278:AE278"/>
    <mergeCell ref="Y276:AE276"/>
    <mergeCell ref="Y274:AE274"/>
    <mergeCell ref="Y270:AE270"/>
    <mergeCell ref="Y268:AE268"/>
    <mergeCell ref="Y266:AE266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59"/>
  <sheetViews>
    <sheetView showGridLines="0" topLeftCell="A4" workbookViewId="0">
      <selection activeCell="I38" sqref="I38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57" width="9.33203125" style="1" hidden="1"/>
    <col min="58" max="58" width="9.6640625" style="1" customWidth="1"/>
    <col min="59" max="60" width="11.1640625" style="1" customWidth="1"/>
    <col min="61" max="61" width="15.1640625" style="1" customWidth="1"/>
    <col min="62" max="62" width="12.83203125" style="1" customWidth="1"/>
    <col min="63" max="63" width="13.6640625" style="1" customWidth="1"/>
    <col min="64" max="64" width="13.1640625" style="1" customWidth="1"/>
    <col min="65" max="65" width="15.83203125" style="1" customWidth="1"/>
  </cols>
  <sheetData>
    <row r="1" spans="1:46" x14ac:dyDescent="0.2">
      <c r="A1" s="95"/>
    </row>
    <row r="2" spans="1:46" s="1" customFormat="1" ht="36.950000000000003" customHeight="1" x14ac:dyDescent="0.2">
      <c r="L2" s="593" t="s">
        <v>5</v>
      </c>
      <c r="M2" s="594"/>
      <c r="N2" s="594"/>
      <c r="O2" s="594"/>
      <c r="P2" s="594"/>
      <c r="Q2" s="594"/>
      <c r="R2" s="594"/>
      <c r="S2" s="594"/>
      <c r="T2" s="594"/>
      <c r="U2" s="594"/>
      <c r="V2" s="594"/>
      <c r="AT2" s="14" t="s">
        <v>112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customHeight="1" x14ac:dyDescent="0.2">
      <c r="B4" s="17"/>
      <c r="D4" s="18" t="s">
        <v>129</v>
      </c>
      <c r="L4" s="17"/>
      <c r="M4" s="96"/>
      <c r="AT4" s="14"/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13</v>
      </c>
      <c r="L6" s="17"/>
    </row>
    <row r="7" spans="1:46" s="1" customFormat="1" ht="16.5" customHeight="1" x14ac:dyDescent="0.2">
      <c r="B7" s="17"/>
      <c r="E7" s="612" t="str">
        <f>'Rekapitulácia SO 01 Rek. A a B'!K6</f>
        <v>SOŠ PZ Pezinok, rekonštrukcia ubytovne A a B</v>
      </c>
      <c r="F7" s="613"/>
      <c r="G7" s="613"/>
      <c r="H7" s="613"/>
      <c r="L7" s="17"/>
    </row>
    <row r="8" spans="1:46" ht="12.75" x14ac:dyDescent="0.2">
      <c r="B8" s="17"/>
      <c r="D8" s="23" t="s">
        <v>130</v>
      </c>
      <c r="L8" s="17"/>
    </row>
    <row r="9" spans="1:46" s="1" customFormat="1" ht="16.5" customHeight="1" x14ac:dyDescent="0.2">
      <c r="B9" s="17"/>
      <c r="E9" s="612" t="s">
        <v>131</v>
      </c>
      <c r="F9" s="594"/>
      <c r="G9" s="594"/>
      <c r="H9" s="594"/>
      <c r="L9" s="17"/>
    </row>
    <row r="10" spans="1:46" s="1" customFormat="1" ht="12" customHeight="1" x14ac:dyDescent="0.2">
      <c r="B10" s="17"/>
      <c r="D10" s="23" t="s">
        <v>132</v>
      </c>
      <c r="L10" s="17"/>
    </row>
    <row r="11" spans="1:46" s="2" customFormat="1" ht="16.5" customHeight="1" x14ac:dyDescent="0.2">
      <c r="A11" s="26"/>
      <c r="B11" s="27"/>
      <c r="C11" s="26"/>
      <c r="D11" s="26"/>
      <c r="E11" s="614" t="s">
        <v>766</v>
      </c>
      <c r="F11" s="615"/>
      <c r="G11" s="615"/>
      <c r="H11" s="615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134</v>
      </c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 x14ac:dyDescent="0.2">
      <c r="A13" s="26"/>
      <c r="B13" s="27"/>
      <c r="C13" s="26"/>
      <c r="D13" s="26"/>
      <c r="E13" s="583" t="s">
        <v>1417</v>
      </c>
      <c r="F13" s="615"/>
      <c r="G13" s="615"/>
      <c r="H13" s="615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x14ac:dyDescent="0.2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 x14ac:dyDescent="0.2">
      <c r="A15" s="26"/>
      <c r="B15" s="27"/>
      <c r="C15" s="26"/>
      <c r="D15" s="23" t="s">
        <v>14</v>
      </c>
      <c r="E15" s="26"/>
      <c r="F15" s="21" t="s">
        <v>1</v>
      </c>
      <c r="G15" s="26"/>
      <c r="H15" s="26"/>
      <c r="I15" s="23" t="s">
        <v>15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 x14ac:dyDescent="0.2">
      <c r="A16" s="26"/>
      <c r="B16" s="27"/>
      <c r="C16" s="26"/>
      <c r="D16" s="23" t="s">
        <v>16</v>
      </c>
      <c r="E16" s="26"/>
      <c r="F16" s="21" t="s">
        <v>17</v>
      </c>
      <c r="G16" s="26"/>
      <c r="H16" s="26"/>
      <c r="I16" s="23" t="s">
        <v>18</v>
      </c>
      <c r="J16" s="52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 x14ac:dyDescent="0.2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 x14ac:dyDescent="0.2">
      <c r="A18" s="26"/>
      <c r="B18" s="27"/>
      <c r="C18" s="26"/>
      <c r="D18" s="23" t="s">
        <v>19</v>
      </c>
      <c r="E18" s="26"/>
      <c r="F18" s="26"/>
      <c r="G18" s="26"/>
      <c r="H18" s="26"/>
      <c r="I18" s="23" t="s">
        <v>20</v>
      </c>
      <c r="J18" s="21" t="str">
        <f>IF('Rekapitulácia SO 01 Rek. A a B'!AN11="","",'Rekapitulácia SO 01 Rek. A a B'!AN11)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 x14ac:dyDescent="0.2">
      <c r="A19" s="26"/>
      <c r="B19" s="27"/>
      <c r="C19" s="26"/>
      <c r="D19" s="26"/>
      <c r="E19" s="21" t="str">
        <f>IF('Rekapitulácia SO 01 Rek. A a B'!E12="","",'Rekapitulácia SO 01 Rek. A a B'!E12)</f>
        <v xml:space="preserve"> </v>
      </c>
      <c r="F19" s="26"/>
      <c r="G19" s="26"/>
      <c r="H19" s="26"/>
      <c r="I19" s="23" t="s">
        <v>22</v>
      </c>
      <c r="J19" s="21" t="str">
        <f>IF('Rekapitulácia SO 01 Rek. A a B'!AN12="","",'Rekapitulácia SO 01 Rek. A a B'!AN12)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 x14ac:dyDescent="0.2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 x14ac:dyDescent="0.2">
      <c r="A21" s="26"/>
      <c r="B21" s="27"/>
      <c r="C21" s="26"/>
      <c r="D21" s="23" t="s">
        <v>23</v>
      </c>
      <c r="E21" s="26"/>
      <c r="F21" s="26"/>
      <c r="G21" s="26"/>
      <c r="H21" s="26"/>
      <c r="I21" s="23" t="s">
        <v>20</v>
      </c>
      <c r="J21" s="21" t="str">
        <f>'Rekapitulácia SO 01 Rek. A a B'!AN14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 x14ac:dyDescent="0.2">
      <c r="A22" s="26"/>
      <c r="B22" s="27"/>
      <c r="C22" s="26"/>
      <c r="D22" s="26"/>
      <c r="E22" s="595" t="str">
        <f>'Rekapitulácia SO 01 Rek. A a B'!E15</f>
        <v xml:space="preserve"> </v>
      </c>
      <c r="F22" s="595"/>
      <c r="G22" s="595"/>
      <c r="H22" s="595"/>
      <c r="I22" s="23" t="s">
        <v>22</v>
      </c>
      <c r="J22" s="21" t="str">
        <f>'Rekapitulácia SO 01 Rek. A a B'!AN15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 x14ac:dyDescent="0.2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 x14ac:dyDescent="0.2">
      <c r="A24" s="26"/>
      <c r="B24" s="27"/>
      <c r="C24" s="26"/>
      <c r="D24" s="23" t="s">
        <v>24</v>
      </c>
      <c r="E24" s="26"/>
      <c r="F24" s="26"/>
      <c r="G24" s="26"/>
      <c r="H24" s="26"/>
      <c r="I24" s="23" t="s">
        <v>20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 x14ac:dyDescent="0.2">
      <c r="A25" s="26"/>
      <c r="B25" s="27"/>
      <c r="C25" s="26"/>
      <c r="D25" s="26"/>
      <c r="E25" s="21" t="s">
        <v>25</v>
      </c>
      <c r="F25" s="26"/>
      <c r="G25" s="26"/>
      <c r="H25" s="26"/>
      <c r="I25" s="23" t="s">
        <v>22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 x14ac:dyDescent="0.2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 x14ac:dyDescent="0.2">
      <c r="A27" s="26"/>
      <c r="B27" s="27"/>
      <c r="C27" s="26"/>
      <c r="D27" s="23" t="s">
        <v>27</v>
      </c>
      <c r="E27" s="26"/>
      <c r="F27" s="26"/>
      <c r="G27" s="26"/>
      <c r="H27" s="26"/>
      <c r="I27" s="23" t="s">
        <v>20</v>
      </c>
      <c r="J27" s="21" t="s">
        <v>1</v>
      </c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 x14ac:dyDescent="0.2">
      <c r="A28" s="26"/>
      <c r="B28" s="27"/>
      <c r="C28" s="26"/>
      <c r="D28" s="26"/>
      <c r="E28" s="21" t="s">
        <v>28</v>
      </c>
      <c r="F28" s="26"/>
      <c r="G28" s="26"/>
      <c r="H28" s="26"/>
      <c r="I28" s="23" t="s">
        <v>22</v>
      </c>
      <c r="J28" s="21" t="s">
        <v>1</v>
      </c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 x14ac:dyDescent="0.2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 x14ac:dyDescent="0.2">
      <c r="A30" s="26"/>
      <c r="B30" s="27"/>
      <c r="C30" s="26"/>
      <c r="D30" s="23" t="s">
        <v>29</v>
      </c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 x14ac:dyDescent="0.2">
      <c r="A31" s="98"/>
      <c r="B31" s="99"/>
      <c r="C31" s="98"/>
      <c r="D31" s="98"/>
      <c r="E31" s="597" t="s">
        <v>1</v>
      </c>
      <c r="F31" s="597"/>
      <c r="G31" s="597"/>
      <c r="H31" s="597"/>
      <c r="I31" s="98"/>
      <c r="J31" s="98"/>
      <c r="K31" s="98"/>
      <c r="L31" s="100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</row>
    <row r="32" spans="1:31" s="2" customFormat="1" ht="6.95" customHeight="1" x14ac:dyDescent="0.2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 x14ac:dyDescent="0.2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 x14ac:dyDescent="0.2">
      <c r="A34" s="26"/>
      <c r="B34" s="27"/>
      <c r="C34" s="26"/>
      <c r="D34" s="101" t="s">
        <v>30</v>
      </c>
      <c r="E34" s="26"/>
      <c r="F34" s="26"/>
      <c r="G34" s="26"/>
      <c r="H34" s="26"/>
      <c r="I34" s="26"/>
      <c r="J34" s="68"/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 x14ac:dyDescent="0.2">
      <c r="A35" s="26"/>
      <c r="B35" s="27"/>
      <c r="C35" s="26"/>
      <c r="D35" s="63"/>
      <c r="E35" s="63"/>
      <c r="F35" s="63"/>
      <c r="G35" s="63"/>
      <c r="H35" s="63"/>
      <c r="I35" s="63"/>
      <c r="J35" s="63"/>
      <c r="K35" s="63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 x14ac:dyDescent="0.2">
      <c r="A36" s="26"/>
      <c r="B36" s="27"/>
      <c r="C36" s="26"/>
      <c r="D36" s="26"/>
      <c r="E36" s="26"/>
      <c r="F36" s="30" t="s">
        <v>32</v>
      </c>
      <c r="G36" s="26"/>
      <c r="H36" s="26"/>
      <c r="I36" s="30" t="s">
        <v>31</v>
      </c>
      <c r="J36" s="30" t="s">
        <v>33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 x14ac:dyDescent="0.2">
      <c r="A37" s="26"/>
      <c r="B37" s="27"/>
      <c r="C37" s="26"/>
      <c r="D37" s="97" t="s">
        <v>34</v>
      </c>
      <c r="E37" s="32" t="s">
        <v>35</v>
      </c>
      <c r="F37" s="102">
        <f>ROUND((SUM(BE130:BE185)),  2)</f>
        <v>0</v>
      </c>
      <c r="G37" s="103"/>
      <c r="H37" s="103"/>
      <c r="I37" s="104">
        <v>0.2</v>
      </c>
      <c r="J37" s="102">
        <f>ROUND(((SUM(BE130:BE185))*I37),  2)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 x14ac:dyDescent="0.2">
      <c r="A38" s="26"/>
      <c r="B38" s="27"/>
      <c r="C38" s="26"/>
      <c r="D38" s="26"/>
      <c r="E38" s="32" t="s">
        <v>36</v>
      </c>
      <c r="F38" s="105"/>
      <c r="G38" s="26"/>
      <c r="H38" s="26"/>
      <c r="I38" s="106">
        <v>0.23</v>
      </c>
      <c r="J38" s="105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 x14ac:dyDescent="0.2">
      <c r="A39" s="26"/>
      <c r="B39" s="27"/>
      <c r="C39" s="26"/>
      <c r="D39" s="26"/>
      <c r="E39" s="23" t="s">
        <v>37</v>
      </c>
      <c r="F39" s="105">
        <f>ROUND((SUM(BG130:BG185)),  2)</f>
        <v>0</v>
      </c>
      <c r="G39" s="26"/>
      <c r="H39" s="26"/>
      <c r="I39" s="106">
        <v>0.2</v>
      </c>
      <c r="J39" s="105"/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 x14ac:dyDescent="0.2">
      <c r="A40" s="26"/>
      <c r="B40" s="27"/>
      <c r="C40" s="26"/>
      <c r="D40" s="26"/>
      <c r="E40" s="23" t="s">
        <v>38</v>
      </c>
      <c r="F40" s="105">
        <f>ROUND((SUM(BH130:BH185)),  2)</f>
        <v>0</v>
      </c>
      <c r="G40" s="26"/>
      <c r="H40" s="26"/>
      <c r="I40" s="106">
        <v>0.2</v>
      </c>
      <c r="J40" s="105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 x14ac:dyDescent="0.2">
      <c r="A41" s="26"/>
      <c r="B41" s="27"/>
      <c r="C41" s="26"/>
      <c r="D41" s="26"/>
      <c r="E41" s="32" t="s">
        <v>39</v>
      </c>
      <c r="F41" s="102">
        <f>ROUND((SUM(BI130:BI185)),  2)</f>
        <v>0</v>
      </c>
      <c r="G41" s="103"/>
      <c r="H41" s="103"/>
      <c r="I41" s="104">
        <v>0</v>
      </c>
      <c r="J41" s="102"/>
      <c r="K41" s="26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 x14ac:dyDescent="0.2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 x14ac:dyDescent="0.2">
      <c r="A43" s="26"/>
      <c r="B43" s="27"/>
      <c r="C43" s="107"/>
      <c r="D43" s="108" t="s">
        <v>40</v>
      </c>
      <c r="E43" s="57"/>
      <c r="F43" s="57"/>
      <c r="G43" s="109" t="s">
        <v>41</v>
      </c>
      <c r="H43" s="110" t="s">
        <v>42</v>
      </c>
      <c r="I43" s="57"/>
      <c r="J43" s="111"/>
      <c r="K43" s="112"/>
      <c r="L43" s="39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 x14ac:dyDescent="0.2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9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 x14ac:dyDescent="0.2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 x14ac:dyDescent="0.2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 x14ac:dyDescent="0.2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 x14ac:dyDescent="0.2">
      <c r="A85" s="26"/>
      <c r="B85" s="27"/>
      <c r="C85" s="26"/>
      <c r="D85" s="26"/>
      <c r="E85" s="612" t="str">
        <f>E7</f>
        <v>SOŠ PZ Pezinok, rekonštrukcia ubytovne A a B</v>
      </c>
      <c r="F85" s="613"/>
      <c r="G85" s="613"/>
      <c r="H85" s="613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 x14ac:dyDescent="0.2">
      <c r="B86" s="17"/>
      <c r="C86" s="23" t="s">
        <v>130</v>
      </c>
      <c r="L86" s="17"/>
    </row>
    <row r="87" spans="1:31" s="1" customFormat="1" ht="16.5" customHeight="1" x14ac:dyDescent="0.2">
      <c r="B87" s="17"/>
      <c r="E87" s="612" t="s">
        <v>131</v>
      </c>
      <c r="F87" s="594"/>
      <c r="G87" s="594"/>
      <c r="H87" s="594"/>
      <c r="L87" s="17"/>
    </row>
    <row r="88" spans="1:31" s="1" customFormat="1" ht="12" customHeight="1" x14ac:dyDescent="0.2">
      <c r="B88" s="17"/>
      <c r="C88" s="23" t="s">
        <v>132</v>
      </c>
      <c r="L88" s="17"/>
    </row>
    <row r="89" spans="1:31" s="2" customFormat="1" ht="16.5" customHeight="1" x14ac:dyDescent="0.2">
      <c r="A89" s="26"/>
      <c r="B89" s="27"/>
      <c r="C89" s="26"/>
      <c r="D89" s="26"/>
      <c r="E89" s="614" t="s">
        <v>766</v>
      </c>
      <c r="F89" s="615"/>
      <c r="G89" s="615"/>
      <c r="H89" s="615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 x14ac:dyDescent="0.2">
      <c r="A90" s="26"/>
      <c r="B90" s="27"/>
      <c r="C90" s="23" t="s">
        <v>134</v>
      </c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 x14ac:dyDescent="0.2">
      <c r="A91" s="26"/>
      <c r="B91" s="27"/>
      <c r="C91" s="26"/>
      <c r="D91" s="26"/>
      <c r="E91" s="583" t="str">
        <f>E13</f>
        <v>01.2.5 - Vzduchotechnika</v>
      </c>
      <c r="F91" s="615"/>
      <c r="G91" s="615"/>
      <c r="H91" s="615"/>
      <c r="I91" s="26"/>
      <c r="J91" s="26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 x14ac:dyDescent="0.2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 x14ac:dyDescent="0.2">
      <c r="A93" s="26"/>
      <c r="B93" s="27"/>
      <c r="C93" s="23" t="s">
        <v>16</v>
      </c>
      <c r="D93" s="26"/>
      <c r="E93" s="26"/>
      <c r="F93" s="21" t="str">
        <f>F16</f>
        <v>Pezinok</v>
      </c>
      <c r="G93" s="26"/>
      <c r="H93" s="26"/>
      <c r="I93" s="23" t="s">
        <v>18</v>
      </c>
      <c r="J93" s="52" t="str">
        <f>IF(J16="","",J16)</f>
        <v/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 x14ac:dyDescent="0.2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5.7" customHeight="1" x14ac:dyDescent="0.2">
      <c r="A95" s="26"/>
      <c r="B95" s="27"/>
      <c r="C95" s="23" t="s">
        <v>19</v>
      </c>
      <c r="D95" s="26"/>
      <c r="E95" s="26"/>
      <c r="F95" s="21" t="str">
        <f>E19</f>
        <v xml:space="preserve"> </v>
      </c>
      <c r="G95" s="26"/>
      <c r="H95" s="26"/>
      <c r="I95" s="23" t="s">
        <v>24</v>
      </c>
      <c r="J95" s="24" t="str">
        <f>E25</f>
        <v>Ing. arch. Rudolf Melčak, SKA</v>
      </c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 x14ac:dyDescent="0.2">
      <c r="A96" s="26"/>
      <c r="B96" s="27"/>
      <c r="C96" s="23" t="s">
        <v>23</v>
      </c>
      <c r="D96" s="26"/>
      <c r="E96" s="26"/>
      <c r="F96" s="21" t="str">
        <f>IF(E22="","",E22)</f>
        <v xml:space="preserve"> </v>
      </c>
      <c r="G96" s="26"/>
      <c r="H96" s="26"/>
      <c r="I96" s="23" t="s">
        <v>27</v>
      </c>
      <c r="J96" s="24" t="str">
        <f>E28</f>
        <v>Rosoft s.r.o.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 x14ac:dyDescent="0.2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 x14ac:dyDescent="0.2">
      <c r="A98" s="26"/>
      <c r="B98" s="27"/>
      <c r="C98" s="115" t="s">
        <v>137</v>
      </c>
      <c r="D98" s="107"/>
      <c r="E98" s="107"/>
      <c r="F98" s="107"/>
      <c r="G98" s="107"/>
      <c r="H98" s="107"/>
      <c r="I98" s="107"/>
      <c r="J98" s="116" t="s">
        <v>138</v>
      </c>
      <c r="K98" s="107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 x14ac:dyDescent="0.2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 x14ac:dyDescent="0.2">
      <c r="A100" s="26"/>
      <c r="B100" s="27"/>
      <c r="C100" s="117" t="s">
        <v>139</v>
      </c>
      <c r="D100" s="26"/>
      <c r="E100" s="26"/>
      <c r="F100" s="26"/>
      <c r="G100" s="26"/>
      <c r="H100" s="26"/>
      <c r="I100" s="26"/>
      <c r="J100" s="68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/>
    </row>
    <row r="101" spans="1:47" s="9" customFormat="1" ht="24.95" customHeight="1" x14ac:dyDescent="0.2">
      <c r="B101" s="118"/>
      <c r="D101" s="119" t="s">
        <v>221</v>
      </c>
      <c r="E101" s="120"/>
      <c r="F101" s="120"/>
      <c r="G101" s="120"/>
      <c r="H101" s="120"/>
      <c r="I101" s="120"/>
      <c r="J101" s="121"/>
      <c r="L101" s="118"/>
    </row>
    <row r="102" spans="1:47" s="10" customFormat="1" ht="19.899999999999999" customHeight="1" x14ac:dyDescent="0.2">
      <c r="B102" s="122"/>
      <c r="D102" s="123" t="s">
        <v>1418</v>
      </c>
      <c r="E102" s="124"/>
      <c r="F102" s="124"/>
      <c r="G102" s="124"/>
      <c r="H102" s="124"/>
      <c r="I102" s="124"/>
      <c r="J102" s="125"/>
      <c r="L102" s="122"/>
    </row>
    <row r="103" spans="1:47" s="10" customFormat="1" ht="19.899999999999999" customHeight="1" x14ac:dyDescent="0.2">
      <c r="B103" s="122"/>
      <c r="D103" s="123" t="s">
        <v>1419</v>
      </c>
      <c r="E103" s="124"/>
      <c r="F103" s="124"/>
      <c r="G103" s="124"/>
      <c r="H103" s="124"/>
      <c r="I103" s="124"/>
      <c r="J103" s="125"/>
      <c r="L103" s="122"/>
    </row>
    <row r="104" spans="1:47" s="10" customFormat="1" ht="19.899999999999999" customHeight="1" x14ac:dyDescent="0.2">
      <c r="B104" s="122"/>
      <c r="D104" s="123" t="s">
        <v>1420</v>
      </c>
      <c r="E104" s="124"/>
      <c r="F104" s="124"/>
      <c r="G104" s="124"/>
      <c r="H104" s="124"/>
      <c r="I104" s="124"/>
      <c r="J104" s="125"/>
      <c r="L104" s="122"/>
    </row>
    <row r="105" spans="1:47" s="10" customFormat="1" ht="19.899999999999999" customHeight="1" x14ac:dyDescent="0.2">
      <c r="B105" s="122"/>
      <c r="D105" s="123" t="s">
        <v>1421</v>
      </c>
      <c r="E105" s="124"/>
      <c r="F105" s="124"/>
      <c r="G105" s="124"/>
      <c r="H105" s="124"/>
      <c r="I105" s="124"/>
      <c r="J105" s="125"/>
      <c r="L105" s="122"/>
    </row>
    <row r="106" spans="1:47" s="10" customFormat="1" ht="19.899999999999999" customHeight="1" x14ac:dyDescent="0.2">
      <c r="B106" s="122"/>
      <c r="D106" s="123" t="s">
        <v>1422</v>
      </c>
      <c r="E106" s="124"/>
      <c r="F106" s="124"/>
      <c r="G106" s="124"/>
      <c r="H106" s="124"/>
      <c r="I106" s="124"/>
      <c r="J106" s="125"/>
      <c r="L106" s="122"/>
    </row>
    <row r="107" spans="1:47" s="202" customFormat="1" ht="19.899999999999999" customHeight="1" x14ac:dyDescent="0.2">
      <c r="B107" s="122"/>
      <c r="D107" s="223" t="s">
        <v>1723</v>
      </c>
      <c r="E107" s="124"/>
      <c r="F107" s="124"/>
      <c r="G107" s="124"/>
      <c r="H107" s="124"/>
      <c r="I107" s="124"/>
      <c r="J107" s="125"/>
      <c r="L107" s="122"/>
    </row>
    <row r="108" spans="1:47" s="2" customFormat="1" ht="6.95" customHeight="1" x14ac:dyDescent="0.2">
      <c r="A108" s="26"/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12" spans="1:47" s="2" customFormat="1" ht="6.95" customHeight="1" x14ac:dyDescent="0.2">
      <c r="A112" s="26"/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s="2" customFormat="1" ht="24.95" customHeight="1" x14ac:dyDescent="0.2">
      <c r="A113" s="26"/>
      <c r="B113" s="27"/>
      <c r="C113" s="18" t="s">
        <v>146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2" customFormat="1" ht="6.95" customHeight="1" x14ac:dyDescent="0.2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12" customHeight="1" x14ac:dyDescent="0.2">
      <c r="A115" s="26"/>
      <c r="B115" s="27"/>
      <c r="C115" s="23" t="s">
        <v>13</v>
      </c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16.5" customHeight="1" x14ac:dyDescent="0.2">
      <c r="A116" s="26"/>
      <c r="B116" s="27"/>
      <c r="C116" s="26"/>
      <c r="D116" s="26"/>
      <c r="E116" s="612" t="str">
        <f>E7</f>
        <v>SOŠ PZ Pezinok, rekonštrukcia ubytovne A a B</v>
      </c>
      <c r="F116" s="613"/>
      <c r="G116" s="613"/>
      <c r="H116" s="613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1" customFormat="1" ht="12" customHeight="1" x14ac:dyDescent="0.2">
      <c r="B117" s="17"/>
      <c r="C117" s="23" t="s">
        <v>130</v>
      </c>
      <c r="L117" s="17"/>
    </row>
    <row r="118" spans="1:31" s="1" customFormat="1" ht="16.5" customHeight="1" x14ac:dyDescent="0.2">
      <c r="B118" s="17"/>
      <c r="E118" s="612" t="s">
        <v>131</v>
      </c>
      <c r="F118" s="594"/>
      <c r="G118" s="594"/>
      <c r="H118" s="594"/>
      <c r="L118" s="17"/>
    </row>
    <row r="119" spans="1:31" s="1" customFormat="1" ht="12" customHeight="1" x14ac:dyDescent="0.2">
      <c r="B119" s="17"/>
      <c r="C119" s="23" t="s">
        <v>132</v>
      </c>
      <c r="L119" s="17"/>
    </row>
    <row r="120" spans="1:31" s="2" customFormat="1" ht="16.5" customHeight="1" x14ac:dyDescent="0.2">
      <c r="A120" s="26"/>
      <c r="B120" s="27"/>
      <c r="C120" s="26"/>
      <c r="D120" s="26"/>
      <c r="E120" s="614" t="s">
        <v>766</v>
      </c>
      <c r="F120" s="615"/>
      <c r="G120" s="615"/>
      <c r="H120" s="615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2" customHeight="1" x14ac:dyDescent="0.2">
      <c r="A121" s="26"/>
      <c r="B121" s="27"/>
      <c r="C121" s="23" t="s">
        <v>134</v>
      </c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6.5" customHeight="1" x14ac:dyDescent="0.2">
      <c r="A122" s="26"/>
      <c r="B122" s="27"/>
      <c r="C122" s="26"/>
      <c r="D122" s="26"/>
      <c r="E122" s="583" t="str">
        <f>E13</f>
        <v>01.2.5 - Vzduchotechnika</v>
      </c>
      <c r="F122" s="615"/>
      <c r="G122" s="615"/>
      <c r="H122" s="615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6.95" customHeight="1" x14ac:dyDescent="0.2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 x14ac:dyDescent="0.2">
      <c r="A124" s="26"/>
      <c r="B124" s="27"/>
      <c r="C124" s="23" t="s">
        <v>16</v>
      </c>
      <c r="D124" s="26"/>
      <c r="E124" s="26"/>
      <c r="F124" s="21" t="str">
        <f>F16</f>
        <v>Pezinok</v>
      </c>
      <c r="G124" s="26"/>
      <c r="H124" s="26"/>
      <c r="I124" s="23" t="s">
        <v>18</v>
      </c>
      <c r="J124" s="52" t="str">
        <f>IF(J16="","",J16)</f>
        <v/>
      </c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6.95" customHeight="1" x14ac:dyDescent="0.2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25.7" customHeight="1" x14ac:dyDescent="0.2">
      <c r="A126" s="26"/>
      <c r="B126" s="27"/>
      <c r="C126" s="23" t="s">
        <v>19</v>
      </c>
      <c r="D126" s="26"/>
      <c r="E126" s="26"/>
      <c r="F126" s="21" t="str">
        <f>E19</f>
        <v xml:space="preserve"> </v>
      </c>
      <c r="G126" s="26"/>
      <c r="H126" s="26"/>
      <c r="I126" s="23" t="s">
        <v>24</v>
      </c>
      <c r="J126" s="24" t="str">
        <f>E25</f>
        <v>Ing. arch. Rudolf Melčak, SKA</v>
      </c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5.2" customHeight="1" x14ac:dyDescent="0.2">
      <c r="A127" s="26"/>
      <c r="B127" s="27"/>
      <c r="C127" s="23" t="s">
        <v>23</v>
      </c>
      <c r="D127" s="26"/>
      <c r="E127" s="26"/>
      <c r="F127" s="21" t="str">
        <f>IF(E22="","",E22)</f>
        <v xml:space="preserve"> </v>
      </c>
      <c r="G127" s="26"/>
      <c r="H127" s="26"/>
      <c r="I127" s="23" t="s">
        <v>27</v>
      </c>
      <c r="J127" s="24" t="str">
        <f>E28</f>
        <v>Rosoft s.r.o.</v>
      </c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0.35" customHeight="1" x14ac:dyDescent="0.2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11" customFormat="1" ht="29.25" customHeight="1" x14ac:dyDescent="0.2">
      <c r="A129" s="126"/>
      <c r="B129" s="127"/>
      <c r="C129" s="128" t="s">
        <v>147</v>
      </c>
      <c r="D129" s="129" t="s">
        <v>55</v>
      </c>
      <c r="E129" s="129" t="s">
        <v>51</v>
      </c>
      <c r="F129" s="129" t="s">
        <v>52</v>
      </c>
      <c r="G129" s="129" t="s">
        <v>148</v>
      </c>
      <c r="H129" s="129" t="s">
        <v>149</v>
      </c>
      <c r="I129" s="129" t="s">
        <v>150</v>
      </c>
      <c r="J129" s="130" t="s">
        <v>138</v>
      </c>
      <c r="K129" s="131" t="s">
        <v>151</v>
      </c>
      <c r="L129" s="132"/>
      <c r="M129" s="59"/>
      <c r="N129" s="60"/>
      <c r="O129" s="60"/>
      <c r="P129" s="60"/>
      <c r="Q129" s="60"/>
      <c r="R129" s="60"/>
      <c r="S129" s="60"/>
      <c r="T129" s="61"/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</row>
    <row r="130" spans="1:65" s="2" customFormat="1" ht="22.9" customHeight="1" x14ac:dyDescent="0.25">
      <c r="A130" s="26"/>
      <c r="B130" s="27"/>
      <c r="C130" s="66" t="s">
        <v>139</v>
      </c>
      <c r="D130" s="26"/>
      <c r="E130" s="26"/>
      <c r="F130" s="26"/>
      <c r="G130" s="26"/>
      <c r="H130" s="26"/>
      <c r="I130" s="26"/>
      <c r="J130" s="133"/>
      <c r="K130" s="26"/>
      <c r="L130" s="27"/>
      <c r="M130" s="62"/>
      <c r="N130" s="53"/>
      <c r="O130" s="63"/>
      <c r="P130" s="134"/>
      <c r="Q130" s="63"/>
      <c r="R130" s="134"/>
      <c r="S130" s="63"/>
      <c r="T130" s="135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T130" s="14"/>
      <c r="AU130" s="14"/>
      <c r="BK130" s="136"/>
    </row>
    <row r="131" spans="1:65" s="12" customFormat="1" ht="25.9" customHeight="1" x14ac:dyDescent="0.2">
      <c r="B131" s="137"/>
      <c r="D131" s="138" t="s">
        <v>69</v>
      </c>
      <c r="E131" s="139" t="s">
        <v>255</v>
      </c>
      <c r="F131" s="139" t="s">
        <v>256</v>
      </c>
      <c r="J131" s="140"/>
      <c r="L131" s="137"/>
      <c r="M131" s="141"/>
      <c r="N131" s="142"/>
      <c r="O131" s="142"/>
      <c r="P131" s="143"/>
      <c r="Q131" s="142"/>
      <c r="R131" s="143"/>
      <c r="S131" s="142"/>
      <c r="T131" s="144"/>
      <c r="AR131" s="138"/>
      <c r="AT131" s="145"/>
      <c r="AU131" s="145"/>
      <c r="AY131" s="138"/>
      <c r="BK131" s="146"/>
    </row>
    <row r="132" spans="1:65" s="12" customFormat="1" ht="22.9" customHeight="1" x14ac:dyDescent="0.2">
      <c r="B132" s="137"/>
      <c r="D132" s="138" t="s">
        <v>69</v>
      </c>
      <c r="E132" s="147" t="s">
        <v>1423</v>
      </c>
      <c r="F132" s="147" t="s">
        <v>1424</v>
      </c>
      <c r="J132" s="148"/>
      <c r="L132" s="137"/>
      <c r="M132" s="141"/>
      <c r="N132" s="142"/>
      <c r="O132" s="142"/>
      <c r="P132" s="143"/>
      <c r="Q132" s="142"/>
      <c r="R132" s="143"/>
      <c r="S132" s="142"/>
      <c r="T132" s="144"/>
      <c r="AR132" s="138"/>
      <c r="AT132" s="145"/>
      <c r="AU132" s="145"/>
      <c r="AY132" s="138"/>
      <c r="BK132" s="146"/>
    </row>
    <row r="133" spans="1:65" s="2" customFormat="1" ht="16.5" customHeight="1" x14ac:dyDescent="0.2">
      <c r="A133" s="26"/>
      <c r="B133" s="149"/>
      <c r="C133" s="150" t="s">
        <v>77</v>
      </c>
      <c r="D133" s="150" t="s">
        <v>162</v>
      </c>
      <c r="E133" s="151" t="s">
        <v>1425</v>
      </c>
      <c r="F133" s="152" t="s">
        <v>1426</v>
      </c>
      <c r="G133" s="153" t="s">
        <v>266</v>
      </c>
      <c r="H133" s="154">
        <v>1</v>
      </c>
      <c r="I133" s="155"/>
      <c r="J133" s="155"/>
      <c r="K133" s="156"/>
      <c r="L133" s="27"/>
      <c r="M133" s="157"/>
      <c r="N133" s="158"/>
      <c r="O133" s="159"/>
      <c r="P133" s="159"/>
      <c r="Q133" s="159"/>
      <c r="R133" s="159"/>
      <c r="S133" s="159"/>
      <c r="T133" s="160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1"/>
      <c r="AT133" s="161"/>
      <c r="AU133" s="161"/>
      <c r="AY133" s="14"/>
      <c r="BE133" s="162"/>
      <c r="BF133" s="162"/>
      <c r="BG133" s="162"/>
      <c r="BH133" s="162"/>
      <c r="BI133" s="162"/>
      <c r="BJ133" s="14"/>
      <c r="BK133" s="162"/>
      <c r="BL133" s="14"/>
      <c r="BM133" s="161"/>
    </row>
    <row r="134" spans="1:65" s="12" customFormat="1" ht="22.9" customHeight="1" x14ac:dyDescent="0.2">
      <c r="B134" s="137"/>
      <c r="D134" s="138" t="s">
        <v>69</v>
      </c>
      <c r="E134" s="147" t="s">
        <v>1427</v>
      </c>
      <c r="F134" s="147" t="s">
        <v>1428</v>
      </c>
      <c r="J134" s="148"/>
      <c r="L134" s="137"/>
      <c r="M134" s="141"/>
      <c r="N134" s="142"/>
      <c r="O134" s="142"/>
      <c r="P134" s="143"/>
      <c r="Q134" s="142"/>
      <c r="R134" s="143"/>
      <c r="S134" s="142"/>
      <c r="T134" s="144"/>
      <c r="AR134" s="138"/>
      <c r="AT134" s="145"/>
      <c r="AU134" s="145"/>
      <c r="AY134" s="138"/>
      <c r="BK134" s="146"/>
    </row>
    <row r="135" spans="1:65" s="2" customFormat="1" ht="48" customHeight="1" x14ac:dyDescent="0.2">
      <c r="A135" s="26"/>
      <c r="B135" s="149"/>
      <c r="C135" s="167" t="s">
        <v>118</v>
      </c>
      <c r="D135" s="167" t="s">
        <v>261</v>
      </c>
      <c r="E135" s="168" t="s">
        <v>1429</v>
      </c>
      <c r="F135" s="224" t="s">
        <v>1756</v>
      </c>
      <c r="G135" s="170" t="s">
        <v>266</v>
      </c>
      <c r="H135" s="171">
        <v>65</v>
      </c>
      <c r="I135" s="172"/>
      <c r="J135" s="172"/>
      <c r="K135" s="173"/>
      <c r="L135" s="174"/>
      <c r="M135" s="175"/>
      <c r="N135" s="176"/>
      <c r="O135" s="159"/>
      <c r="P135" s="159"/>
      <c r="Q135" s="159"/>
      <c r="R135" s="159"/>
      <c r="S135" s="159"/>
      <c r="T135" s="160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1"/>
      <c r="AT135" s="161"/>
      <c r="AU135" s="161"/>
      <c r="AY135" s="14"/>
      <c r="BE135" s="162"/>
      <c r="BF135" s="162"/>
      <c r="BG135" s="162"/>
      <c r="BH135" s="162"/>
      <c r="BI135" s="162"/>
      <c r="BJ135" s="14"/>
      <c r="BK135" s="162"/>
      <c r="BL135" s="14"/>
      <c r="BM135" s="161"/>
    </row>
    <row r="136" spans="1:65" s="2" customFormat="1" ht="37.9" customHeight="1" x14ac:dyDescent="0.2">
      <c r="A136" s="26"/>
      <c r="B136" s="149"/>
      <c r="C136" s="167" t="s">
        <v>172</v>
      </c>
      <c r="D136" s="167" t="s">
        <v>261</v>
      </c>
      <c r="E136" s="168" t="s">
        <v>1430</v>
      </c>
      <c r="F136" s="224" t="s">
        <v>1755</v>
      </c>
      <c r="G136" s="170" t="s">
        <v>266</v>
      </c>
      <c r="H136" s="171">
        <v>63</v>
      </c>
      <c r="I136" s="172"/>
      <c r="J136" s="172"/>
      <c r="K136" s="173"/>
      <c r="L136" s="174"/>
      <c r="M136" s="175"/>
      <c r="N136" s="176"/>
      <c r="O136" s="159"/>
      <c r="P136" s="159"/>
      <c r="Q136" s="159"/>
      <c r="R136" s="159"/>
      <c r="S136" s="159"/>
      <c r="T136" s="160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/>
      <c r="AT136" s="161"/>
      <c r="AU136" s="161"/>
      <c r="AY136" s="14"/>
      <c r="BE136" s="162"/>
      <c r="BF136" s="162"/>
      <c r="BG136" s="162"/>
      <c r="BH136" s="162"/>
      <c r="BI136" s="162"/>
      <c r="BJ136" s="14"/>
      <c r="BK136" s="162"/>
      <c r="BL136" s="14"/>
      <c r="BM136" s="161"/>
    </row>
    <row r="137" spans="1:65" s="2" customFormat="1" ht="37.9" customHeight="1" x14ac:dyDescent="0.2">
      <c r="A137" s="26"/>
      <c r="B137" s="149"/>
      <c r="C137" s="167" t="s">
        <v>165</v>
      </c>
      <c r="D137" s="167" t="s">
        <v>261</v>
      </c>
      <c r="E137" s="168" t="s">
        <v>1431</v>
      </c>
      <c r="F137" s="224" t="s">
        <v>1754</v>
      </c>
      <c r="G137" s="170" t="s">
        <v>266</v>
      </c>
      <c r="H137" s="171">
        <v>1</v>
      </c>
      <c r="I137" s="172"/>
      <c r="J137" s="172"/>
      <c r="K137" s="173"/>
      <c r="L137" s="174"/>
      <c r="M137" s="175"/>
      <c r="N137" s="176"/>
      <c r="O137" s="159"/>
      <c r="P137" s="159"/>
      <c r="Q137" s="159"/>
      <c r="R137" s="159"/>
      <c r="S137" s="159"/>
      <c r="T137" s="160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/>
      <c r="AT137" s="161"/>
      <c r="AU137" s="161"/>
      <c r="AY137" s="14"/>
      <c r="BE137" s="162"/>
      <c r="BF137" s="162"/>
      <c r="BG137" s="162"/>
      <c r="BH137" s="162"/>
      <c r="BI137" s="162"/>
      <c r="BJ137" s="14"/>
      <c r="BK137" s="162"/>
      <c r="BL137" s="14"/>
      <c r="BM137" s="161"/>
    </row>
    <row r="138" spans="1:65" s="2" customFormat="1" ht="38.25" customHeight="1" x14ac:dyDescent="0.2">
      <c r="A138" s="26"/>
      <c r="B138" s="149"/>
      <c r="C138" s="167" t="s">
        <v>177</v>
      </c>
      <c r="D138" s="167" t="s">
        <v>261</v>
      </c>
      <c r="E138" s="168" t="s">
        <v>1432</v>
      </c>
      <c r="F138" s="224" t="s">
        <v>1753</v>
      </c>
      <c r="G138" s="170" t="s">
        <v>266</v>
      </c>
      <c r="H138" s="171">
        <v>3</v>
      </c>
      <c r="I138" s="172"/>
      <c r="J138" s="172"/>
      <c r="K138" s="173"/>
      <c r="L138" s="174"/>
      <c r="M138" s="175"/>
      <c r="N138" s="176"/>
      <c r="O138" s="159"/>
      <c r="P138" s="159"/>
      <c r="Q138" s="159"/>
      <c r="R138" s="159"/>
      <c r="S138" s="159"/>
      <c r="T138" s="160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1"/>
      <c r="AT138" s="161"/>
      <c r="AU138" s="161"/>
      <c r="AY138" s="14"/>
      <c r="BE138" s="162"/>
      <c r="BF138" s="162"/>
      <c r="BG138" s="162"/>
      <c r="BH138" s="162"/>
      <c r="BI138" s="162"/>
      <c r="BJ138" s="14"/>
      <c r="BK138" s="162"/>
      <c r="BL138" s="14"/>
      <c r="BM138" s="161"/>
    </row>
    <row r="139" spans="1:65" s="2" customFormat="1" ht="16.5" customHeight="1" x14ac:dyDescent="0.2">
      <c r="A139" s="26"/>
      <c r="B139" s="149"/>
      <c r="C139" s="167" t="s">
        <v>180</v>
      </c>
      <c r="D139" s="167" t="s">
        <v>261</v>
      </c>
      <c r="E139" s="168" t="s">
        <v>1433</v>
      </c>
      <c r="F139" s="169" t="s">
        <v>1434</v>
      </c>
      <c r="G139" s="170" t="s">
        <v>266</v>
      </c>
      <c r="H139" s="171">
        <v>17</v>
      </c>
      <c r="I139" s="172"/>
      <c r="J139" s="172"/>
      <c r="K139" s="173"/>
      <c r="L139" s="174"/>
      <c r="M139" s="175"/>
      <c r="N139" s="176"/>
      <c r="O139" s="159"/>
      <c r="P139" s="159"/>
      <c r="Q139" s="159"/>
      <c r="R139" s="159"/>
      <c r="S139" s="159"/>
      <c r="T139" s="160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1"/>
      <c r="AT139" s="161"/>
      <c r="AU139" s="161"/>
      <c r="AY139" s="14"/>
      <c r="BE139" s="162"/>
      <c r="BF139" s="162"/>
      <c r="BG139" s="162"/>
      <c r="BH139" s="162"/>
      <c r="BI139" s="162"/>
      <c r="BJ139" s="14"/>
      <c r="BK139" s="162"/>
      <c r="BL139" s="14"/>
      <c r="BM139" s="161"/>
    </row>
    <row r="140" spans="1:65" s="2" customFormat="1" ht="16.5" customHeight="1" x14ac:dyDescent="0.2">
      <c r="A140" s="26"/>
      <c r="B140" s="149"/>
      <c r="C140" s="167" t="s">
        <v>183</v>
      </c>
      <c r="D140" s="167" t="s">
        <v>261</v>
      </c>
      <c r="E140" s="168" t="s">
        <v>1435</v>
      </c>
      <c r="F140" s="169" t="s">
        <v>1436</v>
      </c>
      <c r="G140" s="170" t="s">
        <v>266</v>
      </c>
      <c r="H140" s="171">
        <v>1</v>
      </c>
      <c r="I140" s="172"/>
      <c r="J140" s="172"/>
      <c r="K140" s="173"/>
      <c r="L140" s="174"/>
      <c r="M140" s="175"/>
      <c r="N140" s="176"/>
      <c r="O140" s="159"/>
      <c r="P140" s="159"/>
      <c r="Q140" s="159"/>
      <c r="R140" s="159"/>
      <c r="S140" s="159"/>
      <c r="T140" s="160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/>
      <c r="AT140" s="161"/>
      <c r="AU140" s="161"/>
      <c r="AY140" s="14"/>
      <c r="BE140" s="162"/>
      <c r="BF140" s="162"/>
      <c r="BG140" s="162"/>
      <c r="BH140" s="162"/>
      <c r="BI140" s="162"/>
      <c r="BJ140" s="14"/>
      <c r="BK140" s="162"/>
      <c r="BL140" s="14"/>
      <c r="BM140" s="161"/>
    </row>
    <row r="141" spans="1:65" s="2" customFormat="1" ht="24.2" customHeight="1" x14ac:dyDescent="0.2">
      <c r="A141" s="26"/>
      <c r="B141" s="149"/>
      <c r="C141" s="167" t="s">
        <v>186</v>
      </c>
      <c r="D141" s="167" t="s">
        <v>261</v>
      </c>
      <c r="E141" s="168" t="s">
        <v>1437</v>
      </c>
      <c r="F141" s="169" t="s">
        <v>1438</v>
      </c>
      <c r="G141" s="170" t="s">
        <v>421</v>
      </c>
      <c r="H141" s="171">
        <v>250</v>
      </c>
      <c r="I141" s="172"/>
      <c r="J141" s="172"/>
      <c r="K141" s="173"/>
      <c r="L141" s="174"/>
      <c r="M141" s="175"/>
      <c r="N141" s="176"/>
      <c r="O141" s="159"/>
      <c r="P141" s="159"/>
      <c r="Q141" s="159"/>
      <c r="R141" s="159"/>
      <c r="S141" s="159"/>
      <c r="T141" s="160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/>
      <c r="AT141" s="161"/>
      <c r="AU141" s="161"/>
      <c r="AY141" s="14"/>
      <c r="BE141" s="162"/>
      <c r="BF141" s="162"/>
      <c r="BG141" s="162"/>
      <c r="BH141" s="162"/>
      <c r="BI141" s="162"/>
      <c r="BJ141" s="14"/>
      <c r="BK141" s="162"/>
      <c r="BL141" s="14"/>
      <c r="BM141" s="161"/>
    </row>
    <row r="142" spans="1:65" s="2" customFormat="1" ht="24.2" customHeight="1" x14ac:dyDescent="0.2">
      <c r="A142" s="26"/>
      <c r="B142" s="149"/>
      <c r="C142" s="167" t="s">
        <v>189</v>
      </c>
      <c r="D142" s="167" t="s">
        <v>261</v>
      </c>
      <c r="E142" s="168" t="s">
        <v>1439</v>
      </c>
      <c r="F142" s="169" t="s">
        <v>1440</v>
      </c>
      <c r="G142" s="170" t="s">
        <v>421</v>
      </c>
      <c r="H142" s="171">
        <v>11</v>
      </c>
      <c r="I142" s="172"/>
      <c r="J142" s="172"/>
      <c r="K142" s="173"/>
      <c r="L142" s="174"/>
      <c r="M142" s="175"/>
      <c r="N142" s="176"/>
      <c r="O142" s="159"/>
      <c r="P142" s="159"/>
      <c r="Q142" s="159"/>
      <c r="R142" s="159"/>
      <c r="S142" s="159"/>
      <c r="T142" s="160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1"/>
      <c r="AT142" s="161"/>
      <c r="AU142" s="161"/>
      <c r="AY142" s="14"/>
      <c r="BE142" s="162"/>
      <c r="BF142" s="162"/>
      <c r="BG142" s="162"/>
      <c r="BH142" s="162"/>
      <c r="BI142" s="162"/>
      <c r="BJ142" s="14"/>
      <c r="BK142" s="162"/>
      <c r="BL142" s="14"/>
      <c r="BM142" s="161"/>
    </row>
    <row r="143" spans="1:65" s="2" customFormat="1" ht="24.2" customHeight="1" x14ac:dyDescent="0.2">
      <c r="A143" s="26"/>
      <c r="B143" s="149"/>
      <c r="C143" s="167" t="s">
        <v>192</v>
      </c>
      <c r="D143" s="167" t="s">
        <v>261</v>
      </c>
      <c r="E143" s="168" t="s">
        <v>1441</v>
      </c>
      <c r="F143" s="169" t="s">
        <v>1442</v>
      </c>
      <c r="G143" s="170" t="s">
        <v>421</v>
      </c>
      <c r="H143" s="171">
        <v>210</v>
      </c>
      <c r="I143" s="172"/>
      <c r="J143" s="172"/>
      <c r="K143" s="173"/>
      <c r="L143" s="174"/>
      <c r="M143" s="175"/>
      <c r="N143" s="176"/>
      <c r="O143" s="159"/>
      <c r="P143" s="159"/>
      <c r="Q143" s="159"/>
      <c r="R143" s="159"/>
      <c r="S143" s="159"/>
      <c r="T143" s="160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/>
      <c r="AT143" s="161"/>
      <c r="AU143" s="161"/>
      <c r="AY143" s="14"/>
      <c r="BE143" s="162"/>
      <c r="BF143" s="162"/>
      <c r="BG143" s="162"/>
      <c r="BH143" s="162"/>
      <c r="BI143" s="162"/>
      <c r="BJ143" s="14"/>
      <c r="BK143" s="162"/>
      <c r="BL143" s="14"/>
      <c r="BM143" s="161"/>
    </row>
    <row r="144" spans="1:65" s="2" customFormat="1" ht="37.9" customHeight="1" x14ac:dyDescent="0.2">
      <c r="A144" s="26"/>
      <c r="B144" s="149"/>
      <c r="C144" s="167" t="s">
        <v>196</v>
      </c>
      <c r="D144" s="167" t="s">
        <v>261</v>
      </c>
      <c r="E144" s="168" t="s">
        <v>1443</v>
      </c>
      <c r="F144" s="169" t="s">
        <v>1444</v>
      </c>
      <c r="G144" s="170" t="s">
        <v>266</v>
      </c>
      <c r="H144" s="171">
        <v>17</v>
      </c>
      <c r="I144" s="172"/>
      <c r="J144" s="172"/>
      <c r="K144" s="173"/>
      <c r="L144" s="174"/>
      <c r="M144" s="175"/>
      <c r="N144" s="176"/>
      <c r="O144" s="159"/>
      <c r="P144" s="159"/>
      <c r="Q144" s="159"/>
      <c r="R144" s="159"/>
      <c r="S144" s="159"/>
      <c r="T144" s="160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/>
      <c r="AT144" s="161"/>
      <c r="AU144" s="161"/>
      <c r="AY144" s="14"/>
      <c r="BE144" s="162"/>
      <c r="BF144" s="162"/>
      <c r="BG144" s="162"/>
      <c r="BH144" s="162"/>
      <c r="BI144" s="162"/>
      <c r="BJ144" s="14"/>
      <c r="BK144" s="162"/>
      <c r="BL144" s="14"/>
      <c r="BM144" s="161"/>
    </row>
    <row r="145" spans="1:65" s="2" customFormat="1" ht="37.9" customHeight="1" x14ac:dyDescent="0.2">
      <c r="A145" s="26"/>
      <c r="B145" s="149"/>
      <c r="C145" s="167" t="s">
        <v>199</v>
      </c>
      <c r="D145" s="167" t="s">
        <v>261</v>
      </c>
      <c r="E145" s="168" t="s">
        <v>1445</v>
      </c>
      <c r="F145" s="169" t="s">
        <v>1446</v>
      </c>
      <c r="G145" s="170" t="s">
        <v>266</v>
      </c>
      <c r="H145" s="171">
        <v>1</v>
      </c>
      <c r="I145" s="172"/>
      <c r="J145" s="172"/>
      <c r="K145" s="173"/>
      <c r="L145" s="174"/>
      <c r="M145" s="175"/>
      <c r="N145" s="176"/>
      <c r="O145" s="159"/>
      <c r="P145" s="159"/>
      <c r="Q145" s="159"/>
      <c r="R145" s="159"/>
      <c r="S145" s="159"/>
      <c r="T145" s="160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/>
      <c r="AT145" s="161"/>
      <c r="AU145" s="161"/>
      <c r="AY145" s="14"/>
      <c r="BE145" s="162"/>
      <c r="BF145" s="162"/>
      <c r="BG145" s="162"/>
      <c r="BH145" s="162"/>
      <c r="BI145" s="162"/>
      <c r="BJ145" s="14"/>
      <c r="BK145" s="162"/>
      <c r="BL145" s="14"/>
      <c r="BM145" s="161"/>
    </row>
    <row r="146" spans="1:65" s="2" customFormat="1" ht="24.2" customHeight="1" x14ac:dyDescent="0.2">
      <c r="A146" s="26"/>
      <c r="B146" s="149"/>
      <c r="C146" s="167" t="s">
        <v>202</v>
      </c>
      <c r="D146" s="167" t="s">
        <v>261</v>
      </c>
      <c r="E146" s="168" t="s">
        <v>1447</v>
      </c>
      <c r="F146" s="169" t="s">
        <v>1448</v>
      </c>
      <c r="G146" s="170" t="s">
        <v>168</v>
      </c>
      <c r="H146" s="171">
        <v>20</v>
      </c>
      <c r="I146" s="172"/>
      <c r="J146" s="172"/>
      <c r="K146" s="173"/>
      <c r="L146" s="174"/>
      <c r="M146" s="175"/>
      <c r="N146" s="176"/>
      <c r="O146" s="159"/>
      <c r="P146" s="159"/>
      <c r="Q146" s="159"/>
      <c r="R146" s="159"/>
      <c r="S146" s="159"/>
      <c r="T146" s="160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/>
      <c r="AT146" s="161"/>
      <c r="AU146" s="161"/>
      <c r="AY146" s="14"/>
      <c r="BE146" s="162"/>
      <c r="BF146" s="162"/>
      <c r="BG146" s="162"/>
      <c r="BH146" s="162"/>
      <c r="BI146" s="162"/>
      <c r="BJ146" s="14"/>
      <c r="BK146" s="162"/>
      <c r="BL146" s="14"/>
      <c r="BM146" s="161"/>
    </row>
    <row r="147" spans="1:65" s="2" customFormat="1" ht="24.2" customHeight="1" x14ac:dyDescent="0.2">
      <c r="A147" s="26"/>
      <c r="B147" s="149"/>
      <c r="C147" s="167" t="s">
        <v>205</v>
      </c>
      <c r="D147" s="167" t="s">
        <v>261</v>
      </c>
      <c r="E147" s="168" t="s">
        <v>1449</v>
      </c>
      <c r="F147" s="169" t="s">
        <v>1450</v>
      </c>
      <c r="G147" s="170" t="s">
        <v>1451</v>
      </c>
      <c r="H147" s="171">
        <v>480</v>
      </c>
      <c r="I147" s="172"/>
      <c r="J147" s="172"/>
      <c r="K147" s="173"/>
      <c r="L147" s="174"/>
      <c r="M147" s="175"/>
      <c r="N147" s="176"/>
      <c r="O147" s="159"/>
      <c r="P147" s="159"/>
      <c r="Q147" s="159"/>
      <c r="R147" s="159"/>
      <c r="S147" s="159"/>
      <c r="T147" s="160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1"/>
      <c r="AT147" s="161"/>
      <c r="AU147" s="161"/>
      <c r="AY147" s="14"/>
      <c r="BE147" s="162"/>
      <c r="BF147" s="162"/>
      <c r="BG147" s="162"/>
      <c r="BH147" s="162"/>
      <c r="BI147" s="162"/>
      <c r="BJ147" s="14"/>
      <c r="BK147" s="162"/>
      <c r="BL147" s="14"/>
      <c r="BM147" s="161"/>
    </row>
    <row r="148" spans="1:65" s="12" customFormat="1" ht="22.9" customHeight="1" x14ac:dyDescent="0.2">
      <c r="B148" s="137"/>
      <c r="D148" s="138" t="s">
        <v>69</v>
      </c>
      <c r="E148" s="147" t="s">
        <v>1452</v>
      </c>
      <c r="F148" s="147" t="s">
        <v>1453</v>
      </c>
      <c r="J148" s="148"/>
      <c r="L148" s="137"/>
      <c r="M148" s="141"/>
      <c r="N148" s="142"/>
      <c r="O148" s="142"/>
      <c r="P148" s="143"/>
      <c r="Q148" s="142"/>
      <c r="R148" s="143"/>
      <c r="S148" s="142"/>
      <c r="T148" s="144"/>
      <c r="AR148" s="138"/>
      <c r="AT148" s="145"/>
      <c r="AU148" s="145"/>
      <c r="AY148" s="138"/>
      <c r="BK148" s="146"/>
    </row>
    <row r="149" spans="1:65" s="2" customFormat="1" ht="26.25" customHeight="1" x14ac:dyDescent="0.2">
      <c r="A149" s="26"/>
      <c r="B149" s="149"/>
      <c r="C149" s="167" t="s">
        <v>208</v>
      </c>
      <c r="D149" s="167" t="s">
        <v>261</v>
      </c>
      <c r="E149" s="168" t="s">
        <v>1454</v>
      </c>
      <c r="F149" s="224" t="s">
        <v>1838</v>
      </c>
      <c r="G149" s="170" t="s">
        <v>266</v>
      </c>
      <c r="H149" s="171">
        <v>1</v>
      </c>
      <c r="I149" s="172"/>
      <c r="J149" s="172"/>
      <c r="K149" s="173"/>
      <c r="L149" s="237"/>
      <c r="M149" s="370"/>
      <c r="N149" s="371"/>
      <c r="O149" s="233"/>
      <c r="P149" s="233"/>
      <c r="Q149" s="233"/>
      <c r="R149" s="233"/>
      <c r="S149" s="233"/>
      <c r="T149" s="234"/>
      <c r="U149" s="225"/>
      <c r="V149" s="225"/>
      <c r="W149" s="225"/>
      <c r="X149" s="26"/>
      <c r="Y149" s="26"/>
      <c r="Z149" s="26"/>
      <c r="AA149" s="26"/>
      <c r="AB149" s="26"/>
      <c r="AC149" s="26"/>
      <c r="AD149" s="26"/>
      <c r="AE149" s="26"/>
      <c r="AR149" s="161"/>
      <c r="AT149" s="161"/>
      <c r="AU149" s="161"/>
      <c r="AY149" s="14"/>
      <c r="BE149" s="162"/>
      <c r="BF149" s="162"/>
      <c r="BG149" s="162"/>
      <c r="BH149" s="162"/>
      <c r="BI149" s="162"/>
      <c r="BJ149" s="14"/>
      <c r="BK149" s="162"/>
      <c r="BL149" s="14"/>
      <c r="BM149" s="161"/>
    </row>
    <row r="150" spans="1:65" s="2" customFormat="1" ht="16.5" customHeight="1" x14ac:dyDescent="0.2">
      <c r="A150" s="26"/>
      <c r="B150" s="149"/>
      <c r="C150" s="167" t="s">
        <v>211</v>
      </c>
      <c r="D150" s="167" t="s">
        <v>261</v>
      </c>
      <c r="E150" s="168" t="s">
        <v>1455</v>
      </c>
      <c r="F150" s="169" t="s">
        <v>1456</v>
      </c>
      <c r="G150" s="170" t="s">
        <v>266</v>
      </c>
      <c r="H150" s="171">
        <v>4</v>
      </c>
      <c r="I150" s="172"/>
      <c r="J150" s="172"/>
      <c r="K150" s="173"/>
      <c r="L150" s="174"/>
      <c r="M150" s="175"/>
      <c r="N150" s="176"/>
      <c r="O150" s="159"/>
      <c r="P150" s="159"/>
      <c r="Q150" s="159"/>
      <c r="R150" s="159"/>
      <c r="S150" s="159"/>
      <c r="T150" s="160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1"/>
      <c r="AT150" s="161"/>
      <c r="AU150" s="161"/>
      <c r="AY150" s="14"/>
      <c r="BE150" s="162"/>
      <c r="BF150" s="162"/>
      <c r="BG150" s="162"/>
      <c r="BH150" s="162"/>
      <c r="BI150" s="162"/>
      <c r="BJ150" s="14"/>
      <c r="BK150" s="162"/>
      <c r="BL150" s="14"/>
      <c r="BM150" s="161"/>
    </row>
    <row r="151" spans="1:65" s="2" customFormat="1" ht="16.5" customHeight="1" x14ac:dyDescent="0.2">
      <c r="A151" s="26"/>
      <c r="B151" s="149"/>
      <c r="C151" s="167" t="s">
        <v>216</v>
      </c>
      <c r="D151" s="167" t="s">
        <v>261</v>
      </c>
      <c r="E151" s="168" t="s">
        <v>1457</v>
      </c>
      <c r="F151" s="169" t="s">
        <v>1458</v>
      </c>
      <c r="G151" s="170" t="s">
        <v>266</v>
      </c>
      <c r="H151" s="171">
        <v>4</v>
      </c>
      <c r="I151" s="172"/>
      <c r="J151" s="172"/>
      <c r="K151" s="173"/>
      <c r="L151" s="174"/>
      <c r="M151" s="175"/>
      <c r="N151" s="176"/>
      <c r="O151" s="159"/>
      <c r="P151" s="159"/>
      <c r="Q151" s="159"/>
      <c r="R151" s="159"/>
      <c r="S151" s="159"/>
      <c r="T151" s="160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1"/>
      <c r="AT151" s="161"/>
      <c r="AU151" s="161"/>
      <c r="AY151" s="14"/>
      <c r="BE151" s="162"/>
      <c r="BF151" s="162"/>
      <c r="BG151" s="162"/>
      <c r="BH151" s="162"/>
      <c r="BI151" s="162"/>
      <c r="BJ151" s="14"/>
      <c r="BK151" s="162"/>
      <c r="BL151" s="14"/>
      <c r="BM151" s="161"/>
    </row>
    <row r="152" spans="1:65" s="2" customFormat="1" ht="37.9" customHeight="1" x14ac:dyDescent="0.2">
      <c r="A152" s="26"/>
      <c r="B152" s="149"/>
      <c r="C152" s="167" t="s">
        <v>7</v>
      </c>
      <c r="D152" s="167" t="s">
        <v>261</v>
      </c>
      <c r="E152" s="168" t="s">
        <v>1459</v>
      </c>
      <c r="F152" s="169" t="s">
        <v>1460</v>
      </c>
      <c r="G152" s="170" t="s">
        <v>421</v>
      </c>
      <c r="H152" s="171">
        <v>10</v>
      </c>
      <c r="I152" s="172"/>
      <c r="J152" s="172"/>
      <c r="K152" s="173"/>
      <c r="L152" s="174"/>
      <c r="M152" s="175"/>
      <c r="N152" s="176"/>
      <c r="O152" s="159"/>
      <c r="P152" s="159"/>
      <c r="Q152" s="159"/>
      <c r="R152" s="159"/>
      <c r="S152" s="159"/>
      <c r="T152" s="160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1"/>
      <c r="AT152" s="161"/>
      <c r="AU152" s="161"/>
      <c r="AY152" s="14"/>
      <c r="BE152" s="162"/>
      <c r="BF152" s="162"/>
      <c r="BG152" s="162"/>
      <c r="BH152" s="162"/>
      <c r="BI152" s="162"/>
      <c r="BJ152" s="14"/>
      <c r="BK152" s="162"/>
      <c r="BL152" s="14"/>
      <c r="BM152" s="161"/>
    </row>
    <row r="153" spans="1:65" s="2" customFormat="1" ht="37.9" customHeight="1" x14ac:dyDescent="0.2">
      <c r="A153" s="26"/>
      <c r="B153" s="149"/>
      <c r="C153" s="167" t="s">
        <v>271</v>
      </c>
      <c r="D153" s="167" t="s">
        <v>261</v>
      </c>
      <c r="E153" s="168" t="s">
        <v>1461</v>
      </c>
      <c r="F153" s="169" t="s">
        <v>1462</v>
      </c>
      <c r="G153" s="170" t="s">
        <v>421</v>
      </c>
      <c r="H153" s="171">
        <v>4</v>
      </c>
      <c r="I153" s="172"/>
      <c r="J153" s="172"/>
      <c r="K153" s="173"/>
      <c r="L153" s="174"/>
      <c r="M153" s="175"/>
      <c r="N153" s="176"/>
      <c r="O153" s="159"/>
      <c r="P153" s="159"/>
      <c r="Q153" s="159"/>
      <c r="R153" s="159"/>
      <c r="S153" s="159"/>
      <c r="T153" s="160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1"/>
      <c r="AT153" s="161"/>
      <c r="AU153" s="161"/>
      <c r="AY153" s="14"/>
      <c r="BE153" s="162"/>
      <c r="BF153" s="162"/>
      <c r="BG153" s="162"/>
      <c r="BH153" s="162"/>
      <c r="BI153" s="162"/>
      <c r="BJ153" s="14"/>
      <c r="BK153" s="162"/>
      <c r="BL153" s="14"/>
      <c r="BM153" s="161"/>
    </row>
    <row r="154" spans="1:65" s="2" customFormat="1" ht="37.9" customHeight="1" x14ac:dyDescent="0.2">
      <c r="A154" s="26"/>
      <c r="B154" s="149"/>
      <c r="C154" s="167" t="s">
        <v>274</v>
      </c>
      <c r="D154" s="167" t="s">
        <v>261</v>
      </c>
      <c r="E154" s="168" t="s">
        <v>1463</v>
      </c>
      <c r="F154" s="169" t="s">
        <v>1464</v>
      </c>
      <c r="G154" s="170" t="s">
        <v>266</v>
      </c>
      <c r="H154" s="171">
        <v>1</v>
      </c>
      <c r="I154" s="172"/>
      <c r="J154" s="172"/>
      <c r="K154" s="173"/>
      <c r="L154" s="174"/>
      <c r="M154" s="175"/>
      <c r="N154" s="176"/>
      <c r="O154" s="159"/>
      <c r="P154" s="159"/>
      <c r="Q154" s="159"/>
      <c r="R154" s="159"/>
      <c r="S154" s="159"/>
      <c r="T154" s="160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1"/>
      <c r="AT154" s="161"/>
      <c r="AU154" s="161"/>
      <c r="AY154" s="14"/>
      <c r="BE154" s="162"/>
      <c r="BF154" s="162"/>
      <c r="BG154" s="162"/>
      <c r="BH154" s="162"/>
      <c r="BI154" s="162"/>
      <c r="BJ154" s="14"/>
      <c r="BK154" s="162"/>
      <c r="BL154" s="14"/>
      <c r="BM154" s="161"/>
    </row>
    <row r="155" spans="1:65" s="2" customFormat="1" ht="37.9" customHeight="1" x14ac:dyDescent="0.2">
      <c r="A155" s="26"/>
      <c r="B155" s="149"/>
      <c r="C155" s="167" t="s">
        <v>276</v>
      </c>
      <c r="D155" s="167" t="s">
        <v>261</v>
      </c>
      <c r="E155" s="168" t="s">
        <v>1465</v>
      </c>
      <c r="F155" s="169" t="s">
        <v>1466</v>
      </c>
      <c r="G155" s="170" t="s">
        <v>421</v>
      </c>
      <c r="H155" s="171">
        <v>1</v>
      </c>
      <c r="I155" s="172"/>
      <c r="J155" s="172"/>
      <c r="K155" s="173"/>
      <c r="L155" s="174"/>
      <c r="M155" s="175"/>
      <c r="N155" s="176"/>
      <c r="O155" s="159"/>
      <c r="P155" s="159"/>
      <c r="Q155" s="159"/>
      <c r="R155" s="159"/>
      <c r="S155" s="159"/>
      <c r="T155" s="160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1"/>
      <c r="AT155" s="161"/>
      <c r="AU155" s="161"/>
      <c r="AY155" s="14"/>
      <c r="BE155" s="162"/>
      <c r="BF155" s="162"/>
      <c r="BG155" s="162"/>
      <c r="BH155" s="162"/>
      <c r="BI155" s="162"/>
      <c r="BJ155" s="14"/>
      <c r="BK155" s="162"/>
      <c r="BL155" s="14"/>
      <c r="BM155" s="161"/>
    </row>
    <row r="156" spans="1:65" s="2" customFormat="1" ht="24.2" customHeight="1" x14ac:dyDescent="0.2">
      <c r="A156" s="26"/>
      <c r="B156" s="149"/>
      <c r="C156" s="167" t="s">
        <v>279</v>
      </c>
      <c r="D156" s="167" t="s">
        <v>261</v>
      </c>
      <c r="E156" s="168" t="s">
        <v>1447</v>
      </c>
      <c r="F156" s="169" t="s">
        <v>1448</v>
      </c>
      <c r="G156" s="170" t="s">
        <v>168</v>
      </c>
      <c r="H156" s="171">
        <v>4</v>
      </c>
      <c r="I156" s="172"/>
      <c r="J156" s="172"/>
      <c r="K156" s="173"/>
      <c r="L156" s="174"/>
      <c r="M156" s="175"/>
      <c r="N156" s="176"/>
      <c r="O156" s="159"/>
      <c r="P156" s="159"/>
      <c r="Q156" s="159"/>
      <c r="R156" s="159"/>
      <c r="S156" s="159"/>
      <c r="T156" s="160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1"/>
      <c r="AT156" s="161"/>
      <c r="AU156" s="161"/>
      <c r="AY156" s="14"/>
      <c r="BE156" s="162"/>
      <c r="BF156" s="162"/>
      <c r="BG156" s="162"/>
      <c r="BH156" s="162"/>
      <c r="BI156" s="162"/>
      <c r="BJ156" s="14"/>
      <c r="BK156" s="162"/>
      <c r="BL156" s="14"/>
      <c r="BM156" s="161"/>
    </row>
    <row r="157" spans="1:65" s="2" customFormat="1" ht="24.2" customHeight="1" x14ac:dyDescent="0.2">
      <c r="A157" s="26"/>
      <c r="B157" s="149"/>
      <c r="C157" s="167" t="s">
        <v>281</v>
      </c>
      <c r="D157" s="167" t="s">
        <v>261</v>
      </c>
      <c r="E157" s="168" t="s">
        <v>1449</v>
      </c>
      <c r="F157" s="169" t="s">
        <v>1450</v>
      </c>
      <c r="G157" s="170" t="s">
        <v>1451</v>
      </c>
      <c r="H157" s="171">
        <v>40</v>
      </c>
      <c r="I157" s="172"/>
      <c r="J157" s="172"/>
      <c r="K157" s="173"/>
      <c r="L157" s="174"/>
      <c r="M157" s="175"/>
      <c r="N157" s="176"/>
      <c r="O157" s="159"/>
      <c r="P157" s="159"/>
      <c r="Q157" s="159"/>
      <c r="R157" s="159"/>
      <c r="S157" s="159"/>
      <c r="T157" s="160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1"/>
      <c r="AT157" s="161"/>
      <c r="AU157" s="161"/>
      <c r="AY157" s="14"/>
      <c r="BE157" s="162"/>
      <c r="BF157" s="162"/>
      <c r="BG157" s="162"/>
      <c r="BH157" s="162"/>
      <c r="BI157" s="162"/>
      <c r="BJ157" s="14"/>
      <c r="BK157" s="162"/>
      <c r="BL157" s="14"/>
      <c r="BM157" s="161"/>
    </row>
    <row r="158" spans="1:65" s="12" customFormat="1" ht="22.9" customHeight="1" x14ac:dyDescent="0.2">
      <c r="B158" s="137"/>
      <c r="D158" s="138" t="s">
        <v>69</v>
      </c>
      <c r="E158" s="147" t="s">
        <v>1467</v>
      </c>
      <c r="F158" s="147" t="s">
        <v>1468</v>
      </c>
      <c r="J158" s="148"/>
      <c r="L158" s="137"/>
      <c r="M158" s="141"/>
      <c r="N158" s="142"/>
      <c r="O158" s="142"/>
      <c r="P158" s="143"/>
      <c r="Q158" s="142"/>
      <c r="R158" s="143"/>
      <c r="S158" s="142"/>
      <c r="T158" s="144"/>
      <c r="AR158" s="138"/>
      <c r="AT158" s="145"/>
      <c r="AU158" s="145"/>
      <c r="AY158" s="138"/>
      <c r="BK158" s="146"/>
    </row>
    <row r="159" spans="1:65" s="2" customFormat="1" ht="28.5" customHeight="1" x14ac:dyDescent="0.2">
      <c r="A159" s="26"/>
      <c r="B159" s="149"/>
      <c r="C159" s="167" t="s">
        <v>284</v>
      </c>
      <c r="D159" s="167" t="s">
        <v>261</v>
      </c>
      <c r="E159" s="168" t="s">
        <v>1469</v>
      </c>
      <c r="F159" s="224" t="s">
        <v>1735</v>
      </c>
      <c r="G159" s="383" t="s">
        <v>266</v>
      </c>
      <c r="H159" s="384">
        <v>1</v>
      </c>
      <c r="I159" s="385"/>
      <c r="J159" s="385"/>
      <c r="K159" s="386"/>
      <c r="L159" s="237"/>
      <c r="M159" s="370"/>
      <c r="N159" s="371"/>
      <c r="O159" s="233"/>
      <c r="P159" s="233"/>
      <c r="Q159" s="233"/>
      <c r="R159" s="233"/>
      <c r="S159" s="233"/>
      <c r="T159" s="234"/>
      <c r="U159" s="225"/>
      <c r="V159" s="225"/>
      <c r="W159" s="225"/>
      <c r="X159" s="26"/>
      <c r="Y159" s="26"/>
      <c r="Z159" s="26"/>
      <c r="AA159" s="26"/>
      <c r="AB159" s="26"/>
      <c r="AC159" s="26"/>
      <c r="AD159" s="26"/>
      <c r="AE159" s="26"/>
      <c r="AR159" s="161"/>
      <c r="AT159" s="161"/>
      <c r="AU159" s="161"/>
      <c r="AY159" s="14"/>
      <c r="BE159" s="162"/>
      <c r="BF159" s="162"/>
      <c r="BG159" s="162"/>
      <c r="BH159" s="162"/>
      <c r="BI159" s="162"/>
      <c r="BJ159" s="14"/>
      <c r="BK159" s="162"/>
      <c r="BL159" s="14"/>
      <c r="BM159" s="161"/>
    </row>
    <row r="160" spans="1:65" s="2" customFormat="1" ht="24.2" customHeight="1" x14ac:dyDescent="0.2">
      <c r="A160" s="26"/>
      <c r="B160" s="149"/>
      <c r="C160" s="167" t="s">
        <v>287</v>
      </c>
      <c r="D160" s="167" t="s">
        <v>261</v>
      </c>
      <c r="E160" s="168" t="s">
        <v>1470</v>
      </c>
      <c r="F160" s="224" t="s">
        <v>1471</v>
      </c>
      <c r="G160" s="383" t="s">
        <v>266</v>
      </c>
      <c r="H160" s="384">
        <v>2</v>
      </c>
      <c r="I160" s="385"/>
      <c r="J160" s="385"/>
      <c r="K160" s="386"/>
      <c r="L160" s="237"/>
      <c r="M160" s="370"/>
      <c r="N160" s="371"/>
      <c r="O160" s="233"/>
      <c r="P160" s="233"/>
      <c r="Q160" s="233"/>
      <c r="R160" s="233"/>
      <c r="S160" s="233"/>
      <c r="T160" s="234"/>
      <c r="U160" s="225"/>
      <c r="V160" s="225"/>
      <c r="W160" s="225"/>
      <c r="X160" s="26"/>
      <c r="Y160" s="26"/>
      <c r="Z160" s="26"/>
      <c r="AA160" s="26"/>
      <c r="AB160" s="26"/>
      <c r="AC160" s="26"/>
      <c r="AD160" s="26"/>
      <c r="AE160" s="26"/>
      <c r="AR160" s="161"/>
      <c r="AT160" s="161"/>
      <c r="AU160" s="161"/>
      <c r="AY160" s="14"/>
      <c r="BE160" s="162"/>
      <c r="BF160" s="162"/>
      <c r="BG160" s="162"/>
      <c r="BH160" s="162"/>
      <c r="BI160" s="162"/>
      <c r="BJ160" s="14"/>
      <c r="BK160" s="162"/>
      <c r="BL160" s="14"/>
      <c r="BM160" s="161"/>
    </row>
    <row r="161" spans="1:65" s="2" customFormat="1" ht="24.2" customHeight="1" x14ac:dyDescent="0.2">
      <c r="A161" s="26"/>
      <c r="B161" s="149"/>
      <c r="C161" s="167" t="s">
        <v>290</v>
      </c>
      <c r="D161" s="167" t="s">
        <v>261</v>
      </c>
      <c r="E161" s="168" t="s">
        <v>1472</v>
      </c>
      <c r="F161" s="224" t="s">
        <v>1839</v>
      </c>
      <c r="G161" s="383" t="s">
        <v>266</v>
      </c>
      <c r="H161" s="384">
        <v>6</v>
      </c>
      <c r="I161" s="385"/>
      <c r="J161" s="385"/>
      <c r="K161" s="386"/>
      <c r="L161" s="237"/>
      <c r="M161" s="370"/>
      <c r="N161" s="371"/>
      <c r="O161" s="233"/>
      <c r="P161" s="233"/>
      <c r="Q161" s="233"/>
      <c r="R161" s="233"/>
      <c r="S161" s="233"/>
      <c r="T161" s="234"/>
      <c r="U161" s="225"/>
      <c r="V161" s="225"/>
      <c r="W161" s="225"/>
      <c r="X161" s="616"/>
      <c r="Y161" s="616"/>
      <c r="Z161" s="616"/>
      <c r="AA161" s="616"/>
      <c r="AB161" s="616"/>
      <c r="AC161" s="616"/>
      <c r="AD161" s="26"/>
      <c r="AE161" s="26"/>
      <c r="AR161" s="161"/>
      <c r="AT161" s="161"/>
      <c r="AU161" s="161"/>
      <c r="AY161" s="14"/>
      <c r="BE161" s="162"/>
      <c r="BF161" s="162"/>
      <c r="BG161" s="162"/>
      <c r="BH161" s="162"/>
      <c r="BI161" s="162"/>
      <c r="BJ161" s="14"/>
      <c r="BK161" s="162"/>
      <c r="BL161" s="14"/>
      <c r="BM161" s="161"/>
    </row>
    <row r="162" spans="1:65" s="2" customFormat="1" ht="24.2" customHeight="1" x14ac:dyDescent="0.2">
      <c r="A162" s="26"/>
      <c r="B162" s="149"/>
      <c r="C162" s="167" t="s">
        <v>292</v>
      </c>
      <c r="D162" s="167" t="s">
        <v>261</v>
      </c>
      <c r="E162" s="168" t="s">
        <v>1473</v>
      </c>
      <c r="F162" s="224" t="s">
        <v>1840</v>
      </c>
      <c r="G162" s="383" t="s">
        <v>266</v>
      </c>
      <c r="H162" s="384">
        <v>6</v>
      </c>
      <c r="I162" s="385"/>
      <c r="J162" s="385"/>
      <c r="K162" s="386"/>
      <c r="L162" s="237"/>
      <c r="M162" s="370"/>
      <c r="N162" s="371"/>
      <c r="O162" s="233"/>
      <c r="P162" s="233"/>
      <c r="Q162" s="233"/>
      <c r="R162" s="233"/>
      <c r="S162" s="233"/>
      <c r="T162" s="234"/>
      <c r="U162" s="225"/>
      <c r="V162" s="225"/>
      <c r="W162" s="225"/>
      <c r="X162" s="26"/>
      <c r="Y162" s="26"/>
      <c r="Z162" s="26"/>
      <c r="AA162" s="26"/>
      <c r="AB162" s="26"/>
      <c r="AC162" s="26"/>
      <c r="AD162" s="26"/>
      <c r="AE162" s="26"/>
      <c r="AR162" s="161"/>
      <c r="AT162" s="161"/>
      <c r="AU162" s="161"/>
      <c r="AY162" s="14"/>
      <c r="BE162" s="162"/>
      <c r="BF162" s="162"/>
      <c r="BG162" s="162"/>
      <c r="BH162" s="162"/>
      <c r="BI162" s="162"/>
      <c r="BJ162" s="14"/>
      <c r="BK162" s="162"/>
      <c r="BL162" s="14"/>
      <c r="BM162" s="161"/>
    </row>
    <row r="163" spans="1:65" s="2" customFormat="1" ht="24.2" customHeight="1" x14ac:dyDescent="0.2">
      <c r="A163" s="26"/>
      <c r="B163" s="149"/>
      <c r="C163" s="167" t="s">
        <v>296</v>
      </c>
      <c r="D163" s="167" t="s">
        <v>261</v>
      </c>
      <c r="E163" s="168" t="s">
        <v>1474</v>
      </c>
      <c r="F163" s="169" t="s">
        <v>1475</v>
      </c>
      <c r="G163" s="170" t="s">
        <v>266</v>
      </c>
      <c r="H163" s="171">
        <v>2</v>
      </c>
      <c r="I163" s="172"/>
      <c r="J163" s="172"/>
      <c r="K163" s="173"/>
      <c r="L163" s="174"/>
      <c r="M163" s="175"/>
      <c r="N163" s="176"/>
      <c r="O163" s="159"/>
      <c r="P163" s="159"/>
      <c r="Q163" s="159"/>
      <c r="R163" s="159"/>
      <c r="S163" s="159"/>
      <c r="T163" s="160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1"/>
      <c r="AT163" s="161"/>
      <c r="AU163" s="161"/>
      <c r="AY163" s="14"/>
      <c r="BE163" s="162"/>
      <c r="BF163" s="162"/>
      <c r="BG163" s="162"/>
      <c r="BH163" s="162"/>
      <c r="BI163" s="162"/>
      <c r="BJ163" s="14"/>
      <c r="BK163" s="162"/>
      <c r="BL163" s="14"/>
      <c r="BM163" s="161"/>
    </row>
    <row r="164" spans="1:65" s="2" customFormat="1" ht="24.2" customHeight="1" x14ac:dyDescent="0.2">
      <c r="A164" s="26"/>
      <c r="B164" s="149"/>
      <c r="C164" s="167" t="s">
        <v>299</v>
      </c>
      <c r="D164" s="167" t="s">
        <v>261</v>
      </c>
      <c r="E164" s="168" t="s">
        <v>1476</v>
      </c>
      <c r="F164" s="169" t="s">
        <v>1477</v>
      </c>
      <c r="G164" s="170" t="s">
        <v>266</v>
      </c>
      <c r="H164" s="171">
        <v>2</v>
      </c>
      <c r="I164" s="172"/>
      <c r="J164" s="172"/>
      <c r="K164" s="173"/>
      <c r="L164" s="174"/>
      <c r="M164" s="175"/>
      <c r="N164" s="176"/>
      <c r="O164" s="159"/>
      <c r="P164" s="159"/>
      <c r="Q164" s="159"/>
      <c r="R164" s="159"/>
      <c r="S164" s="159"/>
      <c r="T164" s="160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1"/>
      <c r="AT164" s="161"/>
      <c r="AU164" s="161"/>
      <c r="AY164" s="14"/>
      <c r="BE164" s="162"/>
      <c r="BF164" s="162"/>
      <c r="BG164" s="162"/>
      <c r="BH164" s="162"/>
      <c r="BI164" s="162"/>
      <c r="BJ164" s="14"/>
      <c r="BK164" s="162"/>
      <c r="BL164" s="14"/>
      <c r="BM164" s="161"/>
    </row>
    <row r="165" spans="1:65" s="2" customFormat="1" ht="21.75" customHeight="1" x14ac:dyDescent="0.2">
      <c r="A165" s="26"/>
      <c r="B165" s="149"/>
      <c r="C165" s="167" t="s">
        <v>263</v>
      </c>
      <c r="D165" s="167" t="s">
        <v>261</v>
      </c>
      <c r="E165" s="168" t="s">
        <v>1478</v>
      </c>
      <c r="F165" s="169" t="s">
        <v>1479</v>
      </c>
      <c r="G165" s="170" t="s">
        <v>266</v>
      </c>
      <c r="H165" s="171">
        <v>1</v>
      </c>
      <c r="I165" s="172"/>
      <c r="J165" s="172"/>
      <c r="K165" s="173"/>
      <c r="L165" s="174"/>
      <c r="M165" s="175"/>
      <c r="N165" s="176"/>
      <c r="O165" s="159"/>
      <c r="P165" s="159"/>
      <c r="Q165" s="159"/>
      <c r="R165" s="159"/>
      <c r="S165" s="159"/>
      <c r="T165" s="160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1"/>
      <c r="AT165" s="161"/>
      <c r="AU165" s="161"/>
      <c r="AY165" s="14"/>
      <c r="BE165" s="162"/>
      <c r="BF165" s="162"/>
      <c r="BG165" s="162"/>
      <c r="BH165" s="162"/>
      <c r="BI165" s="162"/>
      <c r="BJ165" s="14"/>
      <c r="BK165" s="162"/>
      <c r="BL165" s="14"/>
      <c r="BM165" s="161"/>
    </row>
    <row r="166" spans="1:65" s="2" customFormat="1" ht="37.9" customHeight="1" x14ac:dyDescent="0.2">
      <c r="A166" s="26"/>
      <c r="B166" s="149"/>
      <c r="C166" s="167" t="s">
        <v>307</v>
      </c>
      <c r="D166" s="167" t="s">
        <v>261</v>
      </c>
      <c r="E166" s="168" t="s">
        <v>1480</v>
      </c>
      <c r="F166" s="169" t="s">
        <v>1481</v>
      </c>
      <c r="G166" s="170" t="s">
        <v>421</v>
      </c>
      <c r="H166" s="171">
        <v>72</v>
      </c>
      <c r="I166" s="172"/>
      <c r="J166" s="172"/>
      <c r="K166" s="173"/>
      <c r="L166" s="174"/>
      <c r="M166" s="175"/>
      <c r="N166" s="176"/>
      <c r="O166" s="159"/>
      <c r="P166" s="159"/>
      <c r="Q166" s="159"/>
      <c r="R166" s="159"/>
      <c r="S166" s="159"/>
      <c r="T166" s="160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1"/>
      <c r="AT166" s="161"/>
      <c r="AU166" s="161"/>
      <c r="AY166" s="14"/>
      <c r="BE166" s="162"/>
      <c r="BF166" s="162"/>
      <c r="BG166" s="162"/>
      <c r="BH166" s="162"/>
      <c r="BI166" s="162"/>
      <c r="BJ166" s="14"/>
      <c r="BK166" s="162"/>
      <c r="BL166" s="14"/>
      <c r="BM166" s="161"/>
    </row>
    <row r="167" spans="1:65" s="2" customFormat="1" ht="24.2" customHeight="1" x14ac:dyDescent="0.2">
      <c r="A167" s="26"/>
      <c r="B167" s="149"/>
      <c r="C167" s="167" t="s">
        <v>310</v>
      </c>
      <c r="D167" s="167" t="s">
        <v>261</v>
      </c>
      <c r="E167" s="168" t="s">
        <v>1482</v>
      </c>
      <c r="F167" s="169" t="s">
        <v>1483</v>
      </c>
      <c r="G167" s="170" t="s">
        <v>168</v>
      </c>
      <c r="H167" s="171">
        <v>12</v>
      </c>
      <c r="I167" s="172"/>
      <c r="J167" s="172"/>
      <c r="K167" s="173"/>
      <c r="L167" s="174"/>
      <c r="M167" s="175"/>
      <c r="N167" s="176"/>
      <c r="O167" s="159"/>
      <c r="P167" s="159"/>
      <c r="Q167" s="159"/>
      <c r="R167" s="159"/>
      <c r="S167" s="159"/>
      <c r="T167" s="160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1"/>
      <c r="AT167" s="161"/>
      <c r="AU167" s="161"/>
      <c r="AY167" s="14"/>
      <c r="BE167" s="162"/>
      <c r="BF167" s="162"/>
      <c r="BG167" s="162"/>
      <c r="BH167" s="162"/>
      <c r="BI167" s="162"/>
      <c r="BJ167" s="14"/>
      <c r="BK167" s="162"/>
      <c r="BL167" s="14"/>
      <c r="BM167" s="161"/>
    </row>
    <row r="168" spans="1:65" s="2" customFormat="1" ht="24.2" customHeight="1" x14ac:dyDescent="0.2">
      <c r="A168" s="26"/>
      <c r="B168" s="149"/>
      <c r="C168" s="167" t="s">
        <v>313</v>
      </c>
      <c r="D168" s="167" t="s">
        <v>261</v>
      </c>
      <c r="E168" s="168" t="s">
        <v>1484</v>
      </c>
      <c r="F168" s="169" t="s">
        <v>1485</v>
      </c>
      <c r="G168" s="170" t="s">
        <v>168</v>
      </c>
      <c r="H168" s="171">
        <v>12</v>
      </c>
      <c r="I168" s="172"/>
      <c r="J168" s="172"/>
      <c r="K168" s="173"/>
      <c r="L168" s="174"/>
      <c r="M168" s="175"/>
      <c r="N168" s="176"/>
      <c r="O168" s="159"/>
      <c r="P168" s="159"/>
      <c r="Q168" s="159"/>
      <c r="R168" s="159"/>
      <c r="S168" s="159"/>
      <c r="T168" s="160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1"/>
      <c r="AT168" s="161"/>
      <c r="AU168" s="161"/>
      <c r="AY168" s="14"/>
      <c r="BE168" s="162"/>
      <c r="BF168" s="162"/>
      <c r="BG168" s="162"/>
      <c r="BH168" s="162"/>
      <c r="BI168" s="162"/>
      <c r="BJ168" s="14"/>
      <c r="BK168" s="162"/>
      <c r="BL168" s="14"/>
      <c r="BM168" s="161"/>
    </row>
    <row r="169" spans="1:65" s="2" customFormat="1" ht="24.2" customHeight="1" x14ac:dyDescent="0.2">
      <c r="A169" s="26"/>
      <c r="B169" s="149"/>
      <c r="C169" s="167" t="s">
        <v>316</v>
      </c>
      <c r="D169" s="167" t="s">
        <v>261</v>
      </c>
      <c r="E169" s="168" t="s">
        <v>1449</v>
      </c>
      <c r="F169" s="169" t="s">
        <v>1450</v>
      </c>
      <c r="G169" s="170" t="s">
        <v>1451</v>
      </c>
      <c r="H169" s="171">
        <v>120</v>
      </c>
      <c r="I169" s="172"/>
      <c r="J169" s="172"/>
      <c r="K169" s="173"/>
      <c r="L169" s="174"/>
      <c r="M169" s="175"/>
      <c r="N169" s="176"/>
      <c r="O169" s="159"/>
      <c r="P169" s="159"/>
      <c r="Q169" s="159"/>
      <c r="R169" s="159"/>
      <c r="S169" s="159"/>
      <c r="T169" s="160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1"/>
      <c r="AT169" s="161"/>
      <c r="AU169" s="161"/>
      <c r="AY169" s="14"/>
      <c r="BE169" s="162"/>
      <c r="BF169" s="162"/>
      <c r="BG169" s="162"/>
      <c r="BH169" s="162"/>
      <c r="BI169" s="162"/>
      <c r="BJ169" s="14"/>
      <c r="BK169" s="162"/>
      <c r="BL169" s="14"/>
      <c r="BM169" s="161"/>
    </row>
    <row r="170" spans="1:65" s="2" customFormat="1" ht="24.2" customHeight="1" x14ac:dyDescent="0.2">
      <c r="A170" s="26"/>
      <c r="B170" s="149"/>
      <c r="C170" s="167" t="s">
        <v>319</v>
      </c>
      <c r="D170" s="167" t="s">
        <v>261</v>
      </c>
      <c r="E170" s="168" t="s">
        <v>1486</v>
      </c>
      <c r="F170" s="169" t="s">
        <v>1487</v>
      </c>
      <c r="G170" s="170" t="s">
        <v>266</v>
      </c>
      <c r="H170" s="171">
        <v>11</v>
      </c>
      <c r="I170" s="172"/>
      <c r="J170" s="172"/>
      <c r="K170" s="173"/>
      <c r="L170" s="174"/>
      <c r="M170" s="175"/>
      <c r="N170" s="176"/>
      <c r="O170" s="159"/>
      <c r="P170" s="159"/>
      <c r="Q170" s="159"/>
      <c r="R170" s="159"/>
      <c r="S170" s="159"/>
      <c r="T170" s="160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1"/>
      <c r="AT170" s="161"/>
      <c r="AU170" s="161"/>
      <c r="AY170" s="14"/>
      <c r="BE170" s="162"/>
      <c r="BF170" s="162"/>
      <c r="BG170" s="162"/>
      <c r="BH170" s="162"/>
      <c r="BI170" s="162"/>
      <c r="BJ170" s="14"/>
      <c r="BK170" s="162"/>
      <c r="BL170" s="14"/>
      <c r="BM170" s="161"/>
    </row>
    <row r="171" spans="1:65" s="2" customFormat="1" ht="24.2" customHeight="1" x14ac:dyDescent="0.2">
      <c r="A171" s="26"/>
      <c r="B171" s="149"/>
      <c r="C171" s="167" t="s">
        <v>322</v>
      </c>
      <c r="D171" s="167" t="s">
        <v>261</v>
      </c>
      <c r="E171" s="168" t="s">
        <v>1488</v>
      </c>
      <c r="F171" s="169" t="s">
        <v>1489</v>
      </c>
      <c r="G171" s="170" t="s">
        <v>168</v>
      </c>
      <c r="H171" s="171">
        <v>11</v>
      </c>
      <c r="I171" s="172"/>
      <c r="J171" s="172"/>
      <c r="K171" s="173"/>
      <c r="L171" s="174"/>
      <c r="M171" s="175"/>
      <c r="N171" s="176"/>
      <c r="O171" s="159"/>
      <c r="P171" s="159"/>
      <c r="Q171" s="159"/>
      <c r="R171" s="159"/>
      <c r="S171" s="159"/>
      <c r="T171" s="160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1"/>
      <c r="AT171" s="161"/>
      <c r="AU171" s="161"/>
      <c r="AY171" s="14"/>
      <c r="BE171" s="162"/>
      <c r="BF171" s="162"/>
      <c r="BG171" s="162"/>
      <c r="BH171" s="162"/>
      <c r="BI171" s="162"/>
      <c r="BJ171" s="14"/>
      <c r="BK171" s="162"/>
      <c r="BL171" s="14"/>
      <c r="BM171" s="161"/>
    </row>
    <row r="172" spans="1:65" s="12" customFormat="1" ht="22.9" customHeight="1" x14ac:dyDescent="0.2">
      <c r="B172" s="137"/>
      <c r="D172" s="138" t="s">
        <v>69</v>
      </c>
      <c r="E172" s="147" t="s">
        <v>1490</v>
      </c>
      <c r="F172" s="147" t="s">
        <v>1491</v>
      </c>
      <c r="J172" s="148"/>
      <c r="L172" s="137"/>
      <c r="M172" s="141"/>
      <c r="N172" s="142"/>
      <c r="O172" s="142"/>
      <c r="P172" s="143"/>
      <c r="Q172" s="142"/>
      <c r="R172" s="143"/>
      <c r="S172" s="142"/>
      <c r="T172" s="144"/>
      <c r="AR172" s="138"/>
      <c r="AT172" s="145"/>
      <c r="AU172" s="145"/>
      <c r="AY172" s="138"/>
      <c r="BK172" s="146"/>
    </row>
    <row r="173" spans="1:65" s="2" customFormat="1" ht="24.2" customHeight="1" x14ac:dyDescent="0.2">
      <c r="A173" s="26"/>
      <c r="B173" s="149"/>
      <c r="C173" s="167" t="s">
        <v>325</v>
      </c>
      <c r="D173" s="167" t="s">
        <v>261</v>
      </c>
      <c r="E173" s="168" t="s">
        <v>1492</v>
      </c>
      <c r="F173" s="224" t="s">
        <v>1841</v>
      </c>
      <c r="G173" s="383" t="s">
        <v>266</v>
      </c>
      <c r="H173" s="384">
        <v>4</v>
      </c>
      <c r="I173" s="385"/>
      <c r="J173" s="385"/>
      <c r="K173" s="386"/>
      <c r="L173" s="237"/>
      <c r="M173" s="370"/>
      <c r="N173" s="371"/>
      <c r="O173" s="233"/>
      <c r="P173" s="233"/>
      <c r="Q173" s="233"/>
      <c r="R173" s="233"/>
      <c r="S173" s="233"/>
      <c r="T173" s="234"/>
      <c r="U173" s="225"/>
      <c r="V173" s="225"/>
      <c r="W173" s="225"/>
      <c r="X173" s="26"/>
      <c r="Y173" s="26"/>
      <c r="Z173" s="26"/>
      <c r="AA173" s="26"/>
      <c r="AB173" s="26"/>
      <c r="AC173" s="26"/>
      <c r="AD173" s="26"/>
      <c r="AE173" s="26"/>
      <c r="AR173" s="161"/>
      <c r="AT173" s="161"/>
      <c r="AU173" s="161"/>
      <c r="AY173" s="14"/>
      <c r="BE173" s="162"/>
      <c r="BF173" s="162"/>
      <c r="BG173" s="162"/>
      <c r="BH173" s="162"/>
      <c r="BI173" s="162"/>
      <c r="BJ173" s="14"/>
      <c r="BK173" s="162"/>
      <c r="BL173" s="14"/>
      <c r="BM173" s="161"/>
    </row>
    <row r="174" spans="1:65" s="2" customFormat="1" ht="24" customHeight="1" x14ac:dyDescent="0.2">
      <c r="A174" s="26"/>
      <c r="B174" s="149"/>
      <c r="C174" s="167" t="s">
        <v>328</v>
      </c>
      <c r="D174" s="167" t="s">
        <v>261</v>
      </c>
      <c r="E174" s="168" t="s">
        <v>1493</v>
      </c>
      <c r="F174" s="224" t="s">
        <v>1760</v>
      </c>
      <c r="G174" s="383" t="s">
        <v>266</v>
      </c>
      <c r="H174" s="384">
        <v>4</v>
      </c>
      <c r="I174" s="385"/>
      <c r="J174" s="385"/>
      <c r="K174" s="386"/>
      <c r="L174" s="237"/>
      <c r="M174" s="370"/>
      <c r="N174" s="371"/>
      <c r="O174" s="233"/>
      <c r="P174" s="233"/>
      <c r="Q174" s="233"/>
      <c r="R174" s="233"/>
      <c r="S174" s="233"/>
      <c r="T174" s="234"/>
      <c r="U174" s="225"/>
      <c r="V174" s="225"/>
      <c r="W174" s="225"/>
      <c r="X174" s="26"/>
      <c r="Y174" s="26"/>
      <c r="Z174" s="26"/>
      <c r="AA174" s="26"/>
      <c r="AB174" s="26"/>
      <c r="AC174" s="26"/>
      <c r="AD174" s="26"/>
      <c r="AE174" s="26"/>
      <c r="AR174" s="161"/>
      <c r="AT174" s="161"/>
      <c r="AU174" s="161"/>
      <c r="AY174" s="14"/>
      <c r="BE174" s="162"/>
      <c r="BF174" s="162"/>
      <c r="BG174" s="162"/>
      <c r="BH174" s="162"/>
      <c r="BI174" s="162"/>
      <c r="BJ174" s="14"/>
      <c r="BK174" s="162"/>
      <c r="BL174" s="14"/>
      <c r="BM174" s="161"/>
    </row>
    <row r="175" spans="1:65" s="2" customFormat="1" ht="16.5" customHeight="1" x14ac:dyDescent="0.2">
      <c r="A175" s="26"/>
      <c r="B175" s="149"/>
      <c r="C175" s="167" t="s">
        <v>331</v>
      </c>
      <c r="D175" s="167" t="s">
        <v>261</v>
      </c>
      <c r="E175" s="168" t="s">
        <v>1494</v>
      </c>
      <c r="F175" s="224" t="s">
        <v>1495</v>
      </c>
      <c r="G175" s="383" t="s">
        <v>266</v>
      </c>
      <c r="H175" s="384">
        <v>8</v>
      </c>
      <c r="I175" s="385"/>
      <c r="J175" s="385"/>
      <c r="K175" s="386"/>
      <c r="L175" s="237"/>
      <c r="M175" s="370"/>
      <c r="N175" s="371"/>
      <c r="O175" s="233"/>
      <c r="P175" s="233"/>
      <c r="Q175" s="233"/>
      <c r="R175" s="233"/>
      <c r="S175" s="233"/>
      <c r="T175" s="234"/>
      <c r="U175" s="225"/>
      <c r="V175" s="225"/>
      <c r="W175" s="225"/>
      <c r="X175" s="26"/>
      <c r="Y175" s="26"/>
      <c r="Z175" s="26"/>
      <c r="AA175" s="26"/>
      <c r="AB175" s="26"/>
      <c r="AC175" s="26"/>
      <c r="AD175" s="26"/>
      <c r="AE175" s="26"/>
      <c r="AR175" s="161"/>
      <c r="AT175" s="161"/>
      <c r="AU175" s="161"/>
      <c r="AY175" s="14"/>
      <c r="BE175" s="162"/>
      <c r="BF175" s="162"/>
      <c r="BG175" s="162"/>
      <c r="BH175" s="162"/>
      <c r="BI175" s="162"/>
      <c r="BJ175" s="14"/>
      <c r="BK175" s="162"/>
      <c r="BL175" s="14"/>
      <c r="BM175" s="161"/>
    </row>
    <row r="176" spans="1:65" s="2" customFormat="1" ht="16.5" customHeight="1" x14ac:dyDescent="0.2">
      <c r="A176" s="26"/>
      <c r="B176" s="149"/>
      <c r="C176" s="167" t="s">
        <v>334</v>
      </c>
      <c r="D176" s="167" t="s">
        <v>261</v>
      </c>
      <c r="E176" s="168" t="s">
        <v>1496</v>
      </c>
      <c r="F176" s="224" t="s">
        <v>1497</v>
      </c>
      <c r="G176" s="383" t="s">
        <v>266</v>
      </c>
      <c r="H176" s="384">
        <v>3</v>
      </c>
      <c r="I176" s="385"/>
      <c r="J176" s="385"/>
      <c r="K176" s="386"/>
      <c r="L176" s="237"/>
      <c r="M176" s="370"/>
      <c r="N176" s="371"/>
      <c r="O176" s="233"/>
      <c r="P176" s="233"/>
      <c r="Q176" s="233"/>
      <c r="R176" s="233"/>
      <c r="S176" s="233"/>
      <c r="T176" s="234"/>
      <c r="U176" s="225"/>
      <c r="V176" s="225"/>
      <c r="W176" s="225"/>
      <c r="X176" s="26"/>
      <c r="Y176" s="26"/>
      <c r="Z176" s="26"/>
      <c r="AA176" s="26"/>
      <c r="AB176" s="26"/>
      <c r="AC176" s="26"/>
      <c r="AD176" s="26"/>
      <c r="AE176" s="26"/>
      <c r="AR176" s="161"/>
      <c r="AT176" s="161"/>
      <c r="AU176" s="161"/>
      <c r="AY176" s="14"/>
      <c r="BE176" s="162"/>
      <c r="BF176" s="162"/>
      <c r="BG176" s="162"/>
      <c r="BH176" s="162"/>
      <c r="BI176" s="162"/>
      <c r="BJ176" s="14"/>
      <c r="BK176" s="162"/>
      <c r="BL176" s="14"/>
      <c r="BM176" s="161"/>
    </row>
    <row r="177" spans="1:65" s="2" customFormat="1" ht="16.5" customHeight="1" x14ac:dyDescent="0.2">
      <c r="A177" s="26"/>
      <c r="B177" s="149"/>
      <c r="C177" s="167" t="s">
        <v>337</v>
      </c>
      <c r="D177" s="167" t="s">
        <v>261</v>
      </c>
      <c r="E177" s="168" t="s">
        <v>1498</v>
      </c>
      <c r="F177" s="224" t="s">
        <v>1499</v>
      </c>
      <c r="G177" s="383" t="s">
        <v>266</v>
      </c>
      <c r="H177" s="384">
        <v>8</v>
      </c>
      <c r="I177" s="385"/>
      <c r="J177" s="385"/>
      <c r="K177" s="386"/>
      <c r="L177" s="237"/>
      <c r="M177" s="370"/>
      <c r="N177" s="371"/>
      <c r="O177" s="233"/>
      <c r="P177" s="233"/>
      <c r="Q177" s="233"/>
      <c r="R177" s="233"/>
      <c r="S177" s="233"/>
      <c r="T177" s="234"/>
      <c r="U177" s="225"/>
      <c r="V177" s="225"/>
      <c r="W177" s="225"/>
      <c r="X177" s="26"/>
      <c r="Y177" s="26"/>
      <c r="Z177" s="26"/>
      <c r="AA177" s="26"/>
      <c r="AB177" s="26"/>
      <c r="AC177" s="26"/>
      <c r="AD177" s="26"/>
      <c r="AE177" s="26"/>
      <c r="AR177" s="161"/>
      <c r="AT177" s="161"/>
      <c r="AU177" s="161"/>
      <c r="AY177" s="14"/>
      <c r="BE177" s="162"/>
      <c r="BF177" s="162"/>
      <c r="BG177" s="162"/>
      <c r="BH177" s="162"/>
      <c r="BI177" s="162"/>
      <c r="BJ177" s="14"/>
      <c r="BK177" s="162"/>
      <c r="BL177" s="14"/>
      <c r="BM177" s="161"/>
    </row>
    <row r="178" spans="1:65" s="2" customFormat="1" ht="27.75" customHeight="1" x14ac:dyDescent="0.2">
      <c r="A178" s="26"/>
      <c r="B178" s="149"/>
      <c r="C178" s="167" t="s">
        <v>340</v>
      </c>
      <c r="D178" s="167" t="s">
        <v>261</v>
      </c>
      <c r="E178" s="168" t="s">
        <v>1500</v>
      </c>
      <c r="F178" s="224" t="s">
        <v>1759</v>
      </c>
      <c r="G178" s="383" t="s">
        <v>266</v>
      </c>
      <c r="H178" s="384">
        <v>8</v>
      </c>
      <c r="I178" s="385"/>
      <c r="J178" s="385"/>
      <c r="K178" s="386"/>
      <c r="L178" s="237"/>
      <c r="M178" s="370"/>
      <c r="N178" s="371"/>
      <c r="O178" s="233"/>
      <c r="P178" s="233"/>
      <c r="Q178" s="233"/>
      <c r="R178" s="233"/>
      <c r="S178" s="233"/>
      <c r="T178" s="234"/>
      <c r="U178" s="225"/>
      <c r="V178" s="225"/>
      <c r="W178" s="225"/>
      <c r="X178" s="26"/>
      <c r="Y178" s="26"/>
      <c r="Z178" s="26"/>
      <c r="AA178" s="26"/>
      <c r="AB178" s="26"/>
      <c r="AC178" s="26"/>
      <c r="AD178" s="26"/>
      <c r="AE178" s="26"/>
      <c r="AR178" s="161"/>
      <c r="AT178" s="161"/>
      <c r="AU178" s="161"/>
      <c r="AY178" s="14"/>
      <c r="BE178" s="162"/>
      <c r="BF178" s="162"/>
      <c r="BG178" s="162"/>
      <c r="BH178" s="162"/>
      <c r="BI178" s="162"/>
      <c r="BJ178" s="14"/>
      <c r="BK178" s="162"/>
      <c r="BL178" s="14"/>
      <c r="BM178" s="161"/>
    </row>
    <row r="179" spans="1:65" s="2" customFormat="1" ht="16.5" customHeight="1" x14ac:dyDescent="0.2">
      <c r="A179" s="26"/>
      <c r="B179" s="149"/>
      <c r="C179" s="167" t="s">
        <v>342</v>
      </c>
      <c r="D179" s="167" t="s">
        <v>261</v>
      </c>
      <c r="E179" s="168" t="s">
        <v>1501</v>
      </c>
      <c r="F179" s="169" t="s">
        <v>1502</v>
      </c>
      <c r="G179" s="170" t="s">
        <v>266</v>
      </c>
      <c r="H179" s="171">
        <v>1</v>
      </c>
      <c r="I179" s="172"/>
      <c r="J179" s="172"/>
      <c r="K179" s="173"/>
      <c r="L179" s="174"/>
      <c r="M179" s="175"/>
      <c r="N179" s="176"/>
      <c r="O179" s="159"/>
      <c r="P179" s="159"/>
      <c r="Q179" s="159"/>
      <c r="R179" s="159"/>
      <c r="S179" s="159"/>
      <c r="T179" s="160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1"/>
      <c r="AT179" s="161"/>
      <c r="AU179" s="161"/>
      <c r="AY179" s="14"/>
      <c r="BE179" s="162"/>
      <c r="BF179" s="162"/>
      <c r="BG179" s="162"/>
      <c r="BH179" s="162"/>
      <c r="BI179" s="162"/>
      <c r="BJ179" s="14"/>
      <c r="BK179" s="162"/>
      <c r="BL179" s="14"/>
      <c r="BM179" s="161"/>
    </row>
    <row r="180" spans="1:65" s="2" customFormat="1" ht="16.5" customHeight="1" x14ac:dyDescent="0.2">
      <c r="A180" s="26"/>
      <c r="B180" s="149"/>
      <c r="C180" s="167" t="s">
        <v>347</v>
      </c>
      <c r="D180" s="167" t="s">
        <v>261</v>
      </c>
      <c r="E180" s="168" t="s">
        <v>1503</v>
      </c>
      <c r="F180" s="169" t="s">
        <v>1504</v>
      </c>
      <c r="G180" s="170" t="s">
        <v>266</v>
      </c>
      <c r="H180" s="171">
        <v>1</v>
      </c>
      <c r="I180" s="172"/>
      <c r="J180" s="172"/>
      <c r="K180" s="173"/>
      <c r="L180" s="174"/>
      <c r="M180" s="175"/>
      <c r="N180" s="176"/>
      <c r="O180" s="159"/>
      <c r="P180" s="159"/>
      <c r="Q180" s="159"/>
      <c r="R180" s="159"/>
      <c r="S180" s="159"/>
      <c r="T180" s="160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1"/>
      <c r="AT180" s="161"/>
      <c r="AU180" s="161"/>
      <c r="AY180" s="14"/>
      <c r="BE180" s="162"/>
      <c r="BF180" s="162"/>
      <c r="BG180" s="162"/>
      <c r="BH180" s="162"/>
      <c r="BI180" s="162"/>
      <c r="BJ180" s="14"/>
      <c r="BK180" s="162"/>
      <c r="BL180" s="14"/>
      <c r="BM180" s="161"/>
    </row>
    <row r="181" spans="1:65" s="2" customFormat="1" ht="37.9" customHeight="1" x14ac:dyDescent="0.2">
      <c r="A181" s="26"/>
      <c r="B181" s="149"/>
      <c r="C181" s="167" t="s">
        <v>350</v>
      </c>
      <c r="D181" s="167" t="s">
        <v>261</v>
      </c>
      <c r="E181" s="168" t="s">
        <v>1505</v>
      </c>
      <c r="F181" s="169" t="s">
        <v>1506</v>
      </c>
      <c r="G181" s="170" t="s">
        <v>421</v>
      </c>
      <c r="H181" s="171">
        <v>7</v>
      </c>
      <c r="I181" s="172"/>
      <c r="J181" s="172"/>
      <c r="K181" s="173"/>
      <c r="L181" s="174"/>
      <c r="M181" s="175"/>
      <c r="N181" s="176"/>
      <c r="O181" s="159"/>
      <c r="P181" s="159"/>
      <c r="Q181" s="159"/>
      <c r="R181" s="159"/>
      <c r="S181" s="159"/>
      <c r="T181" s="160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1"/>
      <c r="AT181" s="161"/>
      <c r="AU181" s="161"/>
      <c r="AY181" s="14"/>
      <c r="BE181" s="162"/>
      <c r="BF181" s="162"/>
      <c r="BG181" s="162"/>
      <c r="BH181" s="162"/>
      <c r="BI181" s="162"/>
      <c r="BJ181" s="14"/>
      <c r="BK181" s="162"/>
      <c r="BL181" s="14"/>
      <c r="BM181" s="161"/>
    </row>
    <row r="182" spans="1:65" s="2" customFormat="1" ht="16.5" customHeight="1" x14ac:dyDescent="0.2">
      <c r="A182" s="26"/>
      <c r="B182" s="149"/>
      <c r="C182" s="167" t="s">
        <v>353</v>
      </c>
      <c r="D182" s="167" t="s">
        <v>261</v>
      </c>
      <c r="E182" s="168" t="s">
        <v>1507</v>
      </c>
      <c r="F182" s="169" t="s">
        <v>1508</v>
      </c>
      <c r="G182" s="170" t="s">
        <v>421</v>
      </c>
      <c r="H182" s="171">
        <v>24</v>
      </c>
      <c r="I182" s="172"/>
      <c r="J182" s="172"/>
      <c r="K182" s="173"/>
      <c r="L182" s="174"/>
      <c r="M182" s="175"/>
      <c r="N182" s="176"/>
      <c r="O182" s="159"/>
      <c r="P182" s="159"/>
      <c r="Q182" s="159"/>
      <c r="R182" s="159"/>
      <c r="S182" s="159"/>
      <c r="T182" s="160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1"/>
      <c r="AT182" s="161"/>
      <c r="AU182" s="161"/>
      <c r="AY182" s="14"/>
      <c r="BE182" s="162"/>
      <c r="BF182" s="162"/>
      <c r="BG182" s="162"/>
      <c r="BH182" s="162"/>
      <c r="BI182" s="162"/>
      <c r="BJ182" s="14"/>
      <c r="BK182" s="162"/>
      <c r="BL182" s="14"/>
      <c r="BM182" s="161"/>
    </row>
    <row r="183" spans="1:65" s="2" customFormat="1" ht="24.2" customHeight="1" x14ac:dyDescent="0.2">
      <c r="A183" s="26"/>
      <c r="B183" s="149"/>
      <c r="C183" s="167" t="s">
        <v>358</v>
      </c>
      <c r="D183" s="167" t="s">
        <v>261</v>
      </c>
      <c r="E183" s="168" t="s">
        <v>1509</v>
      </c>
      <c r="F183" s="169" t="s">
        <v>1510</v>
      </c>
      <c r="G183" s="170" t="s">
        <v>266</v>
      </c>
      <c r="H183" s="171">
        <v>2</v>
      </c>
      <c r="I183" s="172"/>
      <c r="J183" s="172"/>
      <c r="K183" s="173"/>
      <c r="L183" s="174"/>
      <c r="M183" s="175"/>
      <c r="N183" s="176"/>
      <c r="O183" s="159"/>
      <c r="P183" s="159"/>
      <c r="Q183" s="159"/>
      <c r="R183" s="159"/>
      <c r="S183" s="159"/>
      <c r="T183" s="160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1"/>
      <c r="AT183" s="161"/>
      <c r="AU183" s="161"/>
      <c r="AY183" s="14"/>
      <c r="BE183" s="162"/>
      <c r="BF183" s="162"/>
      <c r="BG183" s="162"/>
      <c r="BH183" s="162"/>
      <c r="BI183" s="162"/>
      <c r="BJ183" s="14"/>
      <c r="BK183" s="162"/>
      <c r="BL183" s="14"/>
      <c r="BM183" s="161"/>
    </row>
    <row r="184" spans="1:65" s="2" customFormat="1" ht="24.2" customHeight="1" x14ac:dyDescent="0.2">
      <c r="A184" s="26"/>
      <c r="B184" s="149"/>
      <c r="C184" s="167" t="s">
        <v>361</v>
      </c>
      <c r="D184" s="167" t="s">
        <v>261</v>
      </c>
      <c r="E184" s="168" t="s">
        <v>1447</v>
      </c>
      <c r="F184" s="169" t="s">
        <v>1448</v>
      </c>
      <c r="G184" s="170" t="s">
        <v>168</v>
      </c>
      <c r="H184" s="171">
        <v>6</v>
      </c>
      <c r="I184" s="172"/>
      <c r="J184" s="172"/>
      <c r="K184" s="173"/>
      <c r="L184" s="174"/>
      <c r="M184" s="175"/>
      <c r="N184" s="176"/>
      <c r="O184" s="159"/>
      <c r="P184" s="159"/>
      <c r="Q184" s="159"/>
      <c r="R184" s="159"/>
      <c r="S184" s="159"/>
      <c r="T184" s="160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1"/>
      <c r="AT184" s="161"/>
      <c r="AU184" s="161"/>
      <c r="AY184" s="14"/>
      <c r="BE184" s="162"/>
      <c r="BF184" s="162"/>
      <c r="BG184" s="162"/>
      <c r="BH184" s="162"/>
      <c r="BI184" s="162"/>
      <c r="BJ184" s="14"/>
      <c r="BK184" s="162"/>
      <c r="BL184" s="14"/>
      <c r="BM184" s="161"/>
    </row>
    <row r="185" spans="1:65" s="2" customFormat="1" ht="24.2" customHeight="1" x14ac:dyDescent="0.2">
      <c r="A185" s="26"/>
      <c r="B185" s="149"/>
      <c r="C185" s="167" t="s">
        <v>364</v>
      </c>
      <c r="D185" s="167" t="s">
        <v>261</v>
      </c>
      <c r="E185" s="168" t="s">
        <v>1449</v>
      </c>
      <c r="F185" s="169" t="s">
        <v>1450</v>
      </c>
      <c r="G185" s="170" t="s">
        <v>1451</v>
      </c>
      <c r="H185" s="171">
        <v>60</v>
      </c>
      <c r="I185" s="172"/>
      <c r="J185" s="172"/>
      <c r="K185" s="173"/>
      <c r="L185" s="174"/>
      <c r="M185" s="177"/>
      <c r="N185" s="178"/>
      <c r="O185" s="165"/>
      <c r="P185" s="165"/>
      <c r="Q185" s="165"/>
      <c r="R185" s="165"/>
      <c r="S185" s="165"/>
      <c r="T185" s="16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1"/>
      <c r="AT185" s="161"/>
      <c r="AU185" s="161"/>
      <c r="AY185" s="14"/>
      <c r="BE185" s="162"/>
      <c r="BF185" s="162"/>
      <c r="BG185" s="162"/>
      <c r="BH185" s="162"/>
      <c r="BI185" s="162"/>
      <c r="BJ185" s="14"/>
      <c r="BK185" s="162"/>
      <c r="BL185" s="14"/>
      <c r="BM185" s="161"/>
    </row>
    <row r="186" spans="1:65" s="12" customFormat="1" ht="22.9" customHeight="1" x14ac:dyDescent="0.2">
      <c r="B186" s="137"/>
      <c r="C186" s="440"/>
      <c r="D186" s="441" t="s">
        <v>69</v>
      </c>
      <c r="E186" s="222" t="s">
        <v>1651</v>
      </c>
      <c r="F186" s="222" t="s">
        <v>2533</v>
      </c>
      <c r="G186" s="442"/>
      <c r="H186" s="442"/>
      <c r="I186" s="442"/>
      <c r="J186" s="443"/>
      <c r="L186" s="137"/>
      <c r="M186" s="141"/>
      <c r="N186" s="142"/>
      <c r="O186" s="142"/>
      <c r="P186" s="143"/>
      <c r="Q186" s="142"/>
      <c r="R186" s="143"/>
      <c r="S186" s="142"/>
      <c r="T186" s="144"/>
      <c r="AR186" s="138"/>
      <c r="AT186" s="145"/>
      <c r="AU186" s="145"/>
      <c r="AY186" s="138"/>
      <c r="BK186" s="146"/>
    </row>
    <row r="187" spans="1:65" s="12" customFormat="1" ht="22.9" customHeight="1" x14ac:dyDescent="0.2">
      <c r="B187" s="137"/>
      <c r="D187" s="138" t="s">
        <v>69</v>
      </c>
      <c r="E187" s="147" t="s">
        <v>1652</v>
      </c>
      <c r="F187" s="147" t="s">
        <v>1666</v>
      </c>
      <c r="J187" s="148"/>
      <c r="L187" s="137"/>
      <c r="M187" s="141"/>
      <c r="N187" s="142"/>
      <c r="O187" s="142"/>
      <c r="P187" s="143"/>
      <c r="Q187" s="142"/>
      <c r="R187" s="143"/>
      <c r="S187" s="142"/>
      <c r="T187" s="144"/>
      <c r="AR187" s="138"/>
      <c r="AT187" s="145"/>
      <c r="AU187" s="145"/>
      <c r="AY187" s="138"/>
      <c r="BK187" s="146"/>
    </row>
    <row r="188" spans="1:65" s="184" customFormat="1" ht="16.5" customHeight="1" x14ac:dyDescent="0.2">
      <c r="A188" s="203"/>
      <c r="B188" s="188"/>
      <c r="C188" s="189">
        <v>52</v>
      </c>
      <c r="D188" s="189" t="s">
        <v>162</v>
      </c>
      <c r="E188" s="151" t="s">
        <v>1657</v>
      </c>
      <c r="F188" s="152" t="s">
        <v>1653</v>
      </c>
      <c r="G188" s="153" t="s">
        <v>266</v>
      </c>
      <c r="H188" s="190">
        <v>127</v>
      </c>
      <c r="I188" s="191"/>
      <c r="J188" s="191"/>
      <c r="K188" s="192"/>
      <c r="L188" s="187"/>
      <c r="M188" s="193"/>
      <c r="N188" s="194"/>
      <c r="O188" s="195"/>
      <c r="P188" s="195"/>
      <c r="Q188" s="195"/>
      <c r="R188" s="195"/>
      <c r="S188" s="195"/>
      <c r="T188" s="196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R188" s="197"/>
      <c r="AT188" s="197"/>
      <c r="AU188" s="197"/>
      <c r="AY188" s="185"/>
      <c r="BE188" s="198"/>
      <c r="BF188" s="198"/>
      <c r="BG188" s="198"/>
      <c r="BH188" s="198"/>
      <c r="BI188" s="198"/>
      <c r="BJ188" s="185"/>
      <c r="BK188" s="198"/>
      <c r="BL188" s="185"/>
      <c r="BM188" s="197"/>
    </row>
    <row r="189" spans="1:65" s="184" customFormat="1" ht="16.5" customHeight="1" x14ac:dyDescent="0.2">
      <c r="A189" s="203"/>
      <c r="B189" s="188"/>
      <c r="C189" s="204"/>
      <c r="D189" s="204"/>
      <c r="E189" s="205"/>
      <c r="F189" s="206" t="s">
        <v>1654</v>
      </c>
      <c r="G189" s="207"/>
      <c r="H189" s="208"/>
      <c r="I189" s="209"/>
      <c r="J189" s="209"/>
      <c r="K189" s="210"/>
      <c r="L189" s="187"/>
      <c r="M189" s="211"/>
      <c r="N189" s="194"/>
      <c r="O189" s="195"/>
      <c r="P189" s="195"/>
      <c r="Q189" s="195"/>
      <c r="R189" s="195"/>
      <c r="S189" s="195"/>
      <c r="T189" s="195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R189" s="197"/>
      <c r="AT189" s="197"/>
      <c r="AU189" s="197"/>
      <c r="AY189" s="185"/>
      <c r="BE189" s="198"/>
      <c r="BF189" s="198"/>
      <c r="BG189" s="198"/>
      <c r="BH189" s="198"/>
      <c r="BI189" s="198"/>
      <c r="BJ189" s="185"/>
      <c r="BK189" s="198"/>
      <c r="BL189" s="185"/>
      <c r="BM189" s="197"/>
    </row>
    <row r="190" spans="1:65" s="184" customFormat="1" ht="16.5" customHeight="1" x14ac:dyDescent="0.2">
      <c r="A190" s="203"/>
      <c r="B190" s="188"/>
      <c r="C190" s="212"/>
      <c r="D190" s="212"/>
      <c r="E190" s="213"/>
      <c r="F190" s="206" t="s">
        <v>1655</v>
      </c>
      <c r="G190" s="214"/>
      <c r="H190" s="215"/>
      <c r="I190" s="216"/>
      <c r="J190" s="216"/>
      <c r="K190" s="217"/>
      <c r="L190" s="174"/>
      <c r="M190" s="218"/>
      <c r="N190" s="176"/>
      <c r="O190" s="195"/>
      <c r="P190" s="195"/>
      <c r="Q190" s="195"/>
      <c r="R190" s="195"/>
      <c r="S190" s="195"/>
      <c r="T190" s="195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R190" s="197"/>
      <c r="AT190" s="197"/>
      <c r="AU190" s="197"/>
      <c r="AY190" s="185"/>
      <c r="BE190" s="198"/>
      <c r="BF190" s="198"/>
      <c r="BG190" s="198"/>
      <c r="BH190" s="198"/>
      <c r="BI190" s="198"/>
      <c r="BJ190" s="185"/>
      <c r="BK190" s="198"/>
      <c r="BL190" s="185"/>
      <c r="BM190" s="197"/>
    </row>
    <row r="191" spans="1:65" s="184" customFormat="1" ht="16.5" customHeight="1" x14ac:dyDescent="0.2">
      <c r="A191" s="203"/>
      <c r="B191" s="188"/>
      <c r="C191" s="189">
        <v>53</v>
      </c>
      <c r="D191" s="189" t="s">
        <v>162</v>
      </c>
      <c r="E191" s="151" t="s">
        <v>1656</v>
      </c>
      <c r="F191" s="152" t="s">
        <v>1658</v>
      </c>
      <c r="G191" s="153" t="s">
        <v>421</v>
      </c>
      <c r="H191" s="190">
        <v>100</v>
      </c>
      <c r="I191" s="191"/>
      <c r="J191" s="191"/>
      <c r="K191" s="192"/>
      <c r="L191" s="187"/>
      <c r="M191" s="193"/>
      <c r="N191" s="194"/>
      <c r="O191" s="195"/>
      <c r="P191" s="195"/>
      <c r="Q191" s="195"/>
      <c r="R191" s="195"/>
      <c r="S191" s="195"/>
      <c r="T191" s="196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R191" s="197"/>
      <c r="AT191" s="197"/>
      <c r="AU191" s="197"/>
      <c r="AY191" s="185"/>
      <c r="BE191" s="198"/>
      <c r="BF191" s="198"/>
      <c r="BG191" s="198"/>
      <c r="BH191" s="198"/>
      <c r="BI191" s="198"/>
      <c r="BJ191" s="185"/>
      <c r="BK191" s="198"/>
      <c r="BL191" s="185"/>
      <c r="BM191" s="197"/>
    </row>
    <row r="192" spans="1:65" s="184" customFormat="1" ht="16.5" customHeight="1" x14ac:dyDescent="0.2">
      <c r="A192" s="203"/>
      <c r="B192" s="188"/>
      <c r="C192" s="189">
        <v>54</v>
      </c>
      <c r="D192" s="189" t="s">
        <v>162</v>
      </c>
      <c r="E192" s="151" t="s">
        <v>1659</v>
      </c>
      <c r="F192" s="152" t="s">
        <v>1660</v>
      </c>
      <c r="G192" s="153" t="s">
        <v>266</v>
      </c>
      <c r="H192" s="190">
        <v>17</v>
      </c>
      <c r="I192" s="191"/>
      <c r="J192" s="191"/>
      <c r="K192" s="192"/>
      <c r="L192" s="187"/>
      <c r="M192" s="193"/>
      <c r="N192" s="194"/>
      <c r="O192" s="195"/>
      <c r="P192" s="195"/>
      <c r="Q192" s="195"/>
      <c r="R192" s="195"/>
      <c r="S192" s="195"/>
      <c r="T192" s="196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R192" s="197"/>
      <c r="AT192" s="197"/>
      <c r="AU192" s="197"/>
      <c r="AY192" s="185"/>
      <c r="BE192" s="198"/>
      <c r="BF192" s="198"/>
      <c r="BG192" s="198"/>
      <c r="BH192" s="198"/>
      <c r="BI192" s="198"/>
      <c r="BJ192" s="185"/>
      <c r="BK192" s="198"/>
      <c r="BL192" s="185"/>
      <c r="BM192" s="197"/>
    </row>
    <row r="193" spans="1:65" s="184" customFormat="1" ht="16.5" customHeight="1" x14ac:dyDescent="0.2">
      <c r="A193" s="203"/>
      <c r="B193" s="188"/>
      <c r="C193" s="212"/>
      <c r="D193" s="212"/>
      <c r="E193" s="213"/>
      <c r="F193" s="206" t="s">
        <v>1661</v>
      </c>
      <c r="G193" s="214"/>
      <c r="H193" s="215"/>
      <c r="I193" s="216"/>
      <c r="J193" s="216"/>
      <c r="K193" s="217"/>
      <c r="L193" s="174"/>
      <c r="M193" s="218"/>
      <c r="N193" s="176"/>
      <c r="O193" s="195"/>
      <c r="P193" s="195"/>
      <c r="Q193" s="195"/>
      <c r="R193" s="195"/>
      <c r="S193" s="195"/>
      <c r="T193" s="195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R193" s="197"/>
      <c r="AT193" s="197"/>
      <c r="AU193" s="197"/>
      <c r="AY193" s="185"/>
      <c r="BE193" s="198"/>
      <c r="BF193" s="198"/>
      <c r="BG193" s="198"/>
      <c r="BH193" s="198"/>
      <c r="BI193" s="198"/>
      <c r="BJ193" s="185"/>
      <c r="BK193" s="198"/>
      <c r="BL193" s="185"/>
      <c r="BM193" s="197"/>
    </row>
    <row r="194" spans="1:65" s="184" customFormat="1" ht="16.5" customHeight="1" x14ac:dyDescent="0.2">
      <c r="A194" s="203"/>
      <c r="B194" s="188"/>
      <c r="C194" s="212"/>
      <c r="D194" s="212"/>
      <c r="E194" s="213"/>
      <c r="F194" s="206" t="s">
        <v>1662</v>
      </c>
      <c r="G194" s="214"/>
      <c r="H194" s="215"/>
      <c r="I194" s="216"/>
      <c r="J194" s="216"/>
      <c r="K194" s="217"/>
      <c r="L194" s="174"/>
      <c r="M194" s="218"/>
      <c r="N194" s="176"/>
      <c r="O194" s="195"/>
      <c r="P194" s="195"/>
      <c r="Q194" s="195"/>
      <c r="R194" s="195"/>
      <c r="S194" s="195"/>
      <c r="T194" s="195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R194" s="197"/>
      <c r="AT194" s="197"/>
      <c r="AU194" s="197"/>
      <c r="AY194" s="185"/>
      <c r="BE194" s="198"/>
      <c r="BF194" s="198"/>
      <c r="BG194" s="198"/>
      <c r="BH194" s="198"/>
      <c r="BI194" s="198"/>
      <c r="BJ194" s="185"/>
      <c r="BK194" s="198"/>
      <c r="BL194" s="185"/>
      <c r="BM194" s="197"/>
    </row>
    <row r="195" spans="1:65" s="184" customFormat="1" ht="16.5" customHeight="1" x14ac:dyDescent="0.2">
      <c r="A195" s="203"/>
      <c r="B195" s="188"/>
      <c r="C195" s="189">
        <v>55</v>
      </c>
      <c r="D195" s="189" t="s">
        <v>162</v>
      </c>
      <c r="E195" s="200"/>
      <c r="F195" s="199" t="s">
        <v>1663</v>
      </c>
      <c r="G195" s="201" t="s">
        <v>421</v>
      </c>
      <c r="H195" s="190">
        <v>100</v>
      </c>
      <c r="I195" s="191"/>
      <c r="J195" s="191"/>
      <c r="K195" s="192"/>
      <c r="L195" s="187"/>
      <c r="M195" s="193"/>
      <c r="N195" s="194"/>
      <c r="O195" s="195"/>
      <c r="P195" s="195"/>
      <c r="Q195" s="195"/>
      <c r="R195" s="195"/>
      <c r="S195" s="195"/>
      <c r="T195" s="196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R195" s="197"/>
      <c r="AT195" s="197"/>
      <c r="AU195" s="197"/>
      <c r="AY195" s="185"/>
      <c r="BE195" s="198"/>
      <c r="BF195" s="198"/>
      <c r="BG195" s="198"/>
      <c r="BH195" s="198"/>
      <c r="BI195" s="198"/>
      <c r="BJ195" s="185"/>
      <c r="BK195" s="198"/>
      <c r="BL195" s="185"/>
      <c r="BM195" s="197"/>
    </row>
    <row r="196" spans="1:65" s="184" customFormat="1" ht="16.5" customHeight="1" x14ac:dyDescent="0.2">
      <c r="A196" s="203"/>
      <c r="B196" s="188"/>
      <c r="C196" s="189">
        <v>56</v>
      </c>
      <c r="D196" s="189" t="s">
        <v>162</v>
      </c>
      <c r="E196" s="200"/>
      <c r="F196" s="199" t="s">
        <v>1664</v>
      </c>
      <c r="G196" s="201" t="s">
        <v>421</v>
      </c>
      <c r="H196" s="190">
        <v>221</v>
      </c>
      <c r="I196" s="191"/>
      <c r="J196" s="191"/>
      <c r="K196" s="192"/>
      <c r="L196" s="187"/>
      <c r="M196" s="193"/>
      <c r="N196" s="194"/>
      <c r="O196" s="195"/>
      <c r="P196" s="195"/>
      <c r="Q196" s="195"/>
      <c r="R196" s="195"/>
      <c r="S196" s="195"/>
      <c r="T196" s="196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R196" s="197"/>
      <c r="AT196" s="197"/>
      <c r="AU196" s="197"/>
      <c r="AY196" s="185"/>
      <c r="BE196" s="198"/>
      <c r="BF196" s="198"/>
      <c r="BG196" s="198"/>
      <c r="BH196" s="198"/>
      <c r="BI196" s="198"/>
      <c r="BJ196" s="185"/>
      <c r="BK196" s="198"/>
      <c r="BL196" s="185"/>
      <c r="BM196" s="197"/>
    </row>
    <row r="197" spans="1:65" s="12" customFormat="1" ht="22.9" customHeight="1" x14ac:dyDescent="0.2">
      <c r="B197" s="137"/>
      <c r="D197" s="138" t="s">
        <v>69</v>
      </c>
      <c r="E197" s="147" t="s">
        <v>1665</v>
      </c>
      <c r="F197" s="147" t="s">
        <v>1667</v>
      </c>
      <c r="J197" s="148"/>
      <c r="L197" s="137"/>
      <c r="M197" s="141"/>
      <c r="N197" s="142"/>
      <c r="O197" s="142"/>
      <c r="P197" s="143"/>
      <c r="Q197" s="142"/>
      <c r="R197" s="143"/>
      <c r="S197" s="142"/>
      <c r="T197" s="144"/>
      <c r="AR197" s="138"/>
      <c r="AT197" s="145"/>
      <c r="AU197" s="145"/>
      <c r="AY197" s="138"/>
      <c r="BK197" s="146"/>
    </row>
    <row r="198" spans="1:65" s="184" customFormat="1" ht="16.5" customHeight="1" x14ac:dyDescent="0.2">
      <c r="A198" s="203"/>
      <c r="B198" s="188"/>
      <c r="C198" s="189">
        <v>55</v>
      </c>
      <c r="D198" s="189" t="s">
        <v>162</v>
      </c>
      <c r="E198" s="151" t="s">
        <v>1668</v>
      </c>
      <c r="F198" s="152" t="s">
        <v>1669</v>
      </c>
      <c r="G198" s="153" t="s">
        <v>266</v>
      </c>
      <c r="H198" s="190">
        <v>1</v>
      </c>
      <c r="I198" s="191"/>
      <c r="J198" s="191"/>
      <c r="K198" s="192"/>
      <c r="L198" s="187"/>
      <c r="M198" s="193"/>
      <c r="N198" s="194"/>
      <c r="O198" s="195"/>
      <c r="P198" s="195"/>
      <c r="Q198" s="195"/>
      <c r="R198" s="195"/>
      <c r="S198" s="195"/>
      <c r="T198" s="196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R198" s="197"/>
      <c r="AT198" s="197"/>
      <c r="AU198" s="197"/>
      <c r="AY198" s="185"/>
      <c r="BE198" s="198"/>
      <c r="BF198" s="198"/>
      <c r="BG198" s="198"/>
      <c r="BH198" s="198"/>
      <c r="BI198" s="198"/>
      <c r="BJ198" s="185"/>
      <c r="BK198" s="198"/>
      <c r="BL198" s="185"/>
      <c r="BM198" s="197"/>
    </row>
    <row r="199" spans="1:65" s="184" customFormat="1" ht="16.5" customHeight="1" x14ac:dyDescent="0.2">
      <c r="A199" s="203"/>
      <c r="B199" s="188"/>
      <c r="C199" s="204"/>
      <c r="D199" s="204"/>
      <c r="E199" s="205"/>
      <c r="F199" s="206" t="s">
        <v>1670</v>
      </c>
      <c r="G199" s="207"/>
      <c r="H199" s="208"/>
      <c r="I199" s="209"/>
      <c r="J199" s="209"/>
      <c r="K199" s="210"/>
      <c r="L199" s="187"/>
      <c r="M199" s="211"/>
      <c r="N199" s="194"/>
      <c r="O199" s="195"/>
      <c r="P199" s="195"/>
      <c r="Q199" s="195"/>
      <c r="R199" s="195"/>
      <c r="S199" s="195"/>
      <c r="T199" s="195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R199" s="197"/>
      <c r="AT199" s="197"/>
      <c r="AU199" s="197"/>
      <c r="AY199" s="185"/>
      <c r="BE199" s="198"/>
      <c r="BF199" s="198"/>
      <c r="BG199" s="198"/>
      <c r="BH199" s="198"/>
      <c r="BI199" s="198"/>
      <c r="BJ199" s="185"/>
      <c r="BK199" s="198"/>
      <c r="BL199" s="185"/>
      <c r="BM199" s="197"/>
    </row>
    <row r="200" spans="1:65" s="184" customFormat="1" ht="16.5" customHeight="1" x14ac:dyDescent="0.2">
      <c r="A200" s="203"/>
      <c r="B200" s="188"/>
      <c r="C200" s="212"/>
      <c r="D200" s="212"/>
      <c r="E200" s="213"/>
      <c r="F200" s="219" t="s">
        <v>1671</v>
      </c>
      <c r="G200" s="214"/>
      <c r="H200" s="215"/>
      <c r="I200" s="216"/>
      <c r="J200" s="216"/>
      <c r="K200" s="217"/>
      <c r="L200" s="174"/>
      <c r="M200" s="218"/>
      <c r="N200" s="176"/>
      <c r="O200" s="195"/>
      <c r="P200" s="195"/>
      <c r="Q200" s="195"/>
      <c r="R200" s="195"/>
      <c r="S200" s="195"/>
      <c r="T200" s="195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R200" s="197"/>
      <c r="AT200" s="197"/>
      <c r="AU200" s="197"/>
      <c r="AY200" s="185"/>
      <c r="BE200" s="198"/>
      <c r="BF200" s="198"/>
      <c r="BG200" s="198"/>
      <c r="BH200" s="198"/>
      <c r="BI200" s="198"/>
      <c r="BJ200" s="185"/>
      <c r="BK200" s="198"/>
      <c r="BL200" s="185"/>
      <c r="BM200" s="197"/>
    </row>
    <row r="201" spans="1:65" s="184" customFormat="1" ht="16.5" customHeight="1" x14ac:dyDescent="0.2">
      <c r="A201" s="203"/>
      <c r="B201" s="188"/>
      <c r="C201" s="212"/>
      <c r="D201" s="212"/>
      <c r="E201" s="213"/>
      <c r="F201" s="219" t="s">
        <v>1672</v>
      </c>
      <c r="G201" s="214"/>
      <c r="H201" s="215"/>
      <c r="I201" s="216"/>
      <c r="J201" s="216"/>
      <c r="K201" s="217"/>
      <c r="L201" s="174"/>
      <c r="M201" s="218"/>
      <c r="N201" s="176"/>
      <c r="O201" s="195"/>
      <c r="P201" s="195"/>
      <c r="Q201" s="195"/>
      <c r="R201" s="195"/>
      <c r="S201" s="195"/>
      <c r="T201" s="195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R201" s="197"/>
      <c r="AT201" s="197"/>
      <c r="AU201" s="197"/>
      <c r="AY201" s="185"/>
      <c r="BE201" s="198"/>
      <c r="BF201" s="198"/>
      <c r="BG201" s="198"/>
      <c r="BH201" s="198"/>
      <c r="BI201" s="198"/>
      <c r="BJ201" s="185"/>
      <c r="BK201" s="198"/>
      <c r="BL201" s="185"/>
      <c r="BM201" s="197"/>
    </row>
    <row r="202" spans="1:65" s="184" customFormat="1" ht="16.5" customHeight="1" x14ac:dyDescent="0.2">
      <c r="A202" s="203"/>
      <c r="B202" s="188"/>
      <c r="C202" s="212"/>
      <c r="D202" s="212"/>
      <c r="E202" s="213"/>
      <c r="F202" s="219" t="s">
        <v>1673</v>
      </c>
      <c r="G202" s="214"/>
      <c r="H202" s="215"/>
      <c r="I202" s="216"/>
      <c r="J202" s="216"/>
      <c r="K202" s="217"/>
      <c r="L202" s="174"/>
      <c r="M202" s="218"/>
      <c r="N202" s="176"/>
      <c r="O202" s="195"/>
      <c r="P202" s="195"/>
      <c r="Q202" s="195"/>
      <c r="R202" s="195"/>
      <c r="S202" s="195"/>
      <c r="T202" s="195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R202" s="197"/>
      <c r="AT202" s="197"/>
      <c r="AU202" s="197"/>
      <c r="AY202" s="185"/>
      <c r="BE202" s="198"/>
      <c r="BF202" s="198"/>
      <c r="BG202" s="198"/>
      <c r="BH202" s="198"/>
      <c r="BI202" s="198"/>
      <c r="BJ202" s="185"/>
      <c r="BK202" s="198"/>
      <c r="BL202" s="185"/>
      <c r="BM202" s="197"/>
    </row>
    <row r="203" spans="1:65" s="184" customFormat="1" ht="16.5" customHeight="1" x14ac:dyDescent="0.2">
      <c r="A203" s="203"/>
      <c r="B203" s="188"/>
      <c r="C203" s="212"/>
      <c r="D203" s="212"/>
      <c r="E203" s="213"/>
      <c r="F203" s="219" t="s">
        <v>1674</v>
      </c>
      <c r="G203" s="214"/>
      <c r="H203" s="215"/>
      <c r="I203" s="216"/>
      <c r="J203" s="216"/>
      <c r="K203" s="217"/>
      <c r="L203" s="174"/>
      <c r="M203" s="218"/>
      <c r="N203" s="176"/>
      <c r="O203" s="195"/>
      <c r="P203" s="195"/>
      <c r="Q203" s="195"/>
      <c r="R203" s="195"/>
      <c r="S203" s="195"/>
      <c r="T203" s="195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R203" s="197"/>
      <c r="AT203" s="197"/>
      <c r="AU203" s="197"/>
      <c r="AY203" s="185"/>
      <c r="BE203" s="198"/>
      <c r="BF203" s="198"/>
      <c r="BG203" s="198"/>
      <c r="BH203" s="198"/>
      <c r="BI203" s="198"/>
      <c r="BJ203" s="185"/>
      <c r="BK203" s="198"/>
      <c r="BL203" s="185"/>
      <c r="BM203" s="197"/>
    </row>
    <row r="204" spans="1:65" s="184" customFormat="1" ht="16.5" customHeight="1" x14ac:dyDescent="0.2">
      <c r="A204" s="203"/>
      <c r="B204" s="188"/>
      <c r="C204" s="212"/>
      <c r="D204" s="212"/>
      <c r="E204" s="213"/>
      <c r="F204" s="219" t="s">
        <v>1675</v>
      </c>
      <c r="G204" s="214"/>
      <c r="H204" s="215"/>
      <c r="I204" s="216"/>
      <c r="J204" s="216"/>
      <c r="K204" s="217"/>
      <c r="L204" s="174"/>
      <c r="M204" s="218"/>
      <c r="N204" s="176"/>
      <c r="O204" s="195"/>
      <c r="P204" s="195"/>
      <c r="Q204" s="195"/>
      <c r="R204" s="195"/>
      <c r="S204" s="195"/>
      <c r="T204" s="195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R204" s="197"/>
      <c r="AT204" s="197"/>
      <c r="AU204" s="197"/>
      <c r="AY204" s="185"/>
      <c r="BE204" s="198"/>
      <c r="BF204" s="198"/>
      <c r="BG204" s="198"/>
      <c r="BH204" s="198"/>
      <c r="BI204" s="198"/>
      <c r="BJ204" s="185"/>
      <c r="BK204" s="198"/>
      <c r="BL204" s="185"/>
      <c r="BM204" s="197"/>
    </row>
    <row r="205" spans="1:65" s="184" customFormat="1" ht="16.5" customHeight="1" x14ac:dyDescent="0.2">
      <c r="A205" s="203"/>
      <c r="B205" s="188"/>
      <c r="C205" s="212"/>
      <c r="D205" s="212"/>
      <c r="E205" s="213"/>
      <c r="F205" s="219" t="s">
        <v>1676</v>
      </c>
      <c r="G205" s="214"/>
      <c r="H205" s="215"/>
      <c r="I205" s="216"/>
      <c r="J205" s="216"/>
      <c r="K205" s="217"/>
      <c r="L205" s="174"/>
      <c r="M205" s="218"/>
      <c r="N205" s="176"/>
      <c r="O205" s="195"/>
      <c r="P205" s="195"/>
      <c r="Q205" s="195"/>
      <c r="R205" s="195"/>
      <c r="S205" s="195"/>
      <c r="T205" s="195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R205" s="197"/>
      <c r="AT205" s="197"/>
      <c r="AU205" s="197"/>
      <c r="AY205" s="185"/>
      <c r="BE205" s="198"/>
      <c r="BF205" s="198"/>
      <c r="BG205" s="198"/>
      <c r="BH205" s="198"/>
      <c r="BI205" s="198"/>
      <c r="BJ205" s="185"/>
      <c r="BK205" s="198"/>
      <c r="BL205" s="185"/>
      <c r="BM205" s="197"/>
    </row>
    <row r="206" spans="1:65" s="184" customFormat="1" ht="16.5" customHeight="1" x14ac:dyDescent="0.2">
      <c r="A206" s="203"/>
      <c r="B206" s="188"/>
      <c r="C206" s="189">
        <v>56</v>
      </c>
      <c r="D206" s="189" t="s">
        <v>162</v>
      </c>
      <c r="E206" s="200" t="s">
        <v>1677</v>
      </c>
      <c r="F206" s="199" t="s">
        <v>1678</v>
      </c>
      <c r="G206" s="153" t="s">
        <v>266</v>
      </c>
      <c r="H206" s="190">
        <v>1</v>
      </c>
      <c r="I206" s="191"/>
      <c r="J206" s="191"/>
      <c r="K206" s="192"/>
      <c r="L206" s="187"/>
      <c r="M206" s="193"/>
      <c r="N206" s="194"/>
      <c r="O206" s="195"/>
      <c r="P206" s="195"/>
      <c r="Q206" s="195"/>
      <c r="R206" s="195"/>
      <c r="S206" s="195"/>
      <c r="T206" s="196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R206" s="197"/>
      <c r="AT206" s="197"/>
      <c r="AU206" s="197"/>
      <c r="AY206" s="185"/>
      <c r="BE206" s="198"/>
      <c r="BF206" s="198"/>
      <c r="BG206" s="198"/>
      <c r="BH206" s="198"/>
      <c r="BI206" s="198"/>
      <c r="BJ206" s="185"/>
      <c r="BK206" s="198"/>
      <c r="BL206" s="185"/>
      <c r="BM206" s="197"/>
    </row>
    <row r="207" spans="1:65" s="184" customFormat="1" ht="16.5" customHeight="1" x14ac:dyDescent="0.2">
      <c r="A207" s="203"/>
      <c r="B207" s="188"/>
      <c r="C207" s="212"/>
      <c r="D207" s="212"/>
      <c r="E207" s="213"/>
      <c r="F207" s="219" t="s">
        <v>1679</v>
      </c>
      <c r="G207" s="214"/>
      <c r="H207" s="215"/>
      <c r="I207" s="216"/>
      <c r="J207" s="216"/>
      <c r="K207" s="217"/>
      <c r="L207" s="174"/>
      <c r="M207" s="218"/>
      <c r="N207" s="176"/>
      <c r="O207" s="195"/>
      <c r="P207" s="195"/>
      <c r="Q207" s="195"/>
      <c r="R207" s="195"/>
      <c r="S207" s="195"/>
      <c r="T207" s="195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R207" s="197"/>
      <c r="AT207" s="197"/>
      <c r="AU207" s="197"/>
      <c r="AY207" s="185"/>
      <c r="BE207" s="198"/>
      <c r="BF207" s="198"/>
      <c r="BG207" s="198"/>
      <c r="BH207" s="198"/>
      <c r="BI207" s="198"/>
      <c r="BJ207" s="185"/>
      <c r="BK207" s="198"/>
      <c r="BL207" s="185"/>
      <c r="BM207" s="197"/>
    </row>
    <row r="208" spans="1:65" s="184" customFormat="1" ht="16.5" customHeight="1" x14ac:dyDescent="0.2">
      <c r="A208" s="203"/>
      <c r="B208" s="188"/>
      <c r="C208" s="212"/>
      <c r="D208" s="212"/>
      <c r="E208" s="213"/>
      <c r="F208" s="219" t="s">
        <v>1680</v>
      </c>
      <c r="G208" s="214"/>
      <c r="H208" s="215"/>
      <c r="I208" s="216"/>
      <c r="J208" s="216"/>
      <c r="K208" s="217"/>
      <c r="L208" s="174"/>
      <c r="M208" s="218"/>
      <c r="N208" s="176"/>
      <c r="O208" s="195"/>
      <c r="P208" s="195"/>
      <c r="Q208" s="195"/>
      <c r="R208" s="195"/>
      <c r="S208" s="195"/>
      <c r="T208" s="195"/>
      <c r="U208" s="203"/>
      <c r="V208" s="203"/>
      <c r="W208" s="203"/>
      <c r="X208" s="203"/>
      <c r="Y208" s="203"/>
      <c r="Z208" s="203"/>
      <c r="AA208" s="203"/>
      <c r="AB208" s="203"/>
      <c r="AC208" s="203"/>
      <c r="AD208" s="203"/>
      <c r="AE208" s="203"/>
      <c r="AR208" s="197"/>
      <c r="AT208" s="197"/>
      <c r="AU208" s="197"/>
      <c r="AY208" s="185"/>
      <c r="BE208" s="198"/>
      <c r="BF208" s="198"/>
      <c r="BG208" s="198"/>
      <c r="BH208" s="198"/>
      <c r="BI208" s="198"/>
      <c r="BJ208" s="185"/>
      <c r="BK208" s="198"/>
      <c r="BL208" s="185"/>
      <c r="BM208" s="197"/>
    </row>
    <row r="209" spans="1:65" s="184" customFormat="1" ht="16.5" customHeight="1" x14ac:dyDescent="0.2">
      <c r="A209" s="203"/>
      <c r="B209" s="188"/>
      <c r="C209" s="212"/>
      <c r="D209" s="212"/>
      <c r="E209" s="213"/>
      <c r="F209" s="219" t="s">
        <v>1681</v>
      </c>
      <c r="G209" s="214"/>
      <c r="H209" s="215"/>
      <c r="I209" s="216"/>
      <c r="J209" s="216"/>
      <c r="K209" s="217"/>
      <c r="L209" s="174"/>
      <c r="M209" s="218"/>
      <c r="N209" s="176"/>
      <c r="O209" s="195"/>
      <c r="P209" s="195"/>
      <c r="Q209" s="195"/>
      <c r="R209" s="195"/>
      <c r="S209" s="195"/>
      <c r="T209" s="195"/>
      <c r="U209" s="203"/>
      <c r="V209" s="203"/>
      <c r="W209" s="203"/>
      <c r="X209" s="203"/>
      <c r="Y209" s="203"/>
      <c r="Z209" s="203"/>
      <c r="AA209" s="203"/>
      <c r="AB209" s="203"/>
      <c r="AC209" s="203"/>
      <c r="AD209" s="203"/>
      <c r="AE209" s="203"/>
      <c r="AR209" s="197"/>
      <c r="AT209" s="197"/>
      <c r="AU209" s="197"/>
      <c r="AY209" s="185"/>
      <c r="BE209" s="198"/>
      <c r="BF209" s="198"/>
      <c r="BG209" s="198"/>
      <c r="BH209" s="198"/>
      <c r="BI209" s="198"/>
      <c r="BJ209" s="185"/>
      <c r="BK209" s="198"/>
      <c r="BL209" s="185"/>
      <c r="BM209" s="197"/>
    </row>
    <row r="210" spans="1:65" s="184" customFormat="1" ht="16.5" customHeight="1" x14ac:dyDescent="0.2">
      <c r="A210" s="203"/>
      <c r="B210" s="188"/>
      <c r="C210" s="189">
        <v>57</v>
      </c>
      <c r="D210" s="189" t="s">
        <v>162</v>
      </c>
      <c r="E210" s="200" t="s">
        <v>1682</v>
      </c>
      <c r="F210" s="199" t="s">
        <v>1683</v>
      </c>
      <c r="G210" s="153" t="s">
        <v>266</v>
      </c>
      <c r="H210" s="190">
        <v>2</v>
      </c>
      <c r="I210" s="191"/>
      <c r="J210" s="191"/>
      <c r="K210" s="192"/>
      <c r="L210" s="187"/>
      <c r="M210" s="193"/>
      <c r="N210" s="194"/>
      <c r="O210" s="195"/>
      <c r="P210" s="195"/>
      <c r="Q210" s="195"/>
      <c r="R210" s="195"/>
      <c r="S210" s="195"/>
      <c r="T210" s="196"/>
      <c r="U210" s="203"/>
      <c r="V210" s="203"/>
      <c r="W210" s="203"/>
      <c r="X210" s="203"/>
      <c r="Y210" s="203"/>
      <c r="Z210" s="203"/>
      <c r="AA210" s="203"/>
      <c r="AB210" s="203"/>
      <c r="AC210" s="203"/>
      <c r="AD210" s="203"/>
      <c r="AE210" s="203"/>
      <c r="AR210" s="197"/>
      <c r="AT210" s="197"/>
      <c r="AU210" s="197"/>
      <c r="AY210" s="185"/>
      <c r="BE210" s="198"/>
      <c r="BF210" s="198"/>
      <c r="BG210" s="198"/>
      <c r="BH210" s="198"/>
      <c r="BI210" s="198"/>
      <c r="BJ210" s="185"/>
      <c r="BK210" s="198"/>
      <c r="BL210" s="185"/>
      <c r="BM210" s="197"/>
    </row>
    <row r="211" spans="1:65" s="184" customFormat="1" ht="16.5" customHeight="1" x14ac:dyDescent="0.2">
      <c r="A211" s="203"/>
      <c r="B211" s="188"/>
      <c r="C211" s="189">
        <v>58</v>
      </c>
      <c r="D211" s="189" t="s">
        <v>162</v>
      </c>
      <c r="E211" s="200" t="s">
        <v>1684</v>
      </c>
      <c r="F211" s="199" t="s">
        <v>1685</v>
      </c>
      <c r="G211" s="153" t="s">
        <v>266</v>
      </c>
      <c r="H211" s="190">
        <v>8</v>
      </c>
      <c r="I211" s="191"/>
      <c r="J211" s="191"/>
      <c r="K211" s="192"/>
      <c r="L211" s="187"/>
      <c r="M211" s="193"/>
      <c r="N211" s="194"/>
      <c r="O211" s="195"/>
      <c r="P211" s="195"/>
      <c r="Q211" s="195"/>
      <c r="R211" s="195"/>
      <c r="S211" s="195"/>
      <c r="T211" s="196"/>
      <c r="U211" s="203"/>
      <c r="V211" s="203"/>
      <c r="W211" s="203"/>
      <c r="X211" s="203"/>
      <c r="Y211" s="203"/>
      <c r="Z211" s="203"/>
      <c r="AA211" s="203"/>
      <c r="AB211" s="203"/>
      <c r="AC211" s="203"/>
      <c r="AD211" s="203"/>
      <c r="AE211" s="203"/>
      <c r="AR211" s="197"/>
      <c r="AT211" s="197"/>
      <c r="AU211" s="197"/>
      <c r="AY211" s="185"/>
      <c r="BE211" s="198"/>
      <c r="BF211" s="198"/>
      <c r="BG211" s="198"/>
      <c r="BH211" s="198"/>
      <c r="BI211" s="198"/>
      <c r="BJ211" s="185"/>
      <c r="BK211" s="198"/>
      <c r="BL211" s="185"/>
      <c r="BM211" s="197"/>
    </row>
    <row r="212" spans="1:65" s="184" customFormat="1" ht="16.5" customHeight="1" x14ac:dyDescent="0.2">
      <c r="A212" s="203"/>
      <c r="B212" s="188"/>
      <c r="C212" s="189">
        <v>59</v>
      </c>
      <c r="D212" s="189" t="s">
        <v>162</v>
      </c>
      <c r="E212" s="200"/>
      <c r="F212" s="199" t="s">
        <v>1686</v>
      </c>
      <c r="G212" s="201" t="s">
        <v>168</v>
      </c>
      <c r="H212" s="190">
        <v>11</v>
      </c>
      <c r="I212" s="191"/>
      <c r="J212" s="191"/>
      <c r="K212" s="192"/>
      <c r="L212" s="187"/>
      <c r="M212" s="193"/>
      <c r="N212" s="194"/>
      <c r="O212" s="195"/>
      <c r="P212" s="195"/>
      <c r="Q212" s="195"/>
      <c r="R212" s="195"/>
      <c r="S212" s="195"/>
      <c r="T212" s="196"/>
      <c r="U212" s="203"/>
      <c r="V212" s="203"/>
      <c r="W212" s="203"/>
      <c r="X212" s="203"/>
      <c r="Y212" s="203"/>
      <c r="Z212" s="203"/>
      <c r="AA212" s="203"/>
      <c r="AB212" s="203"/>
      <c r="AC212" s="203"/>
      <c r="AD212" s="203"/>
      <c r="AE212" s="203"/>
      <c r="AR212" s="197"/>
      <c r="AT212" s="197"/>
      <c r="AU212" s="197"/>
      <c r="AY212" s="185"/>
      <c r="BE212" s="198"/>
      <c r="BF212" s="198"/>
      <c r="BG212" s="198"/>
      <c r="BH212" s="198"/>
      <c r="BI212" s="198"/>
      <c r="BJ212" s="185"/>
      <c r="BK212" s="198"/>
      <c r="BL212" s="185"/>
      <c r="BM212" s="197"/>
    </row>
    <row r="213" spans="1:65" s="184" customFormat="1" ht="16.5" customHeight="1" x14ac:dyDescent="0.2">
      <c r="A213" s="203"/>
      <c r="B213" s="188"/>
      <c r="C213" s="189">
        <v>60</v>
      </c>
      <c r="D213" s="189" t="s">
        <v>162</v>
      </c>
      <c r="E213" s="200"/>
      <c r="F213" s="199" t="s">
        <v>1687</v>
      </c>
      <c r="G213" s="201" t="s">
        <v>168</v>
      </c>
      <c r="H213" s="190">
        <v>44</v>
      </c>
      <c r="I213" s="191"/>
      <c r="J213" s="191"/>
      <c r="K213" s="192"/>
      <c r="L213" s="187"/>
      <c r="M213" s="193"/>
      <c r="N213" s="194"/>
      <c r="O213" s="195"/>
      <c r="P213" s="195"/>
      <c r="Q213" s="195"/>
      <c r="R213" s="195"/>
      <c r="S213" s="195"/>
      <c r="T213" s="196"/>
      <c r="U213" s="203"/>
      <c r="V213" s="203"/>
      <c r="W213" s="203"/>
      <c r="X213" s="203"/>
      <c r="Y213" s="203"/>
      <c r="Z213" s="203"/>
      <c r="AA213" s="203"/>
      <c r="AB213" s="203"/>
      <c r="AC213" s="203"/>
      <c r="AD213" s="203"/>
      <c r="AE213" s="203"/>
      <c r="AR213" s="197"/>
      <c r="AT213" s="197"/>
      <c r="AU213" s="197"/>
      <c r="AY213" s="185"/>
      <c r="BE213" s="198"/>
      <c r="BF213" s="198"/>
      <c r="BG213" s="198"/>
      <c r="BH213" s="198"/>
      <c r="BI213" s="198"/>
      <c r="BJ213" s="185"/>
      <c r="BK213" s="198"/>
      <c r="BL213" s="185"/>
      <c r="BM213" s="197"/>
    </row>
    <row r="214" spans="1:65" s="184" customFormat="1" ht="16.5" customHeight="1" x14ac:dyDescent="0.2">
      <c r="A214" s="203"/>
      <c r="B214" s="188"/>
      <c r="C214" s="204"/>
      <c r="D214" s="204"/>
      <c r="E214" s="220"/>
      <c r="F214" s="221" t="s">
        <v>1688</v>
      </c>
      <c r="G214" s="207"/>
      <c r="H214" s="208"/>
      <c r="I214" s="209"/>
      <c r="J214" s="209"/>
      <c r="K214" s="210"/>
      <c r="L214" s="187"/>
      <c r="M214" s="211"/>
      <c r="N214" s="194"/>
      <c r="O214" s="195"/>
      <c r="P214" s="195"/>
      <c r="Q214" s="195"/>
      <c r="R214" s="195"/>
      <c r="S214" s="195"/>
      <c r="T214" s="195"/>
      <c r="U214" s="203"/>
      <c r="V214" s="203"/>
      <c r="W214" s="203"/>
      <c r="X214" s="203"/>
      <c r="Y214" s="203"/>
      <c r="Z214" s="203"/>
      <c r="AA214" s="203"/>
      <c r="AB214" s="203"/>
      <c r="AC214" s="203"/>
      <c r="AD214" s="203"/>
      <c r="AE214" s="203"/>
      <c r="AR214" s="197"/>
      <c r="AT214" s="197"/>
      <c r="AU214" s="197"/>
      <c r="AY214" s="185"/>
      <c r="BE214" s="198"/>
      <c r="BF214" s="198"/>
      <c r="BG214" s="198"/>
      <c r="BH214" s="198"/>
      <c r="BI214" s="198"/>
      <c r="BJ214" s="185"/>
      <c r="BK214" s="198"/>
      <c r="BL214" s="185"/>
      <c r="BM214" s="197"/>
    </row>
    <row r="215" spans="1:65" s="184" customFormat="1" ht="16.5" customHeight="1" x14ac:dyDescent="0.2">
      <c r="A215" s="203"/>
      <c r="B215" s="188"/>
      <c r="C215" s="204"/>
      <c r="D215" s="204"/>
      <c r="E215" s="220"/>
      <c r="F215" s="221" t="s">
        <v>1689</v>
      </c>
      <c r="G215" s="207"/>
      <c r="H215" s="208"/>
      <c r="I215" s="209"/>
      <c r="J215" s="209"/>
      <c r="K215" s="210"/>
      <c r="L215" s="187"/>
      <c r="M215" s="211"/>
      <c r="N215" s="194"/>
      <c r="O215" s="195"/>
      <c r="P215" s="195"/>
      <c r="Q215" s="195"/>
      <c r="R215" s="195"/>
      <c r="S215" s="195"/>
      <c r="T215" s="195"/>
      <c r="U215" s="203"/>
      <c r="V215" s="203"/>
      <c r="W215" s="203"/>
      <c r="X215" s="203"/>
      <c r="Y215" s="203"/>
      <c r="Z215" s="203"/>
      <c r="AA215" s="203"/>
      <c r="AB215" s="203"/>
      <c r="AC215" s="203"/>
      <c r="AD215" s="203"/>
      <c r="AE215" s="203"/>
      <c r="AR215" s="197"/>
      <c r="AT215" s="197"/>
      <c r="AU215" s="197"/>
      <c r="AY215" s="185"/>
      <c r="BE215" s="198"/>
      <c r="BF215" s="198"/>
      <c r="BG215" s="198"/>
      <c r="BH215" s="198"/>
      <c r="BI215" s="198"/>
      <c r="BJ215" s="185"/>
      <c r="BK215" s="198"/>
      <c r="BL215" s="185"/>
      <c r="BM215" s="197"/>
    </row>
    <row r="216" spans="1:65" s="184" customFormat="1" ht="16.5" customHeight="1" x14ac:dyDescent="0.2">
      <c r="A216" s="203"/>
      <c r="B216" s="188"/>
      <c r="C216" s="189">
        <v>61</v>
      </c>
      <c r="D216" s="189" t="s">
        <v>162</v>
      </c>
      <c r="E216" s="200"/>
      <c r="F216" s="199" t="s">
        <v>1690</v>
      </c>
      <c r="G216" s="201" t="s">
        <v>421</v>
      </c>
      <c r="H216" s="190">
        <v>28</v>
      </c>
      <c r="I216" s="191"/>
      <c r="J216" s="191"/>
      <c r="K216" s="192"/>
      <c r="L216" s="187"/>
      <c r="M216" s="193"/>
      <c r="N216" s="194"/>
      <c r="O216" s="195"/>
      <c r="P216" s="195"/>
      <c r="Q216" s="195"/>
      <c r="R216" s="195"/>
      <c r="S216" s="195"/>
      <c r="T216" s="196"/>
      <c r="U216" s="203"/>
      <c r="V216" s="203"/>
      <c r="W216" s="203"/>
      <c r="X216" s="203"/>
      <c r="Y216" s="203"/>
      <c r="Z216" s="203"/>
      <c r="AA216" s="203"/>
      <c r="AB216" s="203"/>
      <c r="AC216" s="203"/>
      <c r="AD216" s="203"/>
      <c r="AE216" s="203"/>
      <c r="AR216" s="197"/>
      <c r="AT216" s="197"/>
      <c r="AU216" s="197"/>
      <c r="AY216" s="185"/>
      <c r="BE216" s="198"/>
      <c r="BF216" s="198"/>
      <c r="BG216" s="198"/>
      <c r="BH216" s="198"/>
      <c r="BI216" s="198"/>
      <c r="BJ216" s="185"/>
      <c r="BK216" s="198"/>
      <c r="BL216" s="185"/>
      <c r="BM216" s="197"/>
    </row>
    <row r="217" spans="1:65" s="184" customFormat="1" ht="16.5" customHeight="1" x14ac:dyDescent="0.2">
      <c r="A217" s="203"/>
      <c r="B217" s="188"/>
      <c r="C217" s="189">
        <v>62</v>
      </c>
      <c r="D217" s="189" t="s">
        <v>162</v>
      </c>
      <c r="E217" s="200"/>
      <c r="F217" s="199" t="s">
        <v>1691</v>
      </c>
      <c r="G217" s="201" t="s">
        <v>421</v>
      </c>
      <c r="H217" s="190">
        <v>30</v>
      </c>
      <c r="I217" s="191"/>
      <c r="J217" s="191"/>
      <c r="K217" s="192"/>
      <c r="L217" s="187"/>
      <c r="M217" s="193"/>
      <c r="N217" s="194"/>
      <c r="O217" s="195"/>
      <c r="P217" s="195"/>
      <c r="Q217" s="195"/>
      <c r="R217" s="195"/>
      <c r="S217" s="195"/>
      <c r="T217" s="196"/>
      <c r="U217" s="203"/>
      <c r="V217" s="203"/>
      <c r="W217" s="203"/>
      <c r="X217" s="203"/>
      <c r="Y217" s="203"/>
      <c r="Z217" s="203"/>
      <c r="AA217" s="203"/>
      <c r="AB217" s="203"/>
      <c r="AC217" s="203"/>
      <c r="AD217" s="203"/>
      <c r="AE217" s="203"/>
      <c r="AR217" s="197"/>
      <c r="AT217" s="197"/>
      <c r="AU217" s="197"/>
      <c r="AY217" s="185"/>
      <c r="BE217" s="198"/>
      <c r="BF217" s="198"/>
      <c r="BG217" s="198"/>
      <c r="BH217" s="198"/>
      <c r="BI217" s="198"/>
      <c r="BJ217" s="185"/>
      <c r="BK217" s="198"/>
      <c r="BL217" s="185"/>
      <c r="BM217" s="197"/>
    </row>
    <row r="218" spans="1:65" s="184" customFormat="1" ht="16.5" customHeight="1" x14ac:dyDescent="0.2">
      <c r="A218" s="203"/>
      <c r="B218" s="188"/>
      <c r="C218" s="204"/>
      <c r="D218" s="204"/>
      <c r="E218" s="220"/>
      <c r="F218" s="221" t="s">
        <v>1692</v>
      </c>
      <c r="G218" s="207"/>
      <c r="H218" s="208"/>
      <c r="I218" s="209"/>
      <c r="J218" s="209"/>
      <c r="K218" s="210"/>
      <c r="L218" s="187"/>
      <c r="M218" s="211"/>
      <c r="N218" s="194"/>
      <c r="O218" s="195"/>
      <c r="P218" s="195"/>
      <c r="Q218" s="195"/>
      <c r="R218" s="195"/>
      <c r="S218" s="195"/>
      <c r="T218" s="195"/>
      <c r="U218" s="203"/>
      <c r="V218" s="203"/>
      <c r="W218" s="203"/>
      <c r="X218" s="203"/>
      <c r="Y218" s="203"/>
      <c r="Z218" s="203"/>
      <c r="AA218" s="203"/>
      <c r="AB218" s="203"/>
      <c r="AC218" s="203"/>
      <c r="AD218" s="203"/>
      <c r="AE218" s="203"/>
      <c r="AR218" s="197"/>
      <c r="AT218" s="197"/>
      <c r="AU218" s="197"/>
      <c r="AY218" s="185"/>
      <c r="BE218" s="198"/>
      <c r="BF218" s="198"/>
      <c r="BG218" s="198"/>
      <c r="BH218" s="198"/>
      <c r="BI218" s="198"/>
      <c r="BJ218" s="185"/>
      <c r="BK218" s="198"/>
      <c r="BL218" s="185"/>
      <c r="BM218" s="197"/>
    </row>
    <row r="219" spans="1:65" s="184" customFormat="1" ht="16.5" customHeight="1" x14ac:dyDescent="0.2">
      <c r="A219" s="203"/>
      <c r="B219" s="188"/>
      <c r="C219" s="204"/>
      <c r="D219" s="204"/>
      <c r="E219" s="220"/>
      <c r="F219" s="221" t="s">
        <v>1693</v>
      </c>
      <c r="G219" s="207"/>
      <c r="H219" s="208"/>
      <c r="I219" s="209"/>
      <c r="J219" s="209"/>
      <c r="K219" s="210"/>
      <c r="L219" s="187"/>
      <c r="M219" s="211"/>
      <c r="N219" s="194"/>
      <c r="O219" s="195"/>
      <c r="P219" s="195"/>
      <c r="Q219" s="195"/>
      <c r="R219" s="195"/>
      <c r="S219" s="195"/>
      <c r="T219" s="195"/>
      <c r="U219" s="203"/>
      <c r="V219" s="203"/>
      <c r="W219" s="203"/>
      <c r="X219" s="203"/>
      <c r="Y219" s="203"/>
      <c r="Z219" s="203"/>
      <c r="AA219" s="203"/>
      <c r="AB219" s="203"/>
      <c r="AC219" s="203"/>
      <c r="AD219" s="203"/>
      <c r="AE219" s="203"/>
      <c r="AR219" s="197"/>
      <c r="AT219" s="197"/>
      <c r="AU219" s="197"/>
      <c r="AY219" s="185"/>
      <c r="BE219" s="198"/>
      <c r="BF219" s="198"/>
      <c r="BG219" s="198"/>
      <c r="BH219" s="198"/>
      <c r="BI219" s="198"/>
      <c r="BJ219" s="185"/>
      <c r="BK219" s="198"/>
      <c r="BL219" s="185"/>
      <c r="BM219" s="197"/>
    </row>
    <row r="220" spans="1:65" s="184" customFormat="1" ht="16.5" customHeight="1" x14ac:dyDescent="0.2">
      <c r="A220" s="203"/>
      <c r="B220" s="188"/>
      <c r="C220" s="189">
        <v>63</v>
      </c>
      <c r="D220" s="189" t="s">
        <v>162</v>
      </c>
      <c r="E220" s="200"/>
      <c r="F220" s="199" t="s">
        <v>1694</v>
      </c>
      <c r="G220" s="201" t="s">
        <v>421</v>
      </c>
      <c r="H220" s="190">
        <v>29</v>
      </c>
      <c r="I220" s="191"/>
      <c r="J220" s="191"/>
      <c r="K220" s="192"/>
      <c r="L220" s="187"/>
      <c r="M220" s="193"/>
      <c r="N220" s="194"/>
      <c r="O220" s="195"/>
      <c r="P220" s="195"/>
      <c r="Q220" s="195"/>
      <c r="R220" s="195"/>
      <c r="S220" s="195"/>
      <c r="T220" s="196"/>
      <c r="U220" s="203"/>
      <c r="V220" s="203"/>
      <c r="W220" s="203"/>
      <c r="X220" s="203"/>
      <c r="Y220" s="203"/>
      <c r="Z220" s="203"/>
      <c r="AA220" s="203"/>
      <c r="AB220" s="203"/>
      <c r="AC220" s="203"/>
      <c r="AD220" s="203"/>
      <c r="AE220" s="203"/>
      <c r="AR220" s="197"/>
      <c r="AT220" s="197"/>
      <c r="AU220" s="197"/>
      <c r="AY220" s="185"/>
      <c r="BE220" s="198"/>
      <c r="BF220" s="198"/>
      <c r="BG220" s="198"/>
      <c r="BH220" s="198"/>
      <c r="BI220" s="198"/>
      <c r="BJ220" s="185"/>
      <c r="BK220" s="198"/>
      <c r="BL220" s="185"/>
      <c r="BM220" s="197"/>
    </row>
    <row r="221" spans="1:65" s="12" customFormat="1" ht="22.9" customHeight="1" x14ac:dyDescent="0.2">
      <c r="B221" s="137"/>
      <c r="D221" s="138" t="s">
        <v>69</v>
      </c>
      <c r="E221" s="222" t="s">
        <v>1695</v>
      </c>
      <c r="F221" s="222" t="s">
        <v>1696</v>
      </c>
      <c r="J221" s="148"/>
      <c r="L221" s="137"/>
      <c r="M221" s="141"/>
      <c r="N221" s="142"/>
      <c r="O221" s="142"/>
      <c r="P221" s="143"/>
      <c r="Q221" s="142"/>
      <c r="R221" s="143"/>
      <c r="S221" s="142"/>
      <c r="T221" s="144"/>
      <c r="AR221" s="138"/>
      <c r="AT221" s="145"/>
      <c r="AU221" s="145"/>
      <c r="AY221" s="138"/>
      <c r="BK221" s="146"/>
    </row>
    <row r="222" spans="1:65" s="184" customFormat="1" ht="16.5" customHeight="1" x14ac:dyDescent="0.2">
      <c r="A222" s="203"/>
      <c r="B222" s="188"/>
      <c r="C222" s="189">
        <v>64</v>
      </c>
      <c r="D222" s="189" t="s">
        <v>162</v>
      </c>
      <c r="E222" s="200" t="s">
        <v>1697</v>
      </c>
      <c r="F222" s="199" t="s">
        <v>1698</v>
      </c>
      <c r="G222" s="153" t="s">
        <v>266</v>
      </c>
      <c r="H222" s="190">
        <v>1</v>
      </c>
      <c r="I222" s="191"/>
      <c r="J222" s="191"/>
      <c r="K222" s="192"/>
      <c r="L222" s="187"/>
      <c r="M222" s="193"/>
      <c r="N222" s="194"/>
      <c r="O222" s="195"/>
      <c r="P222" s="195"/>
      <c r="Q222" s="195"/>
      <c r="R222" s="195"/>
      <c r="S222" s="195"/>
      <c r="T222" s="196"/>
      <c r="U222" s="203"/>
      <c r="V222" s="203"/>
      <c r="W222" s="203"/>
      <c r="X222" s="203"/>
      <c r="Y222" s="203"/>
      <c r="Z222" s="203"/>
      <c r="AA222" s="203"/>
      <c r="AB222" s="203"/>
      <c r="AC222" s="203"/>
      <c r="AD222" s="203"/>
      <c r="AE222" s="203"/>
      <c r="AR222" s="197"/>
      <c r="AT222" s="197"/>
      <c r="AU222" s="197"/>
      <c r="AY222" s="185"/>
      <c r="BE222" s="198"/>
      <c r="BF222" s="198"/>
      <c r="BG222" s="198"/>
      <c r="BH222" s="198"/>
      <c r="BI222" s="198"/>
      <c r="BJ222" s="185"/>
      <c r="BK222" s="198"/>
      <c r="BL222" s="185"/>
      <c r="BM222" s="197"/>
    </row>
    <row r="223" spans="1:65" s="184" customFormat="1" ht="16.5" customHeight="1" x14ac:dyDescent="0.2">
      <c r="A223" s="203"/>
      <c r="B223" s="188"/>
      <c r="C223" s="204"/>
      <c r="D223" s="204"/>
      <c r="E223" s="205"/>
      <c r="F223" s="221" t="s">
        <v>1699</v>
      </c>
      <c r="G223" s="207"/>
      <c r="H223" s="208"/>
      <c r="I223" s="209"/>
      <c r="J223" s="209"/>
      <c r="K223" s="210"/>
      <c r="L223" s="187"/>
      <c r="M223" s="211"/>
      <c r="N223" s="194"/>
      <c r="O223" s="195"/>
      <c r="P223" s="195"/>
      <c r="Q223" s="195"/>
      <c r="R223" s="195"/>
      <c r="S223" s="195"/>
      <c r="T223" s="195"/>
      <c r="U223" s="203"/>
      <c r="V223" s="203"/>
      <c r="W223" s="203"/>
      <c r="X223" s="203"/>
      <c r="Y223" s="203"/>
      <c r="Z223" s="203"/>
      <c r="AA223" s="203"/>
      <c r="AB223" s="203"/>
      <c r="AC223" s="203"/>
      <c r="AD223" s="203"/>
      <c r="AE223" s="203"/>
      <c r="AR223" s="197"/>
      <c r="AT223" s="197"/>
      <c r="AU223" s="197"/>
      <c r="AY223" s="185"/>
      <c r="BE223" s="198"/>
      <c r="BF223" s="198"/>
      <c r="BG223" s="198"/>
      <c r="BH223" s="198"/>
      <c r="BI223" s="198"/>
      <c r="BJ223" s="185"/>
      <c r="BK223" s="198"/>
      <c r="BL223" s="185"/>
      <c r="BM223" s="197"/>
    </row>
    <row r="224" spans="1:65" s="184" customFormat="1" ht="16.5" customHeight="1" x14ac:dyDescent="0.2">
      <c r="A224" s="203"/>
      <c r="B224" s="188"/>
      <c r="C224" s="204"/>
      <c r="D224" s="204"/>
      <c r="E224" s="205"/>
      <c r="F224" s="221" t="s">
        <v>1700</v>
      </c>
      <c r="G224" s="207"/>
      <c r="H224" s="208"/>
      <c r="I224" s="209"/>
      <c r="J224" s="209"/>
      <c r="K224" s="210"/>
      <c r="L224" s="187"/>
      <c r="M224" s="211"/>
      <c r="N224" s="194"/>
      <c r="O224" s="195"/>
      <c r="P224" s="195"/>
      <c r="Q224" s="195"/>
      <c r="R224" s="195"/>
      <c r="S224" s="195"/>
      <c r="T224" s="195"/>
      <c r="U224" s="203"/>
      <c r="V224" s="203"/>
      <c r="W224" s="203"/>
      <c r="X224" s="203"/>
      <c r="Y224" s="203"/>
      <c r="Z224" s="203"/>
      <c r="AA224" s="203"/>
      <c r="AB224" s="203"/>
      <c r="AC224" s="203"/>
      <c r="AD224" s="203"/>
      <c r="AE224" s="203"/>
      <c r="AR224" s="197"/>
      <c r="AT224" s="197"/>
      <c r="AU224" s="197"/>
      <c r="AY224" s="185"/>
      <c r="BE224" s="198"/>
      <c r="BF224" s="198"/>
      <c r="BG224" s="198"/>
      <c r="BH224" s="198"/>
      <c r="BI224" s="198"/>
      <c r="BJ224" s="185"/>
      <c r="BK224" s="198"/>
      <c r="BL224" s="185"/>
      <c r="BM224" s="197"/>
    </row>
    <row r="225" spans="1:65" s="184" customFormat="1" ht="16.5" customHeight="1" x14ac:dyDescent="0.2">
      <c r="A225" s="203"/>
      <c r="B225" s="188"/>
      <c r="C225" s="204"/>
      <c r="D225" s="204"/>
      <c r="E225" s="205"/>
      <c r="F225" s="221" t="s">
        <v>1701</v>
      </c>
      <c r="G225" s="207"/>
      <c r="H225" s="208"/>
      <c r="I225" s="209"/>
      <c r="J225" s="209"/>
      <c r="K225" s="210"/>
      <c r="L225" s="187"/>
      <c r="M225" s="211"/>
      <c r="N225" s="194"/>
      <c r="O225" s="195"/>
      <c r="P225" s="195"/>
      <c r="Q225" s="195"/>
      <c r="R225" s="195"/>
      <c r="S225" s="195"/>
      <c r="T225" s="195"/>
      <c r="U225" s="203"/>
      <c r="V225" s="203"/>
      <c r="W225" s="203"/>
      <c r="X225" s="203"/>
      <c r="Y225" s="203"/>
      <c r="Z225" s="203"/>
      <c r="AA225" s="203"/>
      <c r="AB225" s="203"/>
      <c r="AC225" s="203"/>
      <c r="AD225" s="203"/>
      <c r="AE225" s="203"/>
      <c r="AR225" s="197"/>
      <c r="AT225" s="197"/>
      <c r="AU225" s="197"/>
      <c r="AY225" s="185"/>
      <c r="BE225" s="198"/>
      <c r="BF225" s="198"/>
      <c r="BG225" s="198"/>
      <c r="BH225" s="198"/>
      <c r="BI225" s="198"/>
      <c r="BJ225" s="185"/>
      <c r="BK225" s="198"/>
      <c r="BL225" s="185"/>
      <c r="BM225" s="197"/>
    </row>
    <row r="226" spans="1:65" s="184" customFormat="1" ht="16.5" customHeight="1" x14ac:dyDescent="0.2">
      <c r="A226" s="203"/>
      <c r="B226" s="188"/>
      <c r="C226" s="204"/>
      <c r="D226" s="204"/>
      <c r="E226" s="205"/>
      <c r="F226" s="221" t="s">
        <v>1702</v>
      </c>
      <c r="G226" s="207"/>
      <c r="H226" s="208"/>
      <c r="I226" s="209"/>
      <c r="J226" s="209"/>
      <c r="K226" s="210"/>
      <c r="L226" s="187"/>
      <c r="M226" s="211"/>
      <c r="N226" s="194"/>
      <c r="O226" s="195"/>
      <c r="P226" s="195"/>
      <c r="Q226" s="195"/>
      <c r="R226" s="195"/>
      <c r="S226" s="195"/>
      <c r="T226" s="195"/>
      <c r="U226" s="203"/>
      <c r="V226" s="203"/>
      <c r="W226" s="203"/>
      <c r="X226" s="203"/>
      <c r="Y226" s="203"/>
      <c r="Z226" s="203"/>
      <c r="AA226" s="203"/>
      <c r="AB226" s="203"/>
      <c r="AC226" s="203"/>
      <c r="AD226" s="203"/>
      <c r="AE226" s="203"/>
      <c r="AR226" s="197"/>
      <c r="AT226" s="197"/>
      <c r="AU226" s="197"/>
      <c r="AY226" s="185"/>
      <c r="BE226" s="198"/>
      <c r="BF226" s="198"/>
      <c r="BG226" s="198"/>
      <c r="BH226" s="198"/>
      <c r="BI226" s="198"/>
      <c r="BJ226" s="185"/>
      <c r="BK226" s="198"/>
      <c r="BL226" s="185"/>
      <c r="BM226" s="197"/>
    </row>
    <row r="227" spans="1:65" s="184" customFormat="1" ht="16.5" customHeight="1" x14ac:dyDescent="0.2">
      <c r="A227" s="203"/>
      <c r="B227" s="188"/>
      <c r="C227" s="204"/>
      <c r="D227" s="204"/>
      <c r="E227" s="205"/>
      <c r="F227" s="221" t="s">
        <v>1703</v>
      </c>
      <c r="G227" s="207"/>
      <c r="H227" s="208"/>
      <c r="I227" s="209"/>
      <c r="J227" s="209"/>
      <c r="K227" s="210"/>
      <c r="L227" s="187"/>
      <c r="M227" s="211"/>
      <c r="N227" s="194"/>
      <c r="O227" s="195"/>
      <c r="P227" s="195"/>
      <c r="Q227" s="195"/>
      <c r="R227" s="195"/>
      <c r="S227" s="195"/>
      <c r="T227" s="195"/>
      <c r="U227" s="203"/>
      <c r="V227" s="203"/>
      <c r="W227" s="203"/>
      <c r="X227" s="203"/>
      <c r="Y227" s="203"/>
      <c r="Z227" s="203"/>
      <c r="AA227" s="203"/>
      <c r="AB227" s="203"/>
      <c r="AC227" s="203"/>
      <c r="AD227" s="203"/>
      <c r="AE227" s="203"/>
      <c r="AR227" s="197"/>
      <c r="AT227" s="197"/>
      <c r="AU227" s="197"/>
      <c r="AY227" s="185"/>
      <c r="BE227" s="198"/>
      <c r="BF227" s="198"/>
      <c r="BG227" s="198"/>
      <c r="BH227" s="198"/>
      <c r="BI227" s="198"/>
      <c r="BJ227" s="185"/>
      <c r="BK227" s="198"/>
      <c r="BL227" s="185"/>
      <c r="BM227" s="197"/>
    </row>
    <row r="228" spans="1:65" s="184" customFormat="1" ht="16.5" customHeight="1" x14ac:dyDescent="0.2">
      <c r="A228" s="203"/>
      <c r="B228" s="188"/>
      <c r="C228" s="204"/>
      <c r="D228" s="204"/>
      <c r="E228" s="205"/>
      <c r="F228" s="221" t="s">
        <v>1704</v>
      </c>
      <c r="G228" s="207"/>
      <c r="H228" s="208"/>
      <c r="I228" s="209"/>
      <c r="J228" s="209"/>
      <c r="K228" s="210"/>
      <c r="L228" s="187"/>
      <c r="M228" s="211"/>
      <c r="N228" s="194"/>
      <c r="O228" s="195"/>
      <c r="P228" s="195"/>
      <c r="Q228" s="195"/>
      <c r="R228" s="195"/>
      <c r="S228" s="195"/>
      <c r="T228" s="195"/>
      <c r="U228" s="203"/>
      <c r="V228" s="203"/>
      <c r="W228" s="203"/>
      <c r="X228" s="203"/>
      <c r="Y228" s="203"/>
      <c r="Z228" s="203"/>
      <c r="AA228" s="203"/>
      <c r="AB228" s="203"/>
      <c r="AC228" s="203"/>
      <c r="AD228" s="203"/>
      <c r="AE228" s="203"/>
      <c r="AR228" s="197"/>
      <c r="AT228" s="197"/>
      <c r="AU228" s="197"/>
      <c r="AY228" s="185"/>
      <c r="BE228" s="198"/>
      <c r="BF228" s="198"/>
      <c r="BG228" s="198"/>
      <c r="BH228" s="198"/>
      <c r="BI228" s="198"/>
      <c r="BJ228" s="185"/>
      <c r="BK228" s="198"/>
      <c r="BL228" s="185"/>
      <c r="BM228" s="197"/>
    </row>
    <row r="229" spans="1:65" s="184" customFormat="1" ht="16.5" customHeight="1" x14ac:dyDescent="0.2">
      <c r="A229" s="203"/>
      <c r="B229" s="188"/>
      <c r="C229" s="204"/>
      <c r="D229" s="204"/>
      <c r="E229" s="205"/>
      <c r="F229" s="221" t="s">
        <v>1705</v>
      </c>
      <c r="G229" s="207"/>
      <c r="H229" s="208"/>
      <c r="I229" s="209"/>
      <c r="J229" s="209"/>
      <c r="K229" s="210"/>
      <c r="L229" s="187"/>
      <c r="M229" s="211"/>
      <c r="N229" s="194"/>
      <c r="O229" s="195"/>
      <c r="P229" s="195"/>
      <c r="Q229" s="195"/>
      <c r="R229" s="195"/>
      <c r="S229" s="195"/>
      <c r="T229" s="195"/>
      <c r="U229" s="203"/>
      <c r="V229" s="203"/>
      <c r="W229" s="203"/>
      <c r="X229" s="203"/>
      <c r="Y229" s="203"/>
      <c r="Z229" s="203"/>
      <c r="AA229" s="203"/>
      <c r="AB229" s="203"/>
      <c r="AC229" s="203"/>
      <c r="AD229" s="203"/>
      <c r="AE229" s="203"/>
      <c r="AR229" s="197"/>
      <c r="AT229" s="197"/>
      <c r="AU229" s="197"/>
      <c r="AY229" s="185"/>
      <c r="BE229" s="198"/>
      <c r="BF229" s="198"/>
      <c r="BG229" s="198"/>
      <c r="BH229" s="198"/>
      <c r="BI229" s="198"/>
      <c r="BJ229" s="185"/>
      <c r="BK229" s="198"/>
      <c r="BL229" s="185"/>
      <c r="BM229" s="197"/>
    </row>
    <row r="230" spans="1:65" s="184" customFormat="1" ht="16.5" customHeight="1" x14ac:dyDescent="0.2">
      <c r="A230" s="203"/>
      <c r="B230" s="188"/>
      <c r="C230" s="189">
        <v>65</v>
      </c>
      <c r="D230" s="189" t="s">
        <v>162</v>
      </c>
      <c r="E230" s="200" t="s">
        <v>1706</v>
      </c>
      <c r="F230" s="199" t="s">
        <v>1707</v>
      </c>
      <c r="G230" s="153" t="s">
        <v>266</v>
      </c>
      <c r="H230" s="190">
        <v>1</v>
      </c>
      <c r="I230" s="191"/>
      <c r="J230" s="191"/>
      <c r="K230" s="192"/>
      <c r="L230" s="187"/>
      <c r="M230" s="193"/>
      <c r="N230" s="194"/>
      <c r="O230" s="195"/>
      <c r="P230" s="195"/>
      <c r="Q230" s="195"/>
      <c r="R230" s="195"/>
      <c r="S230" s="195"/>
      <c r="T230" s="196"/>
      <c r="U230" s="203"/>
      <c r="V230" s="203"/>
      <c r="W230" s="203"/>
      <c r="X230" s="203"/>
      <c r="Y230" s="203"/>
      <c r="Z230" s="203"/>
      <c r="AA230" s="203"/>
      <c r="AB230" s="203"/>
      <c r="AC230" s="203"/>
      <c r="AD230" s="203"/>
      <c r="AE230" s="203"/>
      <c r="AR230" s="197"/>
      <c r="AT230" s="197"/>
      <c r="AU230" s="197"/>
      <c r="AY230" s="185"/>
      <c r="BE230" s="198"/>
      <c r="BF230" s="198"/>
      <c r="BG230" s="198"/>
      <c r="BH230" s="198"/>
      <c r="BI230" s="198"/>
      <c r="BJ230" s="185"/>
      <c r="BK230" s="198"/>
      <c r="BL230" s="185"/>
      <c r="BM230" s="197"/>
    </row>
    <row r="231" spans="1:65" s="184" customFormat="1" ht="16.5" customHeight="1" x14ac:dyDescent="0.2">
      <c r="A231" s="203"/>
      <c r="B231" s="188"/>
      <c r="C231" s="204"/>
      <c r="D231" s="204"/>
      <c r="E231" s="205"/>
      <c r="F231" s="221" t="s">
        <v>1708</v>
      </c>
      <c r="G231" s="207"/>
      <c r="H231" s="208"/>
      <c r="I231" s="209"/>
      <c r="J231" s="209"/>
      <c r="K231" s="210"/>
      <c r="L231" s="187"/>
      <c r="M231" s="211"/>
      <c r="N231" s="194"/>
      <c r="O231" s="195"/>
      <c r="P231" s="195"/>
      <c r="Q231" s="195"/>
      <c r="R231" s="195"/>
      <c r="S231" s="195"/>
      <c r="T231" s="195"/>
      <c r="U231" s="203"/>
      <c r="V231" s="203"/>
      <c r="W231" s="203"/>
      <c r="X231" s="203"/>
      <c r="Y231" s="203"/>
      <c r="Z231" s="203"/>
      <c r="AA231" s="203"/>
      <c r="AB231" s="203"/>
      <c r="AC231" s="203"/>
      <c r="AD231" s="203"/>
      <c r="AE231" s="203"/>
      <c r="AR231" s="197"/>
      <c r="AT231" s="197"/>
      <c r="AU231" s="197"/>
      <c r="AY231" s="185"/>
      <c r="BE231" s="198"/>
      <c r="BF231" s="198"/>
      <c r="BG231" s="198"/>
      <c r="BH231" s="198"/>
      <c r="BI231" s="198"/>
      <c r="BJ231" s="185"/>
      <c r="BK231" s="198"/>
      <c r="BL231" s="185"/>
      <c r="BM231" s="197"/>
    </row>
    <row r="232" spans="1:65" s="184" customFormat="1" ht="16.5" customHeight="1" x14ac:dyDescent="0.2">
      <c r="A232" s="203"/>
      <c r="B232" s="188"/>
      <c r="C232" s="204"/>
      <c r="D232" s="204"/>
      <c r="E232" s="205"/>
      <c r="F232" s="221" t="s">
        <v>1709</v>
      </c>
      <c r="G232" s="207"/>
      <c r="H232" s="208"/>
      <c r="I232" s="209"/>
      <c r="J232" s="209"/>
      <c r="K232" s="210"/>
      <c r="L232" s="187"/>
      <c r="M232" s="211"/>
      <c r="N232" s="194"/>
      <c r="O232" s="195"/>
      <c r="P232" s="195"/>
      <c r="Q232" s="195"/>
      <c r="R232" s="195"/>
      <c r="S232" s="195"/>
      <c r="T232" s="195"/>
      <c r="U232" s="203"/>
      <c r="V232" s="203"/>
      <c r="W232" s="203"/>
      <c r="X232" s="203"/>
      <c r="Y232" s="203"/>
      <c r="Z232" s="203"/>
      <c r="AA232" s="203"/>
      <c r="AB232" s="203"/>
      <c r="AC232" s="203"/>
      <c r="AD232" s="203"/>
      <c r="AE232" s="203"/>
      <c r="AR232" s="197"/>
      <c r="AT232" s="197"/>
      <c r="AU232" s="197"/>
      <c r="AY232" s="185"/>
      <c r="BE232" s="198"/>
      <c r="BF232" s="198"/>
      <c r="BG232" s="198"/>
      <c r="BH232" s="198"/>
      <c r="BI232" s="198"/>
      <c r="BJ232" s="185"/>
      <c r="BK232" s="198"/>
      <c r="BL232" s="185"/>
      <c r="BM232" s="197"/>
    </row>
    <row r="233" spans="1:65" s="184" customFormat="1" ht="16.5" customHeight="1" x14ac:dyDescent="0.2">
      <c r="A233" s="203"/>
      <c r="B233" s="188"/>
      <c r="C233" s="204"/>
      <c r="D233" s="204"/>
      <c r="E233" s="205"/>
      <c r="F233" s="221" t="s">
        <v>1710</v>
      </c>
      <c r="G233" s="207"/>
      <c r="H233" s="208"/>
      <c r="I233" s="209"/>
      <c r="J233" s="209"/>
      <c r="K233" s="210"/>
      <c r="L233" s="187"/>
      <c r="M233" s="211"/>
      <c r="N233" s="194"/>
      <c r="O233" s="195"/>
      <c r="P233" s="195"/>
      <c r="Q233" s="195"/>
      <c r="R233" s="195"/>
      <c r="S233" s="195"/>
      <c r="T233" s="195"/>
      <c r="U233" s="203"/>
      <c r="V233" s="203"/>
      <c r="W233" s="203"/>
      <c r="X233" s="203"/>
      <c r="Y233" s="203"/>
      <c r="Z233" s="203"/>
      <c r="AA233" s="203"/>
      <c r="AB233" s="203"/>
      <c r="AC233" s="203"/>
      <c r="AD233" s="203"/>
      <c r="AE233" s="203"/>
      <c r="AR233" s="197"/>
      <c r="AT233" s="197"/>
      <c r="AU233" s="197"/>
      <c r="AY233" s="185"/>
      <c r="BE233" s="198"/>
      <c r="BF233" s="198"/>
      <c r="BG233" s="198"/>
      <c r="BH233" s="198"/>
      <c r="BI233" s="198"/>
      <c r="BJ233" s="185"/>
      <c r="BK233" s="198"/>
      <c r="BL233" s="185"/>
      <c r="BM233" s="197"/>
    </row>
    <row r="234" spans="1:65" s="184" customFormat="1" ht="16.5" customHeight="1" x14ac:dyDescent="0.2">
      <c r="A234" s="203"/>
      <c r="B234" s="188"/>
      <c r="C234" s="204"/>
      <c r="D234" s="204"/>
      <c r="E234" s="205"/>
      <c r="F234" s="221" t="s">
        <v>1702</v>
      </c>
      <c r="G234" s="207"/>
      <c r="H234" s="208"/>
      <c r="I234" s="209"/>
      <c r="J234" s="209"/>
      <c r="K234" s="210"/>
      <c r="L234" s="187"/>
      <c r="M234" s="211"/>
      <c r="N234" s="194"/>
      <c r="O234" s="195"/>
      <c r="P234" s="195"/>
      <c r="Q234" s="195"/>
      <c r="R234" s="195"/>
      <c r="S234" s="195"/>
      <c r="T234" s="195"/>
      <c r="U234" s="203"/>
      <c r="V234" s="203"/>
      <c r="W234" s="203"/>
      <c r="X234" s="203"/>
      <c r="Y234" s="203"/>
      <c r="Z234" s="203"/>
      <c r="AA234" s="203"/>
      <c r="AB234" s="203"/>
      <c r="AC234" s="203"/>
      <c r="AD234" s="203"/>
      <c r="AE234" s="203"/>
      <c r="AR234" s="197"/>
      <c r="AT234" s="197"/>
      <c r="AU234" s="197"/>
      <c r="AY234" s="185"/>
      <c r="BE234" s="198"/>
      <c r="BF234" s="198"/>
      <c r="BG234" s="198"/>
      <c r="BH234" s="198"/>
      <c r="BI234" s="198"/>
      <c r="BJ234" s="185"/>
      <c r="BK234" s="198"/>
      <c r="BL234" s="185"/>
      <c r="BM234" s="197"/>
    </row>
    <row r="235" spans="1:65" s="184" customFormat="1" ht="16.5" customHeight="1" x14ac:dyDescent="0.2">
      <c r="A235" s="203"/>
      <c r="B235" s="188"/>
      <c r="C235" s="204"/>
      <c r="D235" s="204"/>
      <c r="E235" s="205"/>
      <c r="F235" s="221" t="s">
        <v>1703</v>
      </c>
      <c r="G235" s="207"/>
      <c r="H235" s="208"/>
      <c r="I235" s="209"/>
      <c r="J235" s="209"/>
      <c r="K235" s="210"/>
      <c r="L235" s="187"/>
      <c r="M235" s="211"/>
      <c r="N235" s="194"/>
      <c r="O235" s="195"/>
      <c r="P235" s="195"/>
      <c r="Q235" s="195"/>
      <c r="R235" s="195"/>
      <c r="S235" s="195"/>
      <c r="T235" s="195"/>
      <c r="U235" s="203"/>
      <c r="V235" s="203"/>
      <c r="W235" s="203"/>
      <c r="X235" s="203"/>
      <c r="Y235" s="203"/>
      <c r="Z235" s="203"/>
      <c r="AA235" s="203"/>
      <c r="AB235" s="203"/>
      <c r="AC235" s="203"/>
      <c r="AD235" s="203"/>
      <c r="AE235" s="203"/>
      <c r="AR235" s="197"/>
      <c r="AT235" s="197"/>
      <c r="AU235" s="197"/>
      <c r="AY235" s="185"/>
      <c r="BE235" s="198"/>
      <c r="BF235" s="198"/>
      <c r="BG235" s="198"/>
      <c r="BH235" s="198"/>
      <c r="BI235" s="198"/>
      <c r="BJ235" s="185"/>
      <c r="BK235" s="198"/>
      <c r="BL235" s="185"/>
      <c r="BM235" s="197"/>
    </row>
    <row r="236" spans="1:65" s="184" customFormat="1" ht="16.5" customHeight="1" x14ac:dyDescent="0.2">
      <c r="A236" s="203"/>
      <c r="B236" s="188"/>
      <c r="C236" s="204"/>
      <c r="D236" s="204"/>
      <c r="E236" s="205"/>
      <c r="F236" s="221" t="s">
        <v>1704</v>
      </c>
      <c r="G236" s="207"/>
      <c r="H236" s="208"/>
      <c r="I236" s="209"/>
      <c r="J236" s="209"/>
      <c r="K236" s="210"/>
      <c r="L236" s="187"/>
      <c r="M236" s="211"/>
      <c r="N236" s="194"/>
      <c r="O236" s="195"/>
      <c r="P236" s="195"/>
      <c r="Q236" s="195"/>
      <c r="R236" s="195"/>
      <c r="S236" s="195"/>
      <c r="T236" s="195"/>
      <c r="U236" s="203"/>
      <c r="V236" s="203"/>
      <c r="W236" s="203"/>
      <c r="X236" s="203"/>
      <c r="Y236" s="203"/>
      <c r="Z236" s="203"/>
      <c r="AA236" s="203"/>
      <c r="AB236" s="203"/>
      <c r="AC236" s="203"/>
      <c r="AD236" s="203"/>
      <c r="AE236" s="203"/>
      <c r="AR236" s="197"/>
      <c r="AT236" s="197"/>
      <c r="AU236" s="197"/>
      <c r="AY236" s="185"/>
      <c r="BE236" s="198"/>
      <c r="BF236" s="198"/>
      <c r="BG236" s="198"/>
      <c r="BH236" s="198"/>
      <c r="BI236" s="198"/>
      <c r="BJ236" s="185"/>
      <c r="BK236" s="198"/>
      <c r="BL236" s="185"/>
      <c r="BM236" s="197"/>
    </row>
    <row r="237" spans="1:65" s="184" customFormat="1" ht="16.5" customHeight="1" x14ac:dyDescent="0.2">
      <c r="A237" s="203"/>
      <c r="B237" s="188"/>
      <c r="C237" s="204"/>
      <c r="D237" s="204"/>
      <c r="E237" s="205"/>
      <c r="F237" s="221" t="s">
        <v>1705</v>
      </c>
      <c r="G237" s="207"/>
      <c r="H237" s="208"/>
      <c r="I237" s="209"/>
      <c r="J237" s="209"/>
      <c r="K237" s="210"/>
      <c r="L237" s="187"/>
      <c r="M237" s="211"/>
      <c r="N237" s="194"/>
      <c r="O237" s="195"/>
      <c r="P237" s="195"/>
      <c r="Q237" s="195"/>
      <c r="R237" s="195"/>
      <c r="S237" s="195"/>
      <c r="T237" s="195"/>
      <c r="U237" s="203"/>
      <c r="V237" s="203"/>
      <c r="W237" s="203"/>
      <c r="X237" s="203"/>
      <c r="Y237" s="203"/>
      <c r="Z237" s="203"/>
      <c r="AA237" s="203"/>
      <c r="AB237" s="203"/>
      <c r="AC237" s="203"/>
      <c r="AD237" s="203"/>
      <c r="AE237" s="203"/>
      <c r="AR237" s="197"/>
      <c r="AT237" s="197"/>
      <c r="AU237" s="197"/>
      <c r="AY237" s="185"/>
      <c r="BE237" s="198"/>
      <c r="BF237" s="198"/>
      <c r="BG237" s="198"/>
      <c r="BH237" s="198"/>
      <c r="BI237" s="198"/>
      <c r="BJ237" s="185"/>
      <c r="BK237" s="198"/>
      <c r="BL237" s="185"/>
      <c r="BM237" s="197"/>
    </row>
    <row r="238" spans="1:65" s="184" customFormat="1" ht="16.5" customHeight="1" x14ac:dyDescent="0.2">
      <c r="A238" s="203"/>
      <c r="B238" s="188"/>
      <c r="C238" s="189">
        <v>66</v>
      </c>
      <c r="D238" s="189" t="s">
        <v>162</v>
      </c>
      <c r="E238" s="200" t="s">
        <v>1711</v>
      </c>
      <c r="F238" s="199" t="s">
        <v>1683</v>
      </c>
      <c r="G238" s="153" t="s">
        <v>266</v>
      </c>
      <c r="H238" s="190">
        <v>1</v>
      </c>
      <c r="I238" s="191"/>
      <c r="J238" s="191"/>
      <c r="K238" s="192"/>
      <c r="L238" s="187"/>
      <c r="M238" s="193"/>
      <c r="N238" s="194"/>
      <c r="O238" s="195"/>
      <c r="P238" s="195"/>
      <c r="Q238" s="195"/>
      <c r="R238" s="195"/>
      <c r="S238" s="195"/>
      <c r="T238" s="196"/>
      <c r="U238" s="203"/>
      <c r="V238" s="203"/>
      <c r="W238" s="203"/>
      <c r="X238" s="203"/>
      <c r="Y238" s="203"/>
      <c r="Z238" s="203"/>
      <c r="AA238" s="203"/>
      <c r="AB238" s="203"/>
      <c r="AC238" s="203"/>
      <c r="AD238" s="203"/>
      <c r="AE238" s="203"/>
      <c r="AR238" s="197"/>
      <c r="AT238" s="197"/>
      <c r="AU238" s="197"/>
      <c r="AY238" s="185"/>
      <c r="BE238" s="198"/>
      <c r="BF238" s="198"/>
      <c r="BG238" s="198"/>
      <c r="BH238" s="198"/>
      <c r="BI238" s="198"/>
      <c r="BJ238" s="185"/>
      <c r="BK238" s="198"/>
      <c r="BL238" s="185"/>
      <c r="BM238" s="197"/>
    </row>
    <row r="239" spans="1:65" s="184" customFormat="1" ht="16.5" customHeight="1" x14ac:dyDescent="0.2">
      <c r="A239" s="203"/>
      <c r="B239" s="188"/>
      <c r="C239" s="189">
        <v>67</v>
      </c>
      <c r="D239" s="189" t="s">
        <v>162</v>
      </c>
      <c r="E239" s="200" t="s">
        <v>1712</v>
      </c>
      <c r="F239" s="199" t="s">
        <v>1713</v>
      </c>
      <c r="G239" s="153" t="s">
        <v>266</v>
      </c>
      <c r="H239" s="190">
        <v>1</v>
      </c>
      <c r="I239" s="191"/>
      <c r="J239" s="191"/>
      <c r="K239" s="192"/>
      <c r="L239" s="187"/>
      <c r="M239" s="193"/>
      <c r="N239" s="194"/>
      <c r="O239" s="195"/>
      <c r="P239" s="195"/>
      <c r="Q239" s="195"/>
      <c r="R239" s="195"/>
      <c r="S239" s="195"/>
      <c r="T239" s="196"/>
      <c r="U239" s="203"/>
      <c r="V239" s="203"/>
      <c r="W239" s="203"/>
      <c r="X239" s="203"/>
      <c r="Y239" s="203"/>
      <c r="Z239" s="203"/>
      <c r="AA239" s="203"/>
      <c r="AB239" s="203"/>
      <c r="AC239" s="203"/>
      <c r="AD239" s="203"/>
      <c r="AE239" s="203"/>
      <c r="AR239" s="197"/>
      <c r="AT239" s="197"/>
      <c r="AU239" s="197"/>
      <c r="AY239" s="185"/>
      <c r="BE239" s="198"/>
      <c r="BF239" s="198"/>
      <c r="BG239" s="198"/>
      <c r="BH239" s="198"/>
      <c r="BI239" s="198"/>
      <c r="BJ239" s="185"/>
      <c r="BK239" s="198"/>
      <c r="BL239" s="185"/>
      <c r="BM239" s="197"/>
    </row>
    <row r="240" spans="1:65" s="184" customFormat="1" ht="16.5" customHeight="1" x14ac:dyDescent="0.2">
      <c r="A240" s="203"/>
      <c r="B240" s="188"/>
      <c r="C240" s="189">
        <v>68</v>
      </c>
      <c r="D240" s="189" t="s">
        <v>162</v>
      </c>
      <c r="E240" s="200" t="s">
        <v>1714</v>
      </c>
      <c r="F240" s="199" t="s">
        <v>1685</v>
      </c>
      <c r="G240" s="153" t="s">
        <v>266</v>
      </c>
      <c r="H240" s="190">
        <v>8</v>
      </c>
      <c r="I240" s="191"/>
      <c r="J240" s="191"/>
      <c r="K240" s="192"/>
      <c r="L240" s="187"/>
      <c r="M240" s="193"/>
      <c r="N240" s="194"/>
      <c r="O240" s="195"/>
      <c r="P240" s="195"/>
      <c r="Q240" s="195"/>
      <c r="R240" s="195"/>
      <c r="S240" s="195"/>
      <c r="T240" s="196"/>
      <c r="U240" s="203"/>
      <c r="V240" s="203"/>
      <c r="W240" s="203"/>
      <c r="X240" s="203"/>
      <c r="Y240" s="203"/>
      <c r="Z240" s="203"/>
      <c r="AA240" s="203"/>
      <c r="AB240" s="203"/>
      <c r="AC240" s="203"/>
      <c r="AD240" s="203"/>
      <c r="AE240" s="203"/>
      <c r="AR240" s="197"/>
      <c r="AT240" s="197"/>
      <c r="AU240" s="197"/>
      <c r="AY240" s="185"/>
      <c r="BE240" s="198"/>
      <c r="BF240" s="198"/>
      <c r="BG240" s="198"/>
      <c r="BH240" s="198"/>
      <c r="BI240" s="198"/>
      <c r="BJ240" s="185"/>
      <c r="BK240" s="198"/>
      <c r="BL240" s="185"/>
      <c r="BM240" s="197"/>
    </row>
    <row r="241" spans="1:65" s="184" customFormat="1" ht="16.5" customHeight="1" x14ac:dyDescent="0.2">
      <c r="A241" s="203"/>
      <c r="B241" s="188"/>
      <c r="C241" s="189">
        <v>69</v>
      </c>
      <c r="D241" s="189" t="s">
        <v>162</v>
      </c>
      <c r="E241" s="200" t="s">
        <v>1715</v>
      </c>
      <c r="F241" s="199" t="s">
        <v>1716</v>
      </c>
      <c r="G241" s="153" t="s">
        <v>266</v>
      </c>
      <c r="H241" s="190">
        <v>2</v>
      </c>
      <c r="I241" s="191"/>
      <c r="J241" s="191"/>
      <c r="K241" s="192"/>
      <c r="L241" s="187"/>
      <c r="M241" s="193"/>
      <c r="N241" s="194"/>
      <c r="O241" s="195"/>
      <c r="P241" s="195"/>
      <c r="Q241" s="195"/>
      <c r="R241" s="195"/>
      <c r="S241" s="195"/>
      <c r="T241" s="196"/>
      <c r="U241" s="203"/>
      <c r="V241" s="203"/>
      <c r="W241" s="203"/>
      <c r="X241" s="203"/>
      <c r="Y241" s="203"/>
      <c r="Z241" s="203"/>
      <c r="AA241" s="203"/>
      <c r="AB241" s="203"/>
      <c r="AC241" s="203"/>
      <c r="AD241" s="203"/>
      <c r="AE241" s="203"/>
      <c r="AR241" s="197"/>
      <c r="AT241" s="197"/>
      <c r="AU241" s="197"/>
      <c r="AY241" s="185"/>
      <c r="BE241" s="198"/>
      <c r="BF241" s="198"/>
      <c r="BG241" s="198"/>
      <c r="BH241" s="198"/>
      <c r="BI241" s="198"/>
      <c r="BJ241" s="185"/>
      <c r="BK241" s="198"/>
      <c r="BL241" s="185"/>
      <c r="BM241" s="197"/>
    </row>
    <row r="242" spans="1:65" s="184" customFormat="1" ht="16.5" customHeight="1" x14ac:dyDescent="0.2">
      <c r="A242" s="203"/>
      <c r="B242" s="188"/>
      <c r="C242" s="189">
        <v>70</v>
      </c>
      <c r="D242" s="189" t="s">
        <v>162</v>
      </c>
      <c r="E242" s="200"/>
      <c r="F242" s="199" t="s">
        <v>1686</v>
      </c>
      <c r="G242" s="201" t="s">
        <v>168</v>
      </c>
      <c r="H242" s="190">
        <v>6</v>
      </c>
      <c r="I242" s="191"/>
      <c r="J242" s="191"/>
      <c r="K242" s="192"/>
      <c r="L242" s="187"/>
      <c r="M242" s="193"/>
      <c r="N242" s="194"/>
      <c r="O242" s="195"/>
      <c r="P242" s="195"/>
      <c r="Q242" s="195"/>
      <c r="R242" s="195"/>
      <c r="S242" s="195"/>
      <c r="T242" s="196"/>
      <c r="U242" s="203"/>
      <c r="V242" s="203"/>
      <c r="W242" s="203"/>
      <c r="X242" s="203"/>
      <c r="Y242" s="203"/>
      <c r="Z242" s="203"/>
      <c r="AA242" s="203"/>
      <c r="AB242" s="203"/>
      <c r="AC242" s="203"/>
      <c r="AD242" s="203"/>
      <c r="AE242" s="203"/>
      <c r="AR242" s="197"/>
      <c r="AT242" s="197"/>
      <c r="AU242" s="197"/>
      <c r="AY242" s="185"/>
      <c r="BE242" s="198"/>
      <c r="BF242" s="198"/>
      <c r="BG242" s="198"/>
      <c r="BH242" s="198"/>
      <c r="BI242" s="198"/>
      <c r="BJ242" s="185"/>
      <c r="BK242" s="198"/>
      <c r="BL242" s="185"/>
      <c r="BM242" s="197"/>
    </row>
    <row r="243" spans="1:65" s="184" customFormat="1" ht="16.5" customHeight="1" x14ac:dyDescent="0.2">
      <c r="A243" s="203"/>
      <c r="B243" s="188"/>
      <c r="C243" s="189">
        <v>71</v>
      </c>
      <c r="D243" s="189" t="s">
        <v>162</v>
      </c>
      <c r="E243" s="200"/>
      <c r="F243" s="199" t="s">
        <v>1687</v>
      </c>
      <c r="G243" s="201" t="s">
        <v>168</v>
      </c>
      <c r="H243" s="190">
        <v>13</v>
      </c>
      <c r="I243" s="191"/>
      <c r="J243" s="191"/>
      <c r="K243" s="192"/>
      <c r="L243" s="187"/>
      <c r="M243" s="193"/>
      <c r="N243" s="194"/>
      <c r="O243" s="195"/>
      <c r="P243" s="195"/>
      <c r="Q243" s="195"/>
      <c r="R243" s="195"/>
      <c r="S243" s="195"/>
      <c r="T243" s="196"/>
      <c r="U243" s="203"/>
      <c r="V243" s="203"/>
      <c r="W243" s="203"/>
      <c r="X243" s="203"/>
      <c r="Y243" s="203"/>
      <c r="Z243" s="203"/>
      <c r="AA243" s="203"/>
      <c r="AB243" s="203"/>
      <c r="AC243" s="203"/>
      <c r="AD243" s="203"/>
      <c r="AE243" s="203"/>
      <c r="AR243" s="197"/>
      <c r="AT243" s="197"/>
      <c r="AU243" s="197"/>
      <c r="AY243" s="185"/>
      <c r="BE243" s="198"/>
      <c r="BF243" s="198"/>
      <c r="BG243" s="198"/>
      <c r="BH243" s="198"/>
      <c r="BI243" s="198"/>
      <c r="BJ243" s="185"/>
      <c r="BK243" s="198"/>
      <c r="BL243" s="185"/>
      <c r="BM243" s="197"/>
    </row>
    <row r="244" spans="1:65" s="184" customFormat="1" ht="16.5" customHeight="1" x14ac:dyDescent="0.2">
      <c r="A244" s="203"/>
      <c r="B244" s="188"/>
      <c r="C244" s="204"/>
      <c r="D244" s="204"/>
      <c r="E244" s="205"/>
      <c r="F244" s="221" t="s">
        <v>1688</v>
      </c>
      <c r="G244" s="207"/>
      <c r="H244" s="208"/>
      <c r="I244" s="209"/>
      <c r="J244" s="209"/>
      <c r="K244" s="210"/>
      <c r="L244" s="187"/>
      <c r="M244" s="211"/>
      <c r="N244" s="194"/>
      <c r="O244" s="195"/>
      <c r="P244" s="195"/>
      <c r="Q244" s="195"/>
      <c r="R244" s="195"/>
      <c r="S244" s="195"/>
      <c r="T244" s="195"/>
      <c r="U244" s="203"/>
      <c r="V244" s="203"/>
      <c r="W244" s="203"/>
      <c r="X244" s="203"/>
      <c r="Y244" s="203"/>
      <c r="Z244" s="203"/>
      <c r="AA244" s="203"/>
      <c r="AB244" s="203"/>
      <c r="AC244" s="203"/>
      <c r="AD244" s="203"/>
      <c r="AE244" s="203"/>
      <c r="AR244" s="197"/>
      <c r="AT244" s="197"/>
      <c r="AU244" s="197"/>
      <c r="AY244" s="185"/>
      <c r="BE244" s="198"/>
      <c r="BF244" s="198"/>
      <c r="BG244" s="198"/>
      <c r="BH244" s="198"/>
      <c r="BI244" s="198"/>
      <c r="BJ244" s="185"/>
      <c r="BK244" s="198"/>
      <c r="BL244" s="185"/>
      <c r="BM244" s="197"/>
    </row>
    <row r="245" spans="1:65" s="184" customFormat="1" ht="16.5" customHeight="1" x14ac:dyDescent="0.2">
      <c r="A245" s="203"/>
      <c r="B245" s="188"/>
      <c r="C245" s="204"/>
      <c r="D245" s="204"/>
      <c r="E245" s="205"/>
      <c r="F245" s="221" t="s">
        <v>1689</v>
      </c>
      <c r="G245" s="207"/>
      <c r="H245" s="208"/>
      <c r="I245" s="209"/>
      <c r="J245" s="209"/>
      <c r="K245" s="210"/>
      <c r="L245" s="187"/>
      <c r="M245" s="211"/>
      <c r="N245" s="194"/>
      <c r="O245" s="195"/>
      <c r="P245" s="195"/>
      <c r="Q245" s="195"/>
      <c r="R245" s="195"/>
      <c r="S245" s="195"/>
      <c r="T245" s="195"/>
      <c r="U245" s="203"/>
      <c r="V245" s="203"/>
      <c r="W245" s="203"/>
      <c r="X245" s="203"/>
      <c r="Y245" s="203"/>
      <c r="Z245" s="203"/>
      <c r="AA245" s="203"/>
      <c r="AB245" s="203"/>
      <c r="AC245" s="203"/>
      <c r="AD245" s="203"/>
      <c r="AE245" s="203"/>
      <c r="AR245" s="197"/>
      <c r="AT245" s="197"/>
      <c r="AU245" s="197"/>
      <c r="AY245" s="185"/>
      <c r="BE245" s="198"/>
      <c r="BF245" s="198"/>
      <c r="BG245" s="198"/>
      <c r="BH245" s="198"/>
      <c r="BI245" s="198"/>
      <c r="BJ245" s="185"/>
      <c r="BK245" s="198"/>
      <c r="BL245" s="185"/>
      <c r="BM245" s="197"/>
    </row>
    <row r="246" spans="1:65" s="184" customFormat="1" ht="16.5" customHeight="1" x14ac:dyDescent="0.2">
      <c r="A246" s="203"/>
      <c r="B246" s="188"/>
      <c r="C246" s="189">
        <v>72</v>
      </c>
      <c r="D246" s="189" t="s">
        <v>162</v>
      </c>
      <c r="E246" s="200"/>
      <c r="F246" s="199" t="s">
        <v>1717</v>
      </c>
      <c r="G246" s="201" t="s">
        <v>295</v>
      </c>
      <c r="H246" s="190">
        <v>37</v>
      </c>
      <c r="I246" s="191"/>
      <c r="J246" s="191"/>
      <c r="K246" s="192"/>
      <c r="L246" s="187"/>
      <c r="M246" s="193"/>
      <c r="N246" s="194"/>
      <c r="O246" s="195"/>
      <c r="P246" s="195"/>
      <c r="Q246" s="195"/>
      <c r="R246" s="195"/>
      <c r="S246" s="195"/>
      <c r="T246" s="196"/>
      <c r="U246" s="203"/>
      <c r="V246" s="203"/>
      <c r="W246" s="203"/>
      <c r="X246" s="203"/>
      <c r="Y246" s="203"/>
      <c r="Z246" s="203"/>
      <c r="AA246" s="203"/>
      <c r="AB246" s="203"/>
      <c r="AC246" s="203"/>
      <c r="AD246" s="203"/>
      <c r="AE246" s="203"/>
      <c r="AR246" s="197"/>
      <c r="AT246" s="197"/>
      <c r="AU246" s="197"/>
      <c r="AY246" s="185"/>
      <c r="BE246" s="198"/>
      <c r="BF246" s="198"/>
      <c r="BG246" s="198"/>
      <c r="BH246" s="198"/>
      <c r="BI246" s="198"/>
      <c r="BJ246" s="185"/>
      <c r="BK246" s="198"/>
      <c r="BL246" s="185"/>
      <c r="BM246" s="197"/>
    </row>
    <row r="247" spans="1:65" s="184" customFormat="1" ht="16.5" customHeight="1" x14ac:dyDescent="0.2">
      <c r="A247" s="203"/>
      <c r="B247" s="188"/>
      <c r="C247" s="204"/>
      <c r="D247" s="204"/>
      <c r="E247" s="205"/>
      <c r="F247" s="221" t="s">
        <v>1718</v>
      </c>
      <c r="G247" s="207"/>
      <c r="H247" s="208"/>
      <c r="I247" s="209"/>
      <c r="J247" s="209"/>
      <c r="K247" s="210"/>
      <c r="L247" s="187"/>
      <c r="M247" s="211"/>
      <c r="N247" s="194"/>
      <c r="O247" s="195"/>
      <c r="P247" s="195"/>
      <c r="Q247" s="195"/>
      <c r="R247" s="195"/>
      <c r="S247" s="195"/>
      <c r="T247" s="195"/>
      <c r="U247" s="203"/>
      <c r="V247" s="203"/>
      <c r="W247" s="203"/>
      <c r="X247" s="203"/>
      <c r="Y247" s="203"/>
      <c r="Z247" s="203"/>
      <c r="AA247" s="203"/>
      <c r="AB247" s="203"/>
      <c r="AC247" s="203"/>
      <c r="AD247" s="203"/>
      <c r="AE247" s="203"/>
      <c r="AR247" s="197"/>
      <c r="AT247" s="197"/>
      <c r="AU247" s="197"/>
      <c r="AY247" s="185"/>
      <c r="BE247" s="198"/>
      <c r="BF247" s="198"/>
      <c r="BG247" s="198"/>
      <c r="BH247" s="198"/>
      <c r="BI247" s="198"/>
      <c r="BJ247" s="185"/>
      <c r="BK247" s="198"/>
      <c r="BL247" s="185"/>
      <c r="BM247" s="197"/>
    </row>
    <row r="248" spans="1:65" s="184" customFormat="1" ht="16.5" customHeight="1" x14ac:dyDescent="0.2">
      <c r="A248" s="203"/>
      <c r="B248" s="188"/>
      <c r="C248" s="204"/>
      <c r="D248" s="204"/>
      <c r="E248" s="205"/>
      <c r="F248" s="221" t="s">
        <v>1693</v>
      </c>
      <c r="G248" s="207"/>
      <c r="H248" s="208"/>
      <c r="I248" s="209"/>
      <c r="J248" s="209"/>
      <c r="K248" s="210"/>
      <c r="L248" s="187"/>
      <c r="M248" s="211"/>
      <c r="N248" s="194"/>
      <c r="O248" s="195"/>
      <c r="P248" s="195"/>
      <c r="Q248" s="195"/>
      <c r="R248" s="195"/>
      <c r="S248" s="195"/>
      <c r="T248" s="195"/>
      <c r="U248" s="203"/>
      <c r="V248" s="203"/>
      <c r="W248" s="203"/>
      <c r="X248" s="203"/>
      <c r="Y248" s="203"/>
      <c r="Z248" s="203"/>
      <c r="AA248" s="203"/>
      <c r="AB248" s="203"/>
      <c r="AC248" s="203"/>
      <c r="AD248" s="203"/>
      <c r="AE248" s="203"/>
      <c r="AR248" s="197"/>
      <c r="AT248" s="197"/>
      <c r="AU248" s="197"/>
      <c r="AY248" s="185"/>
      <c r="BE248" s="198"/>
      <c r="BF248" s="198"/>
      <c r="BG248" s="198"/>
      <c r="BH248" s="198"/>
      <c r="BI248" s="198"/>
      <c r="BJ248" s="185"/>
      <c r="BK248" s="198"/>
      <c r="BL248" s="185"/>
      <c r="BM248" s="197"/>
    </row>
    <row r="249" spans="1:65" s="184" customFormat="1" ht="16.5" customHeight="1" x14ac:dyDescent="0.2">
      <c r="A249" s="203"/>
      <c r="B249" s="188"/>
      <c r="C249" s="189">
        <v>73</v>
      </c>
      <c r="D249" s="189" t="s">
        <v>162</v>
      </c>
      <c r="E249" s="200"/>
      <c r="F249" s="199" t="s">
        <v>1690</v>
      </c>
      <c r="G249" s="201" t="s">
        <v>295</v>
      </c>
      <c r="H249" s="190">
        <v>21</v>
      </c>
      <c r="I249" s="191"/>
      <c r="J249" s="191"/>
      <c r="K249" s="192"/>
      <c r="L249" s="187"/>
      <c r="M249" s="193"/>
      <c r="N249" s="194"/>
      <c r="O249" s="195"/>
      <c r="P249" s="195"/>
      <c r="Q249" s="195"/>
      <c r="R249" s="195"/>
      <c r="S249" s="195"/>
      <c r="T249" s="196"/>
      <c r="U249" s="203"/>
      <c r="V249" s="203"/>
      <c r="W249" s="203"/>
      <c r="X249" s="203"/>
      <c r="Y249" s="203"/>
      <c r="Z249" s="203"/>
      <c r="AA249" s="203"/>
      <c r="AB249" s="203"/>
      <c r="AC249" s="203"/>
      <c r="AD249" s="203"/>
      <c r="AE249" s="203"/>
      <c r="AR249" s="197"/>
      <c r="AT249" s="197"/>
      <c r="AU249" s="197"/>
      <c r="AY249" s="185"/>
      <c r="BE249" s="198"/>
      <c r="BF249" s="198"/>
      <c r="BG249" s="198"/>
      <c r="BH249" s="198"/>
      <c r="BI249" s="198"/>
      <c r="BJ249" s="185"/>
      <c r="BK249" s="198"/>
      <c r="BL249" s="185"/>
      <c r="BM249" s="197"/>
    </row>
    <row r="250" spans="1:65" s="184" customFormat="1" ht="16.5" customHeight="1" x14ac:dyDescent="0.2">
      <c r="A250" s="203"/>
      <c r="B250" s="188"/>
      <c r="C250" s="204"/>
      <c r="D250" s="204"/>
      <c r="E250" s="205"/>
      <c r="F250" s="221" t="s">
        <v>1692</v>
      </c>
      <c r="G250" s="207"/>
      <c r="H250" s="208"/>
      <c r="I250" s="209"/>
      <c r="J250" s="209"/>
      <c r="K250" s="210"/>
      <c r="L250" s="187"/>
      <c r="M250" s="211"/>
      <c r="N250" s="194"/>
      <c r="O250" s="195"/>
      <c r="P250" s="195"/>
      <c r="Q250" s="195"/>
      <c r="R250" s="195"/>
      <c r="S250" s="195"/>
      <c r="T250" s="195"/>
      <c r="U250" s="203"/>
      <c r="V250" s="203"/>
      <c r="W250" s="203"/>
      <c r="X250" s="203"/>
      <c r="Y250" s="203"/>
      <c r="Z250" s="203"/>
      <c r="AA250" s="203"/>
      <c r="AB250" s="203"/>
      <c r="AC250" s="203"/>
      <c r="AD250" s="203"/>
      <c r="AE250" s="203"/>
      <c r="AR250" s="197"/>
      <c r="AT250" s="197"/>
      <c r="AU250" s="197"/>
      <c r="AY250" s="185"/>
      <c r="BE250" s="198"/>
      <c r="BF250" s="198"/>
      <c r="BG250" s="198"/>
      <c r="BH250" s="198"/>
      <c r="BI250" s="198"/>
      <c r="BJ250" s="185"/>
      <c r="BK250" s="198"/>
      <c r="BL250" s="185"/>
      <c r="BM250" s="197"/>
    </row>
    <row r="251" spans="1:65" s="184" customFormat="1" ht="16.5" customHeight="1" x14ac:dyDescent="0.2">
      <c r="A251" s="203"/>
      <c r="B251" s="188"/>
      <c r="C251" s="189">
        <v>74</v>
      </c>
      <c r="D251" s="189" t="s">
        <v>162</v>
      </c>
      <c r="E251" s="200"/>
      <c r="F251" s="199" t="s">
        <v>1694</v>
      </c>
      <c r="G251" s="201" t="s">
        <v>295</v>
      </c>
      <c r="H251" s="190">
        <v>10</v>
      </c>
      <c r="I251" s="191"/>
      <c r="J251" s="191"/>
      <c r="K251" s="192"/>
      <c r="L251" s="187"/>
      <c r="M251" s="193"/>
      <c r="N251" s="194"/>
      <c r="O251" s="195"/>
      <c r="P251" s="195"/>
      <c r="Q251" s="195"/>
      <c r="R251" s="195"/>
      <c r="S251" s="195"/>
      <c r="T251" s="196"/>
      <c r="U251" s="203"/>
      <c r="V251" s="203"/>
      <c r="W251" s="203"/>
      <c r="X251" s="203"/>
      <c r="Y251" s="203"/>
      <c r="Z251" s="203"/>
      <c r="AA251" s="203"/>
      <c r="AB251" s="203"/>
      <c r="AC251" s="203"/>
      <c r="AD251" s="203"/>
      <c r="AE251" s="203"/>
      <c r="AR251" s="197"/>
      <c r="AT251" s="197"/>
      <c r="AU251" s="197"/>
      <c r="AY251" s="185"/>
      <c r="BE251" s="198"/>
      <c r="BF251" s="198"/>
      <c r="BG251" s="198"/>
      <c r="BH251" s="198"/>
      <c r="BI251" s="198"/>
      <c r="BJ251" s="185"/>
      <c r="BK251" s="198"/>
      <c r="BL251" s="185"/>
      <c r="BM251" s="197"/>
    </row>
    <row r="252" spans="1:65" s="12" customFormat="1" ht="22.9" customHeight="1" x14ac:dyDescent="0.2">
      <c r="B252" s="137"/>
      <c r="C252" s="440"/>
      <c r="D252" s="441" t="s">
        <v>69</v>
      </c>
      <c r="E252" s="222" t="s">
        <v>1719</v>
      </c>
      <c r="F252" s="222" t="s">
        <v>1720</v>
      </c>
      <c r="G252" s="442"/>
      <c r="H252" s="442"/>
      <c r="I252" s="442"/>
      <c r="J252" s="443"/>
      <c r="L252" s="137"/>
      <c r="M252" s="141"/>
      <c r="N252" s="142"/>
      <c r="O252" s="142"/>
      <c r="P252" s="143"/>
      <c r="Q252" s="142"/>
      <c r="R252" s="143"/>
      <c r="S252" s="142"/>
      <c r="T252" s="144"/>
      <c r="AR252" s="138"/>
      <c r="AT252" s="145"/>
      <c r="AU252" s="145"/>
      <c r="AY252" s="138"/>
      <c r="BK252" s="146"/>
    </row>
    <row r="253" spans="1:65" s="184" customFormat="1" ht="30.75" customHeight="1" x14ac:dyDescent="0.2">
      <c r="A253" s="203"/>
      <c r="B253" s="188"/>
      <c r="C253" s="189">
        <v>75</v>
      </c>
      <c r="D253" s="189" t="s">
        <v>162</v>
      </c>
      <c r="E253" s="200" t="s">
        <v>1721</v>
      </c>
      <c r="F253" s="199" t="s">
        <v>1722</v>
      </c>
      <c r="G253" s="201" t="s">
        <v>1624</v>
      </c>
      <c r="H253" s="190">
        <v>1</v>
      </c>
      <c r="I253" s="191"/>
      <c r="J253" s="191"/>
      <c r="K253" s="192"/>
      <c r="L253" s="187"/>
      <c r="M253" s="193"/>
      <c r="N253" s="194"/>
      <c r="O253" s="195"/>
      <c r="P253" s="195"/>
      <c r="Q253" s="195"/>
      <c r="R253" s="195"/>
      <c r="S253" s="195"/>
      <c r="T253" s="196"/>
      <c r="U253" s="203"/>
      <c r="V253" s="203"/>
      <c r="W253" s="203"/>
      <c r="X253" s="203"/>
      <c r="Y253" s="203"/>
      <c r="Z253" s="203"/>
      <c r="AA253" s="203"/>
      <c r="AB253" s="203"/>
      <c r="AC253" s="203"/>
      <c r="AD253" s="203"/>
      <c r="AE253" s="203"/>
      <c r="AR253" s="197"/>
      <c r="AT253" s="197"/>
      <c r="AU253" s="197"/>
      <c r="AY253" s="185"/>
      <c r="BE253" s="198"/>
      <c r="BF253" s="198"/>
      <c r="BG253" s="198"/>
      <c r="BH253" s="198"/>
      <c r="BI253" s="198"/>
      <c r="BJ253" s="185"/>
      <c r="BK253" s="198"/>
      <c r="BL253" s="185"/>
      <c r="BM253" s="197"/>
    </row>
    <row r="254" spans="1:65" s="2" customFormat="1" ht="6.95" customHeight="1" x14ac:dyDescent="0.2">
      <c r="A254" s="26"/>
      <c r="B254" s="44"/>
      <c r="C254" s="45"/>
      <c r="D254" s="45"/>
      <c r="E254" s="45"/>
      <c r="F254" s="45"/>
      <c r="G254" s="45"/>
      <c r="H254" s="45"/>
      <c r="I254" s="45"/>
      <c r="J254" s="45"/>
      <c r="K254" s="45"/>
      <c r="L254" s="27"/>
      <c r="M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</row>
    <row r="259" spans="6:6" x14ac:dyDescent="0.2">
      <c r="F259" s="1" t="s">
        <v>21</v>
      </c>
    </row>
  </sheetData>
  <autoFilter ref="C129:K185"/>
  <mergeCells count="16">
    <mergeCell ref="E91:H91"/>
    <mergeCell ref="E7:H7"/>
    <mergeCell ref="E11:H11"/>
    <mergeCell ref="E9:H9"/>
    <mergeCell ref="E13:H13"/>
    <mergeCell ref="E22:H22"/>
    <mergeCell ref="L2:V2"/>
    <mergeCell ref="E31:H31"/>
    <mergeCell ref="E85:H85"/>
    <mergeCell ref="E89:H89"/>
    <mergeCell ref="E87:H87"/>
    <mergeCell ref="X161:AC161"/>
    <mergeCell ref="E116:H116"/>
    <mergeCell ref="E120:H120"/>
    <mergeCell ref="E118:H118"/>
    <mergeCell ref="E122:H122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7"/>
  <sheetViews>
    <sheetView showGridLines="0" workbookViewId="0">
      <selection activeCell="I38" sqref="I38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5"/>
    </row>
    <row r="2" spans="1:46" s="1" customFormat="1" ht="36.950000000000003" customHeight="1" x14ac:dyDescent="0.2">
      <c r="L2" s="593" t="s">
        <v>5</v>
      </c>
      <c r="M2" s="594"/>
      <c r="N2" s="594"/>
      <c r="O2" s="594"/>
      <c r="P2" s="594"/>
      <c r="Q2" s="594"/>
      <c r="R2" s="594"/>
      <c r="S2" s="594"/>
      <c r="T2" s="594"/>
      <c r="U2" s="594"/>
      <c r="V2" s="594"/>
      <c r="AT2" s="14" t="s">
        <v>119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customHeight="1" x14ac:dyDescent="0.2">
      <c r="B4" s="17"/>
      <c r="D4" s="18" t="s">
        <v>129</v>
      </c>
      <c r="L4" s="17"/>
      <c r="M4" s="96"/>
      <c r="AT4" s="14"/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13</v>
      </c>
      <c r="L6" s="17"/>
    </row>
    <row r="7" spans="1:46" s="1" customFormat="1" ht="16.5" customHeight="1" x14ac:dyDescent="0.2">
      <c r="B7" s="17"/>
      <c r="E7" s="612" t="str">
        <f>'Rekapitulácia SO 01 Rek. A a B'!K6</f>
        <v>SOŠ PZ Pezinok, rekonštrukcia ubytovne A a B</v>
      </c>
      <c r="F7" s="613"/>
      <c r="G7" s="613"/>
      <c r="H7" s="613"/>
      <c r="L7" s="17"/>
    </row>
    <row r="8" spans="1:46" ht="12.75" x14ac:dyDescent="0.2">
      <c r="B8" s="17"/>
      <c r="D8" s="23" t="s">
        <v>130</v>
      </c>
      <c r="L8" s="17"/>
    </row>
    <row r="9" spans="1:46" s="1" customFormat="1" ht="16.5" customHeight="1" x14ac:dyDescent="0.2">
      <c r="B9" s="17"/>
      <c r="E9" s="612" t="s">
        <v>131</v>
      </c>
      <c r="F9" s="594"/>
      <c r="G9" s="594"/>
      <c r="H9" s="594"/>
      <c r="L9" s="17"/>
    </row>
    <row r="10" spans="1:46" s="1" customFormat="1" ht="12" customHeight="1" x14ac:dyDescent="0.2">
      <c r="B10" s="17"/>
      <c r="D10" s="23" t="s">
        <v>132</v>
      </c>
      <c r="L10" s="17"/>
    </row>
    <row r="11" spans="1:46" s="2" customFormat="1" ht="16.5" customHeight="1" x14ac:dyDescent="0.2">
      <c r="A11" s="26"/>
      <c r="B11" s="27"/>
      <c r="C11" s="26"/>
      <c r="D11" s="26"/>
      <c r="E11" s="614" t="s">
        <v>766</v>
      </c>
      <c r="F11" s="615"/>
      <c r="G11" s="615"/>
      <c r="H11" s="615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1511</v>
      </c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 x14ac:dyDescent="0.2">
      <c r="A13" s="26"/>
      <c r="B13" s="27"/>
      <c r="C13" s="26"/>
      <c r="D13" s="26"/>
      <c r="E13" s="583" t="s">
        <v>1512</v>
      </c>
      <c r="F13" s="615"/>
      <c r="G13" s="615"/>
      <c r="H13" s="615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x14ac:dyDescent="0.2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 x14ac:dyDescent="0.2">
      <c r="A15" s="26"/>
      <c r="B15" s="27"/>
      <c r="C15" s="26"/>
      <c r="D15" s="23" t="s">
        <v>14</v>
      </c>
      <c r="E15" s="26"/>
      <c r="F15" s="21" t="s">
        <v>1</v>
      </c>
      <c r="G15" s="26"/>
      <c r="H15" s="26"/>
      <c r="I15" s="23" t="s">
        <v>15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 x14ac:dyDescent="0.2">
      <c r="A16" s="26"/>
      <c r="B16" s="27"/>
      <c r="C16" s="26"/>
      <c r="D16" s="23" t="s">
        <v>16</v>
      </c>
      <c r="E16" s="26"/>
      <c r="F16" s="21" t="s">
        <v>17</v>
      </c>
      <c r="G16" s="26"/>
      <c r="H16" s="26"/>
      <c r="I16" s="23" t="s">
        <v>18</v>
      </c>
      <c r="J16" s="52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 x14ac:dyDescent="0.2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 x14ac:dyDescent="0.2">
      <c r="A18" s="26"/>
      <c r="B18" s="27"/>
      <c r="C18" s="26"/>
      <c r="D18" s="23" t="s">
        <v>19</v>
      </c>
      <c r="E18" s="26"/>
      <c r="F18" s="26"/>
      <c r="G18" s="26"/>
      <c r="H18" s="26"/>
      <c r="I18" s="23" t="s">
        <v>20</v>
      </c>
      <c r="J18" s="21" t="str">
        <f>IF('Rekapitulácia SO 01 Rek. A a B'!AN11="","",'Rekapitulácia SO 01 Rek. A a B'!AN11)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 x14ac:dyDescent="0.2">
      <c r="A19" s="26"/>
      <c r="B19" s="27"/>
      <c r="C19" s="26"/>
      <c r="D19" s="26"/>
      <c r="E19" s="21" t="str">
        <f>IF('Rekapitulácia SO 01 Rek. A a B'!E12="","",'Rekapitulácia SO 01 Rek. A a B'!E12)</f>
        <v xml:space="preserve"> </v>
      </c>
      <c r="F19" s="26"/>
      <c r="G19" s="26"/>
      <c r="H19" s="26"/>
      <c r="I19" s="23" t="s">
        <v>22</v>
      </c>
      <c r="J19" s="21" t="str">
        <f>IF('Rekapitulácia SO 01 Rek. A a B'!AN12="","",'Rekapitulácia SO 01 Rek. A a B'!AN12)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 x14ac:dyDescent="0.2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 x14ac:dyDescent="0.2">
      <c r="A21" s="26"/>
      <c r="B21" s="27"/>
      <c r="C21" s="26"/>
      <c r="D21" s="23" t="s">
        <v>23</v>
      </c>
      <c r="E21" s="26"/>
      <c r="F21" s="26"/>
      <c r="G21" s="26"/>
      <c r="H21" s="26"/>
      <c r="I21" s="23" t="s">
        <v>20</v>
      </c>
      <c r="J21" s="21" t="str">
        <f>'Rekapitulácia SO 01 Rek. A a B'!AN14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 x14ac:dyDescent="0.2">
      <c r="A22" s="26"/>
      <c r="B22" s="27"/>
      <c r="C22" s="26"/>
      <c r="D22" s="26"/>
      <c r="E22" s="595" t="str">
        <f>'Rekapitulácia SO 01 Rek. A a B'!E15</f>
        <v xml:space="preserve"> </v>
      </c>
      <c r="F22" s="595"/>
      <c r="G22" s="595"/>
      <c r="H22" s="595"/>
      <c r="I22" s="23" t="s">
        <v>22</v>
      </c>
      <c r="J22" s="21" t="str">
        <f>'Rekapitulácia SO 01 Rek. A a B'!AN15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 x14ac:dyDescent="0.2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 x14ac:dyDescent="0.2">
      <c r="A24" s="26"/>
      <c r="B24" s="27"/>
      <c r="C24" s="26"/>
      <c r="D24" s="23" t="s">
        <v>24</v>
      </c>
      <c r="E24" s="26"/>
      <c r="F24" s="26"/>
      <c r="G24" s="26"/>
      <c r="H24" s="26"/>
      <c r="I24" s="23" t="s">
        <v>20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 x14ac:dyDescent="0.2">
      <c r="A25" s="26"/>
      <c r="B25" s="27"/>
      <c r="C25" s="26"/>
      <c r="D25" s="26"/>
      <c r="E25" s="21" t="s">
        <v>25</v>
      </c>
      <c r="F25" s="26"/>
      <c r="G25" s="26"/>
      <c r="H25" s="26"/>
      <c r="I25" s="23" t="s">
        <v>22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 x14ac:dyDescent="0.2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 x14ac:dyDescent="0.2">
      <c r="A27" s="26"/>
      <c r="B27" s="27"/>
      <c r="C27" s="26"/>
      <c r="D27" s="23" t="s">
        <v>27</v>
      </c>
      <c r="E27" s="26"/>
      <c r="F27" s="26"/>
      <c r="G27" s="26"/>
      <c r="H27" s="26"/>
      <c r="I27" s="23" t="s">
        <v>20</v>
      </c>
      <c r="J27" s="21" t="s">
        <v>1</v>
      </c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 x14ac:dyDescent="0.2">
      <c r="A28" s="26"/>
      <c r="B28" s="27"/>
      <c r="C28" s="26"/>
      <c r="D28" s="26"/>
      <c r="E28" s="21" t="s">
        <v>28</v>
      </c>
      <c r="F28" s="26"/>
      <c r="G28" s="26"/>
      <c r="H28" s="26"/>
      <c r="I28" s="23" t="s">
        <v>22</v>
      </c>
      <c r="J28" s="21" t="s">
        <v>1</v>
      </c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 x14ac:dyDescent="0.2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 x14ac:dyDescent="0.2">
      <c r="A30" s="26"/>
      <c r="B30" s="27"/>
      <c r="C30" s="26"/>
      <c r="D30" s="23" t="s">
        <v>29</v>
      </c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 x14ac:dyDescent="0.2">
      <c r="A31" s="98"/>
      <c r="B31" s="99"/>
      <c r="C31" s="98"/>
      <c r="D31" s="98"/>
      <c r="E31" s="597" t="s">
        <v>1</v>
      </c>
      <c r="F31" s="597"/>
      <c r="G31" s="597"/>
      <c r="H31" s="597"/>
      <c r="I31" s="98"/>
      <c r="J31" s="98"/>
      <c r="K31" s="98"/>
      <c r="L31" s="100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</row>
    <row r="32" spans="1:31" s="2" customFormat="1" ht="6.95" customHeight="1" x14ac:dyDescent="0.2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 x14ac:dyDescent="0.2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 x14ac:dyDescent="0.2">
      <c r="A34" s="26"/>
      <c r="B34" s="27"/>
      <c r="C34" s="26"/>
      <c r="D34" s="101" t="s">
        <v>30</v>
      </c>
      <c r="E34" s="26"/>
      <c r="F34" s="26"/>
      <c r="G34" s="26"/>
      <c r="H34" s="26"/>
      <c r="I34" s="26"/>
      <c r="J34" s="68"/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 x14ac:dyDescent="0.2">
      <c r="A35" s="26"/>
      <c r="B35" s="27"/>
      <c r="C35" s="26"/>
      <c r="D35" s="63"/>
      <c r="E35" s="63"/>
      <c r="F35" s="63"/>
      <c r="G35" s="63"/>
      <c r="H35" s="63"/>
      <c r="I35" s="63"/>
      <c r="J35" s="63"/>
      <c r="K35" s="63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 x14ac:dyDescent="0.2">
      <c r="A36" s="26"/>
      <c r="B36" s="27"/>
      <c r="C36" s="26"/>
      <c r="D36" s="26"/>
      <c r="E36" s="26"/>
      <c r="F36" s="30" t="s">
        <v>32</v>
      </c>
      <c r="G36" s="26"/>
      <c r="H36" s="26"/>
      <c r="I36" s="30" t="s">
        <v>31</v>
      </c>
      <c r="J36" s="30" t="s">
        <v>33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 x14ac:dyDescent="0.2">
      <c r="A37" s="26"/>
      <c r="B37" s="27"/>
      <c r="C37" s="26"/>
      <c r="D37" s="97" t="s">
        <v>34</v>
      </c>
      <c r="E37" s="32" t="s">
        <v>35</v>
      </c>
      <c r="F37" s="102">
        <f>ROUND((SUM(BE128:BE156)),  2)</f>
        <v>0</v>
      </c>
      <c r="G37" s="103"/>
      <c r="H37" s="103"/>
      <c r="I37" s="104">
        <v>0.2</v>
      </c>
      <c r="J37" s="102">
        <f>ROUND(((SUM(BE128:BE156))*I37),  2)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 x14ac:dyDescent="0.2">
      <c r="A38" s="26"/>
      <c r="B38" s="27"/>
      <c r="C38" s="26"/>
      <c r="D38" s="26"/>
      <c r="E38" s="32" t="s">
        <v>36</v>
      </c>
      <c r="F38" s="105"/>
      <c r="G38" s="26"/>
      <c r="H38" s="26"/>
      <c r="I38" s="106">
        <v>0.23</v>
      </c>
      <c r="J38" s="105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 x14ac:dyDescent="0.2">
      <c r="A39" s="26"/>
      <c r="B39" s="27"/>
      <c r="C39" s="26"/>
      <c r="D39" s="26"/>
      <c r="E39" s="23" t="s">
        <v>37</v>
      </c>
      <c r="F39" s="105">
        <f>ROUND((SUM(BG128:BG156)),  2)</f>
        <v>0</v>
      </c>
      <c r="G39" s="26"/>
      <c r="H39" s="26"/>
      <c r="I39" s="106">
        <v>0.2</v>
      </c>
      <c r="J39" s="105"/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 x14ac:dyDescent="0.2">
      <c r="A40" s="26"/>
      <c r="B40" s="27"/>
      <c r="C40" s="26"/>
      <c r="D40" s="26"/>
      <c r="E40" s="23" t="s">
        <v>38</v>
      </c>
      <c r="F40" s="105">
        <f>ROUND((SUM(BH128:BH156)),  2)</f>
        <v>0</v>
      </c>
      <c r="G40" s="26"/>
      <c r="H40" s="26"/>
      <c r="I40" s="106">
        <v>0.2</v>
      </c>
      <c r="J40" s="105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 x14ac:dyDescent="0.2">
      <c r="A41" s="26"/>
      <c r="B41" s="27"/>
      <c r="C41" s="26"/>
      <c r="D41" s="26"/>
      <c r="E41" s="32" t="s">
        <v>39</v>
      </c>
      <c r="F41" s="102">
        <f>ROUND((SUM(BI128:BI156)),  2)</f>
        <v>0</v>
      </c>
      <c r="G41" s="103"/>
      <c r="H41" s="103"/>
      <c r="I41" s="104">
        <v>0</v>
      </c>
      <c r="J41" s="102"/>
      <c r="K41" s="26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 x14ac:dyDescent="0.2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 x14ac:dyDescent="0.2">
      <c r="A43" s="26"/>
      <c r="B43" s="27"/>
      <c r="C43" s="107"/>
      <c r="D43" s="108" t="s">
        <v>40</v>
      </c>
      <c r="E43" s="57"/>
      <c r="F43" s="57"/>
      <c r="G43" s="109" t="s">
        <v>41</v>
      </c>
      <c r="H43" s="110" t="s">
        <v>42</v>
      </c>
      <c r="I43" s="57"/>
      <c r="J43" s="111"/>
      <c r="K43" s="112"/>
      <c r="L43" s="39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 x14ac:dyDescent="0.2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9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 x14ac:dyDescent="0.2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 x14ac:dyDescent="0.2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 x14ac:dyDescent="0.2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 x14ac:dyDescent="0.2">
      <c r="A85" s="26"/>
      <c r="B85" s="27"/>
      <c r="C85" s="26"/>
      <c r="D85" s="26"/>
      <c r="E85" s="612" t="str">
        <f>E7</f>
        <v>SOŠ PZ Pezinok, rekonštrukcia ubytovne A a B</v>
      </c>
      <c r="F85" s="613"/>
      <c r="G85" s="613"/>
      <c r="H85" s="613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 x14ac:dyDescent="0.2">
      <c r="B86" s="17"/>
      <c r="C86" s="23" t="s">
        <v>130</v>
      </c>
      <c r="L86" s="17"/>
    </row>
    <row r="87" spans="1:31" s="1" customFormat="1" ht="16.5" customHeight="1" x14ac:dyDescent="0.2">
      <c r="B87" s="17"/>
      <c r="E87" s="612" t="s">
        <v>131</v>
      </c>
      <c r="F87" s="594"/>
      <c r="G87" s="594"/>
      <c r="H87" s="594"/>
      <c r="L87" s="17"/>
    </row>
    <row r="88" spans="1:31" s="1" customFormat="1" ht="12" customHeight="1" x14ac:dyDescent="0.2">
      <c r="B88" s="17"/>
      <c r="C88" s="23" t="s">
        <v>132</v>
      </c>
      <c r="L88" s="17"/>
    </row>
    <row r="89" spans="1:31" s="2" customFormat="1" ht="16.5" customHeight="1" x14ac:dyDescent="0.2">
      <c r="A89" s="26"/>
      <c r="B89" s="27"/>
      <c r="C89" s="26"/>
      <c r="D89" s="26"/>
      <c r="E89" s="614" t="s">
        <v>766</v>
      </c>
      <c r="F89" s="615"/>
      <c r="G89" s="615"/>
      <c r="H89" s="615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 x14ac:dyDescent="0.2">
      <c r="A90" s="26"/>
      <c r="B90" s="27"/>
      <c r="C90" s="23" t="s">
        <v>1511</v>
      </c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 x14ac:dyDescent="0.2">
      <c r="A91" s="26"/>
      <c r="B91" s="27"/>
      <c r="C91" s="26"/>
      <c r="D91" s="26"/>
      <c r="E91" s="583" t="str">
        <f>E13</f>
        <v>01.2.7a - Elektrická požiarna signalizácia -  EPS</v>
      </c>
      <c r="F91" s="615"/>
      <c r="G91" s="615"/>
      <c r="H91" s="615"/>
      <c r="I91" s="26"/>
      <c r="J91" s="26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 x14ac:dyDescent="0.2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 x14ac:dyDescent="0.2">
      <c r="A93" s="26"/>
      <c r="B93" s="27"/>
      <c r="C93" s="23" t="s">
        <v>16</v>
      </c>
      <c r="D93" s="26"/>
      <c r="E93" s="26"/>
      <c r="F93" s="21" t="str">
        <f>F16</f>
        <v>Pezinok</v>
      </c>
      <c r="G93" s="26"/>
      <c r="H93" s="26"/>
      <c r="I93" s="23" t="s">
        <v>18</v>
      </c>
      <c r="J93" s="52" t="str">
        <f>IF(J16="","",J16)</f>
        <v/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 x14ac:dyDescent="0.2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5.7" customHeight="1" x14ac:dyDescent="0.2">
      <c r="A95" s="26"/>
      <c r="B95" s="27"/>
      <c r="C95" s="23" t="s">
        <v>19</v>
      </c>
      <c r="D95" s="26"/>
      <c r="E95" s="26"/>
      <c r="F95" s="21" t="str">
        <f>E19</f>
        <v xml:space="preserve"> </v>
      </c>
      <c r="G95" s="26"/>
      <c r="H95" s="26"/>
      <c r="I95" s="23" t="s">
        <v>24</v>
      </c>
      <c r="J95" s="24" t="str">
        <f>E25</f>
        <v>Ing. arch. Rudolf Melčak, SKA</v>
      </c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 x14ac:dyDescent="0.2">
      <c r="A96" s="26"/>
      <c r="B96" s="27"/>
      <c r="C96" s="23" t="s">
        <v>23</v>
      </c>
      <c r="D96" s="26"/>
      <c r="E96" s="26"/>
      <c r="F96" s="21" t="str">
        <f>IF(E22="","",E22)</f>
        <v xml:space="preserve"> </v>
      </c>
      <c r="G96" s="26"/>
      <c r="H96" s="26"/>
      <c r="I96" s="23" t="s">
        <v>27</v>
      </c>
      <c r="J96" s="24" t="str">
        <f>E28</f>
        <v>Rosoft s.r.o.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 x14ac:dyDescent="0.2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 x14ac:dyDescent="0.2">
      <c r="A98" s="26"/>
      <c r="B98" s="27"/>
      <c r="C98" s="115" t="s">
        <v>137</v>
      </c>
      <c r="D98" s="107"/>
      <c r="E98" s="107"/>
      <c r="F98" s="107"/>
      <c r="G98" s="107"/>
      <c r="H98" s="107"/>
      <c r="I98" s="107"/>
      <c r="J98" s="116" t="s">
        <v>138</v>
      </c>
      <c r="K98" s="107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 x14ac:dyDescent="0.2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 x14ac:dyDescent="0.2">
      <c r="A100" s="26"/>
      <c r="B100" s="27"/>
      <c r="C100" s="117" t="s">
        <v>139</v>
      </c>
      <c r="D100" s="26"/>
      <c r="E100" s="26"/>
      <c r="F100" s="26"/>
      <c r="G100" s="26"/>
      <c r="H100" s="26"/>
      <c r="I100" s="26"/>
      <c r="J100" s="68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/>
    </row>
    <row r="101" spans="1:47" s="9" customFormat="1" ht="24.95" customHeight="1" x14ac:dyDescent="0.2">
      <c r="B101" s="118"/>
      <c r="D101" s="119" t="s">
        <v>1513</v>
      </c>
      <c r="E101" s="120"/>
      <c r="F101" s="120"/>
      <c r="G101" s="120"/>
      <c r="H101" s="120"/>
      <c r="I101" s="120"/>
      <c r="J101" s="121"/>
      <c r="L101" s="118"/>
    </row>
    <row r="102" spans="1:47" s="10" customFormat="1" ht="19.899999999999999" customHeight="1" x14ac:dyDescent="0.2">
      <c r="B102" s="122"/>
      <c r="D102" s="123" t="s">
        <v>1514</v>
      </c>
      <c r="E102" s="124"/>
      <c r="F102" s="124"/>
      <c r="G102" s="124"/>
      <c r="H102" s="124"/>
      <c r="I102" s="124"/>
      <c r="J102" s="125"/>
      <c r="L102" s="122"/>
    </row>
    <row r="103" spans="1:47" s="10" customFormat="1" ht="19.899999999999999" customHeight="1" x14ac:dyDescent="0.2">
      <c r="B103" s="122"/>
      <c r="D103" s="123" t="s">
        <v>1515</v>
      </c>
      <c r="E103" s="124"/>
      <c r="F103" s="124"/>
      <c r="G103" s="124"/>
      <c r="H103" s="124"/>
      <c r="I103" s="124"/>
      <c r="J103" s="125"/>
      <c r="L103" s="122"/>
    </row>
    <row r="104" spans="1:47" s="10" customFormat="1" ht="19.899999999999999" customHeight="1" x14ac:dyDescent="0.2">
      <c r="B104" s="122"/>
      <c r="D104" s="123" t="s">
        <v>1516</v>
      </c>
      <c r="E104" s="124"/>
      <c r="F104" s="124"/>
      <c r="G104" s="124"/>
      <c r="H104" s="124"/>
      <c r="I104" s="124"/>
      <c r="J104" s="125"/>
      <c r="L104" s="122"/>
    </row>
    <row r="105" spans="1:47" s="2" customFormat="1" ht="21.75" customHeight="1" x14ac:dyDescent="0.2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47" s="2" customFormat="1" ht="6.95" customHeight="1" x14ac:dyDescent="0.2">
      <c r="A106" s="26"/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10" spans="1:47" s="2" customFormat="1" ht="6.95" customHeight="1" x14ac:dyDescent="0.2">
      <c r="A110" s="26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24.95" customHeight="1" x14ac:dyDescent="0.2">
      <c r="A111" s="26"/>
      <c r="B111" s="27"/>
      <c r="C111" s="18" t="s">
        <v>146</v>
      </c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6.95" customHeight="1" x14ac:dyDescent="0.2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12" customHeight="1" x14ac:dyDescent="0.2">
      <c r="A113" s="26"/>
      <c r="B113" s="27"/>
      <c r="C113" s="23" t="s">
        <v>13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16.5" customHeight="1" x14ac:dyDescent="0.2">
      <c r="A114" s="26"/>
      <c r="B114" s="27"/>
      <c r="C114" s="26"/>
      <c r="D114" s="26"/>
      <c r="E114" s="612" t="str">
        <f>E7</f>
        <v>SOŠ PZ Pezinok, rekonštrukcia ubytovne A a B</v>
      </c>
      <c r="F114" s="613"/>
      <c r="G114" s="613"/>
      <c r="H114" s="613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1" customFormat="1" ht="12" customHeight="1" x14ac:dyDescent="0.2">
      <c r="B115" s="17"/>
      <c r="C115" s="23" t="s">
        <v>130</v>
      </c>
      <c r="L115" s="17"/>
    </row>
    <row r="116" spans="1:63" s="1" customFormat="1" ht="16.5" customHeight="1" x14ac:dyDescent="0.2">
      <c r="B116" s="17"/>
      <c r="E116" s="612" t="s">
        <v>131</v>
      </c>
      <c r="F116" s="594"/>
      <c r="G116" s="594"/>
      <c r="H116" s="594"/>
      <c r="L116" s="17"/>
    </row>
    <row r="117" spans="1:63" s="1" customFormat="1" ht="12" customHeight="1" x14ac:dyDescent="0.2">
      <c r="B117" s="17"/>
      <c r="C117" s="23" t="s">
        <v>132</v>
      </c>
      <c r="L117" s="17"/>
    </row>
    <row r="118" spans="1:63" s="2" customFormat="1" ht="16.5" customHeight="1" x14ac:dyDescent="0.2">
      <c r="A118" s="26"/>
      <c r="B118" s="27"/>
      <c r="C118" s="26"/>
      <c r="D118" s="26"/>
      <c r="E118" s="614" t="s">
        <v>766</v>
      </c>
      <c r="F118" s="615"/>
      <c r="G118" s="615"/>
      <c r="H118" s="615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 x14ac:dyDescent="0.2">
      <c r="A119" s="26"/>
      <c r="B119" s="27"/>
      <c r="C119" s="23" t="s">
        <v>1511</v>
      </c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6.5" customHeight="1" x14ac:dyDescent="0.2">
      <c r="A120" s="26"/>
      <c r="B120" s="27"/>
      <c r="C120" s="26"/>
      <c r="D120" s="26"/>
      <c r="E120" s="583" t="str">
        <f>E13</f>
        <v>01.2.7a - Elektrická požiarna signalizácia -  EPS</v>
      </c>
      <c r="F120" s="615"/>
      <c r="G120" s="615"/>
      <c r="H120" s="615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 x14ac:dyDescent="0.2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2" customHeight="1" x14ac:dyDescent="0.2">
      <c r="A122" s="26"/>
      <c r="B122" s="27"/>
      <c r="C122" s="23" t="s">
        <v>16</v>
      </c>
      <c r="D122" s="26"/>
      <c r="E122" s="26"/>
      <c r="F122" s="21" t="str">
        <f>F16</f>
        <v>Pezinok</v>
      </c>
      <c r="G122" s="26"/>
      <c r="H122" s="26"/>
      <c r="I122" s="23" t="s">
        <v>18</v>
      </c>
      <c r="J122" s="52" t="str">
        <f>IF(J16="","",J16)</f>
        <v/>
      </c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6.95" customHeight="1" x14ac:dyDescent="0.2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25.7" customHeight="1" x14ac:dyDescent="0.2">
      <c r="A124" s="26"/>
      <c r="B124" s="27"/>
      <c r="C124" s="23" t="s">
        <v>19</v>
      </c>
      <c r="D124" s="26"/>
      <c r="E124" s="26"/>
      <c r="F124" s="21" t="str">
        <f>E19</f>
        <v xml:space="preserve"> </v>
      </c>
      <c r="G124" s="26"/>
      <c r="H124" s="26"/>
      <c r="I124" s="23" t="s">
        <v>24</v>
      </c>
      <c r="J124" s="24" t="str">
        <f>E25</f>
        <v>Ing. arch. Rudolf Melčak, SKA</v>
      </c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5.2" customHeight="1" x14ac:dyDescent="0.2">
      <c r="A125" s="26"/>
      <c r="B125" s="27"/>
      <c r="C125" s="23" t="s">
        <v>23</v>
      </c>
      <c r="D125" s="26"/>
      <c r="E125" s="26"/>
      <c r="F125" s="21" t="str">
        <f>IF(E22="","",E22)</f>
        <v xml:space="preserve"> </v>
      </c>
      <c r="G125" s="26"/>
      <c r="H125" s="26"/>
      <c r="I125" s="23" t="s">
        <v>27</v>
      </c>
      <c r="J125" s="24" t="str">
        <f>E28</f>
        <v>Rosoft s.r.o.</v>
      </c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2" customFormat="1" ht="10.35" customHeight="1" x14ac:dyDescent="0.2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3" s="11" customFormat="1" ht="29.25" customHeight="1" x14ac:dyDescent="0.2">
      <c r="A127" s="126"/>
      <c r="B127" s="127"/>
      <c r="C127" s="128" t="s">
        <v>147</v>
      </c>
      <c r="D127" s="129" t="s">
        <v>55</v>
      </c>
      <c r="E127" s="129" t="s">
        <v>51</v>
      </c>
      <c r="F127" s="129" t="s">
        <v>52</v>
      </c>
      <c r="G127" s="129" t="s">
        <v>148</v>
      </c>
      <c r="H127" s="129" t="s">
        <v>149</v>
      </c>
      <c r="I127" s="129" t="s">
        <v>150</v>
      </c>
      <c r="J127" s="130" t="s">
        <v>138</v>
      </c>
      <c r="K127" s="131" t="s">
        <v>151</v>
      </c>
      <c r="L127" s="132"/>
      <c r="M127" s="59"/>
      <c r="N127" s="60"/>
      <c r="O127" s="60"/>
      <c r="P127" s="60"/>
      <c r="Q127" s="60"/>
      <c r="R127" s="60"/>
      <c r="S127" s="60"/>
      <c r="T127" s="61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</row>
    <row r="128" spans="1:63" s="2" customFormat="1" ht="22.9" customHeight="1" x14ac:dyDescent="0.25">
      <c r="A128" s="26"/>
      <c r="B128" s="27"/>
      <c r="C128" s="66" t="s">
        <v>139</v>
      </c>
      <c r="D128" s="26"/>
      <c r="E128" s="26"/>
      <c r="F128" s="26"/>
      <c r="G128" s="26"/>
      <c r="H128" s="26"/>
      <c r="I128" s="26"/>
      <c r="J128" s="133"/>
      <c r="K128" s="26"/>
      <c r="L128" s="27"/>
      <c r="M128" s="62"/>
      <c r="N128" s="53"/>
      <c r="O128" s="63"/>
      <c r="P128" s="134"/>
      <c r="Q128" s="63"/>
      <c r="R128" s="134"/>
      <c r="S128" s="63"/>
      <c r="T128" s="135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/>
      <c r="AU128" s="14"/>
      <c r="BK128" s="136"/>
    </row>
    <row r="129" spans="1:65" s="12" customFormat="1" ht="25.9" customHeight="1" x14ac:dyDescent="0.2">
      <c r="B129" s="137"/>
      <c r="D129" s="138" t="s">
        <v>69</v>
      </c>
      <c r="E129" s="139" t="s">
        <v>69</v>
      </c>
      <c r="F129" s="139" t="s">
        <v>1517</v>
      </c>
      <c r="J129" s="140"/>
      <c r="L129" s="137"/>
      <c r="M129" s="141"/>
      <c r="N129" s="142"/>
      <c r="O129" s="142"/>
      <c r="P129" s="143"/>
      <c r="Q129" s="142"/>
      <c r="R129" s="143"/>
      <c r="S129" s="142"/>
      <c r="T129" s="144"/>
      <c r="AR129" s="138"/>
      <c r="AT129" s="145"/>
      <c r="AU129" s="145"/>
      <c r="AY129" s="138"/>
      <c r="BK129" s="146"/>
    </row>
    <row r="130" spans="1:65" s="12" customFormat="1" ht="22.9" customHeight="1" x14ac:dyDescent="0.2">
      <c r="B130" s="137"/>
      <c r="D130" s="138" t="s">
        <v>69</v>
      </c>
      <c r="E130" s="147" t="s">
        <v>474</v>
      </c>
      <c r="F130" s="147" t="s">
        <v>1632</v>
      </c>
      <c r="J130" s="148"/>
      <c r="L130" s="137"/>
      <c r="M130" s="141"/>
      <c r="N130" s="142"/>
      <c r="O130" s="142"/>
      <c r="P130" s="143"/>
      <c r="Q130" s="142"/>
      <c r="R130" s="143"/>
      <c r="S130" s="142"/>
      <c r="T130" s="144"/>
      <c r="AR130" s="138"/>
      <c r="AT130" s="145"/>
      <c r="AU130" s="145"/>
      <c r="AY130" s="138"/>
      <c r="BK130" s="146"/>
    </row>
    <row r="131" spans="1:65" s="2" customFormat="1" ht="28.5" customHeight="1" x14ac:dyDescent="0.2">
      <c r="A131" s="26"/>
      <c r="B131" s="149"/>
      <c r="C131" s="150" t="s">
        <v>77</v>
      </c>
      <c r="D131" s="150" t="s">
        <v>162</v>
      </c>
      <c r="E131" s="151" t="s">
        <v>1519</v>
      </c>
      <c r="F131" s="152" t="s">
        <v>1629</v>
      </c>
      <c r="G131" s="153" t="s">
        <v>266</v>
      </c>
      <c r="H131" s="154">
        <v>1</v>
      </c>
      <c r="I131" s="155"/>
      <c r="J131" s="155"/>
      <c r="K131" s="156"/>
      <c r="L131" s="27"/>
      <c r="M131" s="157"/>
      <c r="N131" s="158"/>
      <c r="O131" s="159"/>
      <c r="P131" s="159"/>
      <c r="Q131" s="159"/>
      <c r="R131" s="159"/>
      <c r="S131" s="159"/>
      <c r="T131" s="160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61"/>
      <c r="AT131" s="161"/>
      <c r="AU131" s="161"/>
      <c r="AY131" s="14"/>
      <c r="BE131" s="162"/>
      <c r="BF131" s="162"/>
      <c r="BG131" s="162"/>
      <c r="BH131" s="162"/>
      <c r="BI131" s="162"/>
      <c r="BJ131" s="14"/>
      <c r="BK131" s="162"/>
      <c r="BL131" s="14"/>
      <c r="BM131" s="161"/>
    </row>
    <row r="132" spans="1:65" s="2" customFormat="1" ht="24.2" customHeight="1" x14ac:dyDescent="0.2">
      <c r="A132" s="26"/>
      <c r="B132" s="149"/>
      <c r="C132" s="150" t="s">
        <v>82</v>
      </c>
      <c r="D132" s="150" t="s">
        <v>162</v>
      </c>
      <c r="E132" s="151" t="s">
        <v>1520</v>
      </c>
      <c r="F132" s="152" t="s">
        <v>1521</v>
      </c>
      <c r="G132" s="153" t="s">
        <v>266</v>
      </c>
      <c r="H132" s="154">
        <v>1</v>
      </c>
      <c r="I132" s="155"/>
      <c r="J132" s="155"/>
      <c r="K132" s="156"/>
      <c r="L132" s="27"/>
      <c r="M132" s="157"/>
      <c r="N132" s="158"/>
      <c r="O132" s="159"/>
      <c r="P132" s="159"/>
      <c r="Q132" s="159"/>
      <c r="R132" s="159"/>
      <c r="S132" s="159"/>
      <c r="T132" s="160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61"/>
      <c r="AT132" s="161"/>
      <c r="AU132" s="161"/>
      <c r="AY132" s="14"/>
      <c r="BE132" s="162"/>
      <c r="BF132" s="162"/>
      <c r="BG132" s="162"/>
      <c r="BH132" s="162"/>
      <c r="BI132" s="162"/>
      <c r="BJ132" s="14"/>
      <c r="BK132" s="162"/>
      <c r="BL132" s="14"/>
      <c r="BM132" s="161"/>
    </row>
    <row r="133" spans="1:65" s="2" customFormat="1" ht="16.5" customHeight="1" x14ac:dyDescent="0.2">
      <c r="A133" s="26"/>
      <c r="B133" s="149"/>
      <c r="C133" s="150" t="s">
        <v>87</v>
      </c>
      <c r="D133" s="150" t="s">
        <v>162</v>
      </c>
      <c r="E133" s="151" t="s">
        <v>1522</v>
      </c>
      <c r="F133" s="152" t="s">
        <v>1523</v>
      </c>
      <c r="G133" s="153" t="s">
        <v>266</v>
      </c>
      <c r="H133" s="154">
        <v>230</v>
      </c>
      <c r="I133" s="155"/>
      <c r="J133" s="155"/>
      <c r="K133" s="156"/>
      <c r="L133" s="27"/>
      <c r="M133" s="157"/>
      <c r="N133" s="158"/>
      <c r="O133" s="159"/>
      <c r="P133" s="159"/>
      <c r="Q133" s="159"/>
      <c r="R133" s="159"/>
      <c r="S133" s="159"/>
      <c r="T133" s="160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1"/>
      <c r="AT133" s="161"/>
      <c r="AU133" s="161"/>
      <c r="AY133" s="14"/>
      <c r="BE133" s="162"/>
      <c r="BF133" s="162"/>
      <c r="BG133" s="162"/>
      <c r="BH133" s="162"/>
      <c r="BI133" s="162"/>
      <c r="BJ133" s="14"/>
      <c r="BK133" s="162"/>
      <c r="BL133" s="14"/>
      <c r="BM133" s="161"/>
    </row>
    <row r="134" spans="1:65" s="2" customFormat="1" ht="16.5" customHeight="1" x14ac:dyDescent="0.2">
      <c r="A134" s="26"/>
      <c r="B134" s="149"/>
      <c r="C134" s="150" t="s">
        <v>118</v>
      </c>
      <c r="D134" s="150" t="s">
        <v>162</v>
      </c>
      <c r="E134" s="151" t="s">
        <v>1524</v>
      </c>
      <c r="F134" s="152" t="s">
        <v>1525</v>
      </c>
      <c r="G134" s="153" t="s">
        <v>266</v>
      </c>
      <c r="H134" s="154">
        <v>4</v>
      </c>
      <c r="I134" s="155"/>
      <c r="J134" s="155"/>
      <c r="K134" s="156"/>
      <c r="L134" s="27"/>
      <c r="M134" s="157"/>
      <c r="N134" s="158"/>
      <c r="O134" s="159"/>
      <c r="P134" s="159"/>
      <c r="Q134" s="159"/>
      <c r="R134" s="159"/>
      <c r="S134" s="159"/>
      <c r="T134" s="160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1"/>
      <c r="AT134" s="161"/>
      <c r="AU134" s="161"/>
      <c r="AY134" s="14"/>
      <c r="BE134" s="162"/>
      <c r="BF134" s="162"/>
      <c r="BG134" s="162"/>
      <c r="BH134" s="162"/>
      <c r="BI134" s="162"/>
      <c r="BJ134" s="14"/>
      <c r="BK134" s="162"/>
      <c r="BL134" s="14"/>
      <c r="BM134" s="161"/>
    </row>
    <row r="135" spans="1:65" s="2" customFormat="1" ht="16.5" customHeight="1" x14ac:dyDescent="0.2">
      <c r="A135" s="26"/>
      <c r="B135" s="149"/>
      <c r="C135" s="150" t="s">
        <v>172</v>
      </c>
      <c r="D135" s="150" t="s">
        <v>162</v>
      </c>
      <c r="E135" s="151" t="s">
        <v>1526</v>
      </c>
      <c r="F135" s="152" t="s">
        <v>1527</v>
      </c>
      <c r="G135" s="153" t="s">
        <v>266</v>
      </c>
      <c r="H135" s="154">
        <v>234</v>
      </c>
      <c r="I135" s="155"/>
      <c r="J135" s="155"/>
      <c r="K135" s="156"/>
      <c r="L135" s="27"/>
      <c r="M135" s="157"/>
      <c r="N135" s="158"/>
      <c r="O135" s="159"/>
      <c r="P135" s="159"/>
      <c r="Q135" s="159"/>
      <c r="R135" s="159"/>
      <c r="S135" s="159"/>
      <c r="T135" s="160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1"/>
      <c r="AT135" s="161"/>
      <c r="AU135" s="161"/>
      <c r="AY135" s="14"/>
      <c r="BE135" s="162"/>
      <c r="BF135" s="162"/>
      <c r="BG135" s="162"/>
      <c r="BH135" s="162"/>
      <c r="BI135" s="162"/>
      <c r="BJ135" s="14"/>
      <c r="BK135" s="162"/>
      <c r="BL135" s="14"/>
      <c r="BM135" s="161"/>
    </row>
    <row r="136" spans="1:65" s="2" customFormat="1" ht="16.5" customHeight="1" x14ac:dyDescent="0.2">
      <c r="A136" s="26"/>
      <c r="B136" s="149"/>
      <c r="C136" s="150" t="s">
        <v>165</v>
      </c>
      <c r="D136" s="150" t="s">
        <v>162</v>
      </c>
      <c r="E136" s="151" t="s">
        <v>1528</v>
      </c>
      <c r="F136" s="152" t="s">
        <v>1529</v>
      </c>
      <c r="G136" s="153" t="s">
        <v>266</v>
      </c>
      <c r="H136" s="154">
        <v>47</v>
      </c>
      <c r="I136" s="155"/>
      <c r="J136" s="155"/>
      <c r="K136" s="156"/>
      <c r="L136" s="27"/>
      <c r="M136" s="157"/>
      <c r="N136" s="158"/>
      <c r="O136" s="159"/>
      <c r="P136" s="159"/>
      <c r="Q136" s="159"/>
      <c r="R136" s="159"/>
      <c r="S136" s="159"/>
      <c r="T136" s="160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/>
      <c r="AT136" s="161"/>
      <c r="AU136" s="161"/>
      <c r="AY136" s="14"/>
      <c r="BE136" s="162"/>
      <c r="BF136" s="162"/>
      <c r="BG136" s="162"/>
      <c r="BH136" s="162"/>
      <c r="BI136" s="162"/>
      <c r="BJ136" s="14"/>
      <c r="BK136" s="162"/>
      <c r="BL136" s="14"/>
      <c r="BM136" s="161"/>
    </row>
    <row r="137" spans="1:65" s="2" customFormat="1" ht="16.5" customHeight="1" x14ac:dyDescent="0.2">
      <c r="A137" s="26"/>
      <c r="B137" s="149"/>
      <c r="C137" s="150" t="s">
        <v>177</v>
      </c>
      <c r="D137" s="150" t="s">
        <v>162</v>
      </c>
      <c r="E137" s="151" t="s">
        <v>1530</v>
      </c>
      <c r="F137" s="152" t="s">
        <v>1531</v>
      </c>
      <c r="G137" s="153" t="s">
        <v>266</v>
      </c>
      <c r="H137" s="154">
        <v>17</v>
      </c>
      <c r="I137" s="155"/>
      <c r="J137" s="155"/>
      <c r="K137" s="156"/>
      <c r="L137" s="27"/>
      <c r="M137" s="157"/>
      <c r="N137" s="158"/>
      <c r="O137" s="159"/>
      <c r="P137" s="159"/>
      <c r="Q137" s="159"/>
      <c r="R137" s="159"/>
      <c r="S137" s="159"/>
      <c r="T137" s="160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/>
      <c r="AT137" s="161"/>
      <c r="AU137" s="161"/>
      <c r="AY137" s="14"/>
      <c r="BE137" s="162"/>
      <c r="BF137" s="162"/>
      <c r="BG137" s="162"/>
      <c r="BH137" s="162"/>
      <c r="BI137" s="162"/>
      <c r="BJ137" s="14"/>
      <c r="BK137" s="162"/>
      <c r="BL137" s="14"/>
      <c r="BM137" s="161"/>
    </row>
    <row r="138" spans="1:65" s="2" customFormat="1" ht="21.75" customHeight="1" x14ac:dyDescent="0.2">
      <c r="A138" s="26"/>
      <c r="B138" s="149"/>
      <c r="C138" s="150" t="s">
        <v>180</v>
      </c>
      <c r="D138" s="150" t="s">
        <v>162</v>
      </c>
      <c r="E138" s="151" t="s">
        <v>1532</v>
      </c>
      <c r="F138" s="152" t="s">
        <v>1533</v>
      </c>
      <c r="G138" s="153" t="s">
        <v>266</v>
      </c>
      <c r="H138" s="154">
        <v>5</v>
      </c>
      <c r="I138" s="155"/>
      <c r="J138" s="155"/>
      <c r="K138" s="156"/>
      <c r="L138" s="27"/>
      <c r="M138" s="157"/>
      <c r="N138" s="158"/>
      <c r="O138" s="159"/>
      <c r="P138" s="159"/>
      <c r="Q138" s="159"/>
      <c r="R138" s="159"/>
      <c r="S138" s="159"/>
      <c r="T138" s="160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1"/>
      <c r="AT138" s="161"/>
      <c r="AU138" s="161"/>
      <c r="AY138" s="14"/>
      <c r="BE138" s="162"/>
      <c r="BF138" s="162"/>
      <c r="BG138" s="162"/>
      <c r="BH138" s="162"/>
      <c r="BI138" s="162"/>
      <c r="BJ138" s="14"/>
      <c r="BK138" s="162"/>
      <c r="BL138" s="14"/>
      <c r="BM138" s="161"/>
    </row>
    <row r="139" spans="1:65" s="2" customFormat="1" ht="16.5" customHeight="1" x14ac:dyDescent="0.2">
      <c r="A139" s="26"/>
      <c r="B139" s="149"/>
      <c r="C139" s="150" t="s">
        <v>183</v>
      </c>
      <c r="D139" s="150" t="s">
        <v>162</v>
      </c>
      <c r="E139" s="151" t="s">
        <v>1534</v>
      </c>
      <c r="F139" s="152" t="s">
        <v>1535</v>
      </c>
      <c r="G139" s="153" t="s">
        <v>266</v>
      </c>
      <c r="H139" s="154">
        <v>20</v>
      </c>
      <c r="I139" s="155"/>
      <c r="J139" s="155"/>
      <c r="K139" s="156"/>
      <c r="L139" s="27"/>
      <c r="M139" s="157"/>
      <c r="N139" s="158"/>
      <c r="O139" s="159"/>
      <c r="P139" s="159"/>
      <c r="Q139" s="159"/>
      <c r="R139" s="159"/>
      <c r="S139" s="159"/>
      <c r="T139" s="160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1"/>
      <c r="AT139" s="161"/>
      <c r="AU139" s="161"/>
      <c r="AY139" s="14"/>
      <c r="BE139" s="162"/>
      <c r="BF139" s="162"/>
      <c r="BG139" s="162"/>
      <c r="BH139" s="162"/>
      <c r="BI139" s="162"/>
      <c r="BJ139" s="14"/>
      <c r="BK139" s="162"/>
      <c r="BL139" s="14"/>
      <c r="BM139" s="161"/>
    </row>
    <row r="140" spans="1:65" s="2" customFormat="1" ht="16.5" customHeight="1" x14ac:dyDescent="0.2">
      <c r="A140" s="26"/>
      <c r="B140" s="149"/>
      <c r="C140" s="150" t="s">
        <v>186</v>
      </c>
      <c r="D140" s="150" t="s">
        <v>162</v>
      </c>
      <c r="E140" s="151" t="s">
        <v>1536</v>
      </c>
      <c r="F140" s="152" t="s">
        <v>1537</v>
      </c>
      <c r="G140" s="153" t="s">
        <v>266</v>
      </c>
      <c r="H140" s="154">
        <v>2</v>
      </c>
      <c r="I140" s="155"/>
      <c r="J140" s="155"/>
      <c r="K140" s="156"/>
      <c r="L140" s="27"/>
      <c r="M140" s="157"/>
      <c r="N140" s="158"/>
      <c r="O140" s="159"/>
      <c r="P140" s="159"/>
      <c r="Q140" s="159"/>
      <c r="R140" s="159"/>
      <c r="S140" s="159"/>
      <c r="T140" s="160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/>
      <c r="AT140" s="161"/>
      <c r="AU140" s="161"/>
      <c r="AY140" s="14"/>
      <c r="BE140" s="162"/>
      <c r="BF140" s="162"/>
      <c r="BG140" s="162"/>
      <c r="BH140" s="162"/>
      <c r="BI140" s="162"/>
      <c r="BJ140" s="14"/>
      <c r="BK140" s="162"/>
      <c r="BL140" s="14"/>
      <c r="BM140" s="161"/>
    </row>
    <row r="141" spans="1:65" s="2" customFormat="1" ht="16.5" customHeight="1" x14ac:dyDescent="0.2">
      <c r="A141" s="26"/>
      <c r="B141" s="149"/>
      <c r="C141" s="150" t="s">
        <v>189</v>
      </c>
      <c r="D141" s="150" t="s">
        <v>162</v>
      </c>
      <c r="E141" s="151" t="s">
        <v>1538</v>
      </c>
      <c r="F141" s="152" t="s">
        <v>1539</v>
      </c>
      <c r="G141" s="153" t="s">
        <v>266</v>
      </c>
      <c r="H141" s="154">
        <v>325</v>
      </c>
      <c r="I141" s="155"/>
      <c r="J141" s="155"/>
      <c r="K141" s="156"/>
      <c r="L141" s="27"/>
      <c r="M141" s="157"/>
      <c r="N141" s="158"/>
      <c r="O141" s="159"/>
      <c r="P141" s="159"/>
      <c r="Q141" s="159"/>
      <c r="R141" s="159"/>
      <c r="S141" s="159"/>
      <c r="T141" s="160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/>
      <c r="AT141" s="161"/>
      <c r="AU141" s="161"/>
      <c r="AY141" s="14"/>
      <c r="BE141" s="162"/>
      <c r="BF141" s="162"/>
      <c r="BG141" s="162"/>
      <c r="BH141" s="162"/>
      <c r="BI141" s="162"/>
      <c r="BJ141" s="14"/>
      <c r="BK141" s="162"/>
      <c r="BL141" s="14"/>
      <c r="BM141" s="161"/>
    </row>
    <row r="142" spans="1:65" s="12" customFormat="1" ht="22.9" customHeight="1" x14ac:dyDescent="0.2">
      <c r="B142" s="137"/>
      <c r="D142" s="138" t="s">
        <v>69</v>
      </c>
      <c r="E142" s="147" t="s">
        <v>620</v>
      </c>
      <c r="F142" s="147" t="s">
        <v>1540</v>
      </c>
      <c r="J142" s="148"/>
      <c r="L142" s="137"/>
      <c r="M142" s="141"/>
      <c r="N142" s="142"/>
      <c r="O142" s="142"/>
      <c r="P142" s="143"/>
      <c r="Q142" s="142"/>
      <c r="R142" s="143"/>
      <c r="S142" s="142"/>
      <c r="T142" s="144"/>
      <c r="AR142" s="138"/>
      <c r="AT142" s="145"/>
      <c r="AU142" s="145"/>
      <c r="AY142" s="138"/>
      <c r="BK142" s="146"/>
    </row>
    <row r="143" spans="1:65" s="2" customFormat="1" ht="38.25" customHeight="1" x14ac:dyDescent="0.2">
      <c r="A143" s="26"/>
      <c r="B143" s="149"/>
      <c r="C143" s="150" t="s">
        <v>192</v>
      </c>
      <c r="D143" s="150" t="s">
        <v>162</v>
      </c>
      <c r="E143" s="469" t="s">
        <v>3392</v>
      </c>
      <c r="F143" s="152" t="s">
        <v>1541</v>
      </c>
      <c r="G143" s="153" t="s">
        <v>295</v>
      </c>
      <c r="H143" s="154">
        <v>2500</v>
      </c>
      <c r="I143" s="155"/>
      <c r="J143" s="155"/>
      <c r="K143" s="156"/>
      <c r="L143" s="27"/>
      <c r="M143" s="157"/>
      <c r="N143" s="158"/>
      <c r="O143" s="159"/>
      <c r="P143" s="159"/>
      <c r="Q143" s="159"/>
      <c r="R143" s="159"/>
      <c r="S143" s="159"/>
      <c r="T143" s="160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/>
      <c r="AT143" s="161"/>
      <c r="AU143" s="161"/>
      <c r="AY143" s="14"/>
      <c r="BE143" s="162"/>
      <c r="BF143" s="162"/>
      <c r="BG143" s="162"/>
      <c r="BH143" s="162"/>
      <c r="BI143" s="162"/>
      <c r="BJ143" s="14"/>
      <c r="BK143" s="162"/>
      <c r="BL143" s="14"/>
      <c r="BM143" s="161"/>
    </row>
    <row r="144" spans="1:65" s="2" customFormat="1" ht="16.5" customHeight="1" x14ac:dyDescent="0.2">
      <c r="A144" s="26"/>
      <c r="B144" s="149"/>
      <c r="C144" s="150" t="s">
        <v>196</v>
      </c>
      <c r="D144" s="150" t="s">
        <v>162</v>
      </c>
      <c r="E144" s="151" t="s">
        <v>1542</v>
      </c>
      <c r="F144" s="152" t="s">
        <v>1543</v>
      </c>
      <c r="G144" s="153" t="s">
        <v>295</v>
      </c>
      <c r="H144" s="154">
        <v>100</v>
      </c>
      <c r="I144" s="155"/>
      <c r="J144" s="155"/>
      <c r="K144" s="156"/>
      <c r="L144" s="27"/>
      <c r="M144" s="157"/>
      <c r="N144" s="158"/>
      <c r="O144" s="159"/>
      <c r="P144" s="159"/>
      <c r="Q144" s="159"/>
      <c r="R144" s="159"/>
      <c r="S144" s="159"/>
      <c r="T144" s="160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/>
      <c r="AT144" s="161"/>
      <c r="AU144" s="161"/>
      <c r="AY144" s="14"/>
      <c r="BE144" s="162"/>
      <c r="BF144" s="162"/>
      <c r="BG144" s="162"/>
      <c r="BH144" s="162"/>
      <c r="BI144" s="162"/>
      <c r="BJ144" s="14"/>
      <c r="BK144" s="162"/>
      <c r="BL144" s="14"/>
      <c r="BM144" s="161"/>
    </row>
    <row r="145" spans="1:65" s="2" customFormat="1" ht="16.5" customHeight="1" x14ac:dyDescent="0.2">
      <c r="A145" s="26"/>
      <c r="B145" s="149"/>
      <c r="C145" s="150" t="s">
        <v>199</v>
      </c>
      <c r="D145" s="150" t="s">
        <v>162</v>
      </c>
      <c r="E145" s="151" t="s">
        <v>1544</v>
      </c>
      <c r="F145" s="152" t="s">
        <v>1545</v>
      </c>
      <c r="G145" s="153" t="s">
        <v>266</v>
      </c>
      <c r="H145" s="154">
        <v>10</v>
      </c>
      <c r="I145" s="155"/>
      <c r="J145" s="155"/>
      <c r="K145" s="156"/>
      <c r="L145" s="27"/>
      <c r="M145" s="157"/>
      <c r="N145" s="158"/>
      <c r="O145" s="159"/>
      <c r="P145" s="159"/>
      <c r="Q145" s="159"/>
      <c r="R145" s="159"/>
      <c r="S145" s="159"/>
      <c r="T145" s="160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/>
      <c r="AT145" s="161"/>
      <c r="AU145" s="161"/>
      <c r="AY145" s="14"/>
      <c r="BE145" s="162"/>
      <c r="BF145" s="162"/>
      <c r="BG145" s="162"/>
      <c r="BH145" s="162"/>
      <c r="BI145" s="162"/>
      <c r="BJ145" s="14"/>
      <c r="BK145" s="162"/>
      <c r="BL145" s="14"/>
      <c r="BM145" s="161"/>
    </row>
    <row r="146" spans="1:65" s="2" customFormat="1" ht="37.9" customHeight="1" x14ac:dyDescent="0.2">
      <c r="A146" s="26"/>
      <c r="B146" s="149"/>
      <c r="C146" s="150" t="s">
        <v>202</v>
      </c>
      <c r="D146" s="150" t="s">
        <v>162</v>
      </c>
      <c r="E146" s="151" t="s">
        <v>1546</v>
      </c>
      <c r="F146" s="152" t="s">
        <v>1547</v>
      </c>
      <c r="G146" s="153" t="s">
        <v>295</v>
      </c>
      <c r="H146" s="154">
        <v>12</v>
      </c>
      <c r="I146" s="155"/>
      <c r="J146" s="155"/>
      <c r="K146" s="156"/>
      <c r="L146" s="27"/>
      <c r="M146" s="157"/>
      <c r="N146" s="158"/>
      <c r="O146" s="159"/>
      <c r="P146" s="159"/>
      <c r="Q146" s="159"/>
      <c r="R146" s="159"/>
      <c r="S146" s="159"/>
      <c r="T146" s="160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/>
      <c r="AT146" s="161"/>
      <c r="AU146" s="161"/>
      <c r="AY146" s="14"/>
      <c r="BE146" s="162"/>
      <c r="BF146" s="162"/>
      <c r="BG146" s="162"/>
      <c r="BH146" s="162"/>
      <c r="BI146" s="162"/>
      <c r="BJ146" s="14"/>
      <c r="BK146" s="162"/>
      <c r="BL146" s="14"/>
      <c r="BM146" s="161"/>
    </row>
    <row r="147" spans="1:65" s="2" customFormat="1" ht="37.9" customHeight="1" x14ac:dyDescent="0.2">
      <c r="A147" s="26"/>
      <c r="B147" s="149"/>
      <c r="C147" s="150" t="s">
        <v>205</v>
      </c>
      <c r="D147" s="150" t="s">
        <v>162</v>
      </c>
      <c r="E147" s="151" t="s">
        <v>1548</v>
      </c>
      <c r="F147" s="152" t="s">
        <v>1549</v>
      </c>
      <c r="G147" s="153" t="s">
        <v>266</v>
      </c>
      <c r="H147" s="154">
        <v>8400</v>
      </c>
      <c r="I147" s="155"/>
      <c r="J147" s="155"/>
      <c r="K147" s="156"/>
      <c r="L147" s="27"/>
      <c r="M147" s="157"/>
      <c r="N147" s="158"/>
      <c r="O147" s="159"/>
      <c r="P147" s="159"/>
      <c r="Q147" s="159"/>
      <c r="R147" s="159"/>
      <c r="S147" s="159"/>
      <c r="T147" s="160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1"/>
      <c r="AT147" s="161"/>
      <c r="AU147" s="161"/>
      <c r="AY147" s="14"/>
      <c r="BE147" s="162"/>
      <c r="BF147" s="162"/>
      <c r="BG147" s="162"/>
      <c r="BH147" s="162"/>
      <c r="BI147" s="162"/>
      <c r="BJ147" s="14"/>
      <c r="BK147" s="162"/>
      <c r="BL147" s="14"/>
      <c r="BM147" s="161"/>
    </row>
    <row r="148" spans="1:65" s="2" customFormat="1" ht="28.5" customHeight="1" x14ac:dyDescent="0.2">
      <c r="A148" s="26"/>
      <c r="B148" s="149"/>
      <c r="C148" s="150" t="s">
        <v>208</v>
      </c>
      <c r="D148" s="150" t="s">
        <v>162</v>
      </c>
      <c r="E148" s="151" t="s">
        <v>1550</v>
      </c>
      <c r="F148" s="152" t="s">
        <v>1551</v>
      </c>
      <c r="G148" s="153" t="s">
        <v>604</v>
      </c>
      <c r="H148" s="154">
        <v>1</v>
      </c>
      <c r="I148" s="155"/>
      <c r="J148" s="155"/>
      <c r="K148" s="156"/>
      <c r="L148" s="27"/>
      <c r="M148" s="157"/>
      <c r="N148" s="158"/>
      <c r="O148" s="159"/>
      <c r="P148" s="159"/>
      <c r="Q148" s="159"/>
      <c r="R148" s="159"/>
      <c r="S148" s="159"/>
      <c r="T148" s="160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1"/>
      <c r="AT148" s="161"/>
      <c r="AU148" s="161"/>
      <c r="AY148" s="14"/>
      <c r="BE148" s="162"/>
      <c r="BF148" s="162"/>
      <c r="BG148" s="162"/>
      <c r="BH148" s="162"/>
      <c r="BI148" s="162"/>
      <c r="BJ148" s="14"/>
      <c r="BK148" s="162"/>
      <c r="BL148" s="14"/>
      <c r="BM148" s="161"/>
    </row>
    <row r="149" spans="1:65" s="2" customFormat="1" ht="16.5" customHeight="1" x14ac:dyDescent="0.2">
      <c r="A149" s="26"/>
      <c r="B149" s="149"/>
      <c r="C149" s="150" t="s">
        <v>211</v>
      </c>
      <c r="D149" s="150" t="s">
        <v>162</v>
      </c>
      <c r="E149" s="151" t="s">
        <v>1552</v>
      </c>
      <c r="F149" s="152" t="s">
        <v>1553</v>
      </c>
      <c r="G149" s="153" t="s">
        <v>295</v>
      </c>
      <c r="H149" s="154">
        <v>1000</v>
      </c>
      <c r="I149" s="155"/>
      <c r="J149" s="155"/>
      <c r="K149" s="156"/>
      <c r="L149" s="27"/>
      <c r="M149" s="157"/>
      <c r="N149" s="158"/>
      <c r="O149" s="159"/>
      <c r="P149" s="159"/>
      <c r="Q149" s="159"/>
      <c r="R149" s="159"/>
      <c r="S149" s="159"/>
      <c r="T149" s="160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1"/>
      <c r="AT149" s="161"/>
      <c r="AU149" s="161"/>
      <c r="AY149" s="14"/>
      <c r="BE149" s="162"/>
      <c r="BF149" s="162"/>
      <c r="BG149" s="162"/>
      <c r="BH149" s="162"/>
      <c r="BI149" s="162"/>
      <c r="BJ149" s="14"/>
      <c r="BK149" s="162"/>
      <c r="BL149" s="14"/>
      <c r="BM149" s="161"/>
    </row>
    <row r="150" spans="1:65" s="2" customFormat="1" ht="26.25" customHeight="1" x14ac:dyDescent="0.2">
      <c r="A150" s="26"/>
      <c r="B150" s="149"/>
      <c r="C150" s="150" t="s">
        <v>216</v>
      </c>
      <c r="D150" s="150" t="s">
        <v>162</v>
      </c>
      <c r="E150" s="151" t="s">
        <v>1554</v>
      </c>
      <c r="F150" s="152" t="s">
        <v>1635</v>
      </c>
      <c r="G150" s="153" t="s">
        <v>295</v>
      </c>
      <c r="H150" s="154">
        <v>100</v>
      </c>
      <c r="I150" s="155"/>
      <c r="J150" s="155"/>
      <c r="K150" s="156"/>
      <c r="L150" s="27"/>
      <c r="M150" s="157"/>
      <c r="N150" s="158"/>
      <c r="O150" s="159"/>
      <c r="P150" s="159"/>
      <c r="Q150" s="159"/>
      <c r="R150" s="159"/>
      <c r="S150" s="159"/>
      <c r="T150" s="160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1"/>
      <c r="AT150" s="161"/>
      <c r="AU150" s="161"/>
      <c r="AY150" s="14"/>
      <c r="BE150" s="162"/>
      <c r="BF150" s="162"/>
      <c r="BG150" s="162"/>
      <c r="BH150" s="162"/>
      <c r="BI150" s="162"/>
      <c r="BJ150" s="14"/>
      <c r="BK150" s="162"/>
      <c r="BL150" s="14"/>
      <c r="BM150" s="161"/>
    </row>
    <row r="151" spans="1:65" s="12" customFormat="1" ht="22.9" customHeight="1" x14ac:dyDescent="0.2">
      <c r="B151" s="137"/>
      <c r="D151" s="138" t="s">
        <v>69</v>
      </c>
      <c r="E151" s="147" t="s">
        <v>648</v>
      </c>
      <c r="F151" s="147" t="s">
        <v>1555</v>
      </c>
      <c r="J151" s="148"/>
      <c r="L151" s="137"/>
      <c r="M151" s="141"/>
      <c r="N151" s="142"/>
      <c r="O151" s="142"/>
      <c r="P151" s="143"/>
      <c r="Q151" s="142"/>
      <c r="R151" s="143"/>
      <c r="S151" s="142"/>
      <c r="T151" s="144"/>
      <c r="AR151" s="138"/>
      <c r="AT151" s="145"/>
      <c r="AU151" s="145"/>
      <c r="AY151" s="138"/>
      <c r="BK151" s="146"/>
    </row>
    <row r="152" spans="1:65" s="2" customFormat="1" ht="36" customHeight="1" x14ac:dyDescent="0.2">
      <c r="A152" s="26"/>
      <c r="B152" s="149"/>
      <c r="C152" s="150" t="s">
        <v>7</v>
      </c>
      <c r="D152" s="150" t="s">
        <v>162</v>
      </c>
      <c r="E152" s="151" t="s">
        <v>1556</v>
      </c>
      <c r="F152" s="152" t="s">
        <v>1630</v>
      </c>
      <c r="G152" s="153" t="s">
        <v>463</v>
      </c>
      <c r="H152" s="154">
        <v>65</v>
      </c>
      <c r="I152" s="155"/>
      <c r="J152" s="155"/>
      <c r="K152" s="156"/>
      <c r="L152" s="27"/>
      <c r="M152" s="157"/>
      <c r="N152" s="158"/>
      <c r="O152" s="159"/>
      <c r="P152" s="159"/>
      <c r="Q152" s="159"/>
      <c r="R152" s="159"/>
      <c r="S152" s="159"/>
      <c r="T152" s="160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1"/>
      <c r="AT152" s="161"/>
      <c r="AU152" s="161"/>
      <c r="AY152" s="14"/>
      <c r="BE152" s="162"/>
      <c r="BF152" s="162"/>
      <c r="BG152" s="162"/>
      <c r="BH152" s="162"/>
      <c r="BI152" s="162"/>
      <c r="BJ152" s="14"/>
      <c r="BK152" s="162"/>
      <c r="BL152" s="14"/>
      <c r="BM152" s="161"/>
    </row>
    <row r="153" spans="1:65" s="2" customFormat="1" ht="51.75" customHeight="1" x14ac:dyDescent="0.2">
      <c r="A153" s="26"/>
      <c r="B153" s="149"/>
      <c r="C153" s="150" t="s">
        <v>271</v>
      </c>
      <c r="D153" s="150" t="s">
        <v>162</v>
      </c>
      <c r="E153" s="151" t="s">
        <v>1557</v>
      </c>
      <c r="F153" s="152" t="s">
        <v>1631</v>
      </c>
      <c r="G153" s="153" t="s">
        <v>604</v>
      </c>
      <c r="H153" s="154">
        <v>1</v>
      </c>
      <c r="I153" s="155"/>
      <c r="J153" s="155"/>
      <c r="K153" s="156"/>
      <c r="L153" s="27"/>
      <c r="M153" s="157"/>
      <c r="N153" s="158"/>
      <c r="O153" s="159"/>
      <c r="P153" s="159"/>
      <c r="Q153" s="159"/>
      <c r="R153" s="159"/>
      <c r="S153" s="159"/>
      <c r="T153" s="160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1"/>
      <c r="AT153" s="161"/>
      <c r="AU153" s="161"/>
      <c r="AY153" s="14"/>
      <c r="BE153" s="162"/>
      <c r="BF153" s="162"/>
      <c r="BG153" s="162"/>
      <c r="BH153" s="162"/>
      <c r="BI153" s="162"/>
      <c r="BJ153" s="14"/>
      <c r="BK153" s="162"/>
      <c r="BL153" s="14"/>
      <c r="BM153" s="161"/>
    </row>
    <row r="154" spans="1:65" s="2" customFormat="1" ht="16.5" customHeight="1" x14ac:dyDescent="0.2">
      <c r="A154" s="26"/>
      <c r="B154" s="149"/>
      <c r="C154" s="150" t="s">
        <v>274</v>
      </c>
      <c r="D154" s="150" t="s">
        <v>162</v>
      </c>
      <c r="E154" s="151" t="s">
        <v>1558</v>
      </c>
      <c r="F154" s="152" t="s">
        <v>1633</v>
      </c>
      <c r="G154" s="153" t="s">
        <v>604</v>
      </c>
      <c r="H154" s="154">
        <v>1</v>
      </c>
      <c r="I154" s="155"/>
      <c r="J154" s="155"/>
      <c r="K154" s="156"/>
      <c r="L154" s="27"/>
      <c r="M154" s="157"/>
      <c r="N154" s="158"/>
      <c r="O154" s="159"/>
      <c r="P154" s="159"/>
      <c r="Q154" s="159"/>
      <c r="R154" s="159"/>
      <c r="S154" s="159"/>
      <c r="T154" s="160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1"/>
      <c r="AT154" s="161"/>
      <c r="AU154" s="161"/>
      <c r="AY154" s="14"/>
      <c r="BE154" s="162"/>
      <c r="BF154" s="162"/>
      <c r="BG154" s="162"/>
      <c r="BH154" s="162"/>
      <c r="BI154" s="162"/>
      <c r="BJ154" s="14"/>
      <c r="BK154" s="162"/>
      <c r="BL154" s="14"/>
      <c r="BM154" s="161"/>
    </row>
    <row r="155" spans="1:65" s="2" customFormat="1" ht="16.5" customHeight="1" x14ac:dyDescent="0.2">
      <c r="A155" s="26"/>
      <c r="B155" s="149"/>
      <c r="C155" s="150" t="s">
        <v>276</v>
      </c>
      <c r="D155" s="150" t="s">
        <v>162</v>
      </c>
      <c r="E155" s="151" t="s">
        <v>1559</v>
      </c>
      <c r="F155" s="152" t="s">
        <v>1634</v>
      </c>
      <c r="G155" s="153" t="s">
        <v>604</v>
      </c>
      <c r="H155" s="154">
        <v>1</v>
      </c>
      <c r="I155" s="155"/>
      <c r="J155" s="155"/>
      <c r="K155" s="156"/>
      <c r="L155" s="27"/>
      <c r="M155" s="157"/>
      <c r="N155" s="158"/>
      <c r="O155" s="159"/>
      <c r="P155" s="159"/>
      <c r="Q155" s="159"/>
      <c r="R155" s="159"/>
      <c r="S155" s="159"/>
      <c r="T155" s="160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1"/>
      <c r="AT155" s="161"/>
      <c r="AU155" s="161"/>
      <c r="AY155" s="14"/>
      <c r="BE155" s="162"/>
      <c r="BF155" s="162"/>
      <c r="BG155" s="162"/>
      <c r="BH155" s="162"/>
      <c r="BI155" s="162"/>
      <c r="BJ155" s="14"/>
      <c r="BK155" s="162"/>
      <c r="BL155" s="14"/>
      <c r="BM155" s="161"/>
    </row>
    <row r="156" spans="1:65" s="2" customFormat="1" ht="16.5" customHeight="1" x14ac:dyDescent="0.2">
      <c r="A156" s="26"/>
      <c r="B156" s="149"/>
      <c r="C156" s="150" t="s">
        <v>263</v>
      </c>
      <c r="D156" s="150" t="s">
        <v>162</v>
      </c>
      <c r="E156" s="151" t="s">
        <v>1560</v>
      </c>
      <c r="F156" s="152" t="s">
        <v>1561</v>
      </c>
      <c r="G156" s="153" t="s">
        <v>604</v>
      </c>
      <c r="H156" s="154">
        <v>1</v>
      </c>
      <c r="I156" s="155"/>
      <c r="J156" s="155"/>
      <c r="K156" s="156"/>
      <c r="L156" s="27"/>
      <c r="M156" s="157"/>
      <c r="N156" s="158"/>
      <c r="O156" s="159"/>
      <c r="P156" s="159"/>
      <c r="Q156" s="159"/>
      <c r="R156" s="159"/>
      <c r="S156" s="159"/>
      <c r="T156" s="160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1"/>
      <c r="AT156" s="161"/>
      <c r="AU156" s="161"/>
      <c r="AY156" s="14"/>
      <c r="BE156" s="162"/>
      <c r="BF156" s="162"/>
      <c r="BG156" s="162"/>
      <c r="BH156" s="162"/>
      <c r="BI156" s="162"/>
      <c r="BJ156" s="14"/>
      <c r="BK156" s="162"/>
      <c r="BL156" s="14"/>
      <c r="BM156" s="161"/>
    </row>
    <row r="157" spans="1:65" s="2" customFormat="1" ht="6.95" customHeight="1" x14ac:dyDescent="0.2">
      <c r="A157" s="26"/>
      <c r="B157" s="44"/>
      <c r="C157" s="45"/>
      <c r="D157" s="45"/>
      <c r="E157" s="45"/>
      <c r="F157" s="45"/>
      <c r="G157" s="45"/>
      <c r="H157" s="45"/>
      <c r="I157" s="45"/>
      <c r="J157" s="45"/>
      <c r="K157" s="45"/>
      <c r="L157" s="27"/>
      <c r="M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</row>
  </sheetData>
  <autoFilter ref="C127:K156"/>
  <mergeCells count="15">
    <mergeCell ref="E114:H114"/>
    <mergeCell ref="E118:H118"/>
    <mergeCell ref="E116:H116"/>
    <mergeCell ref="E120:H120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6"/>
  <sheetViews>
    <sheetView showGridLines="0" topLeftCell="A4" workbookViewId="0">
      <selection activeCell="I38" sqref="I38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5"/>
    </row>
    <row r="2" spans="1:46" s="1" customFormat="1" ht="36.950000000000003" customHeight="1" x14ac:dyDescent="0.2">
      <c r="L2" s="593" t="s">
        <v>5</v>
      </c>
      <c r="M2" s="594"/>
      <c r="N2" s="594"/>
      <c r="O2" s="594"/>
      <c r="P2" s="594"/>
      <c r="Q2" s="594"/>
      <c r="R2" s="594"/>
      <c r="S2" s="594"/>
      <c r="T2" s="594"/>
      <c r="U2" s="594"/>
      <c r="V2" s="594"/>
      <c r="AT2" s="14" t="s">
        <v>122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customHeight="1" x14ac:dyDescent="0.2">
      <c r="B4" s="17"/>
      <c r="D4" s="18" t="s">
        <v>129</v>
      </c>
      <c r="L4" s="17"/>
      <c r="M4" s="96"/>
      <c r="AT4" s="14"/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13</v>
      </c>
      <c r="L6" s="17"/>
    </row>
    <row r="7" spans="1:46" s="1" customFormat="1" ht="16.5" customHeight="1" x14ac:dyDescent="0.2">
      <c r="B7" s="17"/>
      <c r="E7" s="612" t="str">
        <f>'Rekapitulácia SO 01 Rek. A a B'!K6</f>
        <v>SOŠ PZ Pezinok, rekonštrukcia ubytovne A a B</v>
      </c>
      <c r="F7" s="613"/>
      <c r="G7" s="613"/>
      <c r="H7" s="613"/>
      <c r="L7" s="17"/>
    </row>
    <row r="8" spans="1:46" ht="12.75" x14ac:dyDescent="0.2">
      <c r="B8" s="17"/>
      <c r="D8" s="23" t="s">
        <v>130</v>
      </c>
      <c r="L8" s="17"/>
    </row>
    <row r="9" spans="1:46" s="1" customFormat="1" ht="16.5" customHeight="1" x14ac:dyDescent="0.2">
      <c r="B9" s="17"/>
      <c r="E9" s="612" t="s">
        <v>131</v>
      </c>
      <c r="F9" s="594"/>
      <c r="G9" s="594"/>
      <c r="H9" s="594"/>
      <c r="L9" s="17"/>
    </row>
    <row r="10" spans="1:46" s="1" customFormat="1" ht="12" customHeight="1" x14ac:dyDescent="0.2">
      <c r="B10" s="17"/>
      <c r="D10" s="23" t="s">
        <v>132</v>
      </c>
      <c r="L10" s="17"/>
    </row>
    <row r="11" spans="1:46" s="2" customFormat="1" ht="16.5" customHeight="1" x14ac:dyDescent="0.2">
      <c r="A11" s="26"/>
      <c r="B11" s="27"/>
      <c r="C11" s="26"/>
      <c r="D11" s="26"/>
      <c r="E11" s="614" t="s">
        <v>766</v>
      </c>
      <c r="F11" s="615"/>
      <c r="G11" s="615"/>
      <c r="H11" s="615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1511</v>
      </c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 x14ac:dyDescent="0.2">
      <c r="A13" s="26"/>
      <c r="B13" s="27"/>
      <c r="C13" s="26"/>
      <c r="D13" s="26"/>
      <c r="E13" s="583" t="s">
        <v>1562</v>
      </c>
      <c r="F13" s="615"/>
      <c r="G13" s="615"/>
      <c r="H13" s="615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x14ac:dyDescent="0.2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 x14ac:dyDescent="0.2">
      <c r="A15" s="26"/>
      <c r="B15" s="27"/>
      <c r="C15" s="26"/>
      <c r="D15" s="23" t="s">
        <v>14</v>
      </c>
      <c r="E15" s="26"/>
      <c r="F15" s="21" t="s">
        <v>1</v>
      </c>
      <c r="G15" s="26"/>
      <c r="H15" s="26"/>
      <c r="I15" s="23" t="s">
        <v>15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 x14ac:dyDescent="0.2">
      <c r="A16" s="26"/>
      <c r="B16" s="27"/>
      <c r="C16" s="26"/>
      <c r="D16" s="23" t="s">
        <v>16</v>
      </c>
      <c r="E16" s="26"/>
      <c r="F16" s="21" t="s">
        <v>17</v>
      </c>
      <c r="G16" s="26"/>
      <c r="H16" s="26"/>
      <c r="I16" s="23" t="s">
        <v>18</v>
      </c>
      <c r="J16" s="52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 x14ac:dyDescent="0.2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 x14ac:dyDescent="0.2">
      <c r="A18" s="26"/>
      <c r="B18" s="27"/>
      <c r="C18" s="26"/>
      <c r="D18" s="23" t="s">
        <v>19</v>
      </c>
      <c r="E18" s="26"/>
      <c r="F18" s="26"/>
      <c r="G18" s="26"/>
      <c r="H18" s="26"/>
      <c r="I18" s="23" t="s">
        <v>20</v>
      </c>
      <c r="J18" s="21" t="str">
        <f>IF('Rekapitulácia SO 01 Rek. A a B'!AN11="","",'Rekapitulácia SO 01 Rek. A a B'!AN11)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 x14ac:dyDescent="0.2">
      <c r="A19" s="26"/>
      <c r="B19" s="27"/>
      <c r="C19" s="26"/>
      <c r="D19" s="26"/>
      <c r="E19" s="21" t="str">
        <f>IF('Rekapitulácia SO 01 Rek. A a B'!E12="","",'Rekapitulácia SO 01 Rek. A a B'!E12)</f>
        <v xml:space="preserve"> </v>
      </c>
      <c r="F19" s="26"/>
      <c r="G19" s="26"/>
      <c r="H19" s="26"/>
      <c r="I19" s="23" t="s">
        <v>22</v>
      </c>
      <c r="J19" s="21" t="str">
        <f>IF('Rekapitulácia SO 01 Rek. A a B'!AN12="","",'Rekapitulácia SO 01 Rek. A a B'!AN12)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 x14ac:dyDescent="0.2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 x14ac:dyDescent="0.2">
      <c r="A21" s="26"/>
      <c r="B21" s="27"/>
      <c r="C21" s="26"/>
      <c r="D21" s="23" t="s">
        <v>23</v>
      </c>
      <c r="E21" s="26"/>
      <c r="F21" s="26"/>
      <c r="G21" s="26"/>
      <c r="H21" s="26"/>
      <c r="I21" s="23" t="s">
        <v>20</v>
      </c>
      <c r="J21" s="21" t="str">
        <f>'Rekapitulácia SO 01 Rek. A a B'!AN14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 x14ac:dyDescent="0.2">
      <c r="A22" s="26"/>
      <c r="B22" s="27"/>
      <c r="C22" s="26"/>
      <c r="D22" s="26"/>
      <c r="E22" s="595" t="str">
        <f>'Rekapitulácia SO 01 Rek. A a B'!E15</f>
        <v xml:space="preserve"> </v>
      </c>
      <c r="F22" s="595"/>
      <c r="G22" s="595"/>
      <c r="H22" s="595"/>
      <c r="I22" s="23" t="s">
        <v>22</v>
      </c>
      <c r="J22" s="21" t="str">
        <f>'Rekapitulácia SO 01 Rek. A a B'!AN15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 x14ac:dyDescent="0.2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 x14ac:dyDescent="0.2">
      <c r="A24" s="26"/>
      <c r="B24" s="27"/>
      <c r="C24" s="26"/>
      <c r="D24" s="23" t="s">
        <v>24</v>
      </c>
      <c r="E24" s="26"/>
      <c r="F24" s="26"/>
      <c r="G24" s="26"/>
      <c r="H24" s="26"/>
      <c r="I24" s="23" t="s">
        <v>20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 x14ac:dyDescent="0.2">
      <c r="A25" s="26"/>
      <c r="B25" s="27"/>
      <c r="C25" s="26"/>
      <c r="D25" s="26"/>
      <c r="E25" s="21" t="s">
        <v>25</v>
      </c>
      <c r="F25" s="26"/>
      <c r="G25" s="26"/>
      <c r="H25" s="26"/>
      <c r="I25" s="23" t="s">
        <v>22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 x14ac:dyDescent="0.2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 x14ac:dyDescent="0.2">
      <c r="A27" s="26"/>
      <c r="B27" s="27"/>
      <c r="C27" s="26"/>
      <c r="D27" s="23" t="s">
        <v>27</v>
      </c>
      <c r="E27" s="26"/>
      <c r="F27" s="26"/>
      <c r="G27" s="26"/>
      <c r="H27" s="26"/>
      <c r="I27" s="23" t="s">
        <v>20</v>
      </c>
      <c r="J27" s="21" t="s">
        <v>1</v>
      </c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 x14ac:dyDescent="0.2">
      <c r="A28" s="26"/>
      <c r="B28" s="27"/>
      <c r="C28" s="26"/>
      <c r="D28" s="26"/>
      <c r="E28" s="21" t="s">
        <v>28</v>
      </c>
      <c r="F28" s="26"/>
      <c r="G28" s="26"/>
      <c r="H28" s="26"/>
      <c r="I28" s="23" t="s">
        <v>22</v>
      </c>
      <c r="J28" s="21" t="s">
        <v>1</v>
      </c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 x14ac:dyDescent="0.2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 x14ac:dyDescent="0.2">
      <c r="A30" s="26"/>
      <c r="B30" s="27"/>
      <c r="C30" s="26"/>
      <c r="D30" s="23" t="s">
        <v>29</v>
      </c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 x14ac:dyDescent="0.2">
      <c r="A31" s="98"/>
      <c r="B31" s="99"/>
      <c r="C31" s="98"/>
      <c r="D31" s="98"/>
      <c r="E31" s="597" t="s">
        <v>1</v>
      </c>
      <c r="F31" s="597"/>
      <c r="G31" s="597"/>
      <c r="H31" s="597"/>
      <c r="I31" s="98"/>
      <c r="J31" s="98"/>
      <c r="K31" s="98"/>
      <c r="L31" s="100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</row>
    <row r="32" spans="1:31" s="2" customFormat="1" ht="6.95" customHeight="1" x14ac:dyDescent="0.2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 x14ac:dyDescent="0.2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 x14ac:dyDescent="0.2">
      <c r="A34" s="26"/>
      <c r="B34" s="27"/>
      <c r="C34" s="26"/>
      <c r="D34" s="101" t="s">
        <v>30</v>
      </c>
      <c r="E34" s="26"/>
      <c r="F34" s="26"/>
      <c r="G34" s="26"/>
      <c r="H34" s="26"/>
      <c r="I34" s="26"/>
      <c r="J34" s="68"/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 x14ac:dyDescent="0.2">
      <c r="A35" s="26"/>
      <c r="B35" s="27"/>
      <c r="C35" s="26"/>
      <c r="D35" s="63"/>
      <c r="E35" s="63"/>
      <c r="F35" s="63"/>
      <c r="G35" s="63"/>
      <c r="H35" s="63"/>
      <c r="I35" s="63"/>
      <c r="J35" s="63"/>
      <c r="K35" s="63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 x14ac:dyDescent="0.2">
      <c r="A36" s="26"/>
      <c r="B36" s="27"/>
      <c r="C36" s="26"/>
      <c r="D36" s="26"/>
      <c r="E36" s="26"/>
      <c r="F36" s="30" t="s">
        <v>32</v>
      </c>
      <c r="G36" s="26"/>
      <c r="H36" s="26"/>
      <c r="I36" s="30" t="s">
        <v>31</v>
      </c>
      <c r="J36" s="30" t="s">
        <v>33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 x14ac:dyDescent="0.2">
      <c r="A37" s="26"/>
      <c r="B37" s="27"/>
      <c r="C37" s="26"/>
      <c r="D37" s="97" t="s">
        <v>34</v>
      </c>
      <c r="E37" s="32" t="s">
        <v>35</v>
      </c>
      <c r="F37" s="102">
        <f>ROUND((SUM(BE128:BE155)),  2)</f>
        <v>0</v>
      </c>
      <c r="G37" s="103"/>
      <c r="H37" s="103"/>
      <c r="I37" s="104">
        <v>0.2</v>
      </c>
      <c r="J37" s="102">
        <f>ROUND(((SUM(BE128:BE155))*I37),  2)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 x14ac:dyDescent="0.2">
      <c r="A38" s="26"/>
      <c r="B38" s="27"/>
      <c r="C38" s="26"/>
      <c r="D38" s="26"/>
      <c r="E38" s="32" t="s">
        <v>36</v>
      </c>
      <c r="F38" s="105"/>
      <c r="G38" s="26"/>
      <c r="H38" s="26"/>
      <c r="I38" s="106">
        <v>0.23</v>
      </c>
      <c r="J38" s="105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 x14ac:dyDescent="0.2">
      <c r="A39" s="26"/>
      <c r="B39" s="27"/>
      <c r="C39" s="26"/>
      <c r="D39" s="26"/>
      <c r="E39" s="23" t="s">
        <v>37</v>
      </c>
      <c r="F39" s="105">
        <f>ROUND((SUM(BG128:BG155)),  2)</f>
        <v>0</v>
      </c>
      <c r="G39" s="26"/>
      <c r="H39" s="26"/>
      <c r="I39" s="106">
        <v>0.2</v>
      </c>
      <c r="J39" s="105"/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 x14ac:dyDescent="0.2">
      <c r="A40" s="26"/>
      <c r="B40" s="27"/>
      <c r="C40" s="26"/>
      <c r="D40" s="26"/>
      <c r="E40" s="23" t="s">
        <v>38</v>
      </c>
      <c r="F40" s="105">
        <f>ROUND((SUM(BH128:BH155)),  2)</f>
        <v>0</v>
      </c>
      <c r="G40" s="26"/>
      <c r="H40" s="26"/>
      <c r="I40" s="106">
        <v>0.2</v>
      </c>
      <c r="J40" s="105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 x14ac:dyDescent="0.2">
      <c r="A41" s="26"/>
      <c r="B41" s="27"/>
      <c r="C41" s="26"/>
      <c r="D41" s="26"/>
      <c r="E41" s="32" t="s">
        <v>39</v>
      </c>
      <c r="F41" s="102">
        <f>ROUND((SUM(BI128:BI155)),  2)</f>
        <v>0</v>
      </c>
      <c r="G41" s="103"/>
      <c r="H41" s="103"/>
      <c r="I41" s="104">
        <v>0</v>
      </c>
      <c r="J41" s="102"/>
      <c r="K41" s="26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 x14ac:dyDescent="0.2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 x14ac:dyDescent="0.2">
      <c r="A43" s="26"/>
      <c r="B43" s="27"/>
      <c r="C43" s="107"/>
      <c r="D43" s="108" t="s">
        <v>40</v>
      </c>
      <c r="E43" s="57"/>
      <c r="F43" s="57"/>
      <c r="G43" s="109" t="s">
        <v>41</v>
      </c>
      <c r="H43" s="110" t="s">
        <v>42</v>
      </c>
      <c r="I43" s="57"/>
      <c r="J43" s="111"/>
      <c r="K43" s="112"/>
      <c r="L43" s="39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 x14ac:dyDescent="0.2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9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 x14ac:dyDescent="0.2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 x14ac:dyDescent="0.2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 x14ac:dyDescent="0.2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 x14ac:dyDescent="0.2">
      <c r="A85" s="26"/>
      <c r="B85" s="27"/>
      <c r="C85" s="26"/>
      <c r="D85" s="26"/>
      <c r="E85" s="612" t="str">
        <f>E7</f>
        <v>SOŠ PZ Pezinok, rekonštrukcia ubytovne A a B</v>
      </c>
      <c r="F85" s="613"/>
      <c r="G85" s="613"/>
      <c r="H85" s="613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 x14ac:dyDescent="0.2">
      <c r="B86" s="17"/>
      <c r="C86" s="23" t="s">
        <v>130</v>
      </c>
      <c r="L86" s="17"/>
    </row>
    <row r="87" spans="1:31" s="1" customFormat="1" ht="16.5" customHeight="1" x14ac:dyDescent="0.2">
      <c r="B87" s="17"/>
      <c r="E87" s="612" t="s">
        <v>131</v>
      </c>
      <c r="F87" s="594"/>
      <c r="G87" s="594"/>
      <c r="H87" s="594"/>
      <c r="L87" s="17"/>
    </row>
    <row r="88" spans="1:31" s="1" customFormat="1" ht="12" customHeight="1" x14ac:dyDescent="0.2">
      <c r="B88" s="17"/>
      <c r="C88" s="23" t="s">
        <v>132</v>
      </c>
      <c r="L88" s="17"/>
    </row>
    <row r="89" spans="1:31" s="2" customFormat="1" ht="16.5" customHeight="1" x14ac:dyDescent="0.2">
      <c r="A89" s="26"/>
      <c r="B89" s="27"/>
      <c r="C89" s="26"/>
      <c r="D89" s="26"/>
      <c r="E89" s="614" t="s">
        <v>766</v>
      </c>
      <c r="F89" s="615"/>
      <c r="G89" s="615"/>
      <c r="H89" s="615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 x14ac:dyDescent="0.2">
      <c r="A90" s="26"/>
      <c r="B90" s="27"/>
      <c r="C90" s="23" t="s">
        <v>1511</v>
      </c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 x14ac:dyDescent="0.2">
      <c r="A91" s="26"/>
      <c r="B91" s="27"/>
      <c r="C91" s="26"/>
      <c r="D91" s="26"/>
      <c r="E91" s="583" t="str">
        <f>E13</f>
        <v>01.2.7b - Hlasová signalizácia požiaru - HSP</v>
      </c>
      <c r="F91" s="615"/>
      <c r="G91" s="615"/>
      <c r="H91" s="615"/>
      <c r="I91" s="26"/>
      <c r="J91" s="26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 x14ac:dyDescent="0.2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 x14ac:dyDescent="0.2">
      <c r="A93" s="26"/>
      <c r="B93" s="27"/>
      <c r="C93" s="23" t="s">
        <v>16</v>
      </c>
      <c r="D93" s="26"/>
      <c r="E93" s="26"/>
      <c r="F93" s="21" t="str">
        <f>F16</f>
        <v>Pezinok</v>
      </c>
      <c r="G93" s="26"/>
      <c r="H93" s="26"/>
      <c r="I93" s="23" t="s">
        <v>18</v>
      </c>
      <c r="J93" s="52" t="str">
        <f>IF(J16="","",J16)</f>
        <v/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 x14ac:dyDescent="0.2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5.7" customHeight="1" x14ac:dyDescent="0.2">
      <c r="A95" s="26"/>
      <c r="B95" s="27"/>
      <c r="C95" s="23" t="s">
        <v>19</v>
      </c>
      <c r="D95" s="26"/>
      <c r="E95" s="26"/>
      <c r="F95" s="21" t="str">
        <f>E19</f>
        <v xml:space="preserve"> </v>
      </c>
      <c r="G95" s="26"/>
      <c r="H95" s="26"/>
      <c r="I95" s="23" t="s">
        <v>24</v>
      </c>
      <c r="J95" s="24" t="str">
        <f>E25</f>
        <v>Ing. arch. Rudolf Melčak, SKA</v>
      </c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 x14ac:dyDescent="0.2">
      <c r="A96" s="26"/>
      <c r="B96" s="27"/>
      <c r="C96" s="23" t="s">
        <v>23</v>
      </c>
      <c r="D96" s="26"/>
      <c r="E96" s="26"/>
      <c r="F96" s="21" t="str">
        <f>IF(E22="","",E22)</f>
        <v xml:space="preserve"> </v>
      </c>
      <c r="G96" s="26"/>
      <c r="H96" s="26"/>
      <c r="I96" s="23" t="s">
        <v>27</v>
      </c>
      <c r="J96" s="24" t="str">
        <f>E28</f>
        <v>Rosoft s.r.o.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 x14ac:dyDescent="0.2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 x14ac:dyDescent="0.2">
      <c r="A98" s="26"/>
      <c r="B98" s="27"/>
      <c r="C98" s="115" t="s">
        <v>137</v>
      </c>
      <c r="D98" s="107"/>
      <c r="E98" s="107"/>
      <c r="F98" s="107"/>
      <c r="G98" s="107"/>
      <c r="H98" s="107"/>
      <c r="I98" s="107"/>
      <c r="J98" s="116" t="s">
        <v>138</v>
      </c>
      <c r="K98" s="107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 x14ac:dyDescent="0.2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 x14ac:dyDescent="0.2">
      <c r="A100" s="26"/>
      <c r="B100" s="27"/>
      <c r="C100" s="117" t="s">
        <v>139</v>
      </c>
      <c r="D100" s="26"/>
      <c r="E100" s="26"/>
      <c r="F100" s="26"/>
      <c r="G100" s="26"/>
      <c r="H100" s="26"/>
      <c r="I100" s="26"/>
      <c r="J100" s="68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/>
    </row>
    <row r="101" spans="1:47" s="9" customFormat="1" ht="24.95" customHeight="1" x14ac:dyDescent="0.2">
      <c r="B101" s="118"/>
      <c r="D101" s="119" t="s">
        <v>1563</v>
      </c>
      <c r="E101" s="120"/>
      <c r="F101" s="120"/>
      <c r="G101" s="120"/>
      <c r="H101" s="120"/>
      <c r="I101" s="120"/>
      <c r="J101" s="121"/>
      <c r="L101" s="118"/>
    </row>
    <row r="102" spans="1:47" s="10" customFormat="1" ht="19.899999999999999" customHeight="1" x14ac:dyDescent="0.2">
      <c r="B102" s="122"/>
      <c r="D102" s="123" t="s">
        <v>1514</v>
      </c>
      <c r="E102" s="124"/>
      <c r="F102" s="124"/>
      <c r="G102" s="124"/>
      <c r="H102" s="124"/>
      <c r="I102" s="124"/>
      <c r="J102" s="125"/>
      <c r="L102" s="122"/>
    </row>
    <row r="103" spans="1:47" s="10" customFormat="1" ht="19.899999999999999" customHeight="1" x14ac:dyDescent="0.2">
      <c r="B103" s="122"/>
      <c r="D103" s="123" t="s">
        <v>1515</v>
      </c>
      <c r="E103" s="124"/>
      <c r="F103" s="124"/>
      <c r="G103" s="124"/>
      <c r="H103" s="124"/>
      <c r="I103" s="124"/>
      <c r="J103" s="125"/>
      <c r="L103" s="122"/>
    </row>
    <row r="104" spans="1:47" s="10" customFormat="1" ht="19.899999999999999" customHeight="1" x14ac:dyDescent="0.2">
      <c r="B104" s="122"/>
      <c r="D104" s="123" t="s">
        <v>1516</v>
      </c>
      <c r="E104" s="124"/>
      <c r="F104" s="124"/>
      <c r="G104" s="124"/>
      <c r="H104" s="124"/>
      <c r="I104" s="124"/>
      <c r="J104" s="125"/>
      <c r="L104" s="122"/>
    </row>
    <row r="105" spans="1:47" s="2" customFormat="1" ht="21.75" customHeight="1" x14ac:dyDescent="0.2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47" s="2" customFormat="1" ht="6.95" customHeight="1" x14ac:dyDescent="0.2">
      <c r="A106" s="26"/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10" spans="1:47" s="2" customFormat="1" ht="6.95" customHeight="1" x14ac:dyDescent="0.2">
      <c r="A110" s="26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24.95" customHeight="1" x14ac:dyDescent="0.2">
      <c r="A111" s="26"/>
      <c r="B111" s="27"/>
      <c r="C111" s="18" t="s">
        <v>146</v>
      </c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6.95" customHeight="1" x14ac:dyDescent="0.2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12" customHeight="1" x14ac:dyDescent="0.2">
      <c r="A113" s="26"/>
      <c r="B113" s="27"/>
      <c r="C113" s="23" t="s">
        <v>13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16.5" customHeight="1" x14ac:dyDescent="0.2">
      <c r="A114" s="26"/>
      <c r="B114" s="27"/>
      <c r="C114" s="26"/>
      <c r="D114" s="26"/>
      <c r="E114" s="612" t="str">
        <f>E7</f>
        <v>SOŠ PZ Pezinok, rekonštrukcia ubytovne A a B</v>
      </c>
      <c r="F114" s="613"/>
      <c r="G114" s="613"/>
      <c r="H114" s="613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1" customFormat="1" ht="12" customHeight="1" x14ac:dyDescent="0.2">
      <c r="B115" s="17"/>
      <c r="C115" s="23" t="s">
        <v>130</v>
      </c>
      <c r="L115" s="17"/>
    </row>
    <row r="116" spans="1:63" s="1" customFormat="1" ht="16.5" customHeight="1" x14ac:dyDescent="0.2">
      <c r="B116" s="17"/>
      <c r="E116" s="612" t="s">
        <v>131</v>
      </c>
      <c r="F116" s="594"/>
      <c r="G116" s="594"/>
      <c r="H116" s="594"/>
      <c r="L116" s="17"/>
    </row>
    <row r="117" spans="1:63" s="1" customFormat="1" ht="12" customHeight="1" x14ac:dyDescent="0.2">
      <c r="B117" s="17"/>
      <c r="C117" s="23" t="s">
        <v>132</v>
      </c>
      <c r="L117" s="17"/>
    </row>
    <row r="118" spans="1:63" s="2" customFormat="1" ht="16.5" customHeight="1" x14ac:dyDescent="0.2">
      <c r="A118" s="26"/>
      <c r="B118" s="27"/>
      <c r="C118" s="26"/>
      <c r="D118" s="26"/>
      <c r="E118" s="614" t="s">
        <v>766</v>
      </c>
      <c r="F118" s="615"/>
      <c r="G118" s="615"/>
      <c r="H118" s="615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 x14ac:dyDescent="0.2">
      <c r="A119" s="26"/>
      <c r="B119" s="27"/>
      <c r="C119" s="23" t="s">
        <v>1511</v>
      </c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6.5" customHeight="1" x14ac:dyDescent="0.2">
      <c r="A120" s="26"/>
      <c r="B120" s="27"/>
      <c r="C120" s="26"/>
      <c r="D120" s="26"/>
      <c r="E120" s="583" t="str">
        <f>E13</f>
        <v>01.2.7b - Hlasová signalizácia požiaru - HSP</v>
      </c>
      <c r="F120" s="615"/>
      <c r="G120" s="615"/>
      <c r="H120" s="615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 x14ac:dyDescent="0.2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2" customHeight="1" x14ac:dyDescent="0.2">
      <c r="A122" s="26"/>
      <c r="B122" s="27"/>
      <c r="C122" s="23" t="s">
        <v>16</v>
      </c>
      <c r="D122" s="26"/>
      <c r="E122" s="26"/>
      <c r="F122" s="21" t="str">
        <f>F16</f>
        <v>Pezinok</v>
      </c>
      <c r="G122" s="26"/>
      <c r="H122" s="26"/>
      <c r="I122" s="23" t="s">
        <v>18</v>
      </c>
      <c r="J122" s="52" t="str">
        <f>IF(J16="","",J16)</f>
        <v/>
      </c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6.95" customHeight="1" x14ac:dyDescent="0.2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25.7" customHeight="1" x14ac:dyDescent="0.2">
      <c r="A124" s="26"/>
      <c r="B124" s="27"/>
      <c r="C124" s="23" t="s">
        <v>19</v>
      </c>
      <c r="D124" s="26"/>
      <c r="E124" s="26"/>
      <c r="F124" s="21" t="str">
        <f>E19</f>
        <v xml:space="preserve"> </v>
      </c>
      <c r="G124" s="26"/>
      <c r="H124" s="26"/>
      <c r="I124" s="23" t="s">
        <v>24</v>
      </c>
      <c r="J124" s="24" t="str">
        <f>E25</f>
        <v>Ing. arch. Rudolf Melčak, SKA</v>
      </c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5.2" customHeight="1" x14ac:dyDescent="0.2">
      <c r="A125" s="26"/>
      <c r="B125" s="27"/>
      <c r="C125" s="23" t="s">
        <v>23</v>
      </c>
      <c r="D125" s="26"/>
      <c r="E125" s="26"/>
      <c r="F125" s="21" t="str">
        <f>IF(E22="","",E22)</f>
        <v xml:space="preserve"> </v>
      </c>
      <c r="G125" s="26"/>
      <c r="H125" s="26"/>
      <c r="I125" s="23" t="s">
        <v>27</v>
      </c>
      <c r="J125" s="24" t="str">
        <f>E28</f>
        <v>Rosoft s.r.o.</v>
      </c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2" customFormat="1" ht="10.35" customHeight="1" x14ac:dyDescent="0.2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3" s="11" customFormat="1" ht="29.25" customHeight="1" x14ac:dyDescent="0.2">
      <c r="A127" s="126"/>
      <c r="B127" s="127"/>
      <c r="C127" s="128" t="s">
        <v>147</v>
      </c>
      <c r="D127" s="129" t="s">
        <v>55</v>
      </c>
      <c r="E127" s="129" t="s">
        <v>51</v>
      </c>
      <c r="F127" s="129" t="s">
        <v>52</v>
      </c>
      <c r="G127" s="129" t="s">
        <v>148</v>
      </c>
      <c r="H127" s="129" t="s">
        <v>149</v>
      </c>
      <c r="I127" s="129" t="s">
        <v>150</v>
      </c>
      <c r="J127" s="130" t="s">
        <v>138</v>
      </c>
      <c r="K127" s="131" t="s">
        <v>151</v>
      </c>
      <c r="L127" s="132"/>
      <c r="M127" s="59"/>
      <c r="N127" s="60"/>
      <c r="O127" s="60"/>
      <c r="P127" s="60"/>
      <c r="Q127" s="60"/>
      <c r="R127" s="60"/>
      <c r="S127" s="60"/>
      <c r="T127" s="61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</row>
    <row r="128" spans="1:63" s="2" customFormat="1" ht="22.9" customHeight="1" x14ac:dyDescent="0.25">
      <c r="A128" s="26"/>
      <c r="B128" s="27"/>
      <c r="C128" s="66" t="s">
        <v>139</v>
      </c>
      <c r="D128" s="26"/>
      <c r="E128" s="26"/>
      <c r="F128" s="26"/>
      <c r="G128" s="26"/>
      <c r="H128" s="26"/>
      <c r="I128" s="26"/>
      <c r="J128" s="133"/>
      <c r="K128" s="26"/>
      <c r="L128" s="27"/>
      <c r="M128" s="62"/>
      <c r="N128" s="53"/>
      <c r="O128" s="63"/>
      <c r="P128" s="134"/>
      <c r="Q128" s="63"/>
      <c r="R128" s="134"/>
      <c r="S128" s="63"/>
      <c r="T128" s="135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/>
      <c r="AU128" s="14"/>
      <c r="BK128" s="136"/>
    </row>
    <row r="129" spans="1:65" s="12" customFormat="1" ht="25.9" customHeight="1" x14ac:dyDescent="0.2">
      <c r="B129" s="137"/>
      <c r="D129" s="138" t="s">
        <v>69</v>
      </c>
      <c r="E129" s="139" t="s">
        <v>69</v>
      </c>
      <c r="F129" s="139" t="s">
        <v>1564</v>
      </c>
      <c r="J129" s="140"/>
      <c r="L129" s="137"/>
      <c r="M129" s="141"/>
      <c r="N129" s="142"/>
      <c r="O129" s="142"/>
      <c r="P129" s="143"/>
      <c r="Q129" s="142"/>
      <c r="R129" s="143"/>
      <c r="S129" s="142"/>
      <c r="T129" s="144"/>
      <c r="AR129" s="138"/>
      <c r="AT129" s="145"/>
      <c r="AU129" s="145"/>
      <c r="AY129" s="138"/>
      <c r="BK129" s="146"/>
    </row>
    <row r="130" spans="1:65" s="12" customFormat="1" ht="22.9" customHeight="1" x14ac:dyDescent="0.2">
      <c r="B130" s="137"/>
      <c r="D130" s="138" t="s">
        <v>69</v>
      </c>
      <c r="E130" s="147" t="s">
        <v>474</v>
      </c>
      <c r="F130" s="147" t="s">
        <v>1518</v>
      </c>
      <c r="J130" s="148"/>
      <c r="L130" s="137"/>
      <c r="M130" s="141"/>
      <c r="N130" s="142"/>
      <c r="O130" s="142"/>
      <c r="P130" s="143"/>
      <c r="Q130" s="142"/>
      <c r="R130" s="143"/>
      <c r="S130" s="142"/>
      <c r="T130" s="144"/>
      <c r="AR130" s="138"/>
      <c r="AT130" s="145"/>
      <c r="AU130" s="145"/>
      <c r="AY130" s="138"/>
      <c r="BK130" s="146"/>
    </row>
    <row r="131" spans="1:65" s="2" customFormat="1" ht="55.5" customHeight="1" x14ac:dyDescent="0.2">
      <c r="A131" s="26"/>
      <c r="B131" s="149"/>
      <c r="C131" s="150" t="s">
        <v>77</v>
      </c>
      <c r="D131" s="150" t="s">
        <v>162</v>
      </c>
      <c r="E131" s="151" t="s">
        <v>1565</v>
      </c>
      <c r="F131" s="152" t="s">
        <v>1566</v>
      </c>
      <c r="G131" s="153" t="s">
        <v>266</v>
      </c>
      <c r="H131" s="154">
        <v>1</v>
      </c>
      <c r="I131" s="155"/>
      <c r="J131" s="155"/>
      <c r="K131" s="156"/>
      <c r="L131" s="27"/>
      <c r="M131" s="157"/>
      <c r="N131" s="158"/>
      <c r="O131" s="159"/>
      <c r="P131" s="159"/>
      <c r="Q131" s="159"/>
      <c r="R131" s="159"/>
      <c r="S131" s="159"/>
      <c r="T131" s="160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61"/>
      <c r="AT131" s="161"/>
      <c r="AU131" s="161"/>
      <c r="AY131" s="14"/>
      <c r="BE131" s="162"/>
      <c r="BF131" s="162"/>
      <c r="BG131" s="162"/>
      <c r="BH131" s="162"/>
      <c r="BI131" s="162"/>
      <c r="BJ131" s="14"/>
      <c r="BK131" s="162"/>
      <c r="BL131" s="14"/>
      <c r="BM131" s="161"/>
    </row>
    <row r="132" spans="1:65" s="2" customFormat="1" ht="49.15" customHeight="1" x14ac:dyDescent="0.2">
      <c r="A132" s="26"/>
      <c r="B132" s="149"/>
      <c r="C132" s="150" t="s">
        <v>82</v>
      </c>
      <c r="D132" s="150" t="s">
        <v>162</v>
      </c>
      <c r="E132" s="151" t="s">
        <v>1567</v>
      </c>
      <c r="F132" s="152" t="s">
        <v>1568</v>
      </c>
      <c r="G132" s="153" t="s">
        <v>266</v>
      </c>
      <c r="H132" s="154">
        <v>3</v>
      </c>
      <c r="I132" s="155"/>
      <c r="J132" s="155"/>
      <c r="K132" s="156"/>
      <c r="L132" s="27"/>
      <c r="M132" s="157"/>
      <c r="N132" s="158"/>
      <c r="O132" s="159"/>
      <c r="P132" s="159"/>
      <c r="Q132" s="159"/>
      <c r="R132" s="159"/>
      <c r="S132" s="159"/>
      <c r="T132" s="160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61"/>
      <c r="AT132" s="161"/>
      <c r="AU132" s="161"/>
      <c r="AY132" s="14"/>
      <c r="BE132" s="162"/>
      <c r="BF132" s="162"/>
      <c r="BG132" s="162"/>
      <c r="BH132" s="162"/>
      <c r="BI132" s="162"/>
      <c r="BJ132" s="14"/>
      <c r="BK132" s="162"/>
      <c r="BL132" s="14"/>
      <c r="BM132" s="161"/>
    </row>
    <row r="133" spans="1:65" s="2" customFormat="1" ht="66.75" customHeight="1" x14ac:dyDescent="0.2">
      <c r="A133" s="26"/>
      <c r="B133" s="149"/>
      <c r="C133" s="150" t="s">
        <v>87</v>
      </c>
      <c r="D133" s="150" t="s">
        <v>162</v>
      </c>
      <c r="E133" s="151" t="s">
        <v>1569</v>
      </c>
      <c r="F133" s="152" t="s">
        <v>1570</v>
      </c>
      <c r="G133" s="153" t="s">
        <v>266</v>
      </c>
      <c r="H133" s="154">
        <v>1</v>
      </c>
      <c r="I133" s="155"/>
      <c r="J133" s="155"/>
      <c r="K133" s="156"/>
      <c r="L133" s="27"/>
      <c r="M133" s="157"/>
      <c r="N133" s="158"/>
      <c r="O133" s="159"/>
      <c r="P133" s="159"/>
      <c r="Q133" s="159"/>
      <c r="R133" s="159"/>
      <c r="S133" s="159"/>
      <c r="T133" s="160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1"/>
      <c r="AT133" s="161"/>
      <c r="AU133" s="161"/>
      <c r="AY133" s="14"/>
      <c r="BE133" s="162"/>
      <c r="BF133" s="162"/>
      <c r="BG133" s="162"/>
      <c r="BH133" s="162"/>
      <c r="BI133" s="162"/>
      <c r="BJ133" s="14"/>
      <c r="BK133" s="162"/>
      <c r="BL133" s="14"/>
      <c r="BM133" s="161"/>
    </row>
    <row r="134" spans="1:65" s="2" customFormat="1" ht="24.2" customHeight="1" x14ac:dyDescent="0.2">
      <c r="A134" s="26"/>
      <c r="B134" s="149"/>
      <c r="C134" s="150" t="s">
        <v>118</v>
      </c>
      <c r="D134" s="150" t="s">
        <v>162</v>
      </c>
      <c r="E134" s="151" t="s">
        <v>1571</v>
      </c>
      <c r="F134" s="152" t="s">
        <v>1572</v>
      </c>
      <c r="G134" s="153" t="s">
        <v>266</v>
      </c>
      <c r="H134" s="154">
        <v>2</v>
      </c>
      <c r="I134" s="155"/>
      <c r="J134" s="155"/>
      <c r="K134" s="156"/>
      <c r="L134" s="27"/>
      <c r="M134" s="157"/>
      <c r="N134" s="158"/>
      <c r="O134" s="159"/>
      <c r="P134" s="159"/>
      <c r="Q134" s="159"/>
      <c r="R134" s="159"/>
      <c r="S134" s="159"/>
      <c r="T134" s="160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1"/>
      <c r="AT134" s="161"/>
      <c r="AU134" s="161"/>
      <c r="AY134" s="14"/>
      <c r="BE134" s="162"/>
      <c r="BF134" s="162"/>
      <c r="BG134" s="162"/>
      <c r="BH134" s="162"/>
      <c r="BI134" s="162"/>
      <c r="BJ134" s="14"/>
      <c r="BK134" s="162"/>
      <c r="BL134" s="14"/>
      <c r="BM134" s="161"/>
    </row>
    <row r="135" spans="1:65" s="2" customFormat="1" ht="16.5" customHeight="1" x14ac:dyDescent="0.2">
      <c r="A135" s="26"/>
      <c r="B135" s="149"/>
      <c r="C135" s="150" t="s">
        <v>172</v>
      </c>
      <c r="D135" s="150" t="s">
        <v>162</v>
      </c>
      <c r="E135" s="151" t="s">
        <v>1573</v>
      </c>
      <c r="F135" s="152" t="s">
        <v>1574</v>
      </c>
      <c r="G135" s="153" t="s">
        <v>266</v>
      </c>
      <c r="H135" s="154">
        <v>1</v>
      </c>
      <c r="I135" s="155"/>
      <c r="J135" s="155"/>
      <c r="K135" s="156"/>
      <c r="L135" s="27"/>
      <c r="M135" s="157"/>
      <c r="N135" s="158"/>
      <c r="O135" s="159"/>
      <c r="P135" s="159"/>
      <c r="Q135" s="159"/>
      <c r="R135" s="159"/>
      <c r="S135" s="159"/>
      <c r="T135" s="160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1"/>
      <c r="AT135" s="161"/>
      <c r="AU135" s="161"/>
      <c r="AY135" s="14"/>
      <c r="BE135" s="162"/>
      <c r="BF135" s="162"/>
      <c r="BG135" s="162"/>
      <c r="BH135" s="162"/>
      <c r="BI135" s="162"/>
      <c r="BJ135" s="14"/>
      <c r="BK135" s="162"/>
      <c r="BL135" s="14"/>
      <c r="BM135" s="161"/>
    </row>
    <row r="136" spans="1:65" s="2" customFormat="1" ht="62.65" customHeight="1" x14ac:dyDescent="0.2">
      <c r="A136" s="26"/>
      <c r="B136" s="149"/>
      <c r="C136" s="150" t="s">
        <v>165</v>
      </c>
      <c r="D136" s="150" t="s">
        <v>162</v>
      </c>
      <c r="E136" s="151" t="s">
        <v>1575</v>
      </c>
      <c r="F136" s="152" t="s">
        <v>1576</v>
      </c>
      <c r="G136" s="153" t="s">
        <v>266</v>
      </c>
      <c r="H136" s="154">
        <v>72</v>
      </c>
      <c r="I136" s="155"/>
      <c r="J136" s="155"/>
      <c r="K136" s="156"/>
      <c r="L136" s="27"/>
      <c r="M136" s="157"/>
      <c r="N136" s="158"/>
      <c r="O136" s="159"/>
      <c r="P136" s="159"/>
      <c r="Q136" s="159"/>
      <c r="R136" s="159"/>
      <c r="S136" s="159"/>
      <c r="T136" s="160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/>
      <c r="AT136" s="161"/>
      <c r="AU136" s="161"/>
      <c r="AY136" s="14"/>
      <c r="BE136" s="162"/>
      <c r="BF136" s="162"/>
      <c r="BG136" s="162"/>
      <c r="BH136" s="162"/>
      <c r="BI136" s="162"/>
      <c r="BJ136" s="14"/>
      <c r="BK136" s="162"/>
      <c r="BL136" s="14"/>
      <c r="BM136" s="161"/>
    </row>
    <row r="137" spans="1:65" s="2" customFormat="1" ht="62.65" customHeight="1" x14ac:dyDescent="0.2">
      <c r="A137" s="26"/>
      <c r="B137" s="149"/>
      <c r="C137" s="150" t="s">
        <v>177</v>
      </c>
      <c r="D137" s="150" t="s">
        <v>162</v>
      </c>
      <c r="E137" s="151" t="s">
        <v>1577</v>
      </c>
      <c r="F137" s="152" t="s">
        <v>1578</v>
      </c>
      <c r="G137" s="153" t="s">
        <v>266</v>
      </c>
      <c r="H137" s="154">
        <v>36</v>
      </c>
      <c r="I137" s="155"/>
      <c r="J137" s="155"/>
      <c r="K137" s="156"/>
      <c r="L137" s="27"/>
      <c r="M137" s="157"/>
      <c r="N137" s="158"/>
      <c r="O137" s="159"/>
      <c r="P137" s="159"/>
      <c r="Q137" s="159"/>
      <c r="R137" s="159"/>
      <c r="S137" s="159"/>
      <c r="T137" s="160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/>
      <c r="AT137" s="161"/>
      <c r="AU137" s="161"/>
      <c r="AY137" s="14"/>
      <c r="BE137" s="162"/>
      <c r="BF137" s="162"/>
      <c r="BG137" s="162"/>
      <c r="BH137" s="162"/>
      <c r="BI137" s="162"/>
      <c r="BJ137" s="14"/>
      <c r="BK137" s="162"/>
      <c r="BL137" s="14"/>
      <c r="BM137" s="161"/>
    </row>
    <row r="138" spans="1:65" s="2" customFormat="1" ht="16.5" customHeight="1" x14ac:dyDescent="0.2">
      <c r="A138" s="26"/>
      <c r="B138" s="149"/>
      <c r="C138" s="150" t="s">
        <v>180</v>
      </c>
      <c r="D138" s="150" t="s">
        <v>162</v>
      </c>
      <c r="E138" s="151" t="s">
        <v>1579</v>
      </c>
      <c r="F138" s="152" t="s">
        <v>1580</v>
      </c>
      <c r="G138" s="153" t="s">
        <v>266</v>
      </c>
      <c r="H138" s="154">
        <v>108</v>
      </c>
      <c r="I138" s="155"/>
      <c r="J138" s="155"/>
      <c r="K138" s="156"/>
      <c r="L138" s="27"/>
      <c r="M138" s="157"/>
      <c r="N138" s="158"/>
      <c r="O138" s="159"/>
      <c r="P138" s="159"/>
      <c r="Q138" s="159"/>
      <c r="R138" s="159"/>
      <c r="S138" s="159"/>
      <c r="T138" s="160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1"/>
      <c r="AT138" s="161"/>
      <c r="AU138" s="161"/>
      <c r="AY138" s="14"/>
      <c r="BE138" s="162"/>
      <c r="BF138" s="162"/>
      <c r="BG138" s="162"/>
      <c r="BH138" s="162"/>
      <c r="BI138" s="162"/>
      <c r="BJ138" s="14"/>
      <c r="BK138" s="162"/>
      <c r="BL138" s="14"/>
      <c r="BM138" s="161"/>
    </row>
    <row r="139" spans="1:65" s="2" customFormat="1" ht="16.5" customHeight="1" x14ac:dyDescent="0.2">
      <c r="A139" s="26"/>
      <c r="B139" s="149"/>
      <c r="C139" s="150" t="s">
        <v>183</v>
      </c>
      <c r="D139" s="150" t="s">
        <v>162</v>
      </c>
      <c r="E139" s="151" t="s">
        <v>1581</v>
      </c>
      <c r="F139" s="152" t="s">
        <v>1582</v>
      </c>
      <c r="G139" s="153" t="s">
        <v>266</v>
      </c>
      <c r="H139" s="154">
        <v>4</v>
      </c>
      <c r="I139" s="155"/>
      <c r="J139" s="155"/>
      <c r="K139" s="156"/>
      <c r="L139" s="27"/>
      <c r="M139" s="157"/>
      <c r="N139" s="158"/>
      <c r="O139" s="159"/>
      <c r="P139" s="159"/>
      <c r="Q139" s="159"/>
      <c r="R139" s="159"/>
      <c r="S139" s="159"/>
      <c r="T139" s="160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1"/>
      <c r="AT139" s="161"/>
      <c r="AU139" s="161"/>
      <c r="AY139" s="14"/>
      <c r="BE139" s="162"/>
      <c r="BF139" s="162"/>
      <c r="BG139" s="162"/>
      <c r="BH139" s="162"/>
      <c r="BI139" s="162"/>
      <c r="BJ139" s="14"/>
      <c r="BK139" s="162"/>
      <c r="BL139" s="14"/>
      <c r="BM139" s="161"/>
    </row>
    <row r="140" spans="1:65" s="2" customFormat="1" ht="24.2" customHeight="1" x14ac:dyDescent="0.2">
      <c r="A140" s="26"/>
      <c r="B140" s="149"/>
      <c r="C140" s="150" t="s">
        <v>186</v>
      </c>
      <c r="D140" s="150" t="s">
        <v>162</v>
      </c>
      <c r="E140" s="151" t="s">
        <v>1583</v>
      </c>
      <c r="F140" s="152" t="s">
        <v>1584</v>
      </c>
      <c r="G140" s="153" t="s">
        <v>266</v>
      </c>
      <c r="H140" s="154">
        <v>1</v>
      </c>
      <c r="I140" s="155"/>
      <c r="J140" s="155"/>
      <c r="K140" s="156"/>
      <c r="L140" s="27"/>
      <c r="M140" s="157"/>
      <c r="N140" s="158"/>
      <c r="O140" s="159"/>
      <c r="P140" s="159"/>
      <c r="Q140" s="159"/>
      <c r="R140" s="159"/>
      <c r="S140" s="159"/>
      <c r="T140" s="160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/>
      <c r="AT140" s="161"/>
      <c r="AU140" s="161"/>
      <c r="AY140" s="14"/>
      <c r="BE140" s="162"/>
      <c r="BF140" s="162"/>
      <c r="BG140" s="162"/>
      <c r="BH140" s="162"/>
      <c r="BI140" s="162"/>
      <c r="BJ140" s="14"/>
      <c r="BK140" s="162"/>
      <c r="BL140" s="14"/>
      <c r="BM140" s="161"/>
    </row>
    <row r="141" spans="1:65" s="2" customFormat="1" ht="55.5" customHeight="1" x14ac:dyDescent="0.2">
      <c r="A141" s="26"/>
      <c r="B141" s="149"/>
      <c r="C141" s="150" t="s">
        <v>189</v>
      </c>
      <c r="D141" s="150" t="s">
        <v>162</v>
      </c>
      <c r="E141" s="151" t="s">
        <v>1585</v>
      </c>
      <c r="F141" s="152" t="s">
        <v>1586</v>
      </c>
      <c r="G141" s="153" t="s">
        <v>266</v>
      </c>
      <c r="H141" s="154">
        <v>1</v>
      </c>
      <c r="I141" s="155"/>
      <c r="J141" s="155"/>
      <c r="K141" s="156"/>
      <c r="L141" s="27"/>
      <c r="M141" s="157"/>
      <c r="N141" s="158"/>
      <c r="O141" s="159"/>
      <c r="P141" s="159"/>
      <c r="Q141" s="159"/>
      <c r="R141" s="159"/>
      <c r="S141" s="159"/>
      <c r="T141" s="160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/>
      <c r="AT141" s="161"/>
      <c r="AU141" s="161"/>
      <c r="AY141" s="14"/>
      <c r="BE141" s="162"/>
      <c r="BF141" s="162"/>
      <c r="BG141" s="162"/>
      <c r="BH141" s="162"/>
      <c r="BI141" s="162"/>
      <c r="BJ141" s="14"/>
      <c r="BK141" s="162"/>
      <c r="BL141" s="14"/>
      <c r="BM141" s="161"/>
    </row>
    <row r="142" spans="1:65" s="12" customFormat="1" ht="22.9" customHeight="1" x14ac:dyDescent="0.2">
      <c r="B142" s="137"/>
      <c r="D142" s="138" t="s">
        <v>69</v>
      </c>
      <c r="E142" s="147" t="s">
        <v>620</v>
      </c>
      <c r="F142" s="147" t="s">
        <v>1540</v>
      </c>
      <c r="J142" s="148"/>
      <c r="L142" s="137"/>
      <c r="M142" s="141"/>
      <c r="N142" s="142"/>
      <c r="O142" s="142"/>
      <c r="P142" s="143"/>
      <c r="Q142" s="142"/>
      <c r="R142" s="143"/>
      <c r="S142" s="142"/>
      <c r="T142" s="144"/>
      <c r="AR142" s="138"/>
      <c r="AT142" s="145"/>
      <c r="AU142" s="145"/>
      <c r="AY142" s="138"/>
      <c r="BK142" s="146"/>
    </row>
    <row r="143" spans="1:65" s="2" customFormat="1" ht="40.5" customHeight="1" x14ac:dyDescent="0.2">
      <c r="A143" s="26"/>
      <c r="B143" s="149"/>
      <c r="C143" s="150" t="s">
        <v>192</v>
      </c>
      <c r="D143" s="150" t="s">
        <v>162</v>
      </c>
      <c r="E143" s="469" t="s">
        <v>3393</v>
      </c>
      <c r="F143" s="152" t="s">
        <v>1541</v>
      </c>
      <c r="G143" s="153" t="s">
        <v>295</v>
      </c>
      <c r="H143" s="154">
        <v>20</v>
      </c>
      <c r="I143" s="155"/>
      <c r="J143" s="155"/>
      <c r="K143" s="156"/>
      <c r="L143" s="27"/>
      <c r="M143" s="157"/>
      <c r="N143" s="158"/>
      <c r="O143" s="159"/>
      <c r="P143" s="159"/>
      <c r="Q143" s="159"/>
      <c r="R143" s="159"/>
      <c r="S143" s="159"/>
      <c r="T143" s="160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/>
      <c r="AT143" s="161"/>
      <c r="AU143" s="161"/>
      <c r="AY143" s="14"/>
      <c r="BE143" s="162"/>
      <c r="BF143" s="162"/>
      <c r="BG143" s="162"/>
      <c r="BH143" s="162"/>
      <c r="BI143" s="162"/>
      <c r="BJ143" s="14"/>
      <c r="BK143" s="162"/>
      <c r="BL143" s="14"/>
      <c r="BM143" s="161"/>
    </row>
    <row r="144" spans="1:65" s="2" customFormat="1" ht="38.25" customHeight="1" x14ac:dyDescent="0.2">
      <c r="A144" s="26"/>
      <c r="B144" s="149"/>
      <c r="C144" s="150" t="s">
        <v>196</v>
      </c>
      <c r="D144" s="150" t="s">
        <v>162</v>
      </c>
      <c r="E144" s="469" t="s">
        <v>3394</v>
      </c>
      <c r="F144" s="152" t="s">
        <v>1541</v>
      </c>
      <c r="G144" s="153" t="s">
        <v>295</v>
      </c>
      <c r="H144" s="154">
        <v>1560</v>
      </c>
      <c r="I144" s="155"/>
      <c r="J144" s="155"/>
      <c r="K144" s="156"/>
      <c r="L144" s="27"/>
      <c r="M144" s="157"/>
      <c r="N144" s="158"/>
      <c r="O144" s="159"/>
      <c r="P144" s="159"/>
      <c r="Q144" s="159"/>
      <c r="R144" s="159"/>
      <c r="S144" s="159"/>
      <c r="T144" s="160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/>
      <c r="AT144" s="161"/>
      <c r="AU144" s="161"/>
      <c r="AY144" s="14"/>
      <c r="BE144" s="162"/>
      <c r="BF144" s="162"/>
      <c r="BG144" s="162"/>
      <c r="BH144" s="162"/>
      <c r="BI144" s="162"/>
      <c r="BJ144" s="14"/>
      <c r="BK144" s="162"/>
      <c r="BL144" s="14"/>
      <c r="BM144" s="161"/>
    </row>
    <row r="145" spans="1:65" s="2" customFormat="1" ht="16.5" customHeight="1" x14ac:dyDescent="0.2">
      <c r="A145" s="26"/>
      <c r="B145" s="149"/>
      <c r="C145" s="150" t="s">
        <v>199</v>
      </c>
      <c r="D145" s="150" t="s">
        <v>162</v>
      </c>
      <c r="E145" s="151" t="s">
        <v>1587</v>
      </c>
      <c r="F145" s="152" t="s">
        <v>1588</v>
      </c>
      <c r="G145" s="153" t="s">
        <v>266</v>
      </c>
      <c r="H145" s="154">
        <v>158</v>
      </c>
      <c r="I145" s="155"/>
      <c r="J145" s="155"/>
      <c r="K145" s="156"/>
      <c r="L145" s="27"/>
      <c r="M145" s="157"/>
      <c r="N145" s="158"/>
      <c r="O145" s="159"/>
      <c r="P145" s="159"/>
      <c r="Q145" s="159"/>
      <c r="R145" s="159"/>
      <c r="S145" s="159"/>
      <c r="T145" s="160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/>
      <c r="AT145" s="161"/>
      <c r="AU145" s="161"/>
      <c r="AY145" s="14"/>
      <c r="BE145" s="162"/>
      <c r="BF145" s="162"/>
      <c r="BG145" s="162"/>
      <c r="BH145" s="162"/>
      <c r="BI145" s="162"/>
      <c r="BJ145" s="14"/>
      <c r="BK145" s="162"/>
      <c r="BL145" s="14"/>
      <c r="BM145" s="161"/>
    </row>
    <row r="146" spans="1:65" s="2" customFormat="1" ht="37.9" customHeight="1" x14ac:dyDescent="0.2">
      <c r="A146" s="26"/>
      <c r="B146" s="149"/>
      <c r="C146" s="150" t="s">
        <v>202</v>
      </c>
      <c r="D146" s="150" t="s">
        <v>162</v>
      </c>
      <c r="E146" s="151" t="s">
        <v>1548</v>
      </c>
      <c r="F146" s="152" t="s">
        <v>1549</v>
      </c>
      <c r="G146" s="153" t="s">
        <v>266</v>
      </c>
      <c r="H146" s="154">
        <v>5300</v>
      </c>
      <c r="I146" s="155"/>
      <c r="J146" s="155"/>
      <c r="K146" s="156"/>
      <c r="L146" s="27"/>
      <c r="M146" s="157"/>
      <c r="N146" s="158"/>
      <c r="O146" s="159"/>
      <c r="P146" s="159"/>
      <c r="Q146" s="159"/>
      <c r="R146" s="159"/>
      <c r="S146" s="159"/>
      <c r="T146" s="160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/>
      <c r="AT146" s="161"/>
      <c r="AU146" s="161"/>
      <c r="AY146" s="14"/>
      <c r="BE146" s="162"/>
      <c r="BF146" s="162"/>
      <c r="BG146" s="162"/>
      <c r="BH146" s="162"/>
      <c r="BI146" s="162"/>
      <c r="BJ146" s="14"/>
      <c r="BK146" s="162"/>
      <c r="BL146" s="14"/>
      <c r="BM146" s="161"/>
    </row>
    <row r="147" spans="1:65" s="2" customFormat="1" ht="33" customHeight="1" x14ac:dyDescent="0.2">
      <c r="A147" s="26"/>
      <c r="B147" s="149"/>
      <c r="C147" s="150" t="s">
        <v>205</v>
      </c>
      <c r="D147" s="150" t="s">
        <v>162</v>
      </c>
      <c r="E147" s="151" t="s">
        <v>1589</v>
      </c>
      <c r="F147" s="152" t="s">
        <v>1551</v>
      </c>
      <c r="G147" s="153" t="s">
        <v>604</v>
      </c>
      <c r="H147" s="154">
        <v>1</v>
      </c>
      <c r="I147" s="155"/>
      <c r="J147" s="155"/>
      <c r="K147" s="156"/>
      <c r="L147" s="27"/>
      <c r="M147" s="157"/>
      <c r="N147" s="158"/>
      <c r="O147" s="159"/>
      <c r="P147" s="159"/>
      <c r="Q147" s="159"/>
      <c r="R147" s="159"/>
      <c r="S147" s="159"/>
      <c r="T147" s="160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1"/>
      <c r="AT147" s="161"/>
      <c r="AU147" s="161"/>
      <c r="AY147" s="14"/>
      <c r="BE147" s="162"/>
      <c r="BF147" s="162"/>
      <c r="BG147" s="162"/>
      <c r="BH147" s="162"/>
      <c r="BI147" s="162"/>
      <c r="BJ147" s="14"/>
      <c r="BK147" s="162"/>
      <c r="BL147" s="14"/>
      <c r="BM147" s="161"/>
    </row>
    <row r="148" spans="1:65" s="2" customFormat="1" ht="16.5" customHeight="1" x14ac:dyDescent="0.2">
      <c r="A148" s="26"/>
      <c r="B148" s="149"/>
      <c r="C148" s="150" t="s">
        <v>208</v>
      </c>
      <c r="D148" s="150" t="s">
        <v>162</v>
      </c>
      <c r="E148" s="151" t="s">
        <v>1552</v>
      </c>
      <c r="F148" s="152" t="s">
        <v>1553</v>
      </c>
      <c r="G148" s="153" t="s">
        <v>295</v>
      </c>
      <c r="H148" s="154">
        <v>650</v>
      </c>
      <c r="I148" s="155"/>
      <c r="J148" s="155"/>
      <c r="K148" s="156"/>
      <c r="L148" s="27"/>
      <c r="M148" s="157"/>
      <c r="N148" s="158"/>
      <c r="O148" s="159"/>
      <c r="P148" s="159"/>
      <c r="Q148" s="159"/>
      <c r="R148" s="159"/>
      <c r="S148" s="159"/>
      <c r="T148" s="160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1"/>
      <c r="AT148" s="161"/>
      <c r="AU148" s="161"/>
      <c r="AY148" s="14"/>
      <c r="BE148" s="162"/>
      <c r="BF148" s="162"/>
      <c r="BG148" s="162"/>
      <c r="BH148" s="162"/>
      <c r="BI148" s="162"/>
      <c r="BJ148" s="14"/>
      <c r="BK148" s="162"/>
      <c r="BL148" s="14"/>
      <c r="BM148" s="161"/>
    </row>
    <row r="149" spans="1:65" s="2" customFormat="1" ht="26.25" customHeight="1" x14ac:dyDescent="0.2">
      <c r="A149" s="26"/>
      <c r="B149" s="149"/>
      <c r="C149" s="150" t="s">
        <v>211</v>
      </c>
      <c r="D149" s="150" t="s">
        <v>162</v>
      </c>
      <c r="E149" s="151" t="s">
        <v>1554</v>
      </c>
      <c r="F149" s="152" t="s">
        <v>1635</v>
      </c>
      <c r="G149" s="153" t="s">
        <v>295</v>
      </c>
      <c r="H149" s="154">
        <v>75</v>
      </c>
      <c r="I149" s="155"/>
      <c r="J149" s="155"/>
      <c r="K149" s="156"/>
      <c r="L149" s="27"/>
      <c r="M149" s="157"/>
      <c r="N149" s="158"/>
      <c r="O149" s="159"/>
      <c r="P149" s="159"/>
      <c r="Q149" s="159"/>
      <c r="R149" s="159"/>
      <c r="S149" s="159"/>
      <c r="T149" s="160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1"/>
      <c r="AT149" s="161"/>
      <c r="AU149" s="161"/>
      <c r="AY149" s="14"/>
      <c r="BE149" s="162"/>
      <c r="BF149" s="162"/>
      <c r="BG149" s="162"/>
      <c r="BH149" s="162"/>
      <c r="BI149" s="162"/>
      <c r="BJ149" s="14"/>
      <c r="BK149" s="162"/>
      <c r="BL149" s="14"/>
      <c r="BM149" s="161"/>
    </row>
    <row r="150" spans="1:65" s="12" customFormat="1" ht="22.9" customHeight="1" x14ac:dyDescent="0.2">
      <c r="B150" s="137"/>
      <c r="D150" s="138" t="s">
        <v>69</v>
      </c>
      <c r="E150" s="147" t="s">
        <v>648</v>
      </c>
      <c r="F150" s="147" t="s">
        <v>1555</v>
      </c>
      <c r="J150" s="148"/>
      <c r="L150" s="137"/>
      <c r="M150" s="141"/>
      <c r="N150" s="142"/>
      <c r="O150" s="142"/>
      <c r="P150" s="143"/>
      <c r="Q150" s="142"/>
      <c r="R150" s="143"/>
      <c r="S150" s="142"/>
      <c r="T150" s="144"/>
      <c r="AR150" s="138"/>
      <c r="AT150" s="145"/>
      <c r="AU150" s="145"/>
      <c r="AY150" s="138"/>
      <c r="BK150" s="146"/>
    </row>
    <row r="151" spans="1:65" s="2" customFormat="1" ht="38.25" customHeight="1" x14ac:dyDescent="0.2">
      <c r="A151" s="26"/>
      <c r="B151" s="149"/>
      <c r="C151" s="150" t="s">
        <v>216</v>
      </c>
      <c r="D151" s="150" t="s">
        <v>162</v>
      </c>
      <c r="E151" s="151" t="s">
        <v>1556</v>
      </c>
      <c r="F151" s="152" t="s">
        <v>1636</v>
      </c>
      <c r="G151" s="153" t="s">
        <v>463</v>
      </c>
      <c r="H151" s="154">
        <v>70</v>
      </c>
      <c r="I151" s="155"/>
      <c r="J151" s="155"/>
      <c r="K151" s="156"/>
      <c r="L151" s="27"/>
      <c r="M151" s="157"/>
      <c r="N151" s="158"/>
      <c r="O151" s="159"/>
      <c r="P151" s="159"/>
      <c r="Q151" s="159"/>
      <c r="R151" s="159"/>
      <c r="S151" s="159"/>
      <c r="T151" s="160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1"/>
      <c r="AT151" s="161"/>
      <c r="AU151" s="161"/>
      <c r="AY151" s="14"/>
      <c r="BE151" s="162"/>
      <c r="BF151" s="162"/>
      <c r="BG151" s="162"/>
      <c r="BH151" s="162"/>
      <c r="BI151" s="162"/>
      <c r="BJ151" s="14"/>
      <c r="BK151" s="162"/>
      <c r="BL151" s="14"/>
      <c r="BM151" s="161"/>
    </row>
    <row r="152" spans="1:65" s="2" customFormat="1" ht="51.75" customHeight="1" x14ac:dyDescent="0.2">
      <c r="A152" s="26"/>
      <c r="B152" s="149"/>
      <c r="C152" s="150" t="s">
        <v>7</v>
      </c>
      <c r="D152" s="150" t="s">
        <v>162</v>
      </c>
      <c r="E152" s="151" t="s">
        <v>1590</v>
      </c>
      <c r="F152" s="152" t="s">
        <v>1631</v>
      </c>
      <c r="G152" s="153" t="s">
        <v>604</v>
      </c>
      <c r="H152" s="154">
        <v>1</v>
      </c>
      <c r="I152" s="155"/>
      <c r="J152" s="155"/>
      <c r="K152" s="156"/>
      <c r="L152" s="27"/>
      <c r="M152" s="157"/>
      <c r="N152" s="158"/>
      <c r="O152" s="159"/>
      <c r="P152" s="159"/>
      <c r="Q152" s="159"/>
      <c r="R152" s="159"/>
      <c r="S152" s="159"/>
      <c r="T152" s="160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1"/>
      <c r="AT152" s="161"/>
      <c r="AU152" s="161"/>
      <c r="AY152" s="14"/>
      <c r="BE152" s="162"/>
      <c r="BF152" s="162"/>
      <c r="BG152" s="162"/>
      <c r="BH152" s="162"/>
      <c r="BI152" s="162"/>
      <c r="BJ152" s="14"/>
      <c r="BK152" s="162"/>
      <c r="BL152" s="14"/>
      <c r="BM152" s="161"/>
    </row>
    <row r="153" spans="1:65" s="2" customFormat="1" ht="16.5" customHeight="1" x14ac:dyDescent="0.2">
      <c r="A153" s="26"/>
      <c r="B153" s="149"/>
      <c r="C153" s="150" t="s">
        <v>271</v>
      </c>
      <c r="D153" s="150" t="s">
        <v>162</v>
      </c>
      <c r="E153" s="151" t="s">
        <v>1591</v>
      </c>
      <c r="F153" s="152" t="s">
        <v>1633</v>
      </c>
      <c r="G153" s="153" t="s">
        <v>604</v>
      </c>
      <c r="H153" s="154">
        <v>1</v>
      </c>
      <c r="I153" s="155"/>
      <c r="J153" s="155"/>
      <c r="K153" s="156"/>
      <c r="L153" s="27"/>
      <c r="M153" s="157"/>
      <c r="N153" s="158"/>
      <c r="O153" s="159"/>
      <c r="P153" s="159"/>
      <c r="Q153" s="159"/>
      <c r="R153" s="159"/>
      <c r="S153" s="159"/>
      <c r="T153" s="160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1"/>
      <c r="AT153" s="161"/>
      <c r="AU153" s="161"/>
      <c r="AY153" s="14"/>
      <c r="BE153" s="162"/>
      <c r="BF153" s="162"/>
      <c r="BG153" s="162"/>
      <c r="BH153" s="162"/>
      <c r="BI153" s="162"/>
      <c r="BJ153" s="14"/>
      <c r="BK153" s="162"/>
      <c r="BL153" s="14"/>
      <c r="BM153" s="161"/>
    </row>
    <row r="154" spans="1:65" s="2" customFormat="1" ht="16.5" customHeight="1" x14ac:dyDescent="0.2">
      <c r="A154" s="26"/>
      <c r="B154" s="149"/>
      <c r="C154" s="150" t="s">
        <v>274</v>
      </c>
      <c r="D154" s="150" t="s">
        <v>162</v>
      </c>
      <c r="E154" s="151" t="s">
        <v>1592</v>
      </c>
      <c r="F154" s="152" t="s">
        <v>1634</v>
      </c>
      <c r="G154" s="153" t="s">
        <v>604</v>
      </c>
      <c r="H154" s="154">
        <v>1</v>
      </c>
      <c r="I154" s="155"/>
      <c r="J154" s="155"/>
      <c r="K154" s="156"/>
      <c r="L154" s="27"/>
      <c r="M154" s="157"/>
      <c r="N154" s="158"/>
      <c r="O154" s="159"/>
      <c r="P154" s="159"/>
      <c r="Q154" s="159"/>
      <c r="R154" s="159"/>
      <c r="S154" s="159"/>
      <c r="T154" s="160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1"/>
      <c r="AT154" s="161"/>
      <c r="AU154" s="161"/>
      <c r="AY154" s="14"/>
      <c r="BE154" s="162"/>
      <c r="BF154" s="162"/>
      <c r="BG154" s="162"/>
      <c r="BH154" s="162"/>
      <c r="BI154" s="162"/>
      <c r="BJ154" s="14"/>
      <c r="BK154" s="162"/>
      <c r="BL154" s="14"/>
      <c r="BM154" s="161"/>
    </row>
    <row r="155" spans="1:65" s="2" customFormat="1" ht="16.5" customHeight="1" x14ac:dyDescent="0.2">
      <c r="A155" s="26"/>
      <c r="B155" s="149"/>
      <c r="C155" s="150" t="s">
        <v>263</v>
      </c>
      <c r="D155" s="150" t="s">
        <v>162</v>
      </c>
      <c r="E155" s="151" t="s">
        <v>1593</v>
      </c>
      <c r="F155" s="152" t="s">
        <v>1561</v>
      </c>
      <c r="G155" s="153" t="s">
        <v>604</v>
      </c>
      <c r="H155" s="154">
        <v>1</v>
      </c>
      <c r="I155" s="155"/>
      <c r="J155" s="155"/>
      <c r="K155" s="156"/>
      <c r="L155" s="27"/>
      <c r="M155" s="157"/>
      <c r="N155" s="158"/>
      <c r="O155" s="159"/>
      <c r="P155" s="159"/>
      <c r="Q155" s="159"/>
      <c r="R155" s="159"/>
      <c r="S155" s="159"/>
      <c r="T155" s="160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1"/>
      <c r="AT155" s="161"/>
      <c r="AU155" s="161"/>
      <c r="AY155" s="14"/>
      <c r="BE155" s="162"/>
      <c r="BF155" s="162"/>
      <c r="BG155" s="162"/>
      <c r="BH155" s="162"/>
      <c r="BI155" s="162"/>
      <c r="BJ155" s="14"/>
      <c r="BK155" s="162"/>
      <c r="BL155" s="14"/>
      <c r="BM155" s="161"/>
    </row>
    <row r="156" spans="1:65" s="2" customFormat="1" ht="6.95" customHeight="1" x14ac:dyDescent="0.2">
      <c r="A156" s="26"/>
      <c r="B156" s="44"/>
      <c r="C156" s="45"/>
      <c r="D156" s="45"/>
      <c r="E156" s="45"/>
      <c r="F156" s="45"/>
      <c r="G156" s="45"/>
      <c r="H156" s="45"/>
      <c r="I156" s="45"/>
      <c r="J156" s="45"/>
      <c r="K156" s="45"/>
      <c r="L156" s="27"/>
      <c r="M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</row>
  </sheetData>
  <autoFilter ref="C127:K155"/>
  <mergeCells count="15">
    <mergeCell ref="E114:H114"/>
    <mergeCell ref="E118:H118"/>
    <mergeCell ref="E116:H116"/>
    <mergeCell ref="E120:H120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4" workbookViewId="0">
      <selection activeCell="C118" sqref="C118"/>
    </sheetView>
  </sheetViews>
  <sheetFormatPr defaultColWidth="14.5" defaultRowHeight="15.75" x14ac:dyDescent="0.2"/>
  <cols>
    <col min="1" max="1" width="14.5" style="289"/>
    <col min="2" max="2" width="112.6640625" style="289" customWidth="1"/>
    <col min="3" max="6" width="14.5" style="289"/>
    <col min="7" max="7" width="17.83203125" style="289" customWidth="1"/>
    <col min="8" max="16384" width="14.5" style="289"/>
  </cols>
  <sheetData>
    <row r="1" spans="1:7" x14ac:dyDescent="0.2">
      <c r="A1" s="368" t="s">
        <v>146</v>
      </c>
    </row>
    <row r="2" spans="1:7" ht="8.25" customHeight="1" x14ac:dyDescent="0.2"/>
    <row r="3" spans="1:7" x14ac:dyDescent="0.2">
      <c r="A3" s="289" t="s">
        <v>13</v>
      </c>
      <c r="B3" s="289" t="s">
        <v>1875</v>
      </c>
    </row>
    <row r="4" spans="1:7" ht="6" customHeight="1" x14ac:dyDescent="0.2"/>
    <row r="5" spans="1:7" x14ac:dyDescent="0.2">
      <c r="A5" s="289" t="s">
        <v>130</v>
      </c>
      <c r="B5" s="289" t="s">
        <v>1876</v>
      </c>
    </row>
    <row r="6" spans="1:7" ht="6" customHeight="1" x14ac:dyDescent="0.2"/>
    <row r="7" spans="1:7" x14ac:dyDescent="0.2">
      <c r="A7" s="289" t="s">
        <v>132</v>
      </c>
      <c r="B7" s="289" t="s">
        <v>766</v>
      </c>
    </row>
    <row r="8" spans="1:7" ht="6" customHeight="1" x14ac:dyDescent="0.2"/>
    <row r="9" spans="1:7" x14ac:dyDescent="0.2">
      <c r="A9" s="289" t="s">
        <v>1511</v>
      </c>
      <c r="B9" s="368" t="s">
        <v>1594</v>
      </c>
    </row>
    <row r="10" spans="1:7" ht="10.5" customHeight="1" x14ac:dyDescent="0.2">
      <c r="A10" s="619"/>
      <c r="B10" s="619"/>
      <c r="C10" s="619"/>
      <c r="D10" s="619"/>
      <c r="E10" s="619"/>
      <c r="F10" s="619"/>
      <c r="G10" s="619"/>
    </row>
    <row r="11" spans="1:7" ht="78.75" x14ac:dyDescent="0.2">
      <c r="A11" s="290" t="s">
        <v>2298</v>
      </c>
      <c r="B11" s="290" t="s">
        <v>2299</v>
      </c>
      <c r="C11" s="290" t="s">
        <v>2300</v>
      </c>
      <c r="D11" s="290" t="s">
        <v>148</v>
      </c>
      <c r="E11" s="291" t="s">
        <v>2301</v>
      </c>
      <c r="F11" s="291" t="s">
        <v>2302</v>
      </c>
      <c r="G11" s="291" t="s">
        <v>2303</v>
      </c>
    </row>
    <row r="12" spans="1:7" x14ac:dyDescent="0.2">
      <c r="A12" s="292"/>
      <c r="B12" s="293"/>
      <c r="C12" s="293"/>
      <c r="D12" s="293"/>
      <c r="E12" s="294"/>
      <c r="F12" s="294"/>
      <c r="G12" s="295"/>
    </row>
    <row r="13" spans="1:7" x14ac:dyDescent="0.2">
      <c r="A13" s="296" t="s">
        <v>2304</v>
      </c>
      <c r="B13" s="297"/>
      <c r="C13" s="297"/>
      <c r="D13" s="297"/>
      <c r="E13" s="298"/>
      <c r="F13" s="298"/>
      <c r="G13" s="299"/>
    </row>
    <row r="14" spans="1:7" x14ac:dyDescent="0.25">
      <c r="A14" s="300">
        <v>1</v>
      </c>
      <c r="B14" s="301" t="s">
        <v>2305</v>
      </c>
      <c r="C14" s="302">
        <v>39</v>
      </c>
      <c r="D14" s="303" t="s">
        <v>266</v>
      </c>
      <c r="E14" s="304"/>
      <c r="F14" s="304"/>
      <c r="G14" s="305"/>
    </row>
    <row r="15" spans="1:7" x14ac:dyDescent="0.25">
      <c r="A15" s="306">
        <v>2</v>
      </c>
      <c r="B15" s="307" t="s">
        <v>2306</v>
      </c>
      <c r="C15" s="302">
        <v>5</v>
      </c>
      <c r="D15" s="308" t="s">
        <v>266</v>
      </c>
      <c r="E15" s="304"/>
      <c r="F15" s="304"/>
      <c r="G15" s="305"/>
    </row>
    <row r="16" spans="1:7" x14ac:dyDescent="0.25">
      <c r="A16" s="300">
        <v>3</v>
      </c>
      <c r="B16" s="309" t="s">
        <v>2307</v>
      </c>
      <c r="C16" s="302">
        <v>0</v>
      </c>
      <c r="D16" s="310" t="s">
        <v>295</v>
      </c>
      <c r="E16" s="304"/>
      <c r="F16" s="304"/>
      <c r="G16" s="305"/>
    </row>
    <row r="17" spans="1:7" x14ac:dyDescent="0.25">
      <c r="A17" s="306">
        <v>4</v>
      </c>
      <c r="B17" s="309" t="s">
        <v>2308</v>
      </c>
      <c r="C17" s="302">
        <v>4500</v>
      </c>
      <c r="D17" s="310" t="s">
        <v>295</v>
      </c>
      <c r="E17" s="304"/>
      <c r="F17" s="304"/>
      <c r="G17" s="305"/>
    </row>
    <row r="18" spans="1:7" x14ac:dyDescent="0.25">
      <c r="A18" s="300">
        <v>5</v>
      </c>
      <c r="B18" s="307" t="s">
        <v>2309</v>
      </c>
      <c r="C18" s="302">
        <v>500</v>
      </c>
      <c r="D18" s="310" t="s">
        <v>266</v>
      </c>
      <c r="E18" s="304"/>
      <c r="F18" s="304"/>
      <c r="G18" s="305"/>
    </row>
    <row r="19" spans="1:7" x14ac:dyDescent="0.25">
      <c r="A19" s="306">
        <v>6</v>
      </c>
      <c r="B19" s="307" t="s">
        <v>2310</v>
      </c>
      <c r="C19" s="302">
        <v>9</v>
      </c>
      <c r="D19" s="308" t="s">
        <v>266</v>
      </c>
      <c r="E19" s="304"/>
      <c r="F19" s="304"/>
      <c r="G19" s="305"/>
    </row>
    <row r="20" spans="1:7" x14ac:dyDescent="0.25">
      <c r="A20" s="300">
        <v>7</v>
      </c>
      <c r="B20" s="307" t="s">
        <v>2311</v>
      </c>
      <c r="C20" s="302">
        <v>0</v>
      </c>
      <c r="D20" s="308" t="s">
        <v>266</v>
      </c>
      <c r="E20" s="304"/>
      <c r="F20" s="304"/>
      <c r="G20" s="305"/>
    </row>
    <row r="21" spans="1:7" x14ac:dyDescent="0.25">
      <c r="A21" s="306">
        <v>8</v>
      </c>
      <c r="B21" s="307" t="s">
        <v>2312</v>
      </c>
      <c r="C21" s="302">
        <v>2</v>
      </c>
      <c r="D21" s="308" t="s">
        <v>266</v>
      </c>
      <c r="E21" s="304"/>
      <c r="F21" s="304"/>
      <c r="G21" s="305"/>
    </row>
    <row r="22" spans="1:7" x14ac:dyDescent="0.25">
      <c r="A22" s="300">
        <v>9</v>
      </c>
      <c r="B22" s="307" t="s">
        <v>2313</v>
      </c>
      <c r="C22" s="302">
        <v>1</v>
      </c>
      <c r="D22" s="308" t="s">
        <v>266</v>
      </c>
      <c r="E22" s="304"/>
      <c r="F22" s="304"/>
      <c r="G22" s="305"/>
    </row>
    <row r="23" spans="1:7" x14ac:dyDescent="0.25">
      <c r="A23" s="306">
        <v>10</v>
      </c>
      <c r="B23" s="307" t="s">
        <v>2314</v>
      </c>
      <c r="C23" s="302">
        <v>0</v>
      </c>
      <c r="D23" s="308" t="s">
        <v>266</v>
      </c>
      <c r="E23" s="304"/>
      <c r="F23" s="304"/>
      <c r="G23" s="305"/>
    </row>
    <row r="24" spans="1:7" x14ac:dyDescent="0.25">
      <c r="A24" s="300">
        <v>11</v>
      </c>
      <c r="B24" s="307" t="s">
        <v>2315</v>
      </c>
      <c r="C24" s="302">
        <v>0</v>
      </c>
      <c r="D24" s="308" t="s">
        <v>266</v>
      </c>
      <c r="E24" s="304"/>
      <c r="F24" s="304"/>
      <c r="G24" s="305"/>
    </row>
    <row r="25" spans="1:7" x14ac:dyDescent="0.25">
      <c r="A25" s="306">
        <v>12</v>
      </c>
      <c r="B25" s="307" t="s">
        <v>2316</v>
      </c>
      <c r="C25" s="302">
        <v>0</v>
      </c>
      <c r="D25" s="310" t="s">
        <v>266</v>
      </c>
      <c r="E25" s="304"/>
      <c r="F25" s="304"/>
      <c r="G25" s="305"/>
    </row>
    <row r="26" spans="1:7" x14ac:dyDescent="0.25">
      <c r="A26" s="300">
        <v>13</v>
      </c>
      <c r="B26" s="307" t="s">
        <v>2317</v>
      </c>
      <c r="C26" s="302">
        <v>0</v>
      </c>
      <c r="D26" s="310" t="s">
        <v>295</v>
      </c>
      <c r="E26" s="304"/>
      <c r="F26" s="304"/>
      <c r="G26" s="305"/>
    </row>
    <row r="27" spans="1:7" x14ac:dyDescent="0.25">
      <c r="A27" s="306">
        <v>14</v>
      </c>
      <c r="B27" s="307" t="s">
        <v>2318</v>
      </c>
      <c r="C27" s="302">
        <v>12</v>
      </c>
      <c r="D27" s="308" t="s">
        <v>266</v>
      </c>
      <c r="E27" s="304"/>
      <c r="F27" s="304"/>
      <c r="G27" s="305"/>
    </row>
    <row r="28" spans="1:7" x14ac:dyDescent="0.25">
      <c r="A28" s="300">
        <v>15</v>
      </c>
      <c r="B28" s="307" t="s">
        <v>2319</v>
      </c>
      <c r="C28" s="302">
        <v>1</v>
      </c>
      <c r="D28" s="308" t="s">
        <v>266</v>
      </c>
      <c r="E28" s="304"/>
      <c r="F28" s="304"/>
      <c r="G28" s="305"/>
    </row>
    <row r="29" spans="1:7" x14ac:dyDescent="0.25">
      <c r="A29" s="306">
        <v>16</v>
      </c>
      <c r="B29" s="307" t="s">
        <v>2320</v>
      </c>
      <c r="C29" s="302">
        <v>12</v>
      </c>
      <c r="D29" s="308" t="s">
        <v>266</v>
      </c>
      <c r="E29" s="304"/>
      <c r="F29" s="304"/>
      <c r="G29" s="305"/>
    </row>
    <row r="30" spans="1:7" x14ac:dyDescent="0.25">
      <c r="A30" s="300">
        <v>17</v>
      </c>
      <c r="B30" s="307" t="s">
        <v>2321</v>
      </c>
      <c r="C30" s="302">
        <v>0</v>
      </c>
      <c r="D30" s="308" t="s">
        <v>266</v>
      </c>
      <c r="E30" s="304"/>
      <c r="F30" s="304"/>
      <c r="G30" s="305"/>
    </row>
    <row r="31" spans="1:7" x14ac:dyDescent="0.25">
      <c r="A31" s="306">
        <v>18</v>
      </c>
      <c r="B31" s="307" t="s">
        <v>2322</v>
      </c>
      <c r="C31" s="302">
        <v>12</v>
      </c>
      <c r="D31" s="308" t="s">
        <v>266</v>
      </c>
      <c r="E31" s="304"/>
      <c r="F31" s="304"/>
      <c r="G31" s="305"/>
    </row>
    <row r="32" spans="1:7" x14ac:dyDescent="0.25">
      <c r="A32" s="300">
        <v>19</v>
      </c>
      <c r="B32" s="307" t="s">
        <v>2323</v>
      </c>
      <c r="C32" s="302">
        <v>1</v>
      </c>
      <c r="D32" s="308" t="s">
        <v>266</v>
      </c>
      <c r="E32" s="304"/>
      <c r="F32" s="304"/>
      <c r="G32" s="305"/>
    </row>
    <row r="33" spans="1:7" x14ac:dyDescent="0.25">
      <c r="A33" s="306">
        <v>20</v>
      </c>
      <c r="B33" s="307" t="s">
        <v>2324</v>
      </c>
      <c r="C33" s="302">
        <v>0</v>
      </c>
      <c r="D33" s="310" t="s">
        <v>295</v>
      </c>
      <c r="E33" s="304"/>
      <c r="F33" s="304"/>
      <c r="G33" s="305"/>
    </row>
    <row r="34" spans="1:7" x14ac:dyDescent="0.25">
      <c r="A34" s="300">
        <v>21</v>
      </c>
      <c r="B34" s="307" t="s">
        <v>2325</v>
      </c>
      <c r="C34" s="302">
        <v>0</v>
      </c>
      <c r="D34" s="308" t="s">
        <v>266</v>
      </c>
      <c r="E34" s="304"/>
      <c r="F34" s="304"/>
      <c r="G34" s="305"/>
    </row>
    <row r="35" spans="1:7" x14ac:dyDescent="0.25">
      <c r="A35" s="306">
        <v>22</v>
      </c>
      <c r="B35" s="307" t="s">
        <v>2326</v>
      </c>
      <c r="C35" s="302">
        <v>0</v>
      </c>
      <c r="D35" s="310" t="s">
        <v>295</v>
      </c>
      <c r="E35" s="304"/>
      <c r="F35" s="304"/>
      <c r="G35" s="305"/>
    </row>
    <row r="36" spans="1:7" x14ac:dyDescent="0.25">
      <c r="A36" s="300">
        <v>23</v>
      </c>
      <c r="B36" s="307" t="s">
        <v>2327</v>
      </c>
      <c r="C36" s="302">
        <v>4</v>
      </c>
      <c r="D36" s="308" t="s">
        <v>266</v>
      </c>
      <c r="E36" s="304"/>
      <c r="F36" s="304"/>
      <c r="G36" s="305"/>
    </row>
    <row r="37" spans="1:7" x14ac:dyDescent="0.25">
      <c r="A37" s="306">
        <v>24</v>
      </c>
      <c r="B37" s="307" t="s">
        <v>2328</v>
      </c>
      <c r="C37" s="302">
        <v>450</v>
      </c>
      <c r="D37" s="310" t="s">
        <v>295</v>
      </c>
      <c r="E37" s="304"/>
      <c r="F37" s="304"/>
      <c r="G37" s="305"/>
    </row>
    <row r="38" spans="1:7" x14ac:dyDescent="0.25">
      <c r="A38" s="300">
        <v>25</v>
      </c>
      <c r="B38" s="307" t="s">
        <v>2329</v>
      </c>
      <c r="C38" s="302">
        <v>100</v>
      </c>
      <c r="D38" s="310" t="s">
        <v>295</v>
      </c>
      <c r="E38" s="304"/>
      <c r="F38" s="304"/>
      <c r="G38" s="305"/>
    </row>
    <row r="39" spans="1:7" x14ac:dyDescent="0.25">
      <c r="A39" s="306">
        <v>26</v>
      </c>
      <c r="B39" s="307" t="s">
        <v>2330</v>
      </c>
      <c r="C39" s="302">
        <v>0</v>
      </c>
      <c r="D39" s="308" t="s">
        <v>266</v>
      </c>
      <c r="E39" s="304"/>
      <c r="F39" s="304"/>
      <c r="G39" s="305"/>
    </row>
    <row r="40" spans="1:7" x14ac:dyDescent="0.25">
      <c r="A40" s="300">
        <v>27</v>
      </c>
      <c r="B40" s="307" t="s">
        <v>2331</v>
      </c>
      <c r="C40" s="302">
        <v>1</v>
      </c>
      <c r="D40" s="308" t="s">
        <v>266</v>
      </c>
      <c r="E40" s="304"/>
      <c r="F40" s="304"/>
      <c r="G40" s="305"/>
    </row>
    <row r="41" spans="1:7" x14ac:dyDescent="0.25">
      <c r="A41" s="306">
        <v>28</v>
      </c>
      <c r="B41" s="307" t="s">
        <v>2332</v>
      </c>
      <c r="C41" s="302">
        <v>200</v>
      </c>
      <c r="D41" s="310" t="s">
        <v>295</v>
      </c>
      <c r="E41" s="304"/>
      <c r="F41" s="304"/>
      <c r="G41" s="305"/>
    </row>
    <row r="42" spans="1:7" x14ac:dyDescent="0.25">
      <c r="A42" s="300">
        <v>29</v>
      </c>
      <c r="B42" s="307" t="s">
        <v>2333</v>
      </c>
      <c r="C42" s="302">
        <v>0</v>
      </c>
      <c r="D42" s="308" t="s">
        <v>266</v>
      </c>
      <c r="E42" s="304"/>
      <c r="F42" s="304"/>
      <c r="G42" s="305"/>
    </row>
    <row r="43" spans="1:7" x14ac:dyDescent="0.25">
      <c r="A43" s="306">
        <v>30</v>
      </c>
      <c r="B43" s="307" t="s">
        <v>2334</v>
      </c>
      <c r="C43" s="302">
        <v>0</v>
      </c>
      <c r="D43" s="310" t="s">
        <v>295</v>
      </c>
      <c r="E43" s="304"/>
      <c r="F43" s="304"/>
      <c r="G43" s="305"/>
    </row>
    <row r="44" spans="1:7" x14ac:dyDescent="0.25">
      <c r="A44" s="300">
        <v>31</v>
      </c>
      <c r="B44" s="307" t="s">
        <v>2335</v>
      </c>
      <c r="C44" s="302">
        <v>0</v>
      </c>
      <c r="D44" s="310" t="s">
        <v>295</v>
      </c>
      <c r="E44" s="304"/>
      <c r="F44" s="304"/>
      <c r="G44" s="305"/>
    </row>
    <row r="45" spans="1:7" x14ac:dyDescent="0.25">
      <c r="A45" s="306">
        <v>32</v>
      </c>
      <c r="B45" s="307" t="s">
        <v>2336</v>
      </c>
      <c r="C45" s="302">
        <v>0</v>
      </c>
      <c r="D45" s="310" t="s">
        <v>295</v>
      </c>
      <c r="E45" s="304"/>
      <c r="F45" s="304"/>
      <c r="G45" s="305"/>
    </row>
    <row r="46" spans="1:7" x14ac:dyDescent="0.25">
      <c r="A46" s="300">
        <v>33</v>
      </c>
      <c r="B46" s="307" t="s">
        <v>2337</v>
      </c>
      <c r="C46" s="302">
        <v>0</v>
      </c>
      <c r="D46" s="310" t="s">
        <v>295</v>
      </c>
      <c r="E46" s="304"/>
      <c r="F46" s="304"/>
      <c r="G46" s="305"/>
    </row>
    <row r="47" spans="1:7" x14ac:dyDescent="0.25">
      <c r="A47" s="306">
        <v>34</v>
      </c>
      <c r="B47" s="307" t="s">
        <v>2338</v>
      </c>
      <c r="C47" s="302">
        <v>0</v>
      </c>
      <c r="D47" s="310" t="s">
        <v>295</v>
      </c>
      <c r="E47" s="304"/>
      <c r="F47" s="304"/>
      <c r="G47" s="305"/>
    </row>
    <row r="48" spans="1:7" x14ac:dyDescent="0.25">
      <c r="A48" s="300">
        <v>35</v>
      </c>
      <c r="B48" s="307" t="s">
        <v>2339</v>
      </c>
      <c r="C48" s="302">
        <v>0</v>
      </c>
      <c r="D48" s="308" t="s">
        <v>295</v>
      </c>
      <c r="E48" s="304"/>
      <c r="F48" s="304"/>
      <c r="G48" s="305"/>
    </row>
    <row r="49" spans="1:7" x14ac:dyDescent="0.25">
      <c r="A49" s="306">
        <v>36</v>
      </c>
      <c r="B49" s="307" t="s">
        <v>2340</v>
      </c>
      <c r="C49" s="302">
        <v>0</v>
      </c>
      <c r="D49" s="310" t="s">
        <v>295</v>
      </c>
      <c r="E49" s="304"/>
      <c r="F49" s="304"/>
      <c r="G49" s="305"/>
    </row>
    <row r="50" spans="1:7" x14ac:dyDescent="0.25">
      <c r="A50" s="300">
        <v>37</v>
      </c>
      <c r="B50" s="307" t="s">
        <v>2341</v>
      </c>
      <c r="C50" s="302">
        <v>0</v>
      </c>
      <c r="D50" s="310" t="s">
        <v>266</v>
      </c>
      <c r="E50" s="304"/>
      <c r="F50" s="304"/>
      <c r="G50" s="305"/>
    </row>
    <row r="51" spans="1:7" x14ac:dyDescent="0.25">
      <c r="A51" s="306">
        <v>38</v>
      </c>
      <c r="B51" s="307" t="s">
        <v>2342</v>
      </c>
      <c r="C51" s="302">
        <v>0</v>
      </c>
      <c r="D51" s="310" t="s">
        <v>266</v>
      </c>
      <c r="E51" s="304"/>
      <c r="F51" s="304"/>
      <c r="G51" s="305"/>
    </row>
    <row r="52" spans="1:7" x14ac:dyDescent="0.25">
      <c r="A52" s="300">
        <v>39</v>
      </c>
      <c r="B52" s="307" t="s">
        <v>2343</v>
      </c>
      <c r="C52" s="302">
        <v>33</v>
      </c>
      <c r="D52" s="310" t="s">
        <v>266</v>
      </c>
      <c r="E52" s="304"/>
      <c r="F52" s="304"/>
      <c r="G52" s="305"/>
    </row>
    <row r="53" spans="1:7" x14ac:dyDescent="0.25">
      <c r="A53" s="306">
        <v>40</v>
      </c>
      <c r="B53" s="307" t="s">
        <v>2344</v>
      </c>
      <c r="C53" s="302">
        <v>33</v>
      </c>
      <c r="D53" s="310" t="s">
        <v>266</v>
      </c>
      <c r="E53" s="304"/>
      <c r="F53" s="304"/>
      <c r="G53" s="305"/>
    </row>
    <row r="54" spans="1:7" x14ac:dyDescent="0.25">
      <c r="A54" s="300">
        <v>41</v>
      </c>
      <c r="B54" s="311" t="s">
        <v>2345</v>
      </c>
      <c r="C54" s="302">
        <v>0</v>
      </c>
      <c r="D54" s="310" t="s">
        <v>295</v>
      </c>
      <c r="E54" s="304"/>
      <c r="F54" s="304"/>
      <c r="G54" s="305"/>
    </row>
    <row r="55" spans="1:7" x14ac:dyDescent="0.25">
      <c r="A55" s="306">
        <v>42</v>
      </c>
      <c r="B55" s="311" t="s">
        <v>2346</v>
      </c>
      <c r="C55" s="302">
        <v>0</v>
      </c>
      <c r="D55" s="310" t="s">
        <v>295</v>
      </c>
      <c r="E55" s="304"/>
      <c r="F55" s="304"/>
      <c r="G55" s="305"/>
    </row>
    <row r="56" spans="1:7" x14ac:dyDescent="0.25">
      <c r="A56" s="300">
        <v>43</v>
      </c>
      <c r="B56" s="311" t="s">
        <v>2347</v>
      </c>
      <c r="C56" s="302">
        <v>0</v>
      </c>
      <c r="D56" s="308" t="s">
        <v>295</v>
      </c>
      <c r="E56" s="304"/>
      <c r="F56" s="304"/>
      <c r="G56" s="305"/>
    </row>
    <row r="57" spans="1:7" x14ac:dyDescent="0.25">
      <c r="A57" s="306">
        <v>44</v>
      </c>
      <c r="B57" s="311" t="s">
        <v>2348</v>
      </c>
      <c r="C57" s="302">
        <v>0</v>
      </c>
      <c r="D57" s="308" t="s">
        <v>266</v>
      </c>
      <c r="E57" s="304"/>
      <c r="F57" s="304"/>
      <c r="G57" s="305"/>
    </row>
    <row r="58" spans="1:7" x14ac:dyDescent="0.25">
      <c r="A58" s="300">
        <v>45</v>
      </c>
      <c r="B58" s="311" t="s">
        <v>2349</v>
      </c>
      <c r="C58" s="302">
        <v>0</v>
      </c>
      <c r="D58" s="308" t="s">
        <v>266</v>
      </c>
      <c r="E58" s="304"/>
      <c r="F58" s="304"/>
      <c r="G58" s="305"/>
    </row>
    <row r="59" spans="1:7" x14ac:dyDescent="0.25">
      <c r="A59" s="306">
        <v>46</v>
      </c>
      <c r="B59" s="311" t="s">
        <v>2350</v>
      </c>
      <c r="C59" s="302">
        <v>0</v>
      </c>
      <c r="D59" s="308" t="s">
        <v>266</v>
      </c>
      <c r="E59" s="304"/>
      <c r="F59" s="304"/>
      <c r="G59" s="305"/>
    </row>
    <row r="60" spans="1:7" x14ac:dyDescent="0.25">
      <c r="A60" s="300">
        <v>47</v>
      </c>
      <c r="B60" s="311" t="s">
        <v>2351</v>
      </c>
      <c r="C60" s="302">
        <v>0</v>
      </c>
      <c r="D60" s="308" t="s">
        <v>266</v>
      </c>
      <c r="E60" s="304"/>
      <c r="F60" s="304"/>
      <c r="G60" s="305"/>
    </row>
    <row r="61" spans="1:7" x14ac:dyDescent="0.25">
      <c r="A61" s="306">
        <v>48</v>
      </c>
      <c r="B61" s="312" t="s">
        <v>2352</v>
      </c>
      <c r="C61" s="302">
        <v>0</v>
      </c>
      <c r="D61" s="313" t="s">
        <v>266</v>
      </c>
      <c r="E61" s="304"/>
      <c r="F61" s="304"/>
      <c r="G61" s="305"/>
    </row>
    <row r="62" spans="1:7" x14ac:dyDescent="0.25">
      <c r="A62" s="300">
        <v>49</v>
      </c>
      <c r="B62" s="314" t="s">
        <v>2353</v>
      </c>
      <c r="C62" s="302">
        <v>0</v>
      </c>
      <c r="D62" s="313" t="s">
        <v>266</v>
      </c>
      <c r="E62" s="315"/>
      <c r="F62" s="315"/>
      <c r="G62" s="316"/>
    </row>
    <row r="63" spans="1:7" x14ac:dyDescent="0.25">
      <c r="A63" s="317"/>
      <c r="B63" s="312" t="s">
        <v>2354</v>
      </c>
      <c r="C63" s="302">
        <v>1</v>
      </c>
      <c r="D63" s="318"/>
      <c r="E63" s="319"/>
      <c r="F63" s="320"/>
      <c r="G63" s="321"/>
    </row>
    <row r="64" spans="1:7" x14ac:dyDescent="0.25">
      <c r="A64" s="317"/>
      <c r="B64" s="322" t="s">
        <v>2355</v>
      </c>
      <c r="C64" s="302">
        <v>1</v>
      </c>
      <c r="D64" s="323"/>
      <c r="E64" s="324"/>
      <c r="F64" s="325"/>
      <c r="G64" s="326"/>
    </row>
    <row r="65" spans="1:7" x14ac:dyDescent="0.25">
      <c r="A65" s="317"/>
      <c r="B65" s="322" t="s">
        <v>2356</v>
      </c>
      <c r="C65" s="302">
        <v>4</v>
      </c>
      <c r="D65" s="323"/>
      <c r="E65" s="324"/>
      <c r="F65" s="325"/>
      <c r="G65" s="326"/>
    </row>
    <row r="66" spans="1:7" x14ac:dyDescent="0.25">
      <c r="A66" s="317"/>
      <c r="B66" s="322" t="s">
        <v>2357</v>
      </c>
      <c r="C66" s="302">
        <v>7</v>
      </c>
      <c r="D66" s="323"/>
      <c r="E66" s="324"/>
      <c r="F66" s="325"/>
      <c r="G66" s="326"/>
    </row>
    <row r="67" spans="1:7" x14ac:dyDescent="0.25">
      <c r="A67" s="317"/>
      <c r="B67" s="322" t="s">
        <v>2352</v>
      </c>
      <c r="C67" s="302">
        <v>1</v>
      </c>
      <c r="D67" s="323"/>
      <c r="E67" s="324"/>
      <c r="F67" s="325"/>
      <c r="G67" s="326"/>
    </row>
    <row r="68" spans="1:7" x14ac:dyDescent="0.25">
      <c r="A68" s="317"/>
      <c r="B68" s="327" t="s">
        <v>2358</v>
      </c>
      <c r="C68" s="302">
        <v>1</v>
      </c>
      <c r="D68" s="328"/>
      <c r="E68" s="329"/>
      <c r="F68" s="330"/>
      <c r="G68" s="331"/>
    </row>
    <row r="69" spans="1:7" x14ac:dyDescent="0.25">
      <c r="A69" s="306">
        <v>50</v>
      </c>
      <c r="B69" s="332" t="s">
        <v>2359</v>
      </c>
      <c r="C69" s="302">
        <v>0</v>
      </c>
      <c r="D69" s="333" t="s">
        <v>266</v>
      </c>
      <c r="E69" s="334"/>
      <c r="F69" s="334"/>
      <c r="G69" s="316"/>
    </row>
    <row r="70" spans="1:7" x14ac:dyDescent="0.25">
      <c r="A70" s="317"/>
      <c r="B70" s="312" t="s">
        <v>2354</v>
      </c>
      <c r="C70" s="302">
        <v>1</v>
      </c>
      <c r="D70" s="318"/>
      <c r="E70" s="319"/>
      <c r="F70" s="320"/>
      <c r="G70" s="321"/>
    </row>
    <row r="71" spans="1:7" x14ac:dyDescent="0.25">
      <c r="A71" s="317"/>
      <c r="B71" s="312" t="s">
        <v>2355</v>
      </c>
      <c r="C71" s="302">
        <v>1</v>
      </c>
      <c r="D71" s="323"/>
      <c r="E71" s="324"/>
      <c r="F71" s="325"/>
      <c r="G71" s="326"/>
    </row>
    <row r="72" spans="1:7" x14ac:dyDescent="0.25">
      <c r="A72" s="317"/>
      <c r="B72" s="312" t="s">
        <v>2356</v>
      </c>
      <c r="C72" s="302">
        <v>10</v>
      </c>
      <c r="D72" s="323"/>
      <c r="E72" s="324"/>
      <c r="F72" s="325"/>
      <c r="G72" s="326"/>
    </row>
    <row r="73" spans="1:7" x14ac:dyDescent="0.25">
      <c r="A73" s="317"/>
      <c r="B73" s="312" t="s">
        <v>2357</v>
      </c>
      <c r="C73" s="302">
        <v>28</v>
      </c>
      <c r="D73" s="323"/>
      <c r="E73" s="324"/>
      <c r="F73" s="325"/>
      <c r="G73" s="326"/>
    </row>
    <row r="74" spans="1:7" x14ac:dyDescent="0.25">
      <c r="A74" s="317"/>
      <c r="B74" s="312" t="s">
        <v>2352</v>
      </c>
      <c r="C74" s="302">
        <v>4</v>
      </c>
      <c r="D74" s="323"/>
      <c r="E74" s="324"/>
      <c r="F74" s="325"/>
      <c r="G74" s="326"/>
    </row>
    <row r="75" spans="1:7" x14ac:dyDescent="0.25">
      <c r="A75" s="317"/>
      <c r="B75" s="312" t="s">
        <v>2360</v>
      </c>
      <c r="C75" s="302">
        <v>2</v>
      </c>
      <c r="D75" s="323"/>
      <c r="E75" s="324"/>
      <c r="F75" s="325"/>
      <c r="G75" s="326"/>
    </row>
    <row r="76" spans="1:7" x14ac:dyDescent="0.25">
      <c r="A76" s="317"/>
      <c r="B76" s="312" t="s">
        <v>2361</v>
      </c>
      <c r="C76" s="302">
        <v>1</v>
      </c>
      <c r="D76" s="323"/>
      <c r="E76" s="324"/>
      <c r="F76" s="325"/>
      <c r="G76" s="326"/>
    </row>
    <row r="77" spans="1:7" x14ac:dyDescent="0.25">
      <c r="A77" s="317"/>
      <c r="B77" s="312" t="s">
        <v>2362</v>
      </c>
      <c r="C77" s="302">
        <v>1</v>
      </c>
      <c r="D77" s="323"/>
      <c r="E77" s="324"/>
      <c r="F77" s="325"/>
      <c r="G77" s="326"/>
    </row>
    <row r="78" spans="1:7" x14ac:dyDescent="0.25">
      <c r="A78" s="317"/>
      <c r="B78" s="312" t="s">
        <v>2363</v>
      </c>
      <c r="C78" s="302">
        <v>1</v>
      </c>
      <c r="D78" s="328"/>
      <c r="E78" s="335"/>
      <c r="F78" s="330"/>
      <c r="G78" s="331"/>
    </row>
    <row r="79" spans="1:7" x14ac:dyDescent="0.25">
      <c r="A79" s="292"/>
      <c r="B79" s="336"/>
      <c r="C79" s="337"/>
      <c r="D79" s="338"/>
      <c r="E79" s="325"/>
      <c r="F79" s="325"/>
      <c r="G79" s="326"/>
    </row>
    <row r="80" spans="1:7" x14ac:dyDescent="0.25">
      <c r="A80" s="339" t="s">
        <v>2364</v>
      </c>
      <c r="B80" s="340"/>
      <c r="C80" s="340"/>
      <c r="D80" s="340"/>
      <c r="E80" s="341"/>
      <c r="F80" s="341"/>
      <c r="G80" s="342"/>
    </row>
    <row r="81" spans="1:7" ht="63" x14ac:dyDescent="0.2">
      <c r="A81" s="300" t="s">
        <v>2298</v>
      </c>
      <c r="B81" s="300" t="s">
        <v>2299</v>
      </c>
      <c r="C81" s="300" t="s">
        <v>2300</v>
      </c>
      <c r="D81" s="300" t="s">
        <v>148</v>
      </c>
      <c r="E81" s="343" t="s">
        <v>2301</v>
      </c>
      <c r="F81" s="344"/>
      <c r="G81" s="345" t="s">
        <v>2303</v>
      </c>
    </row>
    <row r="82" spans="1:7" x14ac:dyDescent="0.25">
      <c r="A82" s="306">
        <v>51</v>
      </c>
      <c r="B82" s="307" t="s">
        <v>2365</v>
      </c>
      <c r="C82" s="346">
        <v>0</v>
      </c>
      <c r="D82" s="310" t="s">
        <v>266</v>
      </c>
      <c r="E82" s="304"/>
      <c r="F82" s="347"/>
      <c r="G82" s="347"/>
    </row>
    <row r="83" spans="1:7" x14ac:dyDescent="0.25">
      <c r="A83" s="306">
        <v>52</v>
      </c>
      <c r="B83" s="307" t="s">
        <v>2366</v>
      </c>
      <c r="C83" s="346">
        <v>0</v>
      </c>
      <c r="D83" s="310" t="s">
        <v>266</v>
      </c>
      <c r="E83" s="304"/>
      <c r="F83" s="347"/>
      <c r="G83" s="347"/>
    </row>
    <row r="84" spans="1:7" x14ac:dyDescent="0.25">
      <c r="A84" s="306">
        <v>53</v>
      </c>
      <c r="B84" s="307" t="s">
        <v>2367</v>
      </c>
      <c r="C84" s="346">
        <v>37</v>
      </c>
      <c r="D84" s="310" t="s">
        <v>266</v>
      </c>
      <c r="E84" s="304"/>
      <c r="F84" s="347"/>
      <c r="G84" s="305"/>
    </row>
    <row r="85" spans="1:7" x14ac:dyDescent="0.25">
      <c r="A85" s="306">
        <v>54</v>
      </c>
      <c r="B85" s="307" t="s">
        <v>2368</v>
      </c>
      <c r="C85" s="346">
        <v>0</v>
      </c>
      <c r="D85" s="310" t="s">
        <v>266</v>
      </c>
      <c r="E85" s="304"/>
      <c r="F85" s="347"/>
      <c r="G85" s="347"/>
    </row>
    <row r="86" spans="1:7" x14ac:dyDescent="0.25">
      <c r="A86" s="306">
        <v>55</v>
      </c>
      <c r="B86" s="307" t="s">
        <v>2369</v>
      </c>
      <c r="C86" s="346">
        <v>0</v>
      </c>
      <c r="D86" s="310" t="s">
        <v>266</v>
      </c>
      <c r="E86" s="304"/>
      <c r="F86" s="347"/>
      <c r="G86" s="347"/>
    </row>
    <row r="87" spans="1:7" x14ac:dyDescent="0.25">
      <c r="A87" s="306">
        <v>56</v>
      </c>
      <c r="B87" s="307" t="s">
        <v>2370</v>
      </c>
      <c r="C87" s="346">
        <v>0</v>
      </c>
      <c r="D87" s="308" t="s">
        <v>266</v>
      </c>
      <c r="E87" s="304"/>
      <c r="F87" s="347"/>
      <c r="G87" s="347"/>
    </row>
    <row r="88" spans="1:7" x14ac:dyDescent="0.25">
      <c r="A88" s="306">
        <v>57</v>
      </c>
      <c r="B88" s="307" t="s">
        <v>2371</v>
      </c>
      <c r="C88" s="346">
        <v>0</v>
      </c>
      <c r="D88" s="308" t="s">
        <v>266</v>
      </c>
      <c r="E88" s="304"/>
      <c r="F88" s="347"/>
      <c r="G88" s="347"/>
    </row>
    <row r="89" spans="1:7" x14ac:dyDescent="0.25">
      <c r="A89" s="306">
        <v>58</v>
      </c>
      <c r="B89" s="311" t="s">
        <v>2372</v>
      </c>
      <c r="C89" s="346">
        <v>0</v>
      </c>
      <c r="D89" s="308" t="s">
        <v>266</v>
      </c>
      <c r="E89" s="304"/>
      <c r="F89" s="347"/>
      <c r="G89" s="347"/>
    </row>
    <row r="90" spans="1:7" x14ac:dyDescent="0.25">
      <c r="A90" s="306">
        <v>59</v>
      </c>
      <c r="B90" s="311" t="s">
        <v>2373</v>
      </c>
      <c r="C90" s="346">
        <v>0</v>
      </c>
      <c r="D90" s="308" t="s">
        <v>266</v>
      </c>
      <c r="E90" s="304"/>
      <c r="F90" s="347"/>
      <c r="G90" s="347"/>
    </row>
    <row r="91" spans="1:7" x14ac:dyDescent="0.25">
      <c r="A91" s="306">
        <v>60</v>
      </c>
      <c r="B91" s="311" t="s">
        <v>2374</v>
      </c>
      <c r="C91" s="346">
        <v>0</v>
      </c>
      <c r="D91" s="308" t="s">
        <v>266</v>
      </c>
      <c r="E91" s="304"/>
      <c r="F91" s="347"/>
      <c r="G91" s="347"/>
    </row>
    <row r="92" spans="1:7" x14ac:dyDescent="0.25">
      <c r="A92" s="306">
        <v>61</v>
      </c>
      <c r="B92" s="311" t="s">
        <v>2375</v>
      </c>
      <c r="C92" s="346">
        <v>0</v>
      </c>
      <c r="D92" s="308" t="s">
        <v>266</v>
      </c>
      <c r="E92" s="304"/>
      <c r="F92" s="347"/>
      <c r="G92" s="347"/>
    </row>
    <row r="93" spans="1:7" x14ac:dyDescent="0.25">
      <c r="A93" s="306">
        <v>62</v>
      </c>
      <c r="B93" s="311" t="s">
        <v>2376</v>
      </c>
      <c r="C93" s="346">
        <v>0</v>
      </c>
      <c r="D93" s="308" t="s">
        <v>266</v>
      </c>
      <c r="E93" s="304"/>
      <c r="F93" s="347"/>
      <c r="G93" s="347"/>
    </row>
    <row r="94" spans="1:7" x14ac:dyDescent="0.25">
      <c r="A94" s="306">
        <v>63</v>
      </c>
      <c r="B94" s="348" t="s">
        <v>2377</v>
      </c>
      <c r="C94" s="346">
        <v>0</v>
      </c>
      <c r="D94" s="308" t="s">
        <v>266</v>
      </c>
      <c r="E94" s="304"/>
      <c r="F94" s="347"/>
      <c r="G94" s="347"/>
    </row>
    <row r="95" spans="1:7" x14ac:dyDescent="0.25">
      <c r="A95" s="306">
        <v>64</v>
      </c>
      <c r="B95" s="348" t="s">
        <v>2378</v>
      </c>
      <c r="C95" s="346">
        <v>0</v>
      </c>
      <c r="D95" s="308" t="s">
        <v>266</v>
      </c>
      <c r="E95" s="304"/>
      <c r="F95" s="347"/>
      <c r="G95" s="347"/>
    </row>
    <row r="96" spans="1:7" x14ac:dyDescent="0.25">
      <c r="A96" s="306">
        <v>65</v>
      </c>
      <c r="B96" s="348" t="s">
        <v>2379</v>
      </c>
      <c r="C96" s="346">
        <v>0</v>
      </c>
      <c r="D96" s="308" t="s">
        <v>266</v>
      </c>
      <c r="E96" s="304"/>
      <c r="F96" s="347"/>
      <c r="G96" s="347"/>
    </row>
    <row r="97" spans="1:7" x14ac:dyDescent="0.25">
      <c r="A97" s="306">
        <v>66</v>
      </c>
      <c r="B97" s="348" t="s">
        <v>2380</v>
      </c>
      <c r="C97" s="346">
        <v>0</v>
      </c>
      <c r="D97" s="308" t="s">
        <v>266</v>
      </c>
      <c r="E97" s="304"/>
      <c r="F97" s="347"/>
      <c r="G97" s="347"/>
    </row>
    <row r="98" spans="1:7" x14ac:dyDescent="0.25">
      <c r="A98" s="306">
        <v>67</v>
      </c>
      <c r="B98" s="307" t="s">
        <v>2381</v>
      </c>
      <c r="C98" s="346">
        <v>0</v>
      </c>
      <c r="D98" s="310" t="s">
        <v>266</v>
      </c>
      <c r="E98" s="304"/>
      <c r="F98" s="347"/>
      <c r="G98" s="347"/>
    </row>
    <row r="99" spans="1:7" x14ac:dyDescent="0.25">
      <c r="A99" s="292"/>
      <c r="B99" s="336"/>
      <c r="C99" s="337"/>
      <c r="D99" s="337"/>
      <c r="E99" s="320"/>
      <c r="F99" s="320"/>
      <c r="G99" s="321"/>
    </row>
    <row r="100" spans="1:7" x14ac:dyDescent="0.25">
      <c r="A100" s="339" t="s">
        <v>2382</v>
      </c>
      <c r="B100" s="340"/>
      <c r="C100" s="340"/>
      <c r="D100" s="340"/>
      <c r="E100" s="341"/>
      <c r="F100" s="341"/>
      <c r="G100" s="342"/>
    </row>
    <row r="101" spans="1:7" ht="47.25" x14ac:dyDescent="0.2">
      <c r="A101" s="306" t="s">
        <v>2298</v>
      </c>
      <c r="B101" s="306" t="s">
        <v>2299</v>
      </c>
      <c r="C101" s="306" t="s">
        <v>2300</v>
      </c>
      <c r="D101" s="306" t="s">
        <v>148</v>
      </c>
      <c r="E101" s="344"/>
      <c r="F101" s="349" t="s">
        <v>2383</v>
      </c>
      <c r="G101" s="350" t="s">
        <v>2303</v>
      </c>
    </row>
    <row r="102" spans="1:7" x14ac:dyDescent="0.25">
      <c r="A102" s="306">
        <v>68</v>
      </c>
      <c r="B102" s="307" t="s">
        <v>2384</v>
      </c>
      <c r="C102" s="346">
        <v>156</v>
      </c>
      <c r="D102" s="310" t="s">
        <v>266</v>
      </c>
      <c r="E102" s="347"/>
      <c r="F102" s="304"/>
      <c r="G102" s="305"/>
    </row>
    <row r="103" spans="1:7" x14ac:dyDescent="0.25">
      <c r="A103" s="306">
        <v>69</v>
      </c>
      <c r="B103" s="307" t="s">
        <v>2385</v>
      </c>
      <c r="C103" s="346">
        <v>100</v>
      </c>
      <c r="D103" s="310" t="s">
        <v>295</v>
      </c>
      <c r="E103" s="347"/>
      <c r="F103" s="304"/>
      <c r="G103" s="305"/>
    </row>
    <row r="104" spans="1:7" x14ac:dyDescent="0.25">
      <c r="A104" s="306">
        <v>70</v>
      </c>
      <c r="B104" s="307" t="s">
        <v>2386</v>
      </c>
      <c r="C104" s="346">
        <v>78</v>
      </c>
      <c r="D104" s="310" t="s">
        <v>266</v>
      </c>
      <c r="E104" s="347"/>
      <c r="F104" s="304"/>
      <c r="G104" s="305"/>
    </row>
    <row r="105" spans="1:7" x14ac:dyDescent="0.25">
      <c r="A105" s="306">
        <v>71</v>
      </c>
      <c r="B105" s="307" t="s">
        <v>2387</v>
      </c>
      <c r="C105" s="346">
        <v>37</v>
      </c>
      <c r="D105" s="308" t="s">
        <v>266</v>
      </c>
      <c r="E105" s="347"/>
      <c r="F105" s="304"/>
      <c r="G105" s="305"/>
    </row>
    <row r="106" spans="1:7" x14ac:dyDescent="0.25">
      <c r="A106" s="306">
        <v>72</v>
      </c>
      <c r="B106" s="307" t="s">
        <v>2388</v>
      </c>
      <c r="C106" s="346">
        <v>0</v>
      </c>
      <c r="D106" s="310" t="s">
        <v>266</v>
      </c>
      <c r="E106" s="347"/>
      <c r="F106" s="304"/>
      <c r="G106" s="347"/>
    </row>
    <row r="107" spans="1:7" x14ac:dyDescent="0.25">
      <c r="A107" s="306">
        <v>73</v>
      </c>
      <c r="B107" s="307" t="s">
        <v>2389</v>
      </c>
      <c r="C107" s="346">
        <v>20</v>
      </c>
      <c r="D107" s="308" t="s">
        <v>266</v>
      </c>
      <c r="E107" s="347"/>
      <c r="F107" s="304"/>
      <c r="G107" s="305"/>
    </row>
    <row r="108" spans="1:7" x14ac:dyDescent="0.25">
      <c r="A108" s="306">
        <v>74</v>
      </c>
      <c r="B108" s="307" t="s">
        <v>2390</v>
      </c>
      <c r="C108" s="346">
        <v>20</v>
      </c>
      <c r="D108" s="308" t="s">
        <v>266</v>
      </c>
      <c r="E108" s="347"/>
      <c r="F108" s="304"/>
      <c r="G108" s="305"/>
    </row>
    <row r="109" spans="1:7" x14ac:dyDescent="0.25">
      <c r="A109" s="306">
        <v>75</v>
      </c>
      <c r="B109" s="307" t="s">
        <v>2391</v>
      </c>
      <c r="C109" s="346">
        <v>20</v>
      </c>
      <c r="D109" s="308" t="s">
        <v>266</v>
      </c>
      <c r="E109" s="347"/>
      <c r="F109" s="304"/>
      <c r="G109" s="305"/>
    </row>
    <row r="110" spans="1:7" x14ac:dyDescent="0.25">
      <c r="A110" s="306">
        <v>76</v>
      </c>
      <c r="B110" s="307" t="s">
        <v>2392</v>
      </c>
      <c r="C110" s="346">
        <v>20</v>
      </c>
      <c r="D110" s="308" t="s">
        <v>266</v>
      </c>
      <c r="E110" s="347"/>
      <c r="F110" s="304"/>
      <c r="G110" s="305"/>
    </row>
    <row r="111" spans="1:7" x14ac:dyDescent="0.25">
      <c r="A111" s="306">
        <v>77</v>
      </c>
      <c r="B111" s="307" t="s">
        <v>2393</v>
      </c>
      <c r="C111" s="346">
        <v>0</v>
      </c>
      <c r="D111" s="308" t="s">
        <v>266</v>
      </c>
      <c r="E111" s="347"/>
      <c r="F111" s="304"/>
      <c r="G111" s="347"/>
    </row>
    <row r="112" spans="1:7" x14ac:dyDescent="0.25">
      <c r="A112" s="306">
        <v>78</v>
      </c>
      <c r="B112" s="307" t="s">
        <v>2394</v>
      </c>
      <c r="C112" s="346">
        <v>0</v>
      </c>
      <c r="D112" s="308" t="s">
        <v>266</v>
      </c>
      <c r="E112" s="347"/>
      <c r="F112" s="304"/>
      <c r="G112" s="347"/>
    </row>
    <row r="113" spans="1:7" x14ac:dyDescent="0.25">
      <c r="A113" s="306">
        <v>79</v>
      </c>
      <c r="B113" s="311" t="s">
        <v>2395</v>
      </c>
      <c r="C113" s="346">
        <v>0</v>
      </c>
      <c r="D113" s="310" t="s">
        <v>266</v>
      </c>
      <c r="E113" s="347"/>
      <c r="F113" s="304"/>
      <c r="G113" s="347"/>
    </row>
    <row r="114" spans="1:7" x14ac:dyDescent="0.25">
      <c r="A114" s="306">
        <v>80</v>
      </c>
      <c r="B114" s="307" t="s">
        <v>2396</v>
      </c>
      <c r="C114" s="346">
        <v>300</v>
      </c>
      <c r="D114" s="310" t="s">
        <v>463</v>
      </c>
      <c r="E114" s="347"/>
      <c r="F114" s="304"/>
      <c r="G114" s="305"/>
    </row>
    <row r="115" spans="1:7" x14ac:dyDescent="0.25">
      <c r="A115" s="306">
        <v>81</v>
      </c>
      <c r="B115" s="307" t="s">
        <v>2397</v>
      </c>
      <c r="C115" s="346">
        <v>6</v>
      </c>
      <c r="D115" s="308" t="s">
        <v>266</v>
      </c>
      <c r="E115" s="347"/>
      <c r="F115" s="304"/>
      <c r="G115" s="305"/>
    </row>
    <row r="116" spans="1:7" ht="16.5" thickBot="1" x14ac:dyDescent="0.3">
      <c r="A116" s="351">
        <v>82</v>
      </c>
      <c r="B116" s="352" t="s">
        <v>2398</v>
      </c>
      <c r="C116" s="346">
        <v>0</v>
      </c>
      <c r="D116" s="313" t="s">
        <v>266</v>
      </c>
      <c r="E116" s="353"/>
      <c r="F116" s="304"/>
      <c r="G116" s="353"/>
    </row>
    <row r="117" spans="1:7" ht="18.75" x14ac:dyDescent="0.3">
      <c r="A117" s="354"/>
      <c r="B117" s="355" t="s">
        <v>2399</v>
      </c>
      <c r="C117" s="356"/>
      <c r="D117" s="356"/>
      <c r="E117" s="357"/>
      <c r="F117" s="357"/>
      <c r="G117" s="358"/>
    </row>
    <row r="118" spans="1:7" x14ac:dyDescent="0.25">
      <c r="A118" s="359"/>
      <c r="B118" s="360" t="s">
        <v>2400</v>
      </c>
      <c r="C118" s="361">
        <v>23</v>
      </c>
      <c r="D118" s="361"/>
      <c r="E118" s="361"/>
      <c r="F118" s="361"/>
      <c r="G118" s="362"/>
    </row>
    <row r="119" spans="1:7" x14ac:dyDescent="0.25">
      <c r="A119" s="359"/>
      <c r="B119" s="360" t="s">
        <v>2401</v>
      </c>
      <c r="C119" s="361"/>
      <c r="D119" s="361"/>
      <c r="E119" s="361"/>
      <c r="F119" s="361"/>
      <c r="G119" s="362"/>
    </row>
    <row r="120" spans="1:7" ht="19.5" thickBot="1" x14ac:dyDescent="0.3">
      <c r="A120" s="363"/>
      <c r="B120" s="364" t="s">
        <v>2402</v>
      </c>
      <c r="C120" s="365"/>
      <c r="D120" s="365"/>
      <c r="E120" s="365"/>
      <c r="F120" s="365"/>
      <c r="G120" s="366"/>
    </row>
  </sheetData>
  <mergeCells count="1">
    <mergeCell ref="A10:G10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1"/>
  <sheetViews>
    <sheetView showGridLines="0" workbookViewId="0">
      <selection activeCell="I38" sqref="I38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5"/>
    </row>
    <row r="2" spans="1:46" s="1" customFormat="1" ht="36.950000000000003" customHeight="1" x14ac:dyDescent="0.2">
      <c r="L2" s="593" t="s">
        <v>5</v>
      </c>
      <c r="M2" s="594"/>
      <c r="N2" s="594"/>
      <c r="O2" s="594"/>
      <c r="P2" s="594"/>
      <c r="Q2" s="594"/>
      <c r="R2" s="594"/>
      <c r="S2" s="594"/>
      <c r="T2" s="594"/>
      <c r="U2" s="594"/>
      <c r="V2" s="594"/>
      <c r="AT2" s="14" t="s">
        <v>128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customHeight="1" x14ac:dyDescent="0.2">
      <c r="B4" s="17"/>
      <c r="D4" s="18" t="s">
        <v>129</v>
      </c>
      <c r="L4" s="17"/>
      <c r="M4" s="96"/>
      <c r="AT4" s="14"/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13</v>
      </c>
      <c r="L6" s="17"/>
    </row>
    <row r="7" spans="1:46" s="1" customFormat="1" ht="16.5" customHeight="1" x14ac:dyDescent="0.2">
      <c r="B7" s="17"/>
      <c r="E7" s="612" t="str">
        <f>'Rekapitulácia SO 01 Rek. A a B'!K6</f>
        <v>SOŠ PZ Pezinok, rekonštrukcia ubytovne A a B</v>
      </c>
      <c r="F7" s="613"/>
      <c r="G7" s="613"/>
      <c r="H7" s="613"/>
      <c r="L7" s="17"/>
    </row>
    <row r="8" spans="1:46" ht="12.75" x14ac:dyDescent="0.2">
      <c r="B8" s="17"/>
      <c r="D8" s="23" t="s">
        <v>130</v>
      </c>
      <c r="L8" s="17"/>
    </row>
    <row r="9" spans="1:46" s="1" customFormat="1" ht="16.5" customHeight="1" x14ac:dyDescent="0.2">
      <c r="B9" s="17"/>
      <c r="E9" s="612" t="s">
        <v>131</v>
      </c>
      <c r="F9" s="594"/>
      <c r="G9" s="594"/>
      <c r="H9" s="594"/>
      <c r="L9" s="17"/>
    </row>
    <row r="10" spans="1:46" s="1" customFormat="1" ht="12" customHeight="1" x14ac:dyDescent="0.2">
      <c r="B10" s="17"/>
      <c r="D10" s="23" t="s">
        <v>132</v>
      </c>
      <c r="L10" s="17"/>
    </row>
    <row r="11" spans="1:46" s="2" customFormat="1" ht="16.5" customHeight="1" x14ac:dyDescent="0.2">
      <c r="A11" s="26"/>
      <c r="B11" s="27"/>
      <c r="C11" s="26"/>
      <c r="D11" s="26"/>
      <c r="E11" s="614" t="s">
        <v>766</v>
      </c>
      <c r="F11" s="615"/>
      <c r="G11" s="615"/>
      <c r="H11" s="615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1511</v>
      </c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 x14ac:dyDescent="0.2">
      <c r="A13" s="26"/>
      <c r="B13" s="27"/>
      <c r="C13" s="26"/>
      <c r="D13" s="26"/>
      <c r="E13" s="583" t="s">
        <v>1597</v>
      </c>
      <c r="F13" s="615"/>
      <c r="G13" s="615"/>
      <c r="H13" s="615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x14ac:dyDescent="0.2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 x14ac:dyDescent="0.2">
      <c r="A15" s="26"/>
      <c r="B15" s="27"/>
      <c r="C15" s="26"/>
      <c r="D15" s="23" t="s">
        <v>14</v>
      </c>
      <c r="E15" s="26"/>
      <c r="F15" s="21" t="s">
        <v>1</v>
      </c>
      <c r="G15" s="26"/>
      <c r="H15" s="26"/>
      <c r="I15" s="23" t="s">
        <v>15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 x14ac:dyDescent="0.2">
      <c r="A16" s="26"/>
      <c r="B16" s="27"/>
      <c r="C16" s="26"/>
      <c r="D16" s="23" t="s">
        <v>16</v>
      </c>
      <c r="E16" s="26"/>
      <c r="F16" s="21" t="s">
        <v>17</v>
      </c>
      <c r="G16" s="26"/>
      <c r="H16" s="26"/>
      <c r="I16" s="23" t="s">
        <v>18</v>
      </c>
      <c r="J16" s="52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 x14ac:dyDescent="0.2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 x14ac:dyDescent="0.2">
      <c r="A18" s="26"/>
      <c r="B18" s="27"/>
      <c r="C18" s="26"/>
      <c r="D18" s="23" t="s">
        <v>19</v>
      </c>
      <c r="E18" s="26"/>
      <c r="F18" s="26"/>
      <c r="G18" s="26"/>
      <c r="H18" s="26"/>
      <c r="I18" s="23" t="s">
        <v>20</v>
      </c>
      <c r="J18" s="21" t="str">
        <f>IF('Rekapitulácia SO 01 Rek. A a B'!AN11="","",'Rekapitulácia SO 01 Rek. A a B'!AN11)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 x14ac:dyDescent="0.2">
      <c r="A19" s="26"/>
      <c r="B19" s="27"/>
      <c r="C19" s="26"/>
      <c r="D19" s="26"/>
      <c r="E19" s="21" t="str">
        <f>IF('Rekapitulácia SO 01 Rek. A a B'!E12="","",'Rekapitulácia SO 01 Rek. A a B'!E12)</f>
        <v xml:space="preserve"> </v>
      </c>
      <c r="F19" s="26"/>
      <c r="G19" s="26"/>
      <c r="H19" s="26"/>
      <c r="I19" s="23" t="s">
        <v>22</v>
      </c>
      <c r="J19" s="21" t="str">
        <f>IF('Rekapitulácia SO 01 Rek. A a B'!AN12="","",'Rekapitulácia SO 01 Rek. A a B'!AN12)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 x14ac:dyDescent="0.2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 x14ac:dyDescent="0.2">
      <c r="A21" s="26"/>
      <c r="B21" s="27"/>
      <c r="C21" s="26"/>
      <c r="D21" s="23" t="s">
        <v>23</v>
      </c>
      <c r="E21" s="26"/>
      <c r="F21" s="26"/>
      <c r="G21" s="26"/>
      <c r="H21" s="26"/>
      <c r="I21" s="23" t="s">
        <v>20</v>
      </c>
      <c r="J21" s="21" t="str">
        <f>'Rekapitulácia SO 01 Rek. A a B'!AN14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 x14ac:dyDescent="0.2">
      <c r="A22" s="26"/>
      <c r="B22" s="27"/>
      <c r="C22" s="26"/>
      <c r="D22" s="26"/>
      <c r="E22" s="595" t="str">
        <f>'Rekapitulácia SO 01 Rek. A a B'!E15</f>
        <v xml:space="preserve"> </v>
      </c>
      <c r="F22" s="595"/>
      <c r="G22" s="595"/>
      <c r="H22" s="595"/>
      <c r="I22" s="23" t="s">
        <v>22</v>
      </c>
      <c r="J22" s="21" t="str">
        <f>'Rekapitulácia SO 01 Rek. A a B'!AN15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 x14ac:dyDescent="0.2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 x14ac:dyDescent="0.2">
      <c r="A24" s="26"/>
      <c r="B24" s="27"/>
      <c r="C24" s="26"/>
      <c r="D24" s="23" t="s">
        <v>24</v>
      </c>
      <c r="E24" s="26"/>
      <c r="F24" s="26"/>
      <c r="G24" s="26"/>
      <c r="H24" s="26"/>
      <c r="I24" s="23" t="s">
        <v>20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 x14ac:dyDescent="0.2">
      <c r="A25" s="26"/>
      <c r="B25" s="27"/>
      <c r="C25" s="26"/>
      <c r="D25" s="26"/>
      <c r="E25" s="21" t="s">
        <v>25</v>
      </c>
      <c r="F25" s="26"/>
      <c r="G25" s="26"/>
      <c r="H25" s="26"/>
      <c r="I25" s="23" t="s">
        <v>22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 x14ac:dyDescent="0.2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 x14ac:dyDescent="0.2">
      <c r="A27" s="26"/>
      <c r="B27" s="27"/>
      <c r="C27" s="26"/>
      <c r="D27" s="23" t="s">
        <v>27</v>
      </c>
      <c r="E27" s="26"/>
      <c r="F27" s="26"/>
      <c r="G27" s="26"/>
      <c r="H27" s="26"/>
      <c r="I27" s="23" t="s">
        <v>20</v>
      </c>
      <c r="J27" s="21" t="s">
        <v>1</v>
      </c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 x14ac:dyDescent="0.2">
      <c r="A28" s="26"/>
      <c r="B28" s="27"/>
      <c r="C28" s="26"/>
      <c r="D28" s="26"/>
      <c r="E28" s="21" t="s">
        <v>28</v>
      </c>
      <c r="F28" s="26"/>
      <c r="G28" s="26"/>
      <c r="H28" s="26"/>
      <c r="I28" s="23" t="s">
        <v>22</v>
      </c>
      <c r="J28" s="21" t="s">
        <v>1</v>
      </c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 x14ac:dyDescent="0.2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 x14ac:dyDescent="0.2">
      <c r="A30" s="26"/>
      <c r="B30" s="27"/>
      <c r="C30" s="26"/>
      <c r="D30" s="23" t="s">
        <v>29</v>
      </c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 x14ac:dyDescent="0.2">
      <c r="A31" s="98"/>
      <c r="B31" s="99"/>
      <c r="C31" s="98"/>
      <c r="D31" s="98"/>
      <c r="E31" s="597" t="s">
        <v>1</v>
      </c>
      <c r="F31" s="597"/>
      <c r="G31" s="597"/>
      <c r="H31" s="597"/>
      <c r="I31" s="98"/>
      <c r="J31" s="98"/>
      <c r="K31" s="98"/>
      <c r="L31" s="100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</row>
    <row r="32" spans="1:31" s="2" customFormat="1" ht="6.95" customHeight="1" x14ac:dyDescent="0.2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 x14ac:dyDescent="0.2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 x14ac:dyDescent="0.2">
      <c r="A34" s="26"/>
      <c r="B34" s="27"/>
      <c r="C34" s="26"/>
      <c r="D34" s="101" t="s">
        <v>30</v>
      </c>
      <c r="E34" s="26"/>
      <c r="F34" s="26"/>
      <c r="G34" s="26"/>
      <c r="H34" s="26"/>
      <c r="I34" s="26"/>
      <c r="J34" s="68"/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 x14ac:dyDescent="0.2">
      <c r="A35" s="26"/>
      <c r="B35" s="27"/>
      <c r="C35" s="26"/>
      <c r="D35" s="63"/>
      <c r="E35" s="63"/>
      <c r="F35" s="63"/>
      <c r="G35" s="63"/>
      <c r="H35" s="63"/>
      <c r="I35" s="63"/>
      <c r="J35" s="63"/>
      <c r="K35" s="63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 x14ac:dyDescent="0.2">
      <c r="A36" s="26"/>
      <c r="B36" s="27"/>
      <c r="C36" s="26"/>
      <c r="D36" s="26"/>
      <c r="E36" s="26"/>
      <c r="F36" s="30" t="s">
        <v>32</v>
      </c>
      <c r="G36" s="26"/>
      <c r="H36" s="26"/>
      <c r="I36" s="30" t="s">
        <v>31</v>
      </c>
      <c r="J36" s="30" t="s">
        <v>33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 x14ac:dyDescent="0.2">
      <c r="A37" s="26"/>
      <c r="B37" s="27"/>
      <c r="C37" s="26"/>
      <c r="D37" s="97" t="s">
        <v>34</v>
      </c>
      <c r="E37" s="32" t="s">
        <v>35</v>
      </c>
      <c r="F37" s="102">
        <f>ROUND((SUM(BE128:BE150)),  2)</f>
        <v>0</v>
      </c>
      <c r="G37" s="103"/>
      <c r="H37" s="103"/>
      <c r="I37" s="104">
        <v>0.2</v>
      </c>
      <c r="J37" s="102">
        <f>ROUND(((SUM(BE128:BE150))*I37),  2)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 x14ac:dyDescent="0.2">
      <c r="A38" s="26"/>
      <c r="B38" s="27"/>
      <c r="C38" s="26"/>
      <c r="D38" s="26"/>
      <c r="E38" s="32" t="s">
        <v>36</v>
      </c>
      <c r="F38" s="105"/>
      <c r="G38" s="26"/>
      <c r="H38" s="26"/>
      <c r="I38" s="106">
        <v>0.23</v>
      </c>
      <c r="J38" s="105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 x14ac:dyDescent="0.2">
      <c r="A39" s="26"/>
      <c r="B39" s="27"/>
      <c r="C39" s="26"/>
      <c r="D39" s="26"/>
      <c r="E39" s="23" t="s">
        <v>37</v>
      </c>
      <c r="F39" s="105">
        <f>ROUND((SUM(BG128:BG150)),  2)</f>
        <v>0</v>
      </c>
      <c r="G39" s="26"/>
      <c r="H39" s="26"/>
      <c r="I39" s="106">
        <v>0.2</v>
      </c>
      <c r="J39" s="105"/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 x14ac:dyDescent="0.2">
      <c r="A40" s="26"/>
      <c r="B40" s="27"/>
      <c r="C40" s="26"/>
      <c r="D40" s="26"/>
      <c r="E40" s="23" t="s">
        <v>38</v>
      </c>
      <c r="F40" s="105">
        <f>ROUND((SUM(BH128:BH150)),  2)</f>
        <v>0</v>
      </c>
      <c r="G40" s="26"/>
      <c r="H40" s="26"/>
      <c r="I40" s="106">
        <v>0.2</v>
      </c>
      <c r="J40" s="105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 x14ac:dyDescent="0.2">
      <c r="A41" s="26"/>
      <c r="B41" s="27"/>
      <c r="C41" s="26"/>
      <c r="D41" s="26"/>
      <c r="E41" s="32" t="s">
        <v>39</v>
      </c>
      <c r="F41" s="102">
        <f>ROUND((SUM(BI128:BI150)),  2)</f>
        <v>0</v>
      </c>
      <c r="G41" s="103"/>
      <c r="H41" s="103"/>
      <c r="I41" s="104">
        <v>0</v>
      </c>
      <c r="J41" s="102"/>
      <c r="K41" s="26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 x14ac:dyDescent="0.2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 x14ac:dyDescent="0.2">
      <c r="A43" s="26"/>
      <c r="B43" s="27"/>
      <c r="C43" s="107"/>
      <c r="D43" s="108" t="s">
        <v>40</v>
      </c>
      <c r="E43" s="57"/>
      <c r="F43" s="57"/>
      <c r="G43" s="109" t="s">
        <v>41</v>
      </c>
      <c r="H43" s="110" t="s">
        <v>42</v>
      </c>
      <c r="I43" s="57"/>
      <c r="J43" s="111"/>
      <c r="K43" s="112"/>
      <c r="L43" s="39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 x14ac:dyDescent="0.2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9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 x14ac:dyDescent="0.2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 x14ac:dyDescent="0.2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 x14ac:dyDescent="0.2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 x14ac:dyDescent="0.2">
      <c r="A85" s="26"/>
      <c r="B85" s="27"/>
      <c r="C85" s="26"/>
      <c r="D85" s="26"/>
      <c r="E85" s="612" t="str">
        <f>E7</f>
        <v>SOŠ PZ Pezinok, rekonštrukcia ubytovne A a B</v>
      </c>
      <c r="F85" s="613"/>
      <c r="G85" s="613"/>
      <c r="H85" s="613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 x14ac:dyDescent="0.2">
      <c r="B86" s="17"/>
      <c r="C86" s="23" t="s">
        <v>130</v>
      </c>
      <c r="L86" s="17"/>
    </row>
    <row r="87" spans="1:31" s="1" customFormat="1" ht="16.5" customHeight="1" x14ac:dyDescent="0.2">
      <c r="B87" s="17"/>
      <c r="E87" s="612" t="s">
        <v>131</v>
      </c>
      <c r="F87" s="594"/>
      <c r="G87" s="594"/>
      <c r="H87" s="594"/>
      <c r="L87" s="17"/>
    </row>
    <row r="88" spans="1:31" s="1" customFormat="1" ht="12" customHeight="1" x14ac:dyDescent="0.2">
      <c r="B88" s="17"/>
      <c r="C88" s="23" t="s">
        <v>132</v>
      </c>
      <c r="L88" s="17"/>
    </row>
    <row r="89" spans="1:31" s="2" customFormat="1" ht="16.5" customHeight="1" x14ac:dyDescent="0.2">
      <c r="A89" s="26"/>
      <c r="B89" s="27"/>
      <c r="C89" s="26"/>
      <c r="D89" s="26"/>
      <c r="E89" s="614" t="s">
        <v>766</v>
      </c>
      <c r="F89" s="615"/>
      <c r="G89" s="615"/>
      <c r="H89" s="615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 x14ac:dyDescent="0.2">
      <c r="A90" s="26"/>
      <c r="B90" s="27"/>
      <c r="C90" s="23" t="s">
        <v>1511</v>
      </c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 x14ac:dyDescent="0.2">
      <c r="A91" s="26"/>
      <c r="B91" s="27"/>
      <c r="C91" s="26"/>
      <c r="D91" s="26"/>
      <c r="E91" s="583" t="str">
        <f>E13</f>
        <v>01.2.7d - Kamerový systém  (Priemyselná televízia)</v>
      </c>
      <c r="F91" s="615"/>
      <c r="G91" s="615"/>
      <c r="H91" s="615"/>
      <c r="I91" s="26"/>
      <c r="J91" s="26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 x14ac:dyDescent="0.2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 x14ac:dyDescent="0.2">
      <c r="A93" s="26"/>
      <c r="B93" s="27"/>
      <c r="C93" s="23" t="s">
        <v>16</v>
      </c>
      <c r="D93" s="26"/>
      <c r="E93" s="26"/>
      <c r="F93" s="21" t="str">
        <f>F16</f>
        <v>Pezinok</v>
      </c>
      <c r="G93" s="26"/>
      <c r="H93" s="26"/>
      <c r="I93" s="23" t="s">
        <v>18</v>
      </c>
      <c r="J93" s="52" t="str">
        <f>IF(J16="","",J16)</f>
        <v/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 x14ac:dyDescent="0.2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5.7" customHeight="1" x14ac:dyDescent="0.2">
      <c r="A95" s="26"/>
      <c r="B95" s="27"/>
      <c r="C95" s="23" t="s">
        <v>19</v>
      </c>
      <c r="D95" s="26"/>
      <c r="E95" s="26"/>
      <c r="F95" s="21" t="str">
        <f>E19</f>
        <v xml:space="preserve"> </v>
      </c>
      <c r="G95" s="26"/>
      <c r="H95" s="26"/>
      <c r="I95" s="23" t="s">
        <v>24</v>
      </c>
      <c r="J95" s="24" t="str">
        <f>E25</f>
        <v>Ing. arch. Rudolf Melčak, SKA</v>
      </c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 x14ac:dyDescent="0.2">
      <c r="A96" s="26"/>
      <c r="B96" s="27"/>
      <c r="C96" s="23" t="s">
        <v>23</v>
      </c>
      <c r="D96" s="26"/>
      <c r="E96" s="26"/>
      <c r="F96" s="21" t="str">
        <f>IF(E22="","",E22)</f>
        <v xml:space="preserve"> </v>
      </c>
      <c r="G96" s="26"/>
      <c r="H96" s="26"/>
      <c r="I96" s="23" t="s">
        <v>27</v>
      </c>
      <c r="J96" s="24" t="str">
        <f>E28</f>
        <v>Rosoft s.r.o.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 x14ac:dyDescent="0.2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 x14ac:dyDescent="0.2">
      <c r="A98" s="26"/>
      <c r="B98" s="27"/>
      <c r="C98" s="115" t="s">
        <v>137</v>
      </c>
      <c r="D98" s="107"/>
      <c r="E98" s="107"/>
      <c r="F98" s="107"/>
      <c r="G98" s="107"/>
      <c r="H98" s="107"/>
      <c r="I98" s="107"/>
      <c r="J98" s="116" t="s">
        <v>138</v>
      </c>
      <c r="K98" s="107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 x14ac:dyDescent="0.2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 x14ac:dyDescent="0.2">
      <c r="A100" s="26"/>
      <c r="B100" s="27"/>
      <c r="C100" s="117" t="s">
        <v>139</v>
      </c>
      <c r="D100" s="26"/>
      <c r="E100" s="26"/>
      <c r="F100" s="26"/>
      <c r="G100" s="26"/>
      <c r="H100" s="26"/>
      <c r="I100" s="26"/>
      <c r="J100" s="68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/>
    </row>
    <row r="101" spans="1:47" s="9" customFormat="1" ht="24.95" customHeight="1" x14ac:dyDescent="0.2">
      <c r="B101" s="118"/>
      <c r="D101" s="119" t="s">
        <v>1598</v>
      </c>
      <c r="E101" s="120"/>
      <c r="F101" s="120"/>
      <c r="G101" s="120"/>
      <c r="H101" s="120"/>
      <c r="I101" s="120"/>
      <c r="J101" s="121"/>
      <c r="L101" s="118"/>
    </row>
    <row r="102" spans="1:47" s="10" customFormat="1" ht="19.899999999999999" customHeight="1" x14ac:dyDescent="0.2">
      <c r="B102" s="122"/>
      <c r="D102" s="123" t="s">
        <v>1514</v>
      </c>
      <c r="E102" s="124"/>
      <c r="F102" s="124"/>
      <c r="G102" s="124"/>
      <c r="H102" s="124"/>
      <c r="I102" s="124"/>
      <c r="J102" s="125"/>
      <c r="L102" s="122"/>
    </row>
    <row r="103" spans="1:47" s="10" customFormat="1" ht="19.899999999999999" customHeight="1" x14ac:dyDescent="0.2">
      <c r="B103" s="122"/>
      <c r="D103" s="123" t="s">
        <v>1515</v>
      </c>
      <c r="E103" s="124"/>
      <c r="F103" s="124"/>
      <c r="G103" s="124"/>
      <c r="H103" s="124"/>
      <c r="I103" s="124"/>
      <c r="J103" s="125"/>
      <c r="L103" s="122"/>
    </row>
    <row r="104" spans="1:47" s="10" customFormat="1" ht="19.899999999999999" customHeight="1" x14ac:dyDescent="0.2">
      <c r="B104" s="122"/>
      <c r="D104" s="123" t="s">
        <v>1516</v>
      </c>
      <c r="E104" s="124"/>
      <c r="F104" s="124"/>
      <c r="G104" s="124"/>
      <c r="H104" s="124"/>
      <c r="I104" s="124"/>
      <c r="J104" s="125"/>
      <c r="L104" s="122"/>
    </row>
    <row r="105" spans="1:47" s="2" customFormat="1" ht="21.75" customHeight="1" x14ac:dyDescent="0.2">
      <c r="A105" s="26"/>
      <c r="B105" s="27"/>
      <c r="C105" s="26"/>
      <c r="D105" s="26"/>
      <c r="E105" s="26"/>
      <c r="F105" s="26"/>
      <c r="G105" s="26"/>
      <c r="H105" s="26"/>
      <c r="I105" s="26"/>
      <c r="J105" s="26"/>
      <c r="K105" s="26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47" s="2" customFormat="1" ht="6.95" customHeight="1" x14ac:dyDescent="0.2">
      <c r="A106" s="26"/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10" spans="1:47" s="2" customFormat="1" ht="6.95" customHeight="1" x14ac:dyDescent="0.2">
      <c r="A110" s="26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24.95" customHeight="1" x14ac:dyDescent="0.2">
      <c r="A111" s="26"/>
      <c r="B111" s="27"/>
      <c r="C111" s="18" t="s">
        <v>146</v>
      </c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6.95" customHeight="1" x14ac:dyDescent="0.2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12" customHeight="1" x14ac:dyDescent="0.2">
      <c r="A113" s="26"/>
      <c r="B113" s="27"/>
      <c r="C113" s="23" t="s">
        <v>13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2" customFormat="1" ht="16.5" customHeight="1" x14ac:dyDescent="0.2">
      <c r="A114" s="26"/>
      <c r="B114" s="27"/>
      <c r="C114" s="26"/>
      <c r="D114" s="26"/>
      <c r="E114" s="612" t="str">
        <f>E7</f>
        <v>SOŠ PZ Pezinok, rekonštrukcia ubytovne A a B</v>
      </c>
      <c r="F114" s="613"/>
      <c r="G114" s="613"/>
      <c r="H114" s="613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3" s="1" customFormat="1" ht="12" customHeight="1" x14ac:dyDescent="0.2">
      <c r="B115" s="17"/>
      <c r="C115" s="23" t="s">
        <v>130</v>
      </c>
      <c r="L115" s="17"/>
    </row>
    <row r="116" spans="1:63" s="1" customFormat="1" ht="16.5" customHeight="1" x14ac:dyDescent="0.2">
      <c r="B116" s="17"/>
      <c r="E116" s="612" t="s">
        <v>131</v>
      </c>
      <c r="F116" s="594"/>
      <c r="G116" s="594"/>
      <c r="H116" s="594"/>
      <c r="L116" s="17"/>
    </row>
    <row r="117" spans="1:63" s="1" customFormat="1" ht="12" customHeight="1" x14ac:dyDescent="0.2">
      <c r="B117" s="17"/>
      <c r="C117" s="23" t="s">
        <v>132</v>
      </c>
      <c r="L117" s="17"/>
    </row>
    <row r="118" spans="1:63" s="2" customFormat="1" ht="16.5" customHeight="1" x14ac:dyDescent="0.2">
      <c r="A118" s="26"/>
      <c r="B118" s="27"/>
      <c r="C118" s="26"/>
      <c r="D118" s="26"/>
      <c r="E118" s="614" t="s">
        <v>766</v>
      </c>
      <c r="F118" s="615"/>
      <c r="G118" s="615"/>
      <c r="H118" s="615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2" customHeight="1" x14ac:dyDescent="0.2">
      <c r="A119" s="26"/>
      <c r="B119" s="27"/>
      <c r="C119" s="23" t="s">
        <v>1511</v>
      </c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16.5" customHeight="1" x14ac:dyDescent="0.2">
      <c r="A120" s="26"/>
      <c r="B120" s="27"/>
      <c r="C120" s="26"/>
      <c r="D120" s="26"/>
      <c r="E120" s="583" t="str">
        <f>E13</f>
        <v>01.2.7d - Kamerový systém  (Priemyselná televízia)</v>
      </c>
      <c r="F120" s="615"/>
      <c r="G120" s="615"/>
      <c r="H120" s="615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6.95" customHeight="1" x14ac:dyDescent="0.2">
      <c r="A121" s="26"/>
      <c r="B121" s="27"/>
      <c r="C121" s="26"/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12" customHeight="1" x14ac:dyDescent="0.2">
      <c r="A122" s="26"/>
      <c r="B122" s="27"/>
      <c r="C122" s="23" t="s">
        <v>16</v>
      </c>
      <c r="D122" s="26"/>
      <c r="E122" s="26"/>
      <c r="F122" s="21" t="str">
        <f>F16</f>
        <v>Pezinok</v>
      </c>
      <c r="G122" s="26"/>
      <c r="H122" s="26"/>
      <c r="I122" s="23" t="s">
        <v>18</v>
      </c>
      <c r="J122" s="52" t="str">
        <f>IF(J16="","",J16)</f>
        <v/>
      </c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6.95" customHeight="1" x14ac:dyDescent="0.2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25.7" customHeight="1" x14ac:dyDescent="0.2">
      <c r="A124" s="26"/>
      <c r="B124" s="27"/>
      <c r="C124" s="23" t="s">
        <v>19</v>
      </c>
      <c r="D124" s="26"/>
      <c r="E124" s="26"/>
      <c r="F124" s="21" t="str">
        <f>E19</f>
        <v xml:space="preserve"> </v>
      </c>
      <c r="G124" s="26"/>
      <c r="H124" s="26"/>
      <c r="I124" s="23" t="s">
        <v>24</v>
      </c>
      <c r="J124" s="24" t="str">
        <f>E25</f>
        <v>Ing. arch. Rudolf Melčak, SKA</v>
      </c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5.2" customHeight="1" x14ac:dyDescent="0.2">
      <c r="A125" s="26"/>
      <c r="B125" s="27"/>
      <c r="C125" s="23" t="s">
        <v>23</v>
      </c>
      <c r="D125" s="26"/>
      <c r="E125" s="26"/>
      <c r="F125" s="21" t="str">
        <f>IF(E22="","",E22)</f>
        <v xml:space="preserve"> </v>
      </c>
      <c r="G125" s="26"/>
      <c r="H125" s="26"/>
      <c r="I125" s="23" t="s">
        <v>27</v>
      </c>
      <c r="J125" s="24" t="str">
        <f>E28</f>
        <v>Rosoft s.r.o.</v>
      </c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2" customFormat="1" ht="10.35" customHeight="1" x14ac:dyDescent="0.2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63" s="11" customFormat="1" ht="29.25" customHeight="1" x14ac:dyDescent="0.2">
      <c r="A127" s="126"/>
      <c r="B127" s="127"/>
      <c r="C127" s="128" t="s">
        <v>147</v>
      </c>
      <c r="D127" s="129" t="s">
        <v>55</v>
      </c>
      <c r="E127" s="129" t="s">
        <v>51</v>
      </c>
      <c r="F127" s="129" t="s">
        <v>52</v>
      </c>
      <c r="G127" s="129" t="s">
        <v>148</v>
      </c>
      <c r="H127" s="129" t="s">
        <v>149</v>
      </c>
      <c r="I127" s="129" t="s">
        <v>150</v>
      </c>
      <c r="J127" s="130" t="s">
        <v>138</v>
      </c>
      <c r="K127" s="131" t="s">
        <v>151</v>
      </c>
      <c r="L127" s="132"/>
      <c r="M127" s="59"/>
      <c r="N127" s="60"/>
      <c r="O127" s="60"/>
      <c r="P127" s="60"/>
      <c r="Q127" s="60"/>
      <c r="R127" s="60"/>
      <c r="S127" s="60"/>
      <c r="T127" s="61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</row>
    <row r="128" spans="1:63" s="2" customFormat="1" ht="22.9" customHeight="1" x14ac:dyDescent="0.25">
      <c r="A128" s="26"/>
      <c r="B128" s="27"/>
      <c r="C128" s="66" t="s">
        <v>139</v>
      </c>
      <c r="D128" s="26"/>
      <c r="E128" s="26"/>
      <c r="F128" s="26"/>
      <c r="G128" s="26"/>
      <c r="H128" s="26"/>
      <c r="I128" s="26"/>
      <c r="J128" s="133"/>
      <c r="K128" s="26"/>
      <c r="L128" s="27"/>
      <c r="M128" s="62"/>
      <c r="N128" s="53"/>
      <c r="O128" s="63"/>
      <c r="P128" s="134"/>
      <c r="Q128" s="63"/>
      <c r="R128" s="134"/>
      <c r="S128" s="63"/>
      <c r="T128" s="135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T128" s="14"/>
      <c r="AU128" s="14"/>
      <c r="BK128" s="136"/>
    </row>
    <row r="129" spans="1:65" s="12" customFormat="1" ht="25.9" customHeight="1" x14ac:dyDescent="0.2">
      <c r="B129" s="137"/>
      <c r="D129" s="138" t="s">
        <v>69</v>
      </c>
      <c r="E129" s="139" t="s">
        <v>69</v>
      </c>
      <c r="F129" s="139" t="s">
        <v>1599</v>
      </c>
      <c r="J129" s="140"/>
      <c r="L129" s="137"/>
      <c r="M129" s="141"/>
      <c r="N129" s="142"/>
      <c r="O129" s="142"/>
      <c r="P129" s="143"/>
      <c r="Q129" s="142"/>
      <c r="R129" s="143"/>
      <c r="S129" s="142"/>
      <c r="T129" s="144"/>
      <c r="AR129" s="138"/>
      <c r="AT129" s="145"/>
      <c r="AU129" s="145"/>
      <c r="AY129" s="138"/>
      <c r="BK129" s="146"/>
    </row>
    <row r="130" spans="1:65" s="12" customFormat="1" ht="22.9" customHeight="1" x14ac:dyDescent="0.2">
      <c r="B130" s="137"/>
      <c r="D130" s="138" t="s">
        <v>69</v>
      </c>
      <c r="E130" s="147" t="s">
        <v>474</v>
      </c>
      <c r="F130" s="147" t="s">
        <v>1518</v>
      </c>
      <c r="J130" s="148"/>
      <c r="L130" s="137"/>
      <c r="M130" s="141"/>
      <c r="N130" s="142"/>
      <c r="O130" s="142"/>
      <c r="P130" s="143"/>
      <c r="Q130" s="142"/>
      <c r="R130" s="143"/>
      <c r="S130" s="142"/>
      <c r="T130" s="144"/>
      <c r="AR130" s="138"/>
      <c r="AT130" s="145"/>
      <c r="AU130" s="145"/>
      <c r="AY130" s="138"/>
      <c r="BK130" s="146"/>
    </row>
    <row r="131" spans="1:65" s="2" customFormat="1" ht="81" customHeight="1" x14ac:dyDescent="0.2">
      <c r="A131" s="26"/>
      <c r="B131" s="149"/>
      <c r="C131" s="150" t="s">
        <v>77</v>
      </c>
      <c r="D131" s="150" t="s">
        <v>162</v>
      </c>
      <c r="E131" s="151" t="s">
        <v>1600</v>
      </c>
      <c r="F131" s="236" t="s">
        <v>2537</v>
      </c>
      <c r="G131" s="153" t="s">
        <v>266</v>
      </c>
      <c r="H131" s="154">
        <v>25</v>
      </c>
      <c r="I131" s="155"/>
      <c r="J131" s="155"/>
      <c r="K131" s="156"/>
      <c r="L131" s="230"/>
      <c r="M131" s="157"/>
      <c r="N131" s="158"/>
      <c r="O131" s="159"/>
      <c r="P131" s="159"/>
      <c r="Q131" s="159"/>
      <c r="R131" s="159"/>
      <c r="S131" s="159"/>
      <c r="T131" s="160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61"/>
      <c r="AT131" s="161"/>
      <c r="AU131" s="161"/>
      <c r="AY131" s="14"/>
      <c r="BE131" s="162"/>
      <c r="BF131" s="162"/>
      <c r="BG131" s="162"/>
      <c r="BH131" s="162"/>
      <c r="BI131" s="162"/>
      <c r="BJ131" s="14"/>
      <c r="BK131" s="162"/>
      <c r="BL131" s="14"/>
      <c r="BM131" s="161"/>
    </row>
    <row r="132" spans="1:65" s="2" customFormat="1" ht="37.9" customHeight="1" x14ac:dyDescent="0.2">
      <c r="A132" s="26"/>
      <c r="B132" s="149"/>
      <c r="C132" s="150" t="s">
        <v>82</v>
      </c>
      <c r="D132" s="150" t="s">
        <v>162</v>
      </c>
      <c r="E132" s="151" t="s">
        <v>1601</v>
      </c>
      <c r="F132" s="236" t="s">
        <v>2538</v>
      </c>
      <c r="G132" s="153" t="s">
        <v>266</v>
      </c>
      <c r="H132" s="154">
        <v>25</v>
      </c>
      <c r="I132" s="155"/>
      <c r="J132" s="155"/>
      <c r="K132" s="156"/>
      <c r="L132" s="27"/>
      <c r="M132" s="157"/>
      <c r="N132" s="158"/>
      <c r="O132" s="159"/>
      <c r="P132" s="159"/>
      <c r="Q132" s="159"/>
      <c r="R132" s="159"/>
      <c r="S132" s="159"/>
      <c r="T132" s="160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61"/>
      <c r="AT132" s="161"/>
      <c r="AU132" s="161"/>
      <c r="AY132" s="14"/>
      <c r="BE132" s="162"/>
      <c r="BF132" s="162"/>
      <c r="BG132" s="162"/>
      <c r="BH132" s="162"/>
      <c r="BI132" s="162"/>
      <c r="BJ132" s="14"/>
      <c r="BK132" s="162"/>
      <c r="BL132" s="14"/>
      <c r="BM132" s="161"/>
    </row>
    <row r="133" spans="1:65" s="2" customFormat="1" ht="76.349999999999994" customHeight="1" x14ac:dyDescent="0.2">
      <c r="A133" s="26"/>
      <c r="B133" s="149"/>
      <c r="C133" s="150" t="s">
        <v>87</v>
      </c>
      <c r="D133" s="150" t="s">
        <v>162</v>
      </c>
      <c r="E133" s="151" t="s">
        <v>1602</v>
      </c>
      <c r="F133" s="236" t="s">
        <v>2539</v>
      </c>
      <c r="G133" s="153" t="s">
        <v>266</v>
      </c>
      <c r="H133" s="154">
        <v>2</v>
      </c>
      <c r="I133" s="155"/>
      <c r="J133" s="155"/>
      <c r="K133" s="156"/>
      <c r="L133" s="27"/>
      <c r="M133" s="157"/>
      <c r="N133" s="158"/>
      <c r="O133" s="159"/>
      <c r="P133" s="159"/>
      <c r="Q133" s="159"/>
      <c r="R133" s="159"/>
      <c r="S133" s="159"/>
      <c r="T133" s="160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1"/>
      <c r="AT133" s="161"/>
      <c r="AU133" s="161"/>
      <c r="AY133" s="14"/>
      <c r="BE133" s="162"/>
      <c r="BF133" s="162"/>
      <c r="BG133" s="162"/>
      <c r="BH133" s="162"/>
      <c r="BI133" s="162"/>
      <c r="BJ133" s="14"/>
      <c r="BK133" s="162"/>
      <c r="BL133" s="14"/>
      <c r="BM133" s="161"/>
    </row>
    <row r="134" spans="1:65" s="2" customFormat="1" ht="24.2" customHeight="1" x14ac:dyDescent="0.2">
      <c r="A134" s="26"/>
      <c r="B134" s="149"/>
      <c r="C134" s="150" t="s">
        <v>118</v>
      </c>
      <c r="D134" s="150" t="s">
        <v>162</v>
      </c>
      <c r="E134" s="151" t="s">
        <v>1603</v>
      </c>
      <c r="F134" s="236" t="s">
        <v>1604</v>
      </c>
      <c r="G134" s="153" t="s">
        <v>266</v>
      </c>
      <c r="H134" s="154">
        <v>2</v>
      </c>
      <c r="I134" s="155"/>
      <c r="J134" s="155"/>
      <c r="K134" s="156"/>
      <c r="L134" s="27"/>
      <c r="M134" s="157"/>
      <c r="N134" s="158"/>
      <c r="O134" s="159"/>
      <c r="P134" s="159"/>
      <c r="Q134" s="159"/>
      <c r="R134" s="159"/>
      <c r="S134" s="159"/>
      <c r="T134" s="160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1"/>
      <c r="AT134" s="161"/>
      <c r="AU134" s="161"/>
      <c r="AY134" s="14"/>
      <c r="BE134" s="162"/>
      <c r="BF134" s="162"/>
      <c r="BG134" s="162"/>
      <c r="BH134" s="162"/>
      <c r="BI134" s="162"/>
      <c r="BJ134" s="14"/>
      <c r="BK134" s="162"/>
      <c r="BL134" s="14"/>
      <c r="BM134" s="161"/>
    </row>
    <row r="135" spans="1:65" s="2" customFormat="1" ht="76.349999999999994" customHeight="1" x14ac:dyDescent="0.2">
      <c r="A135" s="26"/>
      <c r="B135" s="149"/>
      <c r="C135" s="150" t="s">
        <v>172</v>
      </c>
      <c r="D135" s="150" t="s">
        <v>162</v>
      </c>
      <c r="E135" s="151" t="s">
        <v>1605</v>
      </c>
      <c r="F135" s="236" t="s">
        <v>1606</v>
      </c>
      <c r="G135" s="153" t="s">
        <v>266</v>
      </c>
      <c r="H135" s="154">
        <v>1</v>
      </c>
      <c r="I135" s="155"/>
      <c r="J135" s="155"/>
      <c r="K135" s="156"/>
      <c r="L135" s="27"/>
      <c r="M135" s="157"/>
      <c r="N135" s="158"/>
      <c r="O135" s="159"/>
      <c r="P135" s="159"/>
      <c r="Q135" s="159"/>
      <c r="R135" s="159"/>
      <c r="S135" s="159"/>
      <c r="T135" s="160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1"/>
      <c r="AT135" s="161"/>
      <c r="AU135" s="161"/>
      <c r="AY135" s="14"/>
      <c r="BE135" s="162"/>
      <c r="BF135" s="162"/>
      <c r="BG135" s="162"/>
      <c r="BH135" s="162"/>
      <c r="BI135" s="162"/>
      <c r="BJ135" s="14"/>
      <c r="BK135" s="162"/>
      <c r="BL135" s="14"/>
      <c r="BM135" s="161"/>
    </row>
    <row r="136" spans="1:65" s="2" customFormat="1" ht="52.5" customHeight="1" x14ac:dyDescent="0.2">
      <c r="A136" s="26"/>
      <c r="B136" s="149"/>
      <c r="C136" s="150" t="s">
        <v>165</v>
      </c>
      <c r="D136" s="150" t="s">
        <v>162</v>
      </c>
      <c r="E136" s="151" t="s">
        <v>1607</v>
      </c>
      <c r="F136" s="236" t="s">
        <v>2540</v>
      </c>
      <c r="G136" s="153" t="s">
        <v>266</v>
      </c>
      <c r="H136" s="154">
        <v>1</v>
      </c>
      <c r="I136" s="155"/>
      <c r="J136" s="155"/>
      <c r="K136" s="156"/>
      <c r="L136" s="27"/>
      <c r="M136" s="157"/>
      <c r="N136" s="158"/>
      <c r="O136" s="159"/>
      <c r="P136" s="159"/>
      <c r="Q136" s="159"/>
      <c r="R136" s="159"/>
      <c r="S136" s="159"/>
      <c r="T136" s="160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/>
      <c r="AT136" s="161"/>
      <c r="AU136" s="161"/>
      <c r="AY136" s="14"/>
      <c r="BE136" s="162"/>
      <c r="BF136" s="162"/>
      <c r="BG136" s="162"/>
      <c r="BH136" s="162"/>
      <c r="BI136" s="162"/>
      <c r="BJ136" s="14"/>
      <c r="BK136" s="162"/>
      <c r="BL136" s="14"/>
      <c r="BM136" s="161"/>
    </row>
    <row r="137" spans="1:65" s="2" customFormat="1" ht="78" customHeight="1" x14ac:dyDescent="0.2">
      <c r="A137" s="26"/>
      <c r="B137" s="149"/>
      <c r="C137" s="150" t="s">
        <v>177</v>
      </c>
      <c r="D137" s="150" t="s">
        <v>162</v>
      </c>
      <c r="E137" s="151" t="s">
        <v>1608</v>
      </c>
      <c r="F137" s="236" t="s">
        <v>2541</v>
      </c>
      <c r="G137" s="153" t="s">
        <v>266</v>
      </c>
      <c r="H137" s="154">
        <v>1</v>
      </c>
      <c r="I137" s="155"/>
      <c r="J137" s="155"/>
      <c r="K137" s="156"/>
      <c r="L137" s="27"/>
      <c r="M137" s="157"/>
      <c r="N137" s="158"/>
      <c r="O137" s="159"/>
      <c r="P137" s="159"/>
      <c r="Q137" s="159"/>
      <c r="R137" s="159"/>
      <c r="S137" s="159"/>
      <c r="T137" s="160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/>
      <c r="AT137" s="161"/>
      <c r="AU137" s="161"/>
      <c r="AY137" s="14"/>
      <c r="BE137" s="162"/>
      <c r="BF137" s="162"/>
      <c r="BG137" s="162"/>
      <c r="BH137" s="162"/>
      <c r="BI137" s="162"/>
      <c r="BJ137" s="14"/>
      <c r="BK137" s="162"/>
      <c r="BL137" s="14"/>
      <c r="BM137" s="161"/>
    </row>
    <row r="138" spans="1:65" s="2" customFormat="1" ht="66.75" customHeight="1" x14ac:dyDescent="0.2">
      <c r="A138" s="26"/>
      <c r="B138" s="149"/>
      <c r="C138" s="150" t="s">
        <v>180</v>
      </c>
      <c r="D138" s="150" t="s">
        <v>162</v>
      </c>
      <c r="E138" s="151" t="s">
        <v>1609</v>
      </c>
      <c r="F138" s="236" t="s">
        <v>2542</v>
      </c>
      <c r="G138" s="153" t="s">
        <v>266</v>
      </c>
      <c r="H138" s="154">
        <v>1</v>
      </c>
      <c r="I138" s="155"/>
      <c r="J138" s="155"/>
      <c r="K138" s="156"/>
      <c r="L138" s="27"/>
      <c r="M138" s="157"/>
      <c r="N138" s="158"/>
      <c r="O138" s="159"/>
      <c r="P138" s="159"/>
      <c r="Q138" s="159"/>
      <c r="R138" s="159"/>
      <c r="S138" s="159"/>
      <c r="T138" s="160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1"/>
      <c r="AT138" s="161"/>
      <c r="AU138" s="161"/>
      <c r="AY138" s="14"/>
      <c r="BE138" s="162"/>
      <c r="BF138" s="162"/>
      <c r="BG138" s="162"/>
      <c r="BH138" s="162"/>
      <c r="BI138" s="162"/>
      <c r="BJ138" s="14"/>
      <c r="BK138" s="162"/>
      <c r="BL138" s="14"/>
      <c r="BM138" s="161"/>
    </row>
    <row r="139" spans="1:65" s="2" customFormat="1" ht="39.75" customHeight="1" x14ac:dyDescent="0.2">
      <c r="A139" s="26"/>
      <c r="B139" s="149"/>
      <c r="C139" s="150" t="s">
        <v>189</v>
      </c>
      <c r="D139" s="150" t="s">
        <v>162</v>
      </c>
      <c r="E139" s="151" t="s">
        <v>1610</v>
      </c>
      <c r="F139" s="236" t="s">
        <v>2543</v>
      </c>
      <c r="G139" s="153" t="s">
        <v>266</v>
      </c>
      <c r="H139" s="154">
        <v>50</v>
      </c>
      <c r="I139" s="155"/>
      <c r="J139" s="155"/>
      <c r="K139" s="156"/>
      <c r="L139" s="27"/>
      <c r="M139" s="157"/>
      <c r="N139" s="158"/>
      <c r="O139" s="159"/>
      <c r="P139" s="159"/>
      <c r="Q139" s="159"/>
      <c r="R139" s="159"/>
      <c r="S139" s="159"/>
      <c r="T139" s="160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1"/>
      <c r="AT139" s="161"/>
      <c r="AU139" s="161"/>
      <c r="AY139" s="14"/>
      <c r="BE139" s="162"/>
      <c r="BF139" s="162"/>
      <c r="BG139" s="162"/>
      <c r="BH139" s="162"/>
      <c r="BI139" s="162"/>
      <c r="BJ139" s="14"/>
      <c r="BK139" s="162"/>
      <c r="BL139" s="14"/>
      <c r="BM139" s="161"/>
    </row>
    <row r="140" spans="1:65" s="2" customFormat="1" ht="16.5" customHeight="1" x14ac:dyDescent="0.2">
      <c r="A140" s="26"/>
      <c r="B140" s="149"/>
      <c r="C140" s="150" t="s">
        <v>192</v>
      </c>
      <c r="D140" s="150" t="s">
        <v>162</v>
      </c>
      <c r="E140" s="151" t="s">
        <v>1595</v>
      </c>
      <c r="F140" s="152" t="s">
        <v>1596</v>
      </c>
      <c r="G140" s="153" t="s">
        <v>266</v>
      </c>
      <c r="H140" s="154">
        <v>25</v>
      </c>
      <c r="I140" s="155"/>
      <c r="J140" s="155"/>
      <c r="K140" s="156"/>
      <c r="L140" s="27"/>
      <c r="M140" s="157"/>
      <c r="N140" s="158"/>
      <c r="O140" s="159"/>
      <c r="P140" s="159"/>
      <c r="Q140" s="159"/>
      <c r="R140" s="159"/>
      <c r="S140" s="159"/>
      <c r="T140" s="160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/>
      <c r="AT140" s="161"/>
      <c r="AU140" s="161"/>
      <c r="AY140" s="14"/>
      <c r="BE140" s="162"/>
      <c r="BF140" s="162"/>
      <c r="BG140" s="162"/>
      <c r="BH140" s="162"/>
      <c r="BI140" s="162"/>
      <c r="BJ140" s="14"/>
      <c r="BK140" s="162"/>
      <c r="BL140" s="14"/>
      <c r="BM140" s="161"/>
    </row>
    <row r="141" spans="1:65" s="2" customFormat="1" ht="16.5" customHeight="1" x14ac:dyDescent="0.2">
      <c r="A141" s="26"/>
      <c r="B141" s="149"/>
      <c r="C141" s="150" t="s">
        <v>196</v>
      </c>
      <c r="D141" s="150" t="s">
        <v>162</v>
      </c>
      <c r="E141" s="151" t="s">
        <v>1611</v>
      </c>
      <c r="F141" s="152" t="s">
        <v>1612</v>
      </c>
      <c r="G141" s="153" t="s">
        <v>266</v>
      </c>
      <c r="H141" s="154">
        <v>25</v>
      </c>
      <c r="I141" s="155"/>
      <c r="J141" s="155"/>
      <c r="K141" s="156"/>
      <c r="L141" s="27"/>
      <c r="M141" s="157"/>
      <c r="N141" s="158"/>
      <c r="O141" s="159"/>
      <c r="P141" s="159"/>
      <c r="Q141" s="159"/>
      <c r="R141" s="159"/>
      <c r="S141" s="159"/>
      <c r="T141" s="160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/>
      <c r="AT141" s="161"/>
      <c r="AU141" s="161"/>
      <c r="AY141" s="14"/>
      <c r="BE141" s="162"/>
      <c r="BF141" s="162"/>
      <c r="BG141" s="162"/>
      <c r="BH141" s="162"/>
      <c r="BI141" s="162"/>
      <c r="BJ141" s="14"/>
      <c r="BK141" s="162"/>
      <c r="BL141" s="14"/>
      <c r="BM141" s="161"/>
    </row>
    <row r="142" spans="1:65" s="12" customFormat="1" ht="22.9" customHeight="1" x14ac:dyDescent="0.2">
      <c r="B142" s="137"/>
      <c r="D142" s="138" t="s">
        <v>69</v>
      </c>
      <c r="E142" s="147" t="s">
        <v>620</v>
      </c>
      <c r="F142" s="147" t="s">
        <v>1540</v>
      </c>
      <c r="J142" s="148"/>
      <c r="L142" s="137"/>
      <c r="M142" s="141"/>
      <c r="N142" s="142"/>
      <c r="O142" s="142"/>
      <c r="P142" s="143"/>
      <c r="Q142" s="142"/>
      <c r="R142" s="143"/>
      <c r="S142" s="142"/>
      <c r="T142" s="144"/>
      <c r="AR142" s="138"/>
      <c r="AT142" s="145"/>
      <c r="AU142" s="145"/>
      <c r="AY142" s="138"/>
      <c r="BK142" s="146"/>
    </row>
    <row r="143" spans="1:65" s="2" customFormat="1" ht="21.75" customHeight="1" x14ac:dyDescent="0.2">
      <c r="A143" s="26"/>
      <c r="B143" s="149"/>
      <c r="C143" s="150" t="s">
        <v>199</v>
      </c>
      <c r="D143" s="150" t="s">
        <v>162</v>
      </c>
      <c r="E143" s="151" t="s">
        <v>1613</v>
      </c>
      <c r="F143" s="152" t="s">
        <v>1614</v>
      </c>
      <c r="G143" s="153" t="s">
        <v>1</v>
      </c>
      <c r="H143" s="154">
        <v>0</v>
      </c>
      <c r="I143" s="155"/>
      <c r="J143" s="155"/>
      <c r="K143" s="156"/>
      <c r="L143" s="27"/>
      <c r="M143" s="157"/>
      <c r="N143" s="158"/>
      <c r="O143" s="159"/>
      <c r="P143" s="159"/>
      <c r="Q143" s="159"/>
      <c r="R143" s="159"/>
      <c r="S143" s="159"/>
      <c r="T143" s="160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/>
      <c r="AT143" s="161"/>
      <c r="AU143" s="161"/>
      <c r="AY143" s="14"/>
      <c r="BE143" s="162"/>
      <c r="BF143" s="162"/>
      <c r="BG143" s="162"/>
      <c r="BH143" s="162"/>
      <c r="BI143" s="162"/>
      <c r="BJ143" s="14"/>
      <c r="BK143" s="162"/>
      <c r="BL143" s="14"/>
      <c r="BM143" s="161"/>
    </row>
    <row r="144" spans="1:65" s="2" customFormat="1" ht="33" customHeight="1" x14ac:dyDescent="0.2">
      <c r="A144" s="26"/>
      <c r="B144" s="149"/>
      <c r="C144" s="150" t="s">
        <v>202</v>
      </c>
      <c r="D144" s="150" t="s">
        <v>162</v>
      </c>
      <c r="E144" s="151" t="s">
        <v>1615</v>
      </c>
      <c r="F144" s="152" t="s">
        <v>1551</v>
      </c>
      <c r="G144" s="153" t="s">
        <v>604</v>
      </c>
      <c r="H144" s="154">
        <v>1</v>
      </c>
      <c r="I144" s="155"/>
      <c r="J144" s="155"/>
      <c r="K144" s="156"/>
      <c r="L144" s="27"/>
      <c r="M144" s="157"/>
      <c r="N144" s="158"/>
      <c r="O144" s="159"/>
      <c r="P144" s="159"/>
      <c r="Q144" s="159"/>
      <c r="R144" s="159"/>
      <c r="S144" s="159"/>
      <c r="T144" s="160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/>
      <c r="AT144" s="161"/>
      <c r="AU144" s="161"/>
      <c r="AY144" s="14"/>
      <c r="BE144" s="162"/>
      <c r="BF144" s="162"/>
      <c r="BG144" s="162"/>
      <c r="BH144" s="162"/>
      <c r="BI144" s="162"/>
      <c r="BJ144" s="14"/>
      <c r="BK144" s="162"/>
      <c r="BL144" s="14"/>
      <c r="BM144" s="161"/>
    </row>
    <row r="145" spans="1:65" s="2" customFormat="1" ht="24.2" customHeight="1" x14ac:dyDescent="0.2">
      <c r="A145" s="26"/>
      <c r="B145" s="149"/>
      <c r="C145" s="150" t="s">
        <v>205</v>
      </c>
      <c r="D145" s="150" t="s">
        <v>162</v>
      </c>
      <c r="E145" s="151" t="s">
        <v>1616</v>
      </c>
      <c r="F145" s="152" t="s">
        <v>1617</v>
      </c>
      <c r="G145" s="153" t="s">
        <v>1</v>
      </c>
      <c r="H145" s="154">
        <v>0</v>
      </c>
      <c r="I145" s="155"/>
      <c r="J145" s="155"/>
      <c r="K145" s="156"/>
      <c r="L145" s="27"/>
      <c r="M145" s="157"/>
      <c r="N145" s="158"/>
      <c r="O145" s="159"/>
      <c r="P145" s="159"/>
      <c r="Q145" s="159"/>
      <c r="R145" s="159"/>
      <c r="S145" s="159"/>
      <c r="T145" s="160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/>
      <c r="AT145" s="161"/>
      <c r="AU145" s="161"/>
      <c r="AY145" s="14"/>
      <c r="BE145" s="162"/>
      <c r="BF145" s="162"/>
      <c r="BG145" s="162"/>
      <c r="BH145" s="162"/>
      <c r="BI145" s="162"/>
      <c r="BJ145" s="14"/>
      <c r="BK145" s="162"/>
      <c r="BL145" s="14"/>
      <c r="BM145" s="161"/>
    </row>
    <row r="146" spans="1:65" s="12" customFormat="1" ht="22.9" customHeight="1" x14ac:dyDescent="0.2">
      <c r="B146" s="137"/>
      <c r="D146" s="138" t="s">
        <v>69</v>
      </c>
      <c r="E146" s="147" t="s">
        <v>648</v>
      </c>
      <c r="F146" s="147" t="s">
        <v>1555</v>
      </c>
      <c r="J146" s="148"/>
      <c r="L146" s="137"/>
      <c r="M146" s="141"/>
      <c r="N146" s="142"/>
      <c r="O146" s="142"/>
      <c r="P146" s="143"/>
      <c r="Q146" s="142"/>
      <c r="R146" s="143"/>
      <c r="S146" s="142"/>
      <c r="T146" s="144"/>
      <c r="AR146" s="138"/>
      <c r="AT146" s="145"/>
      <c r="AU146" s="145"/>
      <c r="AY146" s="138"/>
      <c r="BK146" s="146"/>
    </row>
    <row r="147" spans="1:65" s="2" customFormat="1" ht="40.5" customHeight="1" x14ac:dyDescent="0.2">
      <c r="A147" s="26"/>
      <c r="B147" s="149"/>
      <c r="C147" s="150" t="s">
        <v>208</v>
      </c>
      <c r="D147" s="150" t="s">
        <v>162</v>
      </c>
      <c r="E147" s="151" t="s">
        <v>1556</v>
      </c>
      <c r="F147" s="152" t="s">
        <v>1630</v>
      </c>
      <c r="G147" s="153" t="s">
        <v>463</v>
      </c>
      <c r="H147" s="154">
        <v>35</v>
      </c>
      <c r="I147" s="155"/>
      <c r="J147" s="155"/>
      <c r="K147" s="156"/>
      <c r="L147" s="27"/>
      <c r="M147" s="157"/>
      <c r="N147" s="158"/>
      <c r="O147" s="159"/>
      <c r="P147" s="159"/>
      <c r="Q147" s="159"/>
      <c r="R147" s="159"/>
      <c r="S147" s="159"/>
      <c r="T147" s="160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1"/>
      <c r="AT147" s="161"/>
      <c r="AU147" s="161"/>
      <c r="AY147" s="14"/>
      <c r="BE147" s="162"/>
      <c r="BF147" s="162"/>
      <c r="BG147" s="162"/>
      <c r="BH147" s="162"/>
      <c r="BI147" s="162"/>
      <c r="BJ147" s="14"/>
      <c r="BK147" s="162"/>
      <c r="BL147" s="14"/>
      <c r="BM147" s="161"/>
    </row>
    <row r="148" spans="1:65" s="2" customFormat="1" ht="49.5" customHeight="1" x14ac:dyDescent="0.2">
      <c r="A148" s="26"/>
      <c r="B148" s="149"/>
      <c r="C148" s="150" t="s">
        <v>211</v>
      </c>
      <c r="D148" s="150" t="s">
        <v>162</v>
      </c>
      <c r="E148" s="151" t="s">
        <v>1618</v>
      </c>
      <c r="F148" s="152" t="s">
        <v>1639</v>
      </c>
      <c r="G148" s="153" t="s">
        <v>604</v>
      </c>
      <c r="H148" s="154">
        <v>1</v>
      </c>
      <c r="I148" s="155"/>
      <c r="J148" s="155"/>
      <c r="K148" s="156"/>
      <c r="L148" s="27"/>
      <c r="M148" s="157"/>
      <c r="N148" s="158"/>
      <c r="O148" s="159"/>
      <c r="P148" s="159"/>
      <c r="Q148" s="159"/>
      <c r="R148" s="159"/>
      <c r="S148" s="159"/>
      <c r="T148" s="160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1"/>
      <c r="AT148" s="161"/>
      <c r="AU148" s="161"/>
      <c r="AY148" s="14"/>
      <c r="BE148" s="162"/>
      <c r="BF148" s="162"/>
      <c r="BG148" s="162"/>
      <c r="BH148" s="162"/>
      <c r="BI148" s="162"/>
      <c r="BJ148" s="14"/>
      <c r="BK148" s="162"/>
      <c r="BL148" s="14"/>
      <c r="BM148" s="161"/>
    </row>
    <row r="149" spans="1:65" s="2" customFormat="1" ht="16.5" customHeight="1" x14ac:dyDescent="0.2">
      <c r="A149" s="26"/>
      <c r="B149" s="149"/>
      <c r="C149" s="150" t="s">
        <v>216</v>
      </c>
      <c r="D149" s="150" t="s">
        <v>162</v>
      </c>
      <c r="E149" s="151" t="s">
        <v>1619</v>
      </c>
      <c r="F149" s="152" t="s">
        <v>1633</v>
      </c>
      <c r="G149" s="153" t="s">
        <v>604</v>
      </c>
      <c r="H149" s="154">
        <v>1</v>
      </c>
      <c r="I149" s="155"/>
      <c r="J149" s="155"/>
      <c r="K149" s="156"/>
      <c r="L149" s="27"/>
      <c r="M149" s="157"/>
      <c r="N149" s="158"/>
      <c r="O149" s="159"/>
      <c r="P149" s="159"/>
      <c r="Q149" s="159"/>
      <c r="R149" s="159"/>
      <c r="S149" s="159"/>
      <c r="T149" s="160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1"/>
      <c r="AT149" s="161"/>
      <c r="AU149" s="161"/>
      <c r="AY149" s="14"/>
      <c r="BE149" s="162"/>
      <c r="BF149" s="162"/>
      <c r="BG149" s="162"/>
      <c r="BH149" s="162"/>
      <c r="BI149" s="162"/>
      <c r="BJ149" s="14"/>
      <c r="BK149" s="162"/>
      <c r="BL149" s="14"/>
      <c r="BM149" s="161"/>
    </row>
    <row r="150" spans="1:65" s="2" customFormat="1" ht="16.5" customHeight="1" x14ac:dyDescent="0.2">
      <c r="A150" s="26"/>
      <c r="B150" s="149"/>
      <c r="C150" s="150" t="s">
        <v>290</v>
      </c>
      <c r="D150" s="150" t="s">
        <v>162</v>
      </c>
      <c r="E150" s="151" t="s">
        <v>1620</v>
      </c>
      <c r="F150" s="152" t="s">
        <v>1561</v>
      </c>
      <c r="G150" s="153" t="s">
        <v>604</v>
      </c>
      <c r="H150" s="154">
        <v>1</v>
      </c>
      <c r="I150" s="155"/>
      <c r="J150" s="155"/>
      <c r="K150" s="156"/>
      <c r="L150" s="27"/>
      <c r="M150" s="157"/>
      <c r="N150" s="158"/>
      <c r="O150" s="159"/>
      <c r="P150" s="159"/>
      <c r="Q150" s="159"/>
      <c r="R150" s="159"/>
      <c r="S150" s="159"/>
      <c r="T150" s="160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1"/>
      <c r="AT150" s="161"/>
      <c r="AU150" s="161"/>
      <c r="AY150" s="14"/>
      <c r="BE150" s="162"/>
      <c r="BF150" s="162"/>
      <c r="BG150" s="162"/>
      <c r="BH150" s="162"/>
      <c r="BI150" s="162"/>
      <c r="BJ150" s="14"/>
      <c r="BK150" s="162"/>
      <c r="BL150" s="14"/>
      <c r="BM150" s="161"/>
    </row>
    <row r="151" spans="1:65" s="2" customFormat="1" ht="6.95" customHeight="1" x14ac:dyDescent="0.2">
      <c r="A151" s="26"/>
      <c r="B151" s="44"/>
      <c r="C151" s="45"/>
      <c r="D151" s="45"/>
      <c r="E151" s="45"/>
      <c r="F151" s="45"/>
      <c r="G151" s="45"/>
      <c r="H151" s="45"/>
      <c r="I151" s="45"/>
      <c r="J151" s="45"/>
      <c r="K151" s="45"/>
      <c r="L151" s="27"/>
      <c r="M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</row>
  </sheetData>
  <autoFilter ref="C127:K150"/>
  <mergeCells count="15">
    <mergeCell ref="E114:H114"/>
    <mergeCell ref="E118:H118"/>
    <mergeCell ref="E116:H116"/>
    <mergeCell ref="E120:H120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0"/>
  <sheetViews>
    <sheetView showGridLines="0" topLeftCell="C1" workbookViewId="0">
      <selection activeCell="L31" sqref="L31:P31"/>
    </sheetView>
  </sheetViews>
  <sheetFormatPr defaultRowHeight="11.25" x14ac:dyDescent="0.2"/>
  <cols>
    <col min="1" max="1" width="8.33203125" style="247" customWidth="1"/>
    <col min="2" max="2" width="1.6640625" style="247" customWidth="1"/>
    <col min="3" max="3" width="4.1640625" style="247" customWidth="1"/>
    <col min="4" max="33" width="2.6640625" style="247" customWidth="1"/>
    <col min="34" max="34" width="3.33203125" style="247" customWidth="1"/>
    <col min="35" max="35" width="31.6640625" style="247" customWidth="1"/>
    <col min="36" max="37" width="2.5" style="247" customWidth="1"/>
    <col min="38" max="38" width="8.33203125" style="247" customWidth="1"/>
    <col min="39" max="39" width="3.33203125" style="247" customWidth="1"/>
    <col min="40" max="40" width="13.33203125" style="247" customWidth="1"/>
    <col min="41" max="41" width="7.5" style="247" customWidth="1"/>
    <col min="42" max="42" width="4.1640625" style="247" customWidth="1"/>
    <col min="43" max="43" width="15.6640625" style="247" hidden="1" customWidth="1"/>
    <col min="44" max="44" width="15.33203125" style="247" customWidth="1"/>
    <col min="45" max="47" width="25.83203125" style="247" hidden="1" customWidth="1"/>
    <col min="48" max="49" width="21.6640625" style="247" hidden="1" customWidth="1"/>
    <col min="50" max="51" width="25" style="247" hidden="1" customWidth="1"/>
    <col min="52" max="52" width="21.6640625" style="247" hidden="1" customWidth="1"/>
    <col min="53" max="53" width="19.1640625" style="247" hidden="1" customWidth="1"/>
    <col min="54" max="54" width="25" style="247" hidden="1" customWidth="1"/>
    <col min="55" max="55" width="21.6640625" style="247" hidden="1" customWidth="1"/>
    <col min="56" max="56" width="19.1640625" style="247" hidden="1" customWidth="1"/>
    <col min="57" max="57" width="66.5" style="247" customWidth="1"/>
    <col min="58" max="16384" width="9.33203125" style="247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 x14ac:dyDescent="0.2">
      <c r="AR2" s="593" t="s">
        <v>5</v>
      </c>
      <c r="AS2" s="594"/>
      <c r="AT2" s="594"/>
      <c r="AU2" s="594"/>
      <c r="AV2" s="594"/>
      <c r="AW2" s="594"/>
      <c r="AX2" s="594"/>
      <c r="AY2" s="594"/>
      <c r="AZ2" s="594"/>
      <c r="BA2" s="594"/>
      <c r="BB2" s="594"/>
      <c r="BC2" s="594"/>
      <c r="BD2" s="594"/>
      <c r="BE2" s="594"/>
      <c r="BS2" s="185" t="s">
        <v>6</v>
      </c>
      <c r="BT2" s="185" t="s">
        <v>7</v>
      </c>
    </row>
    <row r="3" spans="1:74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85" t="s">
        <v>6</v>
      </c>
      <c r="BT3" s="185" t="s">
        <v>7</v>
      </c>
    </row>
    <row r="4" spans="1:74" ht="24.95" customHeight="1" x14ac:dyDescent="0.2">
      <c r="B4" s="17"/>
      <c r="D4" s="18" t="s">
        <v>8</v>
      </c>
      <c r="AR4" s="17"/>
      <c r="AS4" s="19"/>
      <c r="BS4" s="185"/>
    </row>
    <row r="5" spans="1:74" ht="12" customHeight="1" x14ac:dyDescent="0.2">
      <c r="B5" s="17"/>
      <c r="D5" s="20" t="s">
        <v>11</v>
      </c>
      <c r="K5" s="595" t="s">
        <v>12</v>
      </c>
      <c r="L5" s="594"/>
      <c r="M5" s="594"/>
      <c r="N5" s="594"/>
      <c r="O5" s="594"/>
      <c r="P5" s="594"/>
      <c r="Q5" s="594"/>
      <c r="R5" s="594"/>
      <c r="S5" s="594"/>
      <c r="T5" s="594"/>
      <c r="U5" s="594"/>
      <c r="V5" s="594"/>
      <c r="W5" s="594"/>
      <c r="X5" s="594"/>
      <c r="Y5" s="594"/>
      <c r="Z5" s="594"/>
      <c r="AA5" s="594"/>
      <c r="AB5" s="594"/>
      <c r="AC5" s="594"/>
      <c r="AD5" s="594"/>
      <c r="AE5" s="594"/>
      <c r="AF5" s="594"/>
      <c r="AG5" s="594"/>
      <c r="AH5" s="594"/>
      <c r="AI5" s="594"/>
      <c r="AJ5" s="594"/>
      <c r="AK5" s="594"/>
      <c r="AL5" s="594"/>
      <c r="AM5" s="594"/>
      <c r="AN5" s="594"/>
      <c r="AO5" s="594"/>
      <c r="AR5" s="17"/>
      <c r="BS5" s="185"/>
    </row>
    <row r="6" spans="1:74" ht="36.950000000000003" customHeight="1" x14ac:dyDescent="0.2">
      <c r="B6" s="17"/>
      <c r="D6" s="22" t="s">
        <v>13</v>
      </c>
      <c r="K6" s="596" t="s">
        <v>1875</v>
      </c>
      <c r="L6" s="594"/>
      <c r="M6" s="594"/>
      <c r="N6" s="594"/>
      <c r="O6" s="594"/>
      <c r="P6" s="594"/>
      <c r="Q6" s="594"/>
      <c r="R6" s="594"/>
      <c r="S6" s="594"/>
      <c r="T6" s="594"/>
      <c r="U6" s="594"/>
      <c r="V6" s="594"/>
      <c r="W6" s="594"/>
      <c r="X6" s="594"/>
      <c r="Y6" s="594"/>
      <c r="Z6" s="594"/>
      <c r="AA6" s="594"/>
      <c r="AB6" s="594"/>
      <c r="AC6" s="594"/>
      <c r="AD6" s="594"/>
      <c r="AE6" s="594"/>
      <c r="AF6" s="594"/>
      <c r="AG6" s="594"/>
      <c r="AH6" s="594"/>
      <c r="AI6" s="594"/>
      <c r="AJ6" s="594"/>
      <c r="AK6" s="594"/>
      <c r="AL6" s="594"/>
      <c r="AM6" s="594"/>
      <c r="AN6" s="594"/>
      <c r="AO6" s="594"/>
      <c r="AR6" s="17"/>
      <c r="BS6" s="185"/>
    </row>
    <row r="7" spans="1:74" ht="36.950000000000003" customHeight="1" x14ac:dyDescent="0.2">
      <c r="B7" s="17"/>
      <c r="D7" s="22" t="s">
        <v>130</v>
      </c>
      <c r="K7" s="620" t="s">
        <v>1877</v>
      </c>
      <c r="L7" s="594"/>
      <c r="M7" s="594"/>
      <c r="N7" s="594"/>
      <c r="O7" s="594"/>
      <c r="P7" s="594"/>
      <c r="Q7" s="594"/>
      <c r="R7" s="594"/>
      <c r="S7" s="594"/>
      <c r="T7" s="594"/>
      <c r="U7" s="594"/>
      <c r="V7" s="594"/>
      <c r="W7" s="594"/>
      <c r="X7" s="594"/>
      <c r="Y7" s="594"/>
      <c r="Z7" s="594"/>
      <c r="AA7" s="594"/>
      <c r="AB7" s="594"/>
      <c r="AC7" s="594"/>
      <c r="AD7" s="594"/>
      <c r="AE7" s="594"/>
      <c r="AF7" s="594"/>
      <c r="AG7" s="594"/>
      <c r="AH7" s="594"/>
      <c r="AI7" s="594"/>
      <c r="AJ7" s="594"/>
      <c r="AK7" s="594"/>
      <c r="AL7" s="594"/>
      <c r="AM7" s="594"/>
      <c r="AN7" s="594"/>
      <c r="AO7" s="594"/>
      <c r="AR7" s="17"/>
      <c r="BS7" s="185"/>
    </row>
    <row r="8" spans="1:74" ht="12" customHeight="1" x14ac:dyDescent="0.2">
      <c r="B8" s="17"/>
      <c r="D8" s="257" t="s">
        <v>14</v>
      </c>
      <c r="K8" s="246" t="s">
        <v>1</v>
      </c>
      <c r="AK8" s="257" t="s">
        <v>15</v>
      </c>
      <c r="AN8" s="246" t="s">
        <v>1</v>
      </c>
      <c r="AR8" s="17"/>
      <c r="BS8" s="185"/>
    </row>
    <row r="9" spans="1:74" ht="12" customHeight="1" x14ac:dyDescent="0.2">
      <c r="B9" s="17"/>
      <c r="D9" s="257" t="s">
        <v>16</v>
      </c>
      <c r="K9" s="246" t="s">
        <v>17</v>
      </c>
      <c r="AK9" s="257" t="s">
        <v>18</v>
      </c>
      <c r="AN9" s="238"/>
      <c r="AR9" s="17"/>
      <c r="BS9" s="185"/>
    </row>
    <row r="10" spans="1:74" ht="14.45" customHeight="1" x14ac:dyDescent="0.2">
      <c r="B10" s="17"/>
      <c r="AR10" s="17"/>
      <c r="BS10" s="185"/>
    </row>
    <row r="11" spans="1:74" ht="12" customHeight="1" x14ac:dyDescent="0.2">
      <c r="B11" s="17"/>
      <c r="D11" s="257" t="s">
        <v>19</v>
      </c>
      <c r="AK11" s="257" t="s">
        <v>20</v>
      </c>
      <c r="AN11" s="246" t="s">
        <v>1</v>
      </c>
      <c r="AR11" s="17"/>
      <c r="BS11" s="185"/>
    </row>
    <row r="12" spans="1:74" ht="18.399999999999999" customHeight="1" x14ac:dyDescent="0.2">
      <c r="B12" s="17"/>
      <c r="E12" s="246" t="s">
        <v>21</v>
      </c>
      <c r="AK12" s="257" t="s">
        <v>22</v>
      </c>
      <c r="AN12" s="246" t="s">
        <v>1</v>
      </c>
      <c r="AR12" s="17"/>
      <c r="BS12" s="185"/>
    </row>
    <row r="13" spans="1:74" ht="6.95" customHeight="1" x14ac:dyDescent="0.2">
      <c r="B13" s="17"/>
      <c r="AR13" s="17"/>
      <c r="BS13" s="185"/>
    </row>
    <row r="14" spans="1:74" ht="12" customHeight="1" x14ac:dyDescent="0.2">
      <c r="B14" s="17"/>
      <c r="D14" s="257" t="s">
        <v>23</v>
      </c>
      <c r="AK14" s="257" t="s">
        <v>20</v>
      </c>
      <c r="AN14" s="246" t="s">
        <v>1</v>
      </c>
      <c r="AR14" s="17"/>
      <c r="BS14" s="185"/>
    </row>
    <row r="15" spans="1:74" ht="12.75" x14ac:dyDescent="0.2">
      <c r="B15" s="17"/>
      <c r="E15" s="246" t="s">
        <v>21</v>
      </c>
      <c r="AK15" s="257" t="s">
        <v>22</v>
      </c>
      <c r="AN15" s="246" t="s">
        <v>1</v>
      </c>
      <c r="AR15" s="17"/>
      <c r="BS15" s="185"/>
    </row>
    <row r="16" spans="1:74" ht="6.95" customHeight="1" x14ac:dyDescent="0.2">
      <c r="B16" s="17"/>
      <c r="AR16" s="17"/>
      <c r="BS16" s="185"/>
    </row>
    <row r="17" spans="1:71" ht="12" customHeight="1" x14ac:dyDescent="0.2">
      <c r="B17" s="17"/>
      <c r="D17" s="257" t="s">
        <v>24</v>
      </c>
      <c r="AK17" s="257" t="s">
        <v>20</v>
      </c>
      <c r="AN17" s="246" t="s">
        <v>1</v>
      </c>
      <c r="AR17" s="17"/>
      <c r="BS17" s="185"/>
    </row>
    <row r="18" spans="1:71" ht="18.399999999999999" customHeight="1" x14ac:dyDescent="0.2">
      <c r="B18" s="17"/>
      <c r="E18" s="246" t="s">
        <v>25</v>
      </c>
      <c r="AK18" s="257" t="s">
        <v>22</v>
      </c>
      <c r="AN18" s="246" t="s">
        <v>1</v>
      </c>
      <c r="AR18" s="17"/>
      <c r="BS18" s="185"/>
    </row>
    <row r="19" spans="1:71" ht="6.95" customHeight="1" x14ac:dyDescent="0.2">
      <c r="B19" s="17"/>
      <c r="AR19" s="17"/>
      <c r="BS19" s="185"/>
    </row>
    <row r="20" spans="1:71" ht="12" customHeight="1" x14ac:dyDescent="0.2">
      <c r="B20" s="17"/>
      <c r="D20" s="257" t="s">
        <v>27</v>
      </c>
      <c r="AK20" s="257" t="s">
        <v>20</v>
      </c>
      <c r="AN20" s="246" t="s">
        <v>1</v>
      </c>
      <c r="AR20" s="17"/>
      <c r="BS20" s="185"/>
    </row>
    <row r="21" spans="1:71" ht="18.399999999999999" customHeight="1" x14ac:dyDescent="0.2">
      <c r="B21" s="17"/>
      <c r="E21" s="246" t="s">
        <v>28</v>
      </c>
      <c r="AK21" s="257" t="s">
        <v>22</v>
      </c>
      <c r="AN21" s="246" t="s">
        <v>1</v>
      </c>
      <c r="AR21" s="17"/>
      <c r="BS21" s="185"/>
    </row>
    <row r="22" spans="1:71" ht="6.95" customHeight="1" x14ac:dyDescent="0.2">
      <c r="B22" s="17"/>
      <c r="AR22" s="17"/>
    </row>
    <row r="23" spans="1:71" ht="12" customHeight="1" x14ac:dyDescent="0.2">
      <c r="B23" s="17"/>
      <c r="D23" s="257" t="s">
        <v>29</v>
      </c>
      <c r="AR23" s="17"/>
    </row>
    <row r="24" spans="1:71" ht="16.5" customHeight="1" x14ac:dyDescent="0.2">
      <c r="B24" s="17"/>
      <c r="E24" s="597" t="s">
        <v>1</v>
      </c>
      <c r="F24" s="597"/>
      <c r="G24" s="597"/>
      <c r="H24" s="597"/>
      <c r="I24" s="597"/>
      <c r="J24" s="597"/>
      <c r="K24" s="597"/>
      <c r="L24" s="597"/>
      <c r="M24" s="597"/>
      <c r="N24" s="597"/>
      <c r="O24" s="597"/>
      <c r="P24" s="597"/>
      <c r="Q24" s="597"/>
      <c r="R24" s="597"/>
      <c r="S24" s="597"/>
      <c r="T24" s="597"/>
      <c r="U24" s="597"/>
      <c r="V24" s="597"/>
      <c r="W24" s="597"/>
      <c r="X24" s="597"/>
      <c r="Y24" s="597"/>
      <c r="Z24" s="597"/>
      <c r="AA24" s="597"/>
      <c r="AB24" s="597"/>
      <c r="AC24" s="597"/>
      <c r="AD24" s="597"/>
      <c r="AE24" s="597"/>
      <c r="AF24" s="597"/>
      <c r="AG24" s="597"/>
      <c r="AH24" s="597"/>
      <c r="AI24" s="597"/>
      <c r="AJ24" s="597"/>
      <c r="AK24" s="597"/>
      <c r="AL24" s="597"/>
      <c r="AM24" s="597"/>
      <c r="AN24" s="597"/>
      <c r="AR24" s="17"/>
    </row>
    <row r="25" spans="1:71" ht="6.95" customHeight="1" x14ac:dyDescent="0.2">
      <c r="B25" s="17"/>
      <c r="AR25" s="17"/>
    </row>
    <row r="26" spans="1:71" ht="6.95" customHeight="1" x14ac:dyDescent="0.2">
      <c r="B26" s="17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R26" s="17"/>
    </row>
    <row r="27" spans="1:71" s="184" customFormat="1" ht="25.9" customHeight="1" x14ac:dyDescent="0.2">
      <c r="A27" s="259"/>
      <c r="B27" s="187"/>
      <c r="C27" s="259"/>
      <c r="D27" s="28" t="s">
        <v>30</v>
      </c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  <c r="AF27" s="249"/>
      <c r="AG27" s="249"/>
      <c r="AH27" s="249"/>
      <c r="AI27" s="249"/>
      <c r="AJ27" s="249"/>
      <c r="AK27" s="598"/>
      <c r="AL27" s="599"/>
      <c r="AM27" s="599"/>
      <c r="AN27" s="599"/>
      <c r="AO27" s="599"/>
      <c r="AP27" s="259"/>
      <c r="AQ27" s="259"/>
      <c r="AR27" s="187"/>
      <c r="BE27" s="259"/>
    </row>
    <row r="28" spans="1:71" s="184" customFormat="1" ht="6.95" customHeight="1" x14ac:dyDescent="0.2">
      <c r="A28" s="259"/>
      <c r="B28" s="187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59"/>
      <c r="AJ28" s="259"/>
      <c r="AK28" s="259"/>
      <c r="AL28" s="259"/>
      <c r="AM28" s="259"/>
      <c r="AN28" s="259"/>
      <c r="AO28" s="259"/>
      <c r="AP28" s="259"/>
      <c r="AQ28" s="259"/>
      <c r="AR28" s="187"/>
      <c r="BE28" s="259"/>
    </row>
    <row r="29" spans="1:71" s="184" customFormat="1" ht="12.75" x14ac:dyDescent="0.2">
      <c r="A29" s="259"/>
      <c r="B29" s="187"/>
      <c r="C29" s="259"/>
      <c r="D29" s="259"/>
      <c r="E29" s="259"/>
      <c r="F29" s="259"/>
      <c r="G29" s="259"/>
      <c r="H29" s="259"/>
      <c r="I29" s="259"/>
      <c r="J29" s="259"/>
      <c r="K29" s="259"/>
      <c r="L29" s="592" t="s">
        <v>31</v>
      </c>
      <c r="M29" s="592"/>
      <c r="N29" s="592"/>
      <c r="O29" s="592"/>
      <c r="P29" s="592"/>
      <c r="Q29" s="259"/>
      <c r="R29" s="259"/>
      <c r="S29" s="259"/>
      <c r="T29" s="259"/>
      <c r="U29" s="259"/>
      <c r="V29" s="259"/>
      <c r="W29" s="592" t="s">
        <v>32</v>
      </c>
      <c r="X29" s="592"/>
      <c r="Y29" s="592"/>
      <c r="Z29" s="592"/>
      <c r="AA29" s="592"/>
      <c r="AB29" s="592"/>
      <c r="AC29" s="592"/>
      <c r="AD29" s="592"/>
      <c r="AE29" s="592"/>
      <c r="AF29" s="259"/>
      <c r="AG29" s="259"/>
      <c r="AH29" s="259"/>
      <c r="AI29" s="259"/>
      <c r="AJ29" s="259"/>
      <c r="AK29" s="592" t="s">
        <v>33</v>
      </c>
      <c r="AL29" s="592"/>
      <c r="AM29" s="592"/>
      <c r="AN29" s="592"/>
      <c r="AO29" s="592"/>
      <c r="AP29" s="259"/>
      <c r="AQ29" s="259"/>
      <c r="AR29" s="187"/>
      <c r="BE29" s="259"/>
    </row>
    <row r="30" spans="1:71" s="252" customFormat="1" ht="14.45" customHeight="1" x14ac:dyDescent="0.2">
      <c r="B30" s="31"/>
      <c r="D30" s="257" t="s">
        <v>34</v>
      </c>
      <c r="F30" s="32" t="s">
        <v>35</v>
      </c>
      <c r="L30" s="589">
        <v>0.2</v>
      </c>
      <c r="M30" s="590"/>
      <c r="N30" s="590"/>
      <c r="O30" s="590"/>
      <c r="P30" s="590"/>
      <c r="Q30" s="251"/>
      <c r="R30" s="251"/>
      <c r="S30" s="251"/>
      <c r="T30" s="251"/>
      <c r="U30" s="251"/>
      <c r="V30" s="251"/>
      <c r="W30" s="591">
        <f>ROUND(AZ95, 2)</f>
        <v>0</v>
      </c>
      <c r="X30" s="590"/>
      <c r="Y30" s="590"/>
      <c r="Z30" s="590"/>
      <c r="AA30" s="590"/>
      <c r="AB30" s="590"/>
      <c r="AC30" s="590"/>
      <c r="AD30" s="590"/>
      <c r="AE30" s="590"/>
      <c r="AF30" s="251"/>
      <c r="AG30" s="251"/>
      <c r="AH30" s="251"/>
      <c r="AI30" s="251"/>
      <c r="AJ30" s="251"/>
      <c r="AK30" s="591">
        <f>ROUND(AV95, 2)</f>
        <v>0</v>
      </c>
      <c r="AL30" s="590"/>
      <c r="AM30" s="590"/>
      <c r="AN30" s="590"/>
      <c r="AO30" s="590"/>
      <c r="AP30" s="251"/>
      <c r="AQ30" s="251"/>
      <c r="AR30" s="34"/>
      <c r="AS30" s="251"/>
      <c r="AT30" s="251"/>
      <c r="AU30" s="251"/>
      <c r="AV30" s="251"/>
      <c r="AW30" s="251"/>
      <c r="AX30" s="251"/>
      <c r="AY30" s="251"/>
      <c r="AZ30" s="251"/>
    </row>
    <row r="31" spans="1:71" s="252" customFormat="1" ht="14.45" customHeight="1" x14ac:dyDescent="0.2">
      <c r="B31" s="31"/>
      <c r="F31" s="32" t="s">
        <v>36</v>
      </c>
      <c r="L31" s="586">
        <v>0.23</v>
      </c>
      <c r="M31" s="587"/>
      <c r="N31" s="587"/>
      <c r="O31" s="587"/>
      <c r="P31" s="587"/>
      <c r="W31" s="588"/>
      <c r="X31" s="587"/>
      <c r="Y31" s="587"/>
      <c r="Z31" s="587"/>
      <c r="AA31" s="587"/>
      <c r="AB31" s="587"/>
      <c r="AC31" s="587"/>
      <c r="AD31" s="587"/>
      <c r="AE31" s="587"/>
      <c r="AK31" s="588"/>
      <c r="AL31" s="587"/>
      <c r="AM31" s="587"/>
      <c r="AN31" s="587"/>
      <c r="AO31" s="587"/>
      <c r="AR31" s="31"/>
    </row>
    <row r="32" spans="1:71" s="252" customFormat="1" ht="14.45" hidden="1" customHeight="1" x14ac:dyDescent="0.2">
      <c r="B32" s="31"/>
      <c r="F32" s="257" t="s">
        <v>37</v>
      </c>
      <c r="L32" s="586">
        <v>0.2</v>
      </c>
      <c r="M32" s="587"/>
      <c r="N32" s="587"/>
      <c r="O32" s="587"/>
      <c r="P32" s="587"/>
      <c r="W32" s="588">
        <f>ROUND(BB95, 2)</f>
        <v>0</v>
      </c>
      <c r="X32" s="587"/>
      <c r="Y32" s="587"/>
      <c r="Z32" s="587"/>
      <c r="AA32" s="587"/>
      <c r="AB32" s="587"/>
      <c r="AC32" s="587"/>
      <c r="AD32" s="587"/>
      <c r="AE32" s="587"/>
      <c r="AK32" s="588">
        <v>0</v>
      </c>
      <c r="AL32" s="587"/>
      <c r="AM32" s="587"/>
      <c r="AN32" s="587"/>
      <c r="AO32" s="587"/>
      <c r="AR32" s="31"/>
    </row>
    <row r="33" spans="1:57" s="252" customFormat="1" ht="14.45" hidden="1" customHeight="1" x14ac:dyDescent="0.2">
      <c r="B33" s="31"/>
      <c r="F33" s="257" t="s">
        <v>38</v>
      </c>
      <c r="L33" s="586">
        <v>0.2</v>
      </c>
      <c r="M33" s="587"/>
      <c r="N33" s="587"/>
      <c r="O33" s="587"/>
      <c r="P33" s="587"/>
      <c r="W33" s="588">
        <f>ROUND(BC95, 2)</f>
        <v>0</v>
      </c>
      <c r="X33" s="587"/>
      <c r="Y33" s="587"/>
      <c r="Z33" s="587"/>
      <c r="AA33" s="587"/>
      <c r="AB33" s="587"/>
      <c r="AC33" s="587"/>
      <c r="AD33" s="587"/>
      <c r="AE33" s="587"/>
      <c r="AK33" s="588">
        <v>0</v>
      </c>
      <c r="AL33" s="587"/>
      <c r="AM33" s="587"/>
      <c r="AN33" s="587"/>
      <c r="AO33" s="587"/>
      <c r="AR33" s="31"/>
    </row>
    <row r="34" spans="1:57" s="252" customFormat="1" ht="14.45" hidden="1" customHeight="1" x14ac:dyDescent="0.2">
      <c r="B34" s="31"/>
      <c r="F34" s="32" t="s">
        <v>39</v>
      </c>
      <c r="L34" s="589">
        <v>0</v>
      </c>
      <c r="M34" s="590"/>
      <c r="N34" s="590"/>
      <c r="O34" s="590"/>
      <c r="P34" s="590"/>
      <c r="Q34" s="251"/>
      <c r="R34" s="251"/>
      <c r="S34" s="251"/>
      <c r="T34" s="251"/>
      <c r="U34" s="251"/>
      <c r="V34" s="251"/>
      <c r="W34" s="591">
        <f>ROUND(BD95, 2)</f>
        <v>0</v>
      </c>
      <c r="X34" s="590"/>
      <c r="Y34" s="590"/>
      <c r="Z34" s="590"/>
      <c r="AA34" s="590"/>
      <c r="AB34" s="590"/>
      <c r="AC34" s="590"/>
      <c r="AD34" s="590"/>
      <c r="AE34" s="590"/>
      <c r="AF34" s="251"/>
      <c r="AG34" s="251"/>
      <c r="AH34" s="251"/>
      <c r="AI34" s="251"/>
      <c r="AJ34" s="251"/>
      <c r="AK34" s="591">
        <v>0</v>
      </c>
      <c r="AL34" s="590"/>
      <c r="AM34" s="590"/>
      <c r="AN34" s="590"/>
      <c r="AO34" s="590"/>
      <c r="AP34" s="251"/>
      <c r="AQ34" s="251"/>
      <c r="AR34" s="34"/>
      <c r="AS34" s="251"/>
      <c r="AT34" s="251"/>
      <c r="AU34" s="251"/>
      <c r="AV34" s="251"/>
      <c r="AW34" s="251"/>
      <c r="AX34" s="251"/>
      <c r="AY34" s="251"/>
      <c r="AZ34" s="251"/>
    </row>
    <row r="35" spans="1:57" s="184" customFormat="1" ht="6.95" customHeight="1" x14ac:dyDescent="0.2">
      <c r="A35" s="259"/>
      <c r="B35" s="187"/>
      <c r="C35" s="259"/>
      <c r="D35" s="259"/>
      <c r="E35" s="259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  <c r="AF35" s="259"/>
      <c r="AG35" s="259"/>
      <c r="AH35" s="259"/>
      <c r="AI35" s="259"/>
      <c r="AJ35" s="259"/>
      <c r="AK35" s="259"/>
      <c r="AL35" s="259"/>
      <c r="AM35" s="259"/>
      <c r="AN35" s="259"/>
      <c r="AO35" s="259"/>
      <c r="AP35" s="259"/>
      <c r="AQ35" s="259"/>
      <c r="AR35" s="187"/>
      <c r="BE35" s="259"/>
    </row>
    <row r="36" spans="1:57" s="184" customFormat="1" ht="25.9" customHeight="1" x14ac:dyDescent="0.2">
      <c r="A36" s="259"/>
      <c r="B36" s="187"/>
      <c r="C36" s="35"/>
      <c r="D36" s="36" t="s">
        <v>40</v>
      </c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38" t="s">
        <v>41</v>
      </c>
      <c r="U36" s="253"/>
      <c r="V36" s="253"/>
      <c r="W36" s="253"/>
      <c r="X36" s="579" t="s">
        <v>42</v>
      </c>
      <c r="Y36" s="580"/>
      <c r="Z36" s="580"/>
      <c r="AA36" s="580"/>
      <c r="AB36" s="580"/>
      <c r="AC36" s="253"/>
      <c r="AD36" s="253"/>
      <c r="AE36" s="253"/>
      <c r="AF36" s="253"/>
      <c r="AG36" s="253"/>
      <c r="AH36" s="253"/>
      <c r="AI36" s="253"/>
      <c r="AJ36" s="253"/>
      <c r="AK36" s="581"/>
      <c r="AL36" s="580"/>
      <c r="AM36" s="580"/>
      <c r="AN36" s="580"/>
      <c r="AO36" s="582"/>
      <c r="AP36" s="35"/>
      <c r="AQ36" s="35"/>
      <c r="AR36" s="187"/>
      <c r="BE36" s="259"/>
    </row>
    <row r="37" spans="1:57" s="184" customFormat="1" ht="6.95" customHeight="1" x14ac:dyDescent="0.2">
      <c r="A37" s="259"/>
      <c r="B37" s="187"/>
      <c r="C37" s="259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59"/>
      <c r="AK37" s="259"/>
      <c r="AL37" s="259"/>
      <c r="AM37" s="259"/>
      <c r="AN37" s="259"/>
      <c r="AO37" s="259"/>
      <c r="AP37" s="259"/>
      <c r="AQ37" s="259"/>
      <c r="AR37" s="187"/>
      <c r="BE37" s="259"/>
    </row>
    <row r="38" spans="1:57" s="184" customFormat="1" ht="14.45" customHeight="1" x14ac:dyDescent="0.2">
      <c r="A38" s="259"/>
      <c r="B38" s="187"/>
      <c r="C38" s="259"/>
      <c r="D38" s="259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  <c r="AF38" s="259"/>
      <c r="AG38" s="259"/>
      <c r="AH38" s="259"/>
      <c r="AI38" s="259"/>
      <c r="AJ38" s="259"/>
      <c r="AK38" s="259"/>
      <c r="AL38" s="259"/>
      <c r="AM38" s="259"/>
      <c r="AN38" s="259"/>
      <c r="AO38" s="259"/>
      <c r="AP38" s="259"/>
      <c r="AQ38" s="259"/>
      <c r="AR38" s="187"/>
      <c r="BE38" s="259"/>
    </row>
    <row r="39" spans="1:57" ht="14.45" customHeight="1" x14ac:dyDescent="0.2">
      <c r="B39" s="17"/>
      <c r="AR39" s="17"/>
    </row>
    <row r="40" spans="1:57" ht="14.45" customHeight="1" x14ac:dyDescent="0.2">
      <c r="B40" s="17"/>
      <c r="AR40" s="17"/>
    </row>
    <row r="41" spans="1:57" ht="14.45" customHeight="1" x14ac:dyDescent="0.2">
      <c r="B41" s="17"/>
      <c r="AR41" s="17"/>
    </row>
    <row r="42" spans="1:57" ht="14.45" customHeight="1" x14ac:dyDescent="0.2">
      <c r="B42" s="17"/>
      <c r="AR42" s="17"/>
    </row>
    <row r="43" spans="1:57" ht="14.45" customHeight="1" x14ac:dyDescent="0.2">
      <c r="B43" s="17"/>
      <c r="AR43" s="17"/>
    </row>
    <row r="44" spans="1:57" ht="14.45" customHeight="1" x14ac:dyDescent="0.2">
      <c r="B44" s="17"/>
      <c r="AR44" s="17"/>
    </row>
    <row r="45" spans="1:57" ht="14.45" customHeight="1" x14ac:dyDescent="0.2">
      <c r="B45" s="17"/>
      <c r="AR45" s="17"/>
    </row>
    <row r="46" spans="1:57" ht="14.45" customHeight="1" x14ac:dyDescent="0.2">
      <c r="B46" s="17"/>
      <c r="AR46" s="17"/>
    </row>
    <row r="47" spans="1:57" ht="14.45" customHeight="1" x14ac:dyDescent="0.2">
      <c r="B47" s="17"/>
      <c r="AR47" s="17"/>
    </row>
    <row r="48" spans="1:57" ht="14.45" customHeight="1" x14ac:dyDescent="0.2">
      <c r="B48" s="17"/>
      <c r="AR48" s="17"/>
    </row>
    <row r="49" spans="1:57" ht="14.45" customHeight="1" x14ac:dyDescent="0.2">
      <c r="B49" s="17"/>
      <c r="AR49" s="17"/>
    </row>
    <row r="50" spans="1:57" s="184" customFormat="1" ht="14.45" customHeight="1" x14ac:dyDescent="0.2">
      <c r="B50" s="39"/>
      <c r="D50" s="40" t="s">
        <v>43</v>
      </c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0" t="s">
        <v>44</v>
      </c>
      <c r="AI50" s="41"/>
      <c r="AJ50" s="41"/>
      <c r="AK50" s="41"/>
      <c r="AL50" s="41"/>
      <c r="AM50" s="41"/>
      <c r="AN50" s="41"/>
      <c r="AO50" s="41"/>
      <c r="AR50" s="39"/>
    </row>
    <row r="51" spans="1:57" x14ac:dyDescent="0.2">
      <c r="B51" s="17"/>
      <c r="AR51" s="17"/>
    </row>
    <row r="52" spans="1:57" x14ac:dyDescent="0.2">
      <c r="B52" s="17"/>
      <c r="AR52" s="17"/>
    </row>
    <row r="53" spans="1:57" x14ac:dyDescent="0.2">
      <c r="B53" s="17"/>
      <c r="AR53" s="17"/>
    </row>
    <row r="54" spans="1:57" x14ac:dyDescent="0.2">
      <c r="B54" s="17"/>
      <c r="AR54" s="17"/>
    </row>
    <row r="55" spans="1:57" x14ac:dyDescent="0.2">
      <c r="B55" s="17"/>
      <c r="AR55" s="17"/>
    </row>
    <row r="56" spans="1:57" x14ac:dyDescent="0.2">
      <c r="B56" s="17"/>
      <c r="AR56" s="17"/>
    </row>
    <row r="57" spans="1:57" x14ac:dyDescent="0.2">
      <c r="B57" s="17"/>
      <c r="AR57" s="17"/>
    </row>
    <row r="58" spans="1:57" x14ac:dyDescent="0.2">
      <c r="B58" s="17"/>
      <c r="AR58" s="17"/>
    </row>
    <row r="59" spans="1:57" x14ac:dyDescent="0.2">
      <c r="B59" s="17"/>
      <c r="AR59" s="17"/>
    </row>
    <row r="60" spans="1:57" x14ac:dyDescent="0.2">
      <c r="B60" s="17"/>
      <c r="AR60" s="17"/>
    </row>
    <row r="61" spans="1:57" s="184" customFormat="1" ht="12.75" x14ac:dyDescent="0.2">
      <c r="A61" s="259"/>
      <c r="B61" s="187"/>
      <c r="C61" s="259"/>
      <c r="D61" s="42" t="s">
        <v>45</v>
      </c>
      <c r="E61" s="249"/>
      <c r="F61" s="249"/>
      <c r="G61" s="249"/>
      <c r="H61" s="249"/>
      <c r="I61" s="249"/>
      <c r="J61" s="249"/>
      <c r="K61" s="249"/>
      <c r="L61" s="249"/>
      <c r="M61" s="249"/>
      <c r="N61" s="249"/>
      <c r="O61" s="249"/>
      <c r="P61" s="249"/>
      <c r="Q61" s="249"/>
      <c r="R61" s="249"/>
      <c r="S61" s="249"/>
      <c r="T61" s="249"/>
      <c r="U61" s="249"/>
      <c r="V61" s="42" t="s">
        <v>46</v>
      </c>
      <c r="W61" s="249"/>
      <c r="X61" s="249"/>
      <c r="Y61" s="249"/>
      <c r="Z61" s="249"/>
      <c r="AA61" s="249"/>
      <c r="AB61" s="249"/>
      <c r="AC61" s="249"/>
      <c r="AD61" s="249"/>
      <c r="AE61" s="249"/>
      <c r="AF61" s="249"/>
      <c r="AG61" s="249"/>
      <c r="AH61" s="42" t="s">
        <v>45</v>
      </c>
      <c r="AI61" s="249"/>
      <c r="AJ61" s="249"/>
      <c r="AK61" s="249"/>
      <c r="AL61" s="249"/>
      <c r="AM61" s="42" t="s">
        <v>46</v>
      </c>
      <c r="AN61" s="249"/>
      <c r="AO61" s="249"/>
      <c r="AP61" s="259"/>
      <c r="AQ61" s="259"/>
      <c r="AR61" s="187"/>
      <c r="BE61" s="259"/>
    </row>
    <row r="62" spans="1:57" x14ac:dyDescent="0.2">
      <c r="B62" s="17"/>
      <c r="AR62" s="17"/>
    </row>
    <row r="63" spans="1:57" x14ac:dyDescent="0.2">
      <c r="B63" s="17"/>
      <c r="AR63" s="17"/>
    </row>
    <row r="64" spans="1:57" x14ac:dyDescent="0.2">
      <c r="B64" s="17"/>
      <c r="AR64" s="17"/>
    </row>
    <row r="65" spans="1:57" s="184" customFormat="1" ht="12.75" x14ac:dyDescent="0.2">
      <c r="A65" s="259"/>
      <c r="B65" s="187"/>
      <c r="C65" s="259"/>
      <c r="D65" s="40" t="s">
        <v>47</v>
      </c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0" t="s">
        <v>48</v>
      </c>
      <c r="AI65" s="43"/>
      <c r="AJ65" s="43"/>
      <c r="AK65" s="43"/>
      <c r="AL65" s="43"/>
      <c r="AM65" s="43"/>
      <c r="AN65" s="43"/>
      <c r="AO65" s="43"/>
      <c r="AP65" s="259"/>
      <c r="AQ65" s="259"/>
      <c r="AR65" s="187"/>
      <c r="BE65" s="259"/>
    </row>
    <row r="66" spans="1:57" x14ac:dyDescent="0.2">
      <c r="B66" s="17"/>
      <c r="AR66" s="17"/>
    </row>
    <row r="67" spans="1:57" x14ac:dyDescent="0.2">
      <c r="B67" s="17"/>
      <c r="AR67" s="17"/>
    </row>
    <row r="68" spans="1:57" x14ac:dyDescent="0.2">
      <c r="B68" s="17"/>
      <c r="AR68" s="17"/>
    </row>
    <row r="69" spans="1:57" x14ac:dyDescent="0.2">
      <c r="B69" s="17"/>
      <c r="AR69" s="17"/>
    </row>
    <row r="70" spans="1:57" x14ac:dyDescent="0.2">
      <c r="B70" s="17"/>
      <c r="AR70" s="17"/>
    </row>
    <row r="71" spans="1:57" x14ac:dyDescent="0.2">
      <c r="B71" s="17"/>
      <c r="AR71" s="17"/>
    </row>
    <row r="72" spans="1:57" x14ac:dyDescent="0.2">
      <c r="B72" s="17"/>
      <c r="AR72" s="17"/>
    </row>
    <row r="73" spans="1:57" x14ac:dyDescent="0.2">
      <c r="B73" s="17"/>
      <c r="AR73" s="17"/>
    </row>
    <row r="74" spans="1:57" x14ac:dyDescent="0.2">
      <c r="B74" s="17"/>
      <c r="AR74" s="17"/>
    </row>
    <row r="75" spans="1:57" x14ac:dyDescent="0.2">
      <c r="B75" s="17"/>
      <c r="AR75" s="17"/>
    </row>
    <row r="76" spans="1:57" s="184" customFormat="1" ht="12.75" x14ac:dyDescent="0.2">
      <c r="A76" s="259"/>
      <c r="B76" s="187"/>
      <c r="C76" s="259"/>
      <c r="D76" s="42" t="s">
        <v>45</v>
      </c>
      <c r="E76" s="249"/>
      <c r="F76" s="249"/>
      <c r="G76" s="249"/>
      <c r="H76" s="249"/>
      <c r="I76" s="249"/>
      <c r="J76" s="249"/>
      <c r="K76" s="249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42" t="s">
        <v>46</v>
      </c>
      <c r="W76" s="249"/>
      <c r="X76" s="249"/>
      <c r="Y76" s="249"/>
      <c r="Z76" s="249"/>
      <c r="AA76" s="249"/>
      <c r="AB76" s="249"/>
      <c r="AC76" s="249"/>
      <c r="AD76" s="249"/>
      <c r="AE76" s="249"/>
      <c r="AF76" s="249"/>
      <c r="AG76" s="249"/>
      <c r="AH76" s="42" t="s">
        <v>45</v>
      </c>
      <c r="AI76" s="249"/>
      <c r="AJ76" s="249"/>
      <c r="AK76" s="249"/>
      <c r="AL76" s="249"/>
      <c r="AM76" s="42" t="s">
        <v>46</v>
      </c>
      <c r="AN76" s="249"/>
      <c r="AO76" s="249"/>
      <c r="AP76" s="259"/>
      <c r="AQ76" s="259"/>
      <c r="AR76" s="187"/>
      <c r="BE76" s="259"/>
    </row>
    <row r="77" spans="1:57" s="184" customFormat="1" x14ac:dyDescent="0.2">
      <c r="A77" s="259"/>
      <c r="B77" s="187"/>
      <c r="C77" s="259"/>
      <c r="D77" s="259"/>
      <c r="E77" s="259"/>
      <c r="F77" s="259"/>
      <c r="G77" s="259"/>
      <c r="H77" s="259"/>
      <c r="I77" s="259"/>
      <c r="J77" s="259"/>
      <c r="K77" s="259"/>
      <c r="L77" s="259"/>
      <c r="M77" s="259"/>
      <c r="N77" s="259"/>
      <c r="O77" s="259"/>
      <c r="P77" s="259"/>
      <c r="Q77" s="259"/>
      <c r="R77" s="259"/>
      <c r="S77" s="259"/>
      <c r="T77" s="259"/>
      <c r="U77" s="259"/>
      <c r="V77" s="259"/>
      <c r="W77" s="259"/>
      <c r="X77" s="259"/>
      <c r="Y77" s="259"/>
      <c r="Z77" s="259"/>
      <c r="AA77" s="259"/>
      <c r="AB77" s="259"/>
      <c r="AC77" s="259"/>
      <c r="AD77" s="259"/>
      <c r="AE77" s="259"/>
      <c r="AF77" s="259"/>
      <c r="AG77" s="259"/>
      <c r="AH77" s="259"/>
      <c r="AI77" s="259"/>
      <c r="AJ77" s="259"/>
      <c r="AK77" s="259"/>
      <c r="AL77" s="259"/>
      <c r="AM77" s="259"/>
      <c r="AN77" s="259"/>
      <c r="AO77" s="259"/>
      <c r="AP77" s="259"/>
      <c r="AQ77" s="259"/>
      <c r="AR77" s="187"/>
      <c r="BE77" s="259"/>
    </row>
    <row r="78" spans="1:57" s="184" customFormat="1" ht="6.95" customHeight="1" x14ac:dyDescent="0.2">
      <c r="A78" s="259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187"/>
      <c r="BE78" s="259"/>
    </row>
    <row r="82" spans="1:91" s="184" customFormat="1" ht="6.95" customHeight="1" x14ac:dyDescent="0.2">
      <c r="A82" s="259"/>
      <c r="B82" s="46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187"/>
      <c r="BE82" s="259"/>
    </row>
    <row r="83" spans="1:91" s="184" customFormat="1" ht="24.95" customHeight="1" x14ac:dyDescent="0.2">
      <c r="A83" s="259"/>
      <c r="B83" s="187"/>
      <c r="C83" s="18" t="s">
        <v>49</v>
      </c>
      <c r="D83" s="259"/>
      <c r="E83" s="259"/>
      <c r="F83" s="259"/>
      <c r="G83" s="259"/>
      <c r="H83" s="259"/>
      <c r="I83" s="259"/>
      <c r="J83" s="259"/>
      <c r="K83" s="259"/>
      <c r="L83" s="259"/>
      <c r="M83" s="259"/>
      <c r="N83" s="259"/>
      <c r="O83" s="259"/>
      <c r="P83" s="259"/>
      <c r="Q83" s="259"/>
      <c r="R83" s="259"/>
      <c r="S83" s="259"/>
      <c r="T83" s="259"/>
      <c r="U83" s="259"/>
      <c r="V83" s="259"/>
      <c r="W83" s="259"/>
      <c r="X83" s="259"/>
      <c r="Y83" s="259"/>
      <c r="Z83" s="259"/>
      <c r="AA83" s="259"/>
      <c r="AB83" s="259"/>
      <c r="AC83" s="259"/>
      <c r="AD83" s="259"/>
      <c r="AE83" s="259"/>
      <c r="AF83" s="259"/>
      <c r="AG83" s="259"/>
      <c r="AH83" s="259"/>
      <c r="AI83" s="259"/>
      <c r="AJ83" s="259"/>
      <c r="AK83" s="259"/>
      <c r="AL83" s="259"/>
      <c r="AM83" s="259"/>
      <c r="AN83" s="259"/>
      <c r="AO83" s="259"/>
      <c r="AP83" s="259"/>
      <c r="AQ83" s="259"/>
      <c r="AR83" s="187"/>
      <c r="BE83" s="259"/>
    </row>
    <row r="84" spans="1:91" s="184" customFormat="1" ht="6.95" customHeight="1" x14ac:dyDescent="0.2">
      <c r="A84" s="259"/>
      <c r="B84" s="187"/>
      <c r="C84" s="259"/>
      <c r="D84" s="259"/>
      <c r="E84" s="259"/>
      <c r="F84" s="259"/>
      <c r="G84" s="259"/>
      <c r="H84" s="259"/>
      <c r="I84" s="259"/>
      <c r="J84" s="259"/>
      <c r="K84" s="259"/>
      <c r="L84" s="259"/>
      <c r="M84" s="259"/>
      <c r="N84" s="259"/>
      <c r="O84" s="259"/>
      <c r="P84" s="259"/>
      <c r="Q84" s="259"/>
      <c r="R84" s="259"/>
      <c r="S84" s="259"/>
      <c r="T84" s="259"/>
      <c r="U84" s="259"/>
      <c r="V84" s="259"/>
      <c r="W84" s="259"/>
      <c r="X84" s="259"/>
      <c r="Y84" s="259"/>
      <c r="Z84" s="259"/>
      <c r="AA84" s="259"/>
      <c r="AB84" s="259"/>
      <c r="AC84" s="259"/>
      <c r="AD84" s="259"/>
      <c r="AE84" s="259"/>
      <c r="AF84" s="259"/>
      <c r="AG84" s="259"/>
      <c r="AH84" s="259"/>
      <c r="AI84" s="259"/>
      <c r="AJ84" s="259"/>
      <c r="AK84" s="259"/>
      <c r="AL84" s="259"/>
      <c r="AM84" s="259"/>
      <c r="AN84" s="259"/>
      <c r="AO84" s="259"/>
      <c r="AP84" s="259"/>
      <c r="AQ84" s="259"/>
      <c r="AR84" s="187"/>
      <c r="BE84" s="259"/>
    </row>
    <row r="85" spans="1:91" s="255" customFormat="1" ht="12" customHeight="1" x14ac:dyDescent="0.2">
      <c r="B85" s="48"/>
      <c r="C85" s="257" t="s">
        <v>11</v>
      </c>
      <c r="L85" s="255" t="str">
        <f>K5</f>
        <v>2023_02_13</v>
      </c>
      <c r="AR85" s="48"/>
    </row>
    <row r="86" spans="1:91" s="243" customFormat="1" ht="36.950000000000003" customHeight="1" x14ac:dyDescent="0.2">
      <c r="B86" s="49"/>
      <c r="C86" s="50" t="s">
        <v>13</v>
      </c>
      <c r="L86" s="583" t="str">
        <f>K6</f>
        <v>SOŠ PZ Pezinok, rekonštrukcia ubytovne A a B</v>
      </c>
      <c r="M86" s="584"/>
      <c r="N86" s="584"/>
      <c r="O86" s="584"/>
      <c r="P86" s="584"/>
      <c r="Q86" s="584"/>
      <c r="R86" s="584"/>
      <c r="S86" s="584"/>
      <c r="T86" s="584"/>
      <c r="U86" s="584"/>
      <c r="V86" s="584"/>
      <c r="W86" s="584"/>
      <c r="X86" s="584"/>
      <c r="Y86" s="584"/>
      <c r="Z86" s="584"/>
      <c r="AA86" s="584"/>
      <c r="AB86" s="584"/>
      <c r="AC86" s="584"/>
      <c r="AD86" s="584"/>
      <c r="AE86" s="584"/>
      <c r="AF86" s="584"/>
      <c r="AG86" s="584"/>
      <c r="AH86" s="584"/>
      <c r="AI86" s="584"/>
      <c r="AJ86" s="584"/>
      <c r="AK86" s="584"/>
      <c r="AL86" s="584"/>
      <c r="AM86" s="584"/>
      <c r="AN86" s="584"/>
      <c r="AO86" s="584"/>
      <c r="AR86" s="49"/>
    </row>
    <row r="87" spans="1:91" s="184" customFormat="1" ht="24" customHeight="1" x14ac:dyDescent="0.2">
      <c r="A87" s="259"/>
      <c r="B87" s="187"/>
      <c r="C87" s="50" t="s">
        <v>130</v>
      </c>
      <c r="D87" s="243"/>
      <c r="E87" s="243"/>
      <c r="F87" s="243"/>
      <c r="G87" s="243"/>
      <c r="H87" s="243"/>
      <c r="I87" s="243"/>
      <c r="J87" s="243"/>
      <c r="K87" s="243"/>
      <c r="L87" s="583" t="s">
        <v>1877</v>
      </c>
      <c r="M87" s="584"/>
      <c r="N87" s="584"/>
      <c r="O87" s="584"/>
      <c r="P87" s="584"/>
      <c r="Q87" s="584"/>
      <c r="R87" s="584"/>
      <c r="S87" s="584"/>
      <c r="T87" s="584"/>
      <c r="U87" s="584"/>
      <c r="V87" s="584"/>
      <c r="W87" s="584"/>
      <c r="X87" s="584"/>
      <c r="Y87" s="584"/>
      <c r="Z87" s="584"/>
      <c r="AA87" s="584"/>
      <c r="AB87" s="584"/>
      <c r="AC87" s="584"/>
      <c r="AD87" s="584"/>
      <c r="AE87" s="584"/>
      <c r="AF87" s="584"/>
      <c r="AG87" s="584"/>
      <c r="AH87" s="584"/>
      <c r="AI87" s="584"/>
      <c r="AJ87" s="584"/>
      <c r="AK87" s="584"/>
      <c r="AL87" s="584"/>
      <c r="AM87" s="584"/>
      <c r="AN87" s="584"/>
      <c r="AO87" s="584"/>
      <c r="AP87" s="259"/>
      <c r="AQ87" s="259"/>
      <c r="AR87" s="187"/>
      <c r="BE87" s="259"/>
    </row>
    <row r="88" spans="1:91" s="184" customFormat="1" ht="12" customHeight="1" x14ac:dyDescent="0.2">
      <c r="A88" s="259"/>
      <c r="B88" s="187"/>
      <c r="C88" s="257" t="s">
        <v>16</v>
      </c>
      <c r="D88" s="259"/>
      <c r="E88" s="259"/>
      <c r="F88" s="259"/>
      <c r="G88" s="259"/>
      <c r="H88" s="259"/>
      <c r="I88" s="259"/>
      <c r="J88" s="259"/>
      <c r="K88" s="259"/>
      <c r="L88" s="51" t="str">
        <f>IF(K9="","",K9)</f>
        <v>Pezinok</v>
      </c>
      <c r="M88" s="259"/>
      <c r="N88" s="259"/>
      <c r="O88" s="259"/>
      <c r="P88" s="259"/>
      <c r="Q88" s="259"/>
      <c r="R88" s="259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7" t="s">
        <v>18</v>
      </c>
      <c r="AJ88" s="259"/>
      <c r="AK88" s="259"/>
      <c r="AL88" s="259"/>
      <c r="AM88" s="585" t="str">
        <f>IF(AN9= "","",AN9)</f>
        <v/>
      </c>
      <c r="AN88" s="585"/>
      <c r="AO88" s="259"/>
      <c r="AP88" s="259"/>
      <c r="AQ88" s="259"/>
      <c r="AR88" s="187"/>
      <c r="BE88" s="259"/>
    </row>
    <row r="89" spans="1:91" s="184" customFormat="1" ht="6.95" customHeight="1" x14ac:dyDescent="0.2">
      <c r="A89" s="259"/>
      <c r="B89" s="187"/>
      <c r="C89" s="259"/>
      <c r="D89" s="259"/>
      <c r="E89" s="259"/>
      <c r="F89" s="259"/>
      <c r="G89" s="259"/>
      <c r="H89" s="259"/>
      <c r="I89" s="259"/>
      <c r="J89" s="259"/>
      <c r="K89" s="259"/>
      <c r="L89" s="259"/>
      <c r="M89" s="259"/>
      <c r="N89" s="259"/>
      <c r="O89" s="259"/>
      <c r="P89" s="259"/>
      <c r="Q89" s="259"/>
      <c r="R89" s="259"/>
      <c r="S89" s="259"/>
      <c r="T89" s="259"/>
      <c r="U89" s="259"/>
      <c r="V89" s="259"/>
      <c r="W89" s="259"/>
      <c r="X89" s="259"/>
      <c r="Y89" s="259"/>
      <c r="Z89" s="259"/>
      <c r="AA89" s="259"/>
      <c r="AB89" s="259"/>
      <c r="AC89" s="259"/>
      <c r="AD89" s="259"/>
      <c r="AE89" s="259"/>
      <c r="AF89" s="259"/>
      <c r="AG89" s="259"/>
      <c r="AH89" s="259"/>
      <c r="AI89" s="259"/>
      <c r="AJ89" s="259"/>
      <c r="AK89" s="259"/>
      <c r="AL89" s="259"/>
      <c r="AM89" s="259"/>
      <c r="AN89" s="259"/>
      <c r="AO89" s="259"/>
      <c r="AP89" s="259"/>
      <c r="AQ89" s="259"/>
      <c r="AR89" s="187"/>
      <c r="BE89" s="259"/>
    </row>
    <row r="90" spans="1:91" s="184" customFormat="1" ht="25.7" customHeight="1" x14ac:dyDescent="0.2">
      <c r="A90" s="259"/>
      <c r="B90" s="187"/>
      <c r="C90" s="257" t="s">
        <v>19</v>
      </c>
      <c r="D90" s="259"/>
      <c r="E90" s="259"/>
      <c r="F90" s="259"/>
      <c r="G90" s="259"/>
      <c r="H90" s="259"/>
      <c r="I90" s="259"/>
      <c r="J90" s="259"/>
      <c r="K90" s="259"/>
      <c r="L90" s="255" t="str">
        <f>IF(E12= "","",E12)</f>
        <v xml:space="preserve"> </v>
      </c>
      <c r="M90" s="259"/>
      <c r="N90" s="259"/>
      <c r="O90" s="259"/>
      <c r="P90" s="259"/>
      <c r="Q90" s="259"/>
      <c r="R90" s="259"/>
      <c r="S90" s="259"/>
      <c r="T90" s="259"/>
      <c r="U90" s="259"/>
      <c r="V90" s="259"/>
      <c r="W90" s="259"/>
      <c r="X90" s="259"/>
      <c r="Y90" s="259"/>
      <c r="Z90" s="259"/>
      <c r="AA90" s="259"/>
      <c r="AB90" s="259"/>
      <c r="AC90" s="259"/>
      <c r="AD90" s="259"/>
      <c r="AE90" s="259"/>
      <c r="AF90" s="259"/>
      <c r="AG90" s="259"/>
      <c r="AH90" s="259"/>
      <c r="AI90" s="257" t="s">
        <v>24</v>
      </c>
      <c r="AJ90" s="259"/>
      <c r="AK90" s="259"/>
      <c r="AL90" s="259"/>
      <c r="AM90" s="572" t="str">
        <f>IF(E18="","",E18)</f>
        <v>Ing. arch. Rudolf Melčak, SKA</v>
      </c>
      <c r="AN90" s="573"/>
      <c r="AO90" s="573"/>
      <c r="AP90" s="573"/>
      <c r="AQ90" s="259"/>
      <c r="AR90" s="187"/>
      <c r="AS90" s="568"/>
      <c r="AT90" s="569"/>
      <c r="AU90" s="53"/>
      <c r="AV90" s="53"/>
      <c r="AW90" s="53"/>
      <c r="AX90" s="53"/>
      <c r="AY90" s="53"/>
      <c r="AZ90" s="53"/>
      <c r="BA90" s="53"/>
      <c r="BB90" s="53"/>
      <c r="BC90" s="53"/>
      <c r="BD90" s="54"/>
      <c r="BE90" s="259"/>
    </row>
    <row r="91" spans="1:91" s="184" customFormat="1" ht="15.2" customHeight="1" x14ac:dyDescent="0.2">
      <c r="A91" s="259"/>
      <c r="B91" s="187"/>
      <c r="C91" s="257" t="s">
        <v>23</v>
      </c>
      <c r="D91" s="259"/>
      <c r="E91" s="259"/>
      <c r="F91" s="259"/>
      <c r="G91" s="259"/>
      <c r="H91" s="259"/>
      <c r="I91" s="259"/>
      <c r="J91" s="259"/>
      <c r="K91" s="259"/>
      <c r="L91" s="255" t="str">
        <f>IF(E15="","",E15)</f>
        <v xml:space="preserve"> </v>
      </c>
      <c r="M91" s="259"/>
      <c r="N91" s="259"/>
      <c r="O91" s="259"/>
      <c r="P91" s="259"/>
      <c r="Q91" s="259"/>
      <c r="R91" s="259"/>
      <c r="S91" s="259"/>
      <c r="T91" s="259"/>
      <c r="U91" s="259"/>
      <c r="V91" s="259"/>
      <c r="W91" s="259"/>
      <c r="X91" s="259"/>
      <c r="Y91" s="259"/>
      <c r="Z91" s="259"/>
      <c r="AA91" s="259"/>
      <c r="AB91" s="259"/>
      <c r="AC91" s="259"/>
      <c r="AD91" s="259"/>
      <c r="AE91" s="259"/>
      <c r="AF91" s="259"/>
      <c r="AG91" s="259"/>
      <c r="AH91" s="259"/>
      <c r="AI91" s="257" t="s">
        <v>27</v>
      </c>
      <c r="AJ91" s="259"/>
      <c r="AK91" s="259"/>
      <c r="AL91" s="259"/>
      <c r="AM91" s="572" t="str">
        <f>IF(E21="","",E21)</f>
        <v>Rosoft s.r.o.</v>
      </c>
      <c r="AN91" s="573"/>
      <c r="AO91" s="573"/>
      <c r="AP91" s="573"/>
      <c r="AQ91" s="259"/>
      <c r="AR91" s="187"/>
      <c r="AS91" s="570"/>
      <c r="AT91" s="571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59"/>
    </row>
    <row r="92" spans="1:91" s="184" customFormat="1" ht="10.9" customHeight="1" x14ac:dyDescent="0.2">
      <c r="A92" s="259"/>
      <c r="B92" s="187"/>
      <c r="C92" s="259"/>
      <c r="D92" s="259"/>
      <c r="E92" s="259"/>
      <c r="F92" s="259"/>
      <c r="G92" s="259"/>
      <c r="H92" s="259"/>
      <c r="I92" s="259"/>
      <c r="J92" s="259"/>
      <c r="K92" s="259"/>
      <c r="L92" s="259"/>
      <c r="M92" s="259"/>
      <c r="N92" s="259"/>
      <c r="O92" s="259"/>
      <c r="P92" s="259"/>
      <c r="Q92" s="259"/>
      <c r="R92" s="259"/>
      <c r="S92" s="259"/>
      <c r="T92" s="259"/>
      <c r="U92" s="259"/>
      <c r="V92" s="259"/>
      <c r="W92" s="259"/>
      <c r="X92" s="259"/>
      <c r="Y92" s="259"/>
      <c r="Z92" s="259"/>
      <c r="AA92" s="259"/>
      <c r="AB92" s="259"/>
      <c r="AC92" s="259"/>
      <c r="AD92" s="259"/>
      <c r="AE92" s="259"/>
      <c r="AF92" s="259"/>
      <c r="AG92" s="259"/>
      <c r="AH92" s="259"/>
      <c r="AI92" s="259"/>
      <c r="AJ92" s="259"/>
      <c r="AK92" s="259"/>
      <c r="AL92" s="259"/>
      <c r="AM92" s="259"/>
      <c r="AN92" s="259"/>
      <c r="AO92" s="259"/>
      <c r="AP92" s="259"/>
      <c r="AQ92" s="259"/>
      <c r="AR92" s="187"/>
      <c r="AS92" s="570"/>
      <c r="AT92" s="571"/>
      <c r="AU92" s="55"/>
      <c r="AV92" s="55"/>
      <c r="AW92" s="55"/>
      <c r="AX92" s="55"/>
      <c r="AY92" s="55"/>
      <c r="AZ92" s="55"/>
      <c r="BA92" s="55"/>
      <c r="BB92" s="55"/>
      <c r="BC92" s="55"/>
      <c r="BD92" s="56"/>
      <c r="BE92" s="259"/>
    </row>
    <row r="93" spans="1:91" s="184" customFormat="1" ht="29.25" customHeight="1" x14ac:dyDescent="0.2">
      <c r="A93" s="259"/>
      <c r="B93" s="187"/>
      <c r="C93" s="574" t="s">
        <v>51</v>
      </c>
      <c r="D93" s="575"/>
      <c r="E93" s="575"/>
      <c r="F93" s="575"/>
      <c r="G93" s="575"/>
      <c r="H93" s="57"/>
      <c r="I93" s="576" t="s">
        <v>52</v>
      </c>
      <c r="J93" s="575"/>
      <c r="K93" s="575"/>
      <c r="L93" s="575"/>
      <c r="M93" s="575"/>
      <c r="N93" s="575"/>
      <c r="O93" s="575"/>
      <c r="P93" s="575"/>
      <c r="Q93" s="575"/>
      <c r="R93" s="575"/>
      <c r="S93" s="575"/>
      <c r="T93" s="575"/>
      <c r="U93" s="575"/>
      <c r="V93" s="575"/>
      <c r="W93" s="575"/>
      <c r="X93" s="575"/>
      <c r="Y93" s="575"/>
      <c r="Z93" s="575"/>
      <c r="AA93" s="575"/>
      <c r="AB93" s="575"/>
      <c r="AC93" s="575"/>
      <c r="AD93" s="575"/>
      <c r="AE93" s="575"/>
      <c r="AF93" s="575"/>
      <c r="AG93" s="577" t="s">
        <v>53</v>
      </c>
      <c r="AH93" s="575"/>
      <c r="AI93" s="575"/>
      <c r="AJ93" s="575"/>
      <c r="AK93" s="575"/>
      <c r="AL93" s="575"/>
      <c r="AM93" s="575"/>
      <c r="AN93" s="576" t="s">
        <v>54</v>
      </c>
      <c r="AO93" s="575"/>
      <c r="AP93" s="578"/>
      <c r="AQ93" s="58" t="s">
        <v>55</v>
      </c>
      <c r="AR93" s="18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59"/>
    </row>
    <row r="94" spans="1:91" s="184" customFormat="1" ht="10.9" customHeight="1" x14ac:dyDescent="0.2">
      <c r="A94" s="259"/>
      <c r="B94" s="187"/>
      <c r="C94" s="259"/>
      <c r="D94" s="259"/>
      <c r="E94" s="259"/>
      <c r="F94" s="259"/>
      <c r="G94" s="259"/>
      <c r="H94" s="259"/>
      <c r="I94" s="259"/>
      <c r="J94" s="259"/>
      <c r="K94" s="259"/>
      <c r="L94" s="259"/>
      <c r="M94" s="259"/>
      <c r="N94" s="259"/>
      <c r="O94" s="259"/>
      <c r="P94" s="259"/>
      <c r="Q94" s="259"/>
      <c r="R94" s="259"/>
      <c r="S94" s="259"/>
      <c r="T94" s="259"/>
      <c r="U94" s="259"/>
      <c r="V94" s="259"/>
      <c r="W94" s="259"/>
      <c r="X94" s="259"/>
      <c r="Y94" s="259"/>
      <c r="Z94" s="259"/>
      <c r="AA94" s="259"/>
      <c r="AB94" s="259"/>
      <c r="AC94" s="259"/>
      <c r="AD94" s="259"/>
      <c r="AE94" s="259"/>
      <c r="AF94" s="259"/>
      <c r="AG94" s="259"/>
      <c r="AH94" s="259"/>
      <c r="AI94" s="259"/>
      <c r="AJ94" s="259"/>
      <c r="AK94" s="259"/>
      <c r="AL94" s="259"/>
      <c r="AM94" s="259"/>
      <c r="AN94" s="259"/>
      <c r="AO94" s="259"/>
      <c r="AP94" s="259"/>
      <c r="AQ94" s="259"/>
      <c r="AR94" s="187"/>
      <c r="AS94" s="62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4"/>
      <c r="BE94" s="259"/>
    </row>
    <row r="95" spans="1:91" s="6" customFormat="1" ht="32.450000000000003" customHeight="1" x14ac:dyDescent="0.2">
      <c r="B95" s="65"/>
      <c r="C95" s="66" t="s">
        <v>68</v>
      </c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566"/>
      <c r="AH95" s="566"/>
      <c r="AI95" s="566"/>
      <c r="AJ95" s="566"/>
      <c r="AK95" s="566"/>
      <c r="AL95" s="566"/>
      <c r="AM95" s="566"/>
      <c r="AN95" s="567"/>
      <c r="AO95" s="567"/>
      <c r="AP95" s="567"/>
      <c r="AQ95" s="69" t="s">
        <v>1</v>
      </c>
      <c r="AR95" s="65"/>
      <c r="AS95" s="70"/>
      <c r="AT95" s="71"/>
      <c r="AU95" s="72"/>
      <c r="AV95" s="71"/>
      <c r="AW95" s="71"/>
      <c r="AX95" s="71"/>
      <c r="AY95" s="71"/>
      <c r="AZ95" s="71"/>
      <c r="BA95" s="71"/>
      <c r="BB95" s="71"/>
      <c r="BC95" s="71"/>
      <c r="BD95" s="73"/>
      <c r="BS95" s="74"/>
      <c r="BT95" s="74"/>
      <c r="BU95" s="75"/>
      <c r="BV95" s="74"/>
      <c r="BW95" s="74"/>
      <c r="BX95" s="74"/>
      <c r="CL95" s="74"/>
    </row>
    <row r="96" spans="1:91" s="7" customFormat="1" ht="16.5" customHeight="1" x14ac:dyDescent="0.2">
      <c r="B96" s="76"/>
      <c r="C96" s="77"/>
      <c r="D96" s="562" t="s">
        <v>1878</v>
      </c>
      <c r="E96" s="562"/>
      <c r="F96" s="562"/>
      <c r="G96" s="562"/>
      <c r="H96" s="562"/>
      <c r="I96" s="245"/>
      <c r="J96" s="562" t="s">
        <v>1879</v>
      </c>
      <c r="K96" s="562"/>
      <c r="L96" s="562"/>
      <c r="M96" s="562"/>
      <c r="N96" s="562"/>
      <c r="O96" s="562"/>
      <c r="P96" s="562"/>
      <c r="Q96" s="562"/>
      <c r="R96" s="562"/>
      <c r="S96" s="562"/>
      <c r="T96" s="562"/>
      <c r="U96" s="562"/>
      <c r="V96" s="562"/>
      <c r="W96" s="562"/>
      <c r="X96" s="562"/>
      <c r="Y96" s="562"/>
      <c r="Z96" s="562"/>
      <c r="AA96" s="562"/>
      <c r="AB96" s="562"/>
      <c r="AC96" s="562"/>
      <c r="AD96" s="562"/>
      <c r="AE96" s="562"/>
      <c r="AF96" s="562"/>
      <c r="AG96" s="563"/>
      <c r="AH96" s="564"/>
      <c r="AI96" s="564"/>
      <c r="AJ96" s="564"/>
      <c r="AK96" s="564"/>
      <c r="AL96" s="564"/>
      <c r="AM96" s="564"/>
      <c r="AN96" s="565"/>
      <c r="AO96" s="564"/>
      <c r="AP96" s="564"/>
      <c r="AQ96" s="79" t="s">
        <v>76</v>
      </c>
      <c r="AR96" s="393"/>
      <c r="AS96" s="80"/>
      <c r="AT96" s="81"/>
      <c r="AU96" s="82"/>
      <c r="AV96" s="81"/>
      <c r="AW96" s="81"/>
      <c r="AX96" s="81"/>
      <c r="AY96" s="81"/>
      <c r="AZ96" s="81"/>
      <c r="BA96" s="81"/>
      <c r="BB96" s="81"/>
      <c r="BC96" s="81"/>
      <c r="BD96" s="83"/>
      <c r="BE96" s="273"/>
      <c r="BS96" s="84"/>
      <c r="BT96" s="84"/>
      <c r="BU96" s="84"/>
      <c r="BV96" s="84"/>
      <c r="BW96" s="84"/>
      <c r="BX96" s="84"/>
      <c r="CL96" s="84"/>
      <c r="CM96" s="84"/>
    </row>
    <row r="97" spans="1:90" s="255" customFormat="1" ht="16.5" customHeight="1" x14ac:dyDescent="0.2">
      <c r="A97" s="90" t="s">
        <v>84</v>
      </c>
      <c r="B97" s="48"/>
      <c r="C97" s="244"/>
      <c r="D97" s="244"/>
      <c r="E97" s="600" t="s">
        <v>1880</v>
      </c>
      <c r="F97" s="600"/>
      <c r="G97" s="600"/>
      <c r="H97" s="600"/>
      <c r="I97" s="600"/>
      <c r="J97" s="244"/>
      <c r="K97" s="600" t="s">
        <v>1881</v>
      </c>
      <c r="L97" s="600"/>
      <c r="M97" s="600"/>
      <c r="N97" s="600"/>
      <c r="O97" s="600"/>
      <c r="P97" s="600"/>
      <c r="Q97" s="600"/>
      <c r="R97" s="600"/>
      <c r="S97" s="600"/>
      <c r="T97" s="600"/>
      <c r="U97" s="600"/>
      <c r="V97" s="600"/>
      <c r="W97" s="600"/>
      <c r="X97" s="600"/>
      <c r="Y97" s="600"/>
      <c r="Z97" s="600"/>
      <c r="AA97" s="600"/>
      <c r="AB97" s="600"/>
      <c r="AC97" s="600"/>
      <c r="AD97" s="600"/>
      <c r="AE97" s="600"/>
      <c r="AF97" s="600"/>
      <c r="AG97" s="605"/>
      <c r="AH97" s="606"/>
      <c r="AI97" s="606"/>
      <c r="AJ97" s="606"/>
      <c r="AK97" s="606"/>
      <c r="AL97" s="606"/>
      <c r="AM97" s="606"/>
      <c r="AN97" s="605"/>
      <c r="AO97" s="606"/>
      <c r="AP97" s="606"/>
      <c r="AQ97" s="85" t="s">
        <v>81</v>
      </c>
      <c r="AR97" s="48"/>
      <c r="AS97" s="86"/>
      <c r="AT97" s="87"/>
      <c r="AU97" s="88"/>
      <c r="AV97" s="87"/>
      <c r="AW97" s="87"/>
      <c r="AX97" s="87"/>
      <c r="AY97" s="87"/>
      <c r="AZ97" s="87"/>
      <c r="BA97" s="87"/>
      <c r="BB97" s="87"/>
      <c r="BC97" s="87"/>
      <c r="BD97" s="89"/>
      <c r="BT97" s="246"/>
      <c r="BV97" s="246"/>
      <c r="BW97" s="246"/>
      <c r="BX97" s="246"/>
      <c r="CL97" s="246"/>
    </row>
    <row r="98" spans="1:90" s="255" customFormat="1" ht="16.5" customHeight="1" x14ac:dyDescent="0.2">
      <c r="A98" s="90" t="s">
        <v>84</v>
      </c>
      <c r="B98" s="48"/>
      <c r="C98" s="244"/>
      <c r="D98" s="244"/>
      <c r="E98" s="600" t="s">
        <v>1883</v>
      </c>
      <c r="F98" s="600"/>
      <c r="G98" s="600"/>
      <c r="H98" s="600"/>
      <c r="I98" s="600"/>
      <c r="J98" s="244"/>
      <c r="K98" s="600" t="s">
        <v>108</v>
      </c>
      <c r="L98" s="600"/>
      <c r="M98" s="600"/>
      <c r="N98" s="600"/>
      <c r="O98" s="600"/>
      <c r="P98" s="600"/>
      <c r="Q98" s="600"/>
      <c r="R98" s="600"/>
      <c r="S98" s="600"/>
      <c r="T98" s="600"/>
      <c r="U98" s="600"/>
      <c r="V98" s="600"/>
      <c r="W98" s="600"/>
      <c r="X98" s="600"/>
      <c r="Y98" s="600"/>
      <c r="Z98" s="600"/>
      <c r="AA98" s="600"/>
      <c r="AB98" s="600"/>
      <c r="AC98" s="600"/>
      <c r="AD98" s="600"/>
      <c r="AE98" s="600"/>
      <c r="AF98" s="600"/>
      <c r="AG98" s="605"/>
      <c r="AH98" s="606"/>
      <c r="AI98" s="606"/>
      <c r="AJ98" s="606"/>
      <c r="AK98" s="606"/>
      <c r="AL98" s="606"/>
      <c r="AM98" s="606"/>
      <c r="AN98" s="605"/>
      <c r="AO98" s="606"/>
      <c r="AP98" s="606"/>
      <c r="AQ98" s="85" t="s">
        <v>81</v>
      </c>
      <c r="AR98" s="48"/>
      <c r="AS98" s="86"/>
      <c r="AT98" s="87"/>
      <c r="AU98" s="88"/>
      <c r="AV98" s="87"/>
      <c r="AW98" s="87"/>
      <c r="AX98" s="87"/>
      <c r="AY98" s="87"/>
      <c r="AZ98" s="87"/>
      <c r="BA98" s="87"/>
      <c r="BB98" s="87"/>
      <c r="BC98" s="87"/>
      <c r="BD98" s="89"/>
      <c r="BE98" s="274"/>
      <c r="BT98" s="246"/>
      <c r="BV98" s="246"/>
      <c r="BW98" s="246"/>
      <c r="BX98" s="246"/>
      <c r="CL98" s="246"/>
    </row>
    <row r="99" spans="1:90" s="255" customFormat="1" ht="16.5" customHeight="1" x14ac:dyDescent="0.2">
      <c r="A99" s="90" t="s">
        <v>84</v>
      </c>
      <c r="B99" s="48"/>
      <c r="C99" s="244"/>
      <c r="D99" s="244"/>
      <c r="E99" s="600" t="s">
        <v>1885</v>
      </c>
      <c r="F99" s="600"/>
      <c r="G99" s="600"/>
      <c r="H99" s="600"/>
      <c r="I99" s="600"/>
      <c r="J99" s="244"/>
      <c r="K99" s="600" t="s">
        <v>111</v>
      </c>
      <c r="L99" s="600"/>
      <c r="M99" s="600"/>
      <c r="N99" s="600"/>
      <c r="O99" s="600"/>
      <c r="P99" s="600"/>
      <c r="Q99" s="600"/>
      <c r="R99" s="600"/>
      <c r="S99" s="600"/>
      <c r="T99" s="600"/>
      <c r="U99" s="600"/>
      <c r="V99" s="600"/>
      <c r="W99" s="600"/>
      <c r="X99" s="600"/>
      <c r="Y99" s="600"/>
      <c r="Z99" s="600"/>
      <c r="AA99" s="600"/>
      <c r="AB99" s="600"/>
      <c r="AC99" s="600"/>
      <c r="AD99" s="600"/>
      <c r="AE99" s="600"/>
      <c r="AF99" s="600"/>
      <c r="AG99" s="605"/>
      <c r="AH99" s="606"/>
      <c r="AI99" s="606"/>
      <c r="AJ99" s="606"/>
      <c r="AK99" s="606"/>
      <c r="AL99" s="606"/>
      <c r="AM99" s="606"/>
      <c r="AN99" s="605"/>
      <c r="AO99" s="606"/>
      <c r="AP99" s="606"/>
      <c r="AQ99" s="85" t="s">
        <v>81</v>
      </c>
      <c r="AR99" s="48"/>
      <c r="AS99" s="86"/>
      <c r="AT99" s="87"/>
      <c r="AU99" s="88"/>
      <c r="AV99" s="87"/>
      <c r="AW99" s="87"/>
      <c r="AX99" s="87"/>
      <c r="AY99" s="87"/>
      <c r="AZ99" s="87"/>
      <c r="BA99" s="87"/>
      <c r="BB99" s="87"/>
      <c r="BC99" s="87"/>
      <c r="BD99" s="89"/>
      <c r="BT99" s="246"/>
      <c r="BV99" s="246"/>
      <c r="BW99" s="246"/>
      <c r="BX99" s="246"/>
      <c r="CL99" s="246"/>
    </row>
    <row r="100" spans="1:90" s="255" customFormat="1" ht="16.5" customHeight="1" x14ac:dyDescent="0.2">
      <c r="A100" s="90" t="s">
        <v>84</v>
      </c>
      <c r="B100" s="48"/>
      <c r="C100" s="244"/>
      <c r="D100" s="244"/>
      <c r="E100" s="600" t="s">
        <v>1886</v>
      </c>
      <c r="F100" s="600"/>
      <c r="G100" s="600"/>
      <c r="H100" s="600"/>
      <c r="I100" s="600"/>
      <c r="J100" s="244"/>
      <c r="K100" s="600" t="s">
        <v>96</v>
      </c>
      <c r="L100" s="600"/>
      <c r="M100" s="600"/>
      <c r="N100" s="600"/>
      <c r="O100" s="600"/>
      <c r="P100" s="600"/>
      <c r="Q100" s="600"/>
      <c r="R100" s="600"/>
      <c r="S100" s="600"/>
      <c r="T100" s="600"/>
      <c r="U100" s="600"/>
      <c r="V100" s="600"/>
      <c r="W100" s="600"/>
      <c r="X100" s="600"/>
      <c r="Y100" s="600"/>
      <c r="Z100" s="600"/>
      <c r="AA100" s="600"/>
      <c r="AB100" s="600"/>
      <c r="AC100" s="600"/>
      <c r="AD100" s="600"/>
      <c r="AE100" s="600"/>
      <c r="AF100" s="600"/>
      <c r="AG100" s="605"/>
      <c r="AH100" s="606"/>
      <c r="AI100" s="606"/>
      <c r="AJ100" s="606"/>
      <c r="AK100" s="606"/>
      <c r="AL100" s="606"/>
      <c r="AM100" s="606"/>
      <c r="AN100" s="605"/>
      <c r="AO100" s="606"/>
      <c r="AP100" s="606"/>
      <c r="AQ100" s="85" t="s">
        <v>81</v>
      </c>
      <c r="AR100" s="48"/>
      <c r="AS100" s="86"/>
      <c r="AT100" s="87"/>
      <c r="AU100" s="88"/>
      <c r="AV100" s="87"/>
      <c r="AW100" s="87"/>
      <c r="AX100" s="87"/>
      <c r="AY100" s="87"/>
      <c r="AZ100" s="87"/>
      <c r="BA100" s="87"/>
      <c r="BB100" s="87"/>
      <c r="BC100" s="87"/>
      <c r="BD100" s="89"/>
      <c r="BT100" s="246"/>
      <c r="BV100" s="246"/>
      <c r="BW100" s="246"/>
      <c r="BX100" s="246"/>
      <c r="CL100" s="246"/>
    </row>
    <row r="101" spans="1:90" s="255" customFormat="1" ht="16.5" customHeight="1" x14ac:dyDescent="0.2">
      <c r="B101" s="48"/>
      <c r="C101" s="244"/>
      <c r="D101" s="244"/>
      <c r="E101" s="600" t="s">
        <v>1888</v>
      </c>
      <c r="F101" s="600"/>
      <c r="G101" s="600"/>
      <c r="H101" s="600"/>
      <c r="I101" s="600"/>
      <c r="J101" s="244"/>
      <c r="K101" s="600" t="s">
        <v>1889</v>
      </c>
      <c r="L101" s="600"/>
      <c r="M101" s="600"/>
      <c r="N101" s="600"/>
      <c r="O101" s="600"/>
      <c r="P101" s="600"/>
      <c r="Q101" s="600"/>
      <c r="R101" s="600"/>
      <c r="S101" s="600"/>
      <c r="T101" s="600"/>
      <c r="U101" s="600"/>
      <c r="V101" s="600"/>
      <c r="W101" s="600"/>
      <c r="X101" s="600"/>
      <c r="Y101" s="600"/>
      <c r="Z101" s="600"/>
      <c r="AA101" s="600"/>
      <c r="AB101" s="600"/>
      <c r="AC101" s="600"/>
      <c r="AD101" s="600"/>
      <c r="AE101" s="600"/>
      <c r="AF101" s="600"/>
      <c r="AG101" s="609"/>
      <c r="AH101" s="606"/>
      <c r="AI101" s="606"/>
      <c r="AJ101" s="606"/>
      <c r="AK101" s="606"/>
      <c r="AL101" s="606"/>
      <c r="AM101" s="606"/>
      <c r="AN101" s="605"/>
      <c r="AO101" s="606"/>
      <c r="AP101" s="606"/>
      <c r="AQ101" s="85"/>
      <c r="AR101" s="48"/>
      <c r="AS101" s="86"/>
      <c r="AT101" s="87"/>
      <c r="AU101" s="88"/>
      <c r="AV101" s="87"/>
      <c r="AW101" s="87"/>
      <c r="AX101" s="87"/>
      <c r="AY101" s="87"/>
      <c r="AZ101" s="87"/>
      <c r="BA101" s="87"/>
      <c r="BB101" s="87"/>
      <c r="BC101" s="87"/>
      <c r="BD101" s="89"/>
      <c r="BS101" s="246"/>
      <c r="BT101" s="246"/>
      <c r="BU101" s="246"/>
      <c r="BV101" s="246"/>
      <c r="BW101" s="246"/>
      <c r="BX101" s="246"/>
      <c r="CL101" s="246"/>
    </row>
    <row r="102" spans="1:90" s="255" customFormat="1" ht="16.5" customHeight="1" x14ac:dyDescent="0.2">
      <c r="A102" s="90" t="s">
        <v>84</v>
      </c>
      <c r="B102" s="48"/>
      <c r="C102" s="244"/>
      <c r="D102" s="244"/>
      <c r="E102" s="244"/>
      <c r="F102" s="600" t="s">
        <v>1890</v>
      </c>
      <c r="G102" s="600"/>
      <c r="H102" s="600"/>
      <c r="I102" s="600"/>
      <c r="J102" s="600"/>
      <c r="K102" s="244"/>
      <c r="L102" s="600" t="s">
        <v>1891</v>
      </c>
      <c r="M102" s="600"/>
      <c r="N102" s="600"/>
      <c r="O102" s="600"/>
      <c r="P102" s="600"/>
      <c r="Q102" s="600"/>
      <c r="R102" s="600"/>
      <c r="S102" s="600"/>
      <c r="T102" s="600"/>
      <c r="U102" s="600"/>
      <c r="V102" s="600"/>
      <c r="W102" s="600"/>
      <c r="X102" s="600"/>
      <c r="Y102" s="600"/>
      <c r="Z102" s="600"/>
      <c r="AA102" s="600"/>
      <c r="AB102" s="600"/>
      <c r="AC102" s="600"/>
      <c r="AD102" s="600"/>
      <c r="AE102" s="600"/>
      <c r="AF102" s="600"/>
      <c r="AG102" s="605"/>
      <c r="AH102" s="606"/>
      <c r="AI102" s="606"/>
      <c r="AJ102" s="606"/>
      <c r="AK102" s="606"/>
      <c r="AL102" s="606"/>
      <c r="AM102" s="606"/>
      <c r="AN102" s="605"/>
      <c r="AO102" s="606"/>
      <c r="AP102" s="606"/>
      <c r="AQ102" s="85" t="s">
        <v>81</v>
      </c>
      <c r="AR102" s="48"/>
      <c r="AS102" s="86"/>
      <c r="AT102" s="87"/>
      <c r="AU102" s="88"/>
      <c r="AV102" s="87"/>
      <c r="AW102" s="87"/>
      <c r="AX102" s="87"/>
      <c r="AY102" s="87"/>
      <c r="AZ102" s="87"/>
      <c r="BA102" s="87"/>
      <c r="BB102" s="87"/>
      <c r="BC102" s="87"/>
      <c r="BD102" s="89"/>
      <c r="BT102" s="246"/>
      <c r="BV102" s="246"/>
      <c r="BW102" s="246"/>
      <c r="BX102" s="246"/>
      <c r="CL102" s="246"/>
    </row>
    <row r="103" spans="1:90" s="255" customFormat="1" ht="16.5" customHeight="1" x14ac:dyDescent="0.2">
      <c r="A103" s="90" t="s">
        <v>84</v>
      </c>
      <c r="B103" s="48"/>
      <c r="C103" s="244"/>
      <c r="D103" s="244"/>
      <c r="E103" s="244"/>
      <c r="F103" s="600" t="s">
        <v>1893</v>
      </c>
      <c r="G103" s="600"/>
      <c r="H103" s="600"/>
      <c r="I103" s="600"/>
      <c r="J103" s="600"/>
      <c r="K103" s="244"/>
      <c r="L103" s="600" t="s">
        <v>1894</v>
      </c>
      <c r="M103" s="600"/>
      <c r="N103" s="600"/>
      <c r="O103" s="600"/>
      <c r="P103" s="600"/>
      <c r="Q103" s="600"/>
      <c r="R103" s="600"/>
      <c r="S103" s="600"/>
      <c r="T103" s="600"/>
      <c r="U103" s="600"/>
      <c r="V103" s="600"/>
      <c r="W103" s="600"/>
      <c r="X103" s="600"/>
      <c r="Y103" s="600"/>
      <c r="Z103" s="600"/>
      <c r="AA103" s="600"/>
      <c r="AB103" s="600"/>
      <c r="AC103" s="600"/>
      <c r="AD103" s="600"/>
      <c r="AE103" s="600"/>
      <c r="AF103" s="600"/>
      <c r="AG103" s="605"/>
      <c r="AH103" s="606"/>
      <c r="AI103" s="606"/>
      <c r="AJ103" s="606"/>
      <c r="AK103" s="606"/>
      <c r="AL103" s="606"/>
      <c r="AM103" s="606"/>
      <c r="AN103" s="605"/>
      <c r="AO103" s="606"/>
      <c r="AP103" s="606"/>
      <c r="AQ103" s="85" t="s">
        <v>81</v>
      </c>
      <c r="AR103" s="48"/>
      <c r="AS103" s="86"/>
      <c r="AT103" s="87"/>
      <c r="AU103" s="88"/>
      <c r="AV103" s="87"/>
      <c r="AW103" s="87"/>
      <c r="AX103" s="87"/>
      <c r="AY103" s="87"/>
      <c r="AZ103" s="87"/>
      <c r="BA103" s="87"/>
      <c r="BB103" s="87"/>
      <c r="BC103" s="87"/>
      <c r="BD103" s="89"/>
      <c r="BT103" s="246"/>
      <c r="BV103" s="246"/>
      <c r="BW103" s="246"/>
      <c r="BX103" s="246"/>
      <c r="CL103" s="246"/>
    </row>
    <row r="104" spans="1:90" s="255" customFormat="1" ht="16.5" customHeight="1" x14ac:dyDescent="0.2">
      <c r="A104" s="90" t="s">
        <v>84</v>
      </c>
      <c r="B104" s="48"/>
      <c r="C104" s="244"/>
      <c r="D104" s="244"/>
      <c r="E104" s="244"/>
      <c r="F104" s="600" t="s">
        <v>1896</v>
      </c>
      <c r="G104" s="600"/>
      <c r="H104" s="600"/>
      <c r="I104" s="600"/>
      <c r="J104" s="600"/>
      <c r="K104" s="244"/>
      <c r="L104" s="600" t="s">
        <v>124</v>
      </c>
      <c r="M104" s="600"/>
      <c r="N104" s="600"/>
      <c r="O104" s="600"/>
      <c r="P104" s="600"/>
      <c r="Q104" s="600"/>
      <c r="R104" s="600"/>
      <c r="S104" s="600"/>
      <c r="T104" s="600"/>
      <c r="U104" s="600"/>
      <c r="V104" s="600"/>
      <c r="W104" s="600"/>
      <c r="X104" s="600"/>
      <c r="Y104" s="600"/>
      <c r="Z104" s="600"/>
      <c r="AA104" s="600"/>
      <c r="AB104" s="600"/>
      <c r="AC104" s="600"/>
      <c r="AD104" s="600"/>
      <c r="AE104" s="600"/>
      <c r="AF104" s="600"/>
      <c r="AG104" s="605"/>
      <c r="AH104" s="606"/>
      <c r="AI104" s="606"/>
      <c r="AJ104" s="606"/>
      <c r="AK104" s="606"/>
      <c r="AL104" s="606"/>
      <c r="AM104" s="606"/>
      <c r="AN104" s="605"/>
      <c r="AO104" s="606"/>
      <c r="AP104" s="606"/>
      <c r="AQ104" s="85" t="s">
        <v>81</v>
      </c>
      <c r="AR104" s="48"/>
      <c r="AS104" s="86"/>
      <c r="AT104" s="87"/>
      <c r="AU104" s="88"/>
      <c r="AV104" s="87"/>
      <c r="AW104" s="87"/>
      <c r="AX104" s="87"/>
      <c r="AY104" s="87"/>
      <c r="AZ104" s="87"/>
      <c r="BA104" s="87"/>
      <c r="BB104" s="87"/>
      <c r="BC104" s="87"/>
      <c r="BD104" s="89"/>
      <c r="BT104" s="246"/>
      <c r="BV104" s="246"/>
      <c r="BW104" s="246"/>
      <c r="BX104" s="246"/>
      <c r="CL104" s="246"/>
    </row>
    <row r="105" spans="1:90" s="255" customFormat="1" ht="16.5" customHeight="1" x14ac:dyDescent="0.2">
      <c r="A105" s="90" t="s">
        <v>84</v>
      </c>
      <c r="B105" s="48"/>
      <c r="C105" s="244"/>
      <c r="D105" s="244"/>
      <c r="E105" s="244"/>
      <c r="F105" s="600" t="s">
        <v>1897</v>
      </c>
      <c r="G105" s="600"/>
      <c r="H105" s="600"/>
      <c r="I105" s="600"/>
      <c r="J105" s="600"/>
      <c r="K105" s="244"/>
      <c r="L105" s="600" t="s">
        <v>1898</v>
      </c>
      <c r="M105" s="600"/>
      <c r="N105" s="600"/>
      <c r="O105" s="600"/>
      <c r="P105" s="600"/>
      <c r="Q105" s="600"/>
      <c r="R105" s="600"/>
      <c r="S105" s="600"/>
      <c r="T105" s="600"/>
      <c r="U105" s="600"/>
      <c r="V105" s="600"/>
      <c r="W105" s="600"/>
      <c r="X105" s="600"/>
      <c r="Y105" s="600"/>
      <c r="Z105" s="600"/>
      <c r="AA105" s="600"/>
      <c r="AB105" s="600"/>
      <c r="AC105" s="600"/>
      <c r="AD105" s="600"/>
      <c r="AE105" s="600"/>
      <c r="AF105" s="600"/>
      <c r="AG105" s="605"/>
      <c r="AH105" s="606"/>
      <c r="AI105" s="606"/>
      <c r="AJ105" s="606"/>
      <c r="AK105" s="606"/>
      <c r="AL105" s="606"/>
      <c r="AM105" s="606"/>
      <c r="AN105" s="605"/>
      <c r="AO105" s="606"/>
      <c r="AP105" s="606"/>
      <c r="AQ105" s="85" t="s">
        <v>81</v>
      </c>
      <c r="AR105" s="48"/>
      <c r="AS105" s="86"/>
      <c r="AT105" s="87"/>
      <c r="AU105" s="88"/>
      <c r="AV105" s="87"/>
      <c r="AW105" s="87"/>
      <c r="AX105" s="87"/>
      <c r="AY105" s="87"/>
      <c r="AZ105" s="87"/>
      <c r="BA105" s="87"/>
      <c r="BB105" s="87"/>
      <c r="BC105" s="87"/>
      <c r="BD105" s="89"/>
      <c r="BT105" s="246"/>
      <c r="BV105" s="246"/>
      <c r="BW105" s="246"/>
      <c r="BX105" s="246"/>
      <c r="CL105" s="246"/>
    </row>
    <row r="106" spans="1:90" s="255" customFormat="1" ht="16.5" customHeight="1" x14ac:dyDescent="0.2">
      <c r="A106" s="90" t="s">
        <v>84</v>
      </c>
      <c r="B106" s="48"/>
      <c r="C106" s="244"/>
      <c r="D106" s="244"/>
      <c r="E106" s="600" t="s">
        <v>1899</v>
      </c>
      <c r="F106" s="600"/>
      <c r="G106" s="600"/>
      <c r="H106" s="600"/>
      <c r="I106" s="600"/>
      <c r="J106" s="244"/>
      <c r="K106" s="600" t="s">
        <v>1900</v>
      </c>
      <c r="L106" s="600"/>
      <c r="M106" s="600"/>
      <c r="N106" s="600"/>
      <c r="O106" s="600"/>
      <c r="P106" s="600"/>
      <c r="Q106" s="600"/>
      <c r="R106" s="600"/>
      <c r="S106" s="600"/>
      <c r="T106" s="600"/>
      <c r="U106" s="600"/>
      <c r="V106" s="600"/>
      <c r="W106" s="600"/>
      <c r="X106" s="600"/>
      <c r="Y106" s="600"/>
      <c r="Z106" s="600"/>
      <c r="AA106" s="600"/>
      <c r="AB106" s="600"/>
      <c r="AC106" s="600"/>
      <c r="AD106" s="600"/>
      <c r="AE106" s="600"/>
      <c r="AF106" s="600"/>
      <c r="AG106" s="605"/>
      <c r="AH106" s="606"/>
      <c r="AI106" s="606"/>
      <c r="AJ106" s="606"/>
      <c r="AK106" s="606"/>
      <c r="AL106" s="606"/>
      <c r="AM106" s="606"/>
      <c r="AN106" s="605"/>
      <c r="AO106" s="606"/>
      <c r="AP106" s="606"/>
      <c r="AQ106" s="85" t="s">
        <v>81</v>
      </c>
      <c r="AR106" s="48"/>
      <c r="AS106" s="86"/>
      <c r="AT106" s="87"/>
      <c r="AU106" s="88"/>
      <c r="AV106" s="87"/>
      <c r="AW106" s="87"/>
      <c r="AX106" s="87"/>
      <c r="AY106" s="87"/>
      <c r="AZ106" s="87"/>
      <c r="BA106" s="87"/>
      <c r="BB106" s="87"/>
      <c r="BC106" s="87"/>
      <c r="BD106" s="89"/>
      <c r="BT106" s="246"/>
      <c r="BV106" s="246"/>
      <c r="BW106" s="246"/>
      <c r="BX106" s="246"/>
      <c r="CL106" s="246"/>
    </row>
    <row r="107" spans="1:90" s="255" customFormat="1" ht="16.5" customHeight="1" x14ac:dyDescent="0.2">
      <c r="A107" s="90" t="s">
        <v>84</v>
      </c>
      <c r="B107" s="48"/>
      <c r="C107" s="244"/>
      <c r="D107" s="244"/>
      <c r="E107" s="600" t="s">
        <v>1901</v>
      </c>
      <c r="F107" s="600"/>
      <c r="G107" s="600"/>
      <c r="H107" s="600"/>
      <c r="I107" s="600"/>
      <c r="J107" s="244"/>
      <c r="K107" s="600" t="s">
        <v>99</v>
      </c>
      <c r="L107" s="600"/>
      <c r="M107" s="600"/>
      <c r="N107" s="600"/>
      <c r="O107" s="600"/>
      <c r="P107" s="600"/>
      <c r="Q107" s="600"/>
      <c r="R107" s="600"/>
      <c r="S107" s="600"/>
      <c r="T107" s="600"/>
      <c r="U107" s="600"/>
      <c r="V107" s="600"/>
      <c r="W107" s="600"/>
      <c r="X107" s="600"/>
      <c r="Y107" s="600"/>
      <c r="Z107" s="600"/>
      <c r="AA107" s="600"/>
      <c r="AB107" s="600"/>
      <c r="AC107" s="600"/>
      <c r="AD107" s="600"/>
      <c r="AE107" s="600"/>
      <c r="AF107" s="600"/>
      <c r="AG107" s="605"/>
      <c r="AH107" s="606"/>
      <c r="AI107" s="606"/>
      <c r="AJ107" s="606"/>
      <c r="AK107" s="606"/>
      <c r="AL107" s="606"/>
      <c r="AM107" s="606"/>
      <c r="AN107" s="605"/>
      <c r="AO107" s="606"/>
      <c r="AP107" s="606"/>
      <c r="AQ107" s="85" t="s">
        <v>81</v>
      </c>
      <c r="AR107" s="48"/>
      <c r="AS107" s="91"/>
      <c r="AT107" s="92"/>
      <c r="AU107" s="93"/>
      <c r="AV107" s="92"/>
      <c r="AW107" s="92"/>
      <c r="AX107" s="92"/>
      <c r="AY107" s="92"/>
      <c r="AZ107" s="92"/>
      <c r="BA107" s="92"/>
      <c r="BB107" s="92"/>
      <c r="BC107" s="92"/>
      <c r="BD107" s="94"/>
      <c r="BT107" s="246"/>
      <c r="BV107" s="246"/>
      <c r="BW107" s="246"/>
      <c r="BX107" s="246"/>
      <c r="CL107" s="246"/>
    </row>
    <row r="108" spans="1:90" s="399" customFormat="1" ht="16.5" customHeight="1" x14ac:dyDescent="0.2">
      <c r="A108" s="90" t="s">
        <v>84</v>
      </c>
      <c r="B108" s="48"/>
      <c r="C108" s="401"/>
      <c r="D108" s="401"/>
      <c r="E108" s="601" t="s">
        <v>2532</v>
      </c>
      <c r="F108" s="602"/>
      <c r="G108" s="602"/>
      <c r="H108" s="602"/>
      <c r="I108" s="602"/>
      <c r="J108" s="401"/>
      <c r="K108" s="600" t="s">
        <v>2531</v>
      </c>
      <c r="L108" s="600"/>
      <c r="M108" s="600"/>
      <c r="N108" s="600"/>
      <c r="O108" s="600"/>
      <c r="P108" s="600"/>
      <c r="Q108" s="600"/>
      <c r="R108" s="600"/>
      <c r="S108" s="600"/>
      <c r="T108" s="600"/>
      <c r="U108" s="600"/>
      <c r="V108" s="600"/>
      <c r="W108" s="600"/>
      <c r="X108" s="600"/>
      <c r="Y108" s="600"/>
      <c r="Z108" s="600"/>
      <c r="AA108" s="600"/>
      <c r="AB108" s="600"/>
      <c r="AC108" s="600"/>
      <c r="AD108" s="600"/>
      <c r="AE108" s="600"/>
      <c r="AF108" s="600"/>
      <c r="AG108" s="605"/>
      <c r="AH108" s="606"/>
      <c r="AI108" s="606"/>
      <c r="AJ108" s="606"/>
      <c r="AK108" s="606"/>
      <c r="AL108" s="606"/>
      <c r="AM108" s="606"/>
      <c r="AN108" s="605"/>
      <c r="AO108" s="606"/>
      <c r="AP108" s="606"/>
      <c r="AQ108" s="85" t="s">
        <v>81</v>
      </c>
      <c r="AR108" s="48"/>
      <c r="AS108" s="91"/>
      <c r="AT108" s="92"/>
      <c r="AU108" s="93"/>
      <c r="AV108" s="92"/>
      <c r="AW108" s="92"/>
      <c r="AX108" s="92"/>
      <c r="AY108" s="92"/>
      <c r="AZ108" s="92"/>
      <c r="BA108" s="92"/>
      <c r="BB108" s="92"/>
      <c r="BC108" s="92"/>
      <c r="BD108" s="94"/>
      <c r="BT108" s="400"/>
      <c r="BV108" s="400"/>
      <c r="BW108" s="400"/>
      <c r="BX108" s="400"/>
      <c r="CL108" s="400"/>
    </row>
    <row r="109" spans="1:90" s="184" customFormat="1" ht="30" customHeight="1" x14ac:dyDescent="0.2">
      <c r="A109" s="259"/>
      <c r="B109" s="187"/>
      <c r="C109" s="259"/>
      <c r="D109" s="259"/>
      <c r="E109" s="259"/>
      <c r="F109" s="259"/>
      <c r="G109" s="259"/>
      <c r="H109" s="259"/>
      <c r="I109" s="259"/>
      <c r="J109" s="259"/>
      <c r="K109" s="259"/>
      <c r="L109" s="259"/>
      <c r="M109" s="259"/>
      <c r="N109" s="259"/>
      <c r="O109" s="259"/>
      <c r="P109" s="259"/>
      <c r="Q109" s="259"/>
      <c r="R109" s="259"/>
      <c r="S109" s="259"/>
      <c r="T109" s="259"/>
      <c r="U109" s="259"/>
      <c r="V109" s="259"/>
      <c r="W109" s="259"/>
      <c r="X109" s="259"/>
      <c r="Y109" s="259"/>
      <c r="Z109" s="259"/>
      <c r="AA109" s="259"/>
      <c r="AB109" s="259"/>
      <c r="AC109" s="259"/>
      <c r="AD109" s="259"/>
      <c r="AE109" s="259"/>
      <c r="AF109" s="259"/>
      <c r="AG109" s="259"/>
      <c r="AH109" s="259"/>
      <c r="AI109" s="259"/>
      <c r="AJ109" s="259"/>
      <c r="AK109" s="259"/>
      <c r="AL109" s="259"/>
      <c r="AM109" s="259"/>
      <c r="AN109" s="259"/>
      <c r="AO109" s="259"/>
      <c r="AP109" s="259"/>
      <c r="AQ109" s="259"/>
      <c r="AR109" s="187"/>
      <c r="AS109" s="259"/>
      <c r="AT109" s="259"/>
      <c r="AU109" s="259"/>
      <c r="AV109" s="259"/>
      <c r="AW109" s="259"/>
      <c r="AX109" s="259"/>
      <c r="AY109" s="259"/>
      <c r="AZ109" s="259"/>
      <c r="BA109" s="259"/>
      <c r="BB109" s="259"/>
      <c r="BC109" s="259"/>
      <c r="BD109" s="259"/>
      <c r="BE109" s="259"/>
    </row>
    <row r="110" spans="1:90" s="184" customFormat="1" ht="6.95" customHeight="1" x14ac:dyDescent="0.2">
      <c r="A110" s="259"/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187"/>
      <c r="AS110" s="259"/>
      <c r="AT110" s="259"/>
      <c r="AU110" s="259"/>
      <c r="AV110" s="259"/>
      <c r="AW110" s="259"/>
      <c r="AX110" s="259"/>
      <c r="AY110" s="259"/>
      <c r="AZ110" s="259"/>
      <c r="BA110" s="259"/>
      <c r="BB110" s="259"/>
      <c r="BC110" s="259"/>
      <c r="BD110" s="259"/>
      <c r="BE110" s="259"/>
    </row>
  </sheetData>
  <mergeCells count="90">
    <mergeCell ref="AK27:AO27"/>
    <mergeCell ref="AR2:BE2"/>
    <mergeCell ref="K5:AO5"/>
    <mergeCell ref="K6:AO6"/>
    <mergeCell ref="K7:AO7"/>
    <mergeCell ref="E24:AN24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L34:P34"/>
    <mergeCell ref="W34:AE34"/>
    <mergeCell ref="AK34:AO34"/>
    <mergeCell ref="X36:AB36"/>
    <mergeCell ref="AK36:AO36"/>
    <mergeCell ref="L86:AO86"/>
    <mergeCell ref="L87:AO87"/>
    <mergeCell ref="AM88:AN88"/>
    <mergeCell ref="AS90:AT92"/>
    <mergeCell ref="AM91:AP91"/>
    <mergeCell ref="C93:G93"/>
    <mergeCell ref="I93:AF93"/>
    <mergeCell ref="AG93:AM93"/>
    <mergeCell ref="AN93:AP93"/>
    <mergeCell ref="AM90:AP90"/>
    <mergeCell ref="AG95:AM95"/>
    <mergeCell ref="AN95:AP95"/>
    <mergeCell ref="D96:H96"/>
    <mergeCell ref="J96:AF96"/>
    <mergeCell ref="AG96:AM96"/>
    <mergeCell ref="AN96:AP96"/>
    <mergeCell ref="E97:I97"/>
    <mergeCell ref="K97:AF97"/>
    <mergeCell ref="AG97:AM97"/>
    <mergeCell ref="AN97:AP97"/>
    <mergeCell ref="E98:I98"/>
    <mergeCell ref="K98:AF98"/>
    <mergeCell ref="AG98:AM98"/>
    <mergeCell ref="AN98:AP98"/>
    <mergeCell ref="E99:I99"/>
    <mergeCell ref="K99:AF99"/>
    <mergeCell ref="AG99:AM99"/>
    <mergeCell ref="AN99:AP99"/>
    <mergeCell ref="E100:I100"/>
    <mergeCell ref="K100:AF100"/>
    <mergeCell ref="AG100:AM100"/>
    <mergeCell ref="AN100:AP100"/>
    <mergeCell ref="E101:I101"/>
    <mergeCell ref="K101:AF101"/>
    <mergeCell ref="AG101:AM101"/>
    <mergeCell ref="AN101:AP101"/>
    <mergeCell ref="F102:J102"/>
    <mergeCell ref="L102:AF102"/>
    <mergeCell ref="AG102:AM102"/>
    <mergeCell ref="AN102:AP102"/>
    <mergeCell ref="F103:J103"/>
    <mergeCell ref="L103:AF103"/>
    <mergeCell ref="AG103:AM103"/>
    <mergeCell ref="AN103:AP103"/>
    <mergeCell ref="F104:J104"/>
    <mergeCell ref="L104:AF104"/>
    <mergeCell ref="AG104:AM104"/>
    <mergeCell ref="AN104:AP104"/>
    <mergeCell ref="F105:J105"/>
    <mergeCell ref="L105:AF105"/>
    <mergeCell ref="AG105:AM105"/>
    <mergeCell ref="AN105:AP105"/>
    <mergeCell ref="E106:I106"/>
    <mergeCell ref="K106:AF106"/>
    <mergeCell ref="AG106:AM106"/>
    <mergeCell ref="AN106:AP106"/>
    <mergeCell ref="E108:I108"/>
    <mergeCell ref="K108:AF108"/>
    <mergeCell ref="AG108:AM108"/>
    <mergeCell ref="AN108:AP108"/>
    <mergeCell ref="E107:I107"/>
    <mergeCell ref="K107:AF107"/>
    <mergeCell ref="AG107:AM107"/>
    <mergeCell ref="AN107:AP107"/>
  </mergeCells>
  <hyperlinks>
    <hyperlink ref="A97" location="'02.01 - Architektúra, sta...'!C2" display="/"/>
    <hyperlink ref="A98" location="'02.02 - Zdravotechnika'!C2" display="/"/>
    <hyperlink ref="A99" location="'02.03 - Vzduchotechnika'!C2" display="/"/>
    <hyperlink ref="A100" location="'02.04 - Vykurovanie'!C2" display="/"/>
    <hyperlink ref="A102" location="'02.05a - Elektrická požia...'!C2" display="/"/>
    <hyperlink ref="A103" location="'02.05b - Hlasová signaliz...'!C2" display="/"/>
    <hyperlink ref="A104" location="'02.05c - Štruktúrovaná ka...'!C2" display="/"/>
    <hyperlink ref="A105" location="'02.05d - Kamerový systém ...'!C2" display="/"/>
    <hyperlink ref="A106" location="'02.06 - Výťah'!C2" display="/"/>
    <hyperlink ref="A107" location="'02.07 - Elektroinštalácia...'!C2" display="/"/>
    <hyperlink ref="A108" location="'02.07 - Elektroinštalácia...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414"/>
  <sheetViews>
    <sheetView showGridLines="0" topLeftCell="A3" workbookViewId="0">
      <selection activeCell="I36" sqref="I36"/>
    </sheetView>
  </sheetViews>
  <sheetFormatPr defaultRowHeight="11.25" x14ac:dyDescent="0.2"/>
  <cols>
    <col min="1" max="1" width="8.33203125" style="247" customWidth="1"/>
    <col min="2" max="2" width="1.1640625" style="247" customWidth="1"/>
    <col min="3" max="3" width="5.5" style="247" customWidth="1"/>
    <col min="4" max="4" width="4.33203125" style="247" customWidth="1"/>
    <col min="5" max="5" width="17.1640625" style="247" customWidth="1"/>
    <col min="6" max="6" width="50.83203125" style="247" customWidth="1"/>
    <col min="7" max="7" width="7.5" style="247" customWidth="1"/>
    <col min="8" max="8" width="14" style="247" customWidth="1"/>
    <col min="9" max="9" width="15.83203125" style="247" customWidth="1"/>
    <col min="10" max="10" width="22.33203125" style="247" customWidth="1"/>
    <col min="11" max="11" width="22.33203125" style="247" hidden="1" customWidth="1"/>
    <col min="12" max="12" width="9.33203125" style="247" customWidth="1"/>
    <col min="13" max="13" width="10.83203125" style="247" hidden="1" customWidth="1"/>
    <col min="14" max="14" width="9.33203125" style="247"/>
    <col min="15" max="20" width="14.1640625" style="247" hidden="1" customWidth="1"/>
    <col min="21" max="21" width="16.33203125" style="247" hidden="1" customWidth="1"/>
    <col min="22" max="22" width="12.33203125" style="247" customWidth="1"/>
    <col min="23" max="23" width="16.33203125" style="247" customWidth="1"/>
    <col min="24" max="24" width="12.33203125" style="247" customWidth="1"/>
    <col min="25" max="25" width="15" style="247" customWidth="1"/>
    <col min="26" max="26" width="11" style="247" customWidth="1"/>
    <col min="27" max="27" width="15" style="247" customWidth="1"/>
    <col min="28" max="28" width="16.33203125" style="247" customWidth="1"/>
    <col min="29" max="29" width="11" style="247" customWidth="1"/>
    <col min="30" max="30" width="15" style="247" customWidth="1"/>
    <col min="31" max="31" width="16.33203125" style="247" customWidth="1"/>
    <col min="32" max="41" width="9.33203125" style="247"/>
    <col min="42" max="42" width="8.33203125" style="247" customWidth="1"/>
    <col min="43" max="66" width="9.33203125" style="247" hidden="1" customWidth="1"/>
    <col min="67" max="16384" width="9.33203125" style="247"/>
  </cols>
  <sheetData>
    <row r="1" spans="1:46" x14ac:dyDescent="0.2">
      <c r="A1" s="95"/>
    </row>
    <row r="2" spans="1:46" ht="36.950000000000003" customHeight="1" x14ac:dyDescent="0.2">
      <c r="L2" s="593" t="s">
        <v>5</v>
      </c>
      <c r="M2" s="594"/>
      <c r="N2" s="594"/>
      <c r="O2" s="594"/>
      <c r="P2" s="594"/>
      <c r="Q2" s="594"/>
      <c r="R2" s="594"/>
      <c r="S2" s="594"/>
      <c r="T2" s="594"/>
      <c r="U2" s="594"/>
      <c r="V2" s="594"/>
      <c r="AT2" s="185" t="s">
        <v>1882</v>
      </c>
    </row>
    <row r="3" spans="1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85" t="s">
        <v>70</v>
      </c>
    </row>
    <row r="4" spans="1:46" ht="24.95" customHeight="1" x14ac:dyDescent="0.2">
      <c r="B4" s="17"/>
      <c r="D4" s="18" t="s">
        <v>129</v>
      </c>
      <c r="L4" s="17"/>
      <c r="M4" s="96"/>
      <c r="AT4" s="185"/>
    </row>
    <row r="5" spans="1:46" ht="6.95" customHeight="1" x14ac:dyDescent="0.2">
      <c r="B5" s="17"/>
      <c r="L5" s="17"/>
    </row>
    <row r="6" spans="1:46" ht="12" customHeight="1" x14ac:dyDescent="0.2">
      <c r="B6" s="17"/>
      <c r="D6" s="257" t="s">
        <v>13</v>
      </c>
      <c r="L6" s="17"/>
    </row>
    <row r="7" spans="1:46" ht="16.5" customHeight="1" x14ac:dyDescent="0.2">
      <c r="B7" s="17"/>
      <c r="E7" s="612" t="str">
        <f>'Rekapitulácia SO 02 Príst. B'!K6</f>
        <v>SOŠ PZ Pezinok, rekonštrukcia ubytovne A a B</v>
      </c>
      <c r="F7" s="613"/>
      <c r="G7" s="613"/>
      <c r="H7" s="613"/>
      <c r="L7" s="17"/>
    </row>
    <row r="8" spans="1:46" ht="12" customHeight="1" x14ac:dyDescent="0.2">
      <c r="B8" s="17"/>
      <c r="D8" s="257" t="s">
        <v>130</v>
      </c>
      <c r="L8" s="17"/>
    </row>
    <row r="9" spans="1:46" s="184" customFormat="1" ht="16.5" customHeight="1" x14ac:dyDescent="0.2">
      <c r="A9" s="259"/>
      <c r="B9" s="187"/>
      <c r="C9" s="259"/>
      <c r="D9" s="259"/>
      <c r="E9" s="612" t="s">
        <v>1902</v>
      </c>
      <c r="F9" s="615"/>
      <c r="G9" s="615"/>
      <c r="H9" s="615"/>
      <c r="I9" s="259"/>
      <c r="J9" s="259"/>
      <c r="K9" s="259"/>
      <c r="L9" s="3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</row>
    <row r="10" spans="1:46" s="184" customFormat="1" ht="12" customHeight="1" x14ac:dyDescent="0.2">
      <c r="A10" s="259"/>
      <c r="B10" s="187"/>
      <c r="C10" s="259"/>
      <c r="D10" s="257" t="s">
        <v>132</v>
      </c>
      <c r="E10" s="259"/>
      <c r="F10" s="259"/>
      <c r="G10" s="259"/>
      <c r="H10" s="259"/>
      <c r="I10" s="259"/>
      <c r="J10" s="259"/>
      <c r="K10" s="259"/>
      <c r="L10" s="3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</row>
    <row r="11" spans="1:46" s="184" customFormat="1" ht="16.5" customHeight="1" x14ac:dyDescent="0.2">
      <c r="A11" s="259"/>
      <c r="B11" s="187"/>
      <c r="C11" s="259"/>
      <c r="D11" s="259"/>
      <c r="E11" s="583" t="s">
        <v>1903</v>
      </c>
      <c r="F11" s="615"/>
      <c r="G11" s="615"/>
      <c r="H11" s="615"/>
      <c r="I11" s="259"/>
      <c r="J11" s="259"/>
      <c r="K11" s="259"/>
      <c r="L11" s="3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</row>
    <row r="12" spans="1:46" s="184" customFormat="1" x14ac:dyDescent="0.2">
      <c r="A12" s="259"/>
      <c r="B12" s="187"/>
      <c r="C12" s="259"/>
      <c r="D12" s="259"/>
      <c r="E12" s="259"/>
      <c r="F12" s="259"/>
      <c r="G12" s="259"/>
      <c r="H12" s="259"/>
      <c r="I12" s="259"/>
      <c r="J12" s="259"/>
      <c r="K12" s="259"/>
      <c r="L12" s="3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</row>
    <row r="13" spans="1:46" s="184" customFormat="1" ht="12" customHeight="1" x14ac:dyDescent="0.2">
      <c r="A13" s="259"/>
      <c r="B13" s="187"/>
      <c r="C13" s="259"/>
      <c r="D13" s="257" t="s">
        <v>14</v>
      </c>
      <c r="E13" s="259"/>
      <c r="F13" s="246" t="s">
        <v>1</v>
      </c>
      <c r="G13" s="259"/>
      <c r="H13" s="259"/>
      <c r="I13" s="257" t="s">
        <v>15</v>
      </c>
      <c r="J13" s="246" t="s">
        <v>1</v>
      </c>
      <c r="K13" s="259"/>
      <c r="L13" s="3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</row>
    <row r="14" spans="1:46" s="184" customFormat="1" ht="12" customHeight="1" x14ac:dyDescent="0.2">
      <c r="A14" s="259"/>
      <c r="B14" s="187"/>
      <c r="C14" s="259"/>
      <c r="D14" s="257" t="s">
        <v>16</v>
      </c>
      <c r="E14" s="259"/>
      <c r="F14" s="246" t="s">
        <v>17</v>
      </c>
      <c r="G14" s="259"/>
      <c r="H14" s="259"/>
      <c r="I14" s="257" t="s">
        <v>18</v>
      </c>
      <c r="J14" s="254"/>
      <c r="K14" s="259"/>
      <c r="L14" s="3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</row>
    <row r="15" spans="1:46" s="184" customFormat="1" ht="10.9" customHeight="1" x14ac:dyDescent="0.2">
      <c r="A15" s="259"/>
      <c r="B15" s="187"/>
      <c r="C15" s="259"/>
      <c r="D15" s="259"/>
      <c r="E15" s="259"/>
      <c r="F15" s="259"/>
      <c r="G15" s="259"/>
      <c r="H15" s="259"/>
      <c r="I15" s="259"/>
      <c r="J15" s="259"/>
      <c r="K15" s="259"/>
      <c r="L15" s="3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</row>
    <row r="16" spans="1:46" s="184" customFormat="1" ht="12" customHeight="1" x14ac:dyDescent="0.2">
      <c r="A16" s="259"/>
      <c r="B16" s="187"/>
      <c r="C16" s="259"/>
      <c r="D16" s="257" t="s">
        <v>19</v>
      </c>
      <c r="E16" s="259"/>
      <c r="F16" s="259"/>
      <c r="G16" s="259"/>
      <c r="H16" s="259"/>
      <c r="I16" s="257" t="s">
        <v>20</v>
      </c>
      <c r="J16" s="246" t="str">
        <f>IF('Rekapitulácia SO 02 Príst. B'!AN11="","",'Rekapitulácia SO 02 Príst. B'!AN11)</f>
        <v/>
      </c>
      <c r="K16" s="259"/>
      <c r="L16" s="39"/>
      <c r="S16" s="259"/>
      <c r="T16" s="259"/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</row>
    <row r="17" spans="1:31" s="184" customFormat="1" ht="18" customHeight="1" x14ac:dyDescent="0.2">
      <c r="A17" s="259"/>
      <c r="B17" s="187"/>
      <c r="C17" s="259"/>
      <c r="D17" s="259"/>
      <c r="E17" s="246" t="str">
        <f>IF('Rekapitulácia SO 02 Príst. B'!E12="","",'Rekapitulácia SO 02 Príst. B'!E12)</f>
        <v xml:space="preserve"> </v>
      </c>
      <c r="F17" s="259"/>
      <c r="G17" s="259"/>
      <c r="H17" s="259"/>
      <c r="I17" s="257" t="s">
        <v>22</v>
      </c>
      <c r="J17" s="246" t="str">
        <f>IF('Rekapitulácia SO 02 Príst. B'!AN12="","",'Rekapitulácia SO 02 Príst. B'!AN12)</f>
        <v/>
      </c>
      <c r="K17" s="259"/>
      <c r="L17" s="3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</row>
    <row r="18" spans="1:31" s="184" customFormat="1" ht="6.95" customHeight="1" x14ac:dyDescent="0.2">
      <c r="A18" s="259"/>
      <c r="B18" s="187"/>
      <c r="C18" s="259"/>
      <c r="D18" s="259"/>
      <c r="E18" s="259"/>
      <c r="F18" s="259"/>
      <c r="G18" s="259"/>
      <c r="H18" s="259"/>
      <c r="I18" s="259"/>
      <c r="J18" s="259"/>
      <c r="K18" s="259"/>
      <c r="L18" s="3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</row>
    <row r="19" spans="1:31" s="184" customFormat="1" ht="12" customHeight="1" x14ac:dyDescent="0.2">
      <c r="A19" s="259"/>
      <c r="B19" s="187"/>
      <c r="C19" s="259"/>
      <c r="D19" s="257" t="s">
        <v>23</v>
      </c>
      <c r="E19" s="259"/>
      <c r="F19" s="259"/>
      <c r="G19" s="259"/>
      <c r="H19" s="259"/>
      <c r="I19" s="257" t="s">
        <v>20</v>
      </c>
      <c r="J19" s="246" t="str">
        <f>'Rekapitulácia SO 02 Príst. B'!AN14</f>
        <v/>
      </c>
      <c r="K19" s="259"/>
      <c r="L19" s="3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</row>
    <row r="20" spans="1:31" s="184" customFormat="1" ht="18" customHeight="1" x14ac:dyDescent="0.2">
      <c r="A20" s="259"/>
      <c r="B20" s="187"/>
      <c r="C20" s="259"/>
      <c r="D20" s="259"/>
      <c r="E20" s="595" t="str">
        <f>'Rekapitulácia SO 02 Príst. B'!E15</f>
        <v xml:space="preserve"> </v>
      </c>
      <c r="F20" s="595"/>
      <c r="G20" s="595"/>
      <c r="H20" s="595"/>
      <c r="I20" s="257" t="s">
        <v>22</v>
      </c>
      <c r="J20" s="246" t="str">
        <f>'Rekapitulácia SO 02 Príst. B'!AN15</f>
        <v/>
      </c>
      <c r="K20" s="259"/>
      <c r="L20" s="3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</row>
    <row r="21" spans="1:31" s="184" customFormat="1" ht="6.95" customHeight="1" x14ac:dyDescent="0.2">
      <c r="A21" s="259"/>
      <c r="B21" s="187"/>
      <c r="C21" s="259"/>
      <c r="D21" s="259"/>
      <c r="E21" s="259"/>
      <c r="F21" s="259"/>
      <c r="G21" s="259"/>
      <c r="H21" s="259"/>
      <c r="I21" s="259"/>
      <c r="J21" s="259"/>
      <c r="K21" s="259"/>
      <c r="L21" s="3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</row>
    <row r="22" spans="1:31" s="184" customFormat="1" ht="12" customHeight="1" x14ac:dyDescent="0.2">
      <c r="A22" s="259"/>
      <c r="B22" s="187"/>
      <c r="C22" s="259"/>
      <c r="D22" s="257" t="s">
        <v>24</v>
      </c>
      <c r="E22" s="259"/>
      <c r="F22" s="259"/>
      <c r="G22" s="259"/>
      <c r="H22" s="259"/>
      <c r="I22" s="257" t="s">
        <v>20</v>
      </c>
      <c r="J22" s="246" t="s">
        <v>1</v>
      </c>
      <c r="K22" s="259"/>
      <c r="L22" s="3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</row>
    <row r="23" spans="1:31" s="184" customFormat="1" ht="18" customHeight="1" x14ac:dyDescent="0.2">
      <c r="A23" s="259"/>
      <c r="B23" s="187"/>
      <c r="C23" s="259"/>
      <c r="D23" s="259"/>
      <c r="E23" s="246" t="s">
        <v>25</v>
      </c>
      <c r="F23" s="259"/>
      <c r="G23" s="259"/>
      <c r="H23" s="259"/>
      <c r="I23" s="257" t="s">
        <v>22</v>
      </c>
      <c r="J23" s="246" t="s">
        <v>1</v>
      </c>
      <c r="K23" s="259"/>
      <c r="L23" s="3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</row>
    <row r="24" spans="1:31" s="184" customFormat="1" ht="6.95" customHeight="1" x14ac:dyDescent="0.2">
      <c r="A24" s="259"/>
      <c r="B24" s="187"/>
      <c r="C24" s="259"/>
      <c r="D24" s="259"/>
      <c r="E24" s="259"/>
      <c r="F24" s="259"/>
      <c r="G24" s="259"/>
      <c r="H24" s="259"/>
      <c r="I24" s="259"/>
      <c r="J24" s="259"/>
      <c r="K24" s="259"/>
      <c r="L24" s="3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</row>
    <row r="25" spans="1:31" s="184" customFormat="1" ht="12" customHeight="1" x14ac:dyDescent="0.2">
      <c r="A25" s="259"/>
      <c r="B25" s="187"/>
      <c r="C25" s="259"/>
      <c r="D25" s="257" t="s">
        <v>27</v>
      </c>
      <c r="E25" s="259"/>
      <c r="F25" s="259"/>
      <c r="G25" s="259"/>
      <c r="H25" s="259"/>
      <c r="I25" s="257" t="s">
        <v>20</v>
      </c>
      <c r="J25" s="246" t="s">
        <v>1</v>
      </c>
      <c r="K25" s="259"/>
      <c r="L25" s="3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</row>
    <row r="26" spans="1:31" s="184" customFormat="1" ht="18" customHeight="1" x14ac:dyDescent="0.2">
      <c r="A26" s="259"/>
      <c r="B26" s="187"/>
      <c r="C26" s="259"/>
      <c r="D26" s="259"/>
      <c r="E26" s="246" t="s">
        <v>28</v>
      </c>
      <c r="F26" s="259"/>
      <c r="G26" s="259"/>
      <c r="H26" s="259"/>
      <c r="I26" s="257" t="s">
        <v>22</v>
      </c>
      <c r="J26" s="246" t="s">
        <v>1</v>
      </c>
      <c r="K26" s="259"/>
      <c r="L26" s="3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</row>
    <row r="27" spans="1:31" s="184" customFormat="1" ht="6.95" customHeight="1" x14ac:dyDescent="0.2">
      <c r="A27" s="259"/>
      <c r="B27" s="187"/>
      <c r="C27" s="259"/>
      <c r="D27" s="259"/>
      <c r="E27" s="259"/>
      <c r="F27" s="259"/>
      <c r="G27" s="259"/>
      <c r="H27" s="259"/>
      <c r="I27" s="259"/>
      <c r="J27" s="259"/>
      <c r="K27" s="259"/>
      <c r="L27" s="3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</row>
    <row r="28" spans="1:31" s="184" customFormat="1" ht="12" customHeight="1" x14ac:dyDescent="0.2">
      <c r="A28" s="259"/>
      <c r="B28" s="187"/>
      <c r="C28" s="259"/>
      <c r="D28" s="257" t="s">
        <v>29</v>
      </c>
      <c r="E28" s="259"/>
      <c r="F28" s="259"/>
      <c r="G28" s="259"/>
      <c r="H28" s="259"/>
      <c r="I28" s="259"/>
      <c r="J28" s="259"/>
      <c r="K28" s="259"/>
      <c r="L28" s="3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</row>
    <row r="29" spans="1:31" s="8" customFormat="1" ht="16.5" customHeight="1" x14ac:dyDescent="0.2">
      <c r="A29" s="98"/>
      <c r="B29" s="99"/>
      <c r="C29" s="98"/>
      <c r="D29" s="98"/>
      <c r="E29" s="597" t="s">
        <v>1</v>
      </c>
      <c r="F29" s="597"/>
      <c r="G29" s="597"/>
      <c r="H29" s="597"/>
      <c r="I29" s="98"/>
      <c r="J29" s="98"/>
      <c r="K29" s="98"/>
      <c r="L29" s="100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</row>
    <row r="30" spans="1:31" s="184" customFormat="1" ht="6.95" customHeight="1" x14ac:dyDescent="0.2">
      <c r="A30" s="259"/>
      <c r="B30" s="187"/>
      <c r="C30" s="259"/>
      <c r="D30" s="259"/>
      <c r="E30" s="259"/>
      <c r="F30" s="259"/>
      <c r="G30" s="259"/>
      <c r="H30" s="259"/>
      <c r="I30" s="259"/>
      <c r="J30" s="259"/>
      <c r="K30" s="259"/>
      <c r="L30" s="3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</row>
    <row r="31" spans="1:31" s="184" customFormat="1" ht="6.95" customHeight="1" x14ac:dyDescent="0.2">
      <c r="A31" s="259"/>
      <c r="B31" s="187"/>
      <c r="C31" s="259"/>
      <c r="D31" s="63"/>
      <c r="E31" s="63"/>
      <c r="F31" s="63"/>
      <c r="G31" s="63"/>
      <c r="H31" s="63"/>
      <c r="I31" s="63"/>
      <c r="J31" s="63"/>
      <c r="K31" s="63"/>
      <c r="L31" s="3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</row>
    <row r="32" spans="1:31" s="184" customFormat="1" ht="25.35" customHeight="1" x14ac:dyDescent="0.2">
      <c r="A32" s="259"/>
      <c r="B32" s="187"/>
      <c r="C32" s="259"/>
      <c r="D32" s="101" t="s">
        <v>30</v>
      </c>
      <c r="E32" s="259"/>
      <c r="F32" s="259"/>
      <c r="G32" s="259"/>
      <c r="H32" s="259"/>
      <c r="I32" s="259"/>
      <c r="J32" s="256"/>
      <c r="K32" s="259"/>
      <c r="L32" s="3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</row>
    <row r="33" spans="1:31" s="184" customFormat="1" ht="6.95" customHeight="1" x14ac:dyDescent="0.2">
      <c r="A33" s="259"/>
      <c r="B33" s="187"/>
      <c r="C33" s="259"/>
      <c r="D33" s="63"/>
      <c r="E33" s="63"/>
      <c r="F33" s="63"/>
      <c r="G33" s="63"/>
      <c r="H33" s="63"/>
      <c r="I33" s="63"/>
      <c r="J33" s="63"/>
      <c r="K33" s="63"/>
      <c r="L33" s="3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</row>
    <row r="34" spans="1:31" s="184" customFormat="1" ht="14.45" customHeight="1" x14ac:dyDescent="0.2">
      <c r="A34" s="259"/>
      <c r="B34" s="187"/>
      <c r="C34" s="259"/>
      <c r="D34" s="259"/>
      <c r="E34" s="259"/>
      <c r="F34" s="250" t="s">
        <v>32</v>
      </c>
      <c r="G34" s="259"/>
      <c r="H34" s="259"/>
      <c r="I34" s="250" t="s">
        <v>31</v>
      </c>
      <c r="J34" s="250" t="s">
        <v>33</v>
      </c>
      <c r="K34" s="259"/>
      <c r="L34" s="3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</row>
    <row r="35" spans="1:31" s="184" customFormat="1" ht="14.45" customHeight="1" x14ac:dyDescent="0.2">
      <c r="A35" s="259"/>
      <c r="B35" s="187"/>
      <c r="C35" s="259"/>
      <c r="D35" s="258" t="s">
        <v>34</v>
      </c>
      <c r="E35" s="32" t="s">
        <v>35</v>
      </c>
      <c r="F35" s="102">
        <f>ROUND((SUM(BE142:BE405)),  2)</f>
        <v>0</v>
      </c>
      <c r="G35" s="103"/>
      <c r="H35" s="103"/>
      <c r="I35" s="104">
        <v>0.2</v>
      </c>
      <c r="J35" s="102">
        <f>ROUND(((SUM(BE142:BE405))*I35),  2)</f>
        <v>0</v>
      </c>
      <c r="K35" s="259"/>
      <c r="L35" s="3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</row>
    <row r="36" spans="1:31" s="184" customFormat="1" ht="14.45" customHeight="1" x14ac:dyDescent="0.2">
      <c r="A36" s="259"/>
      <c r="B36" s="187"/>
      <c r="C36" s="259"/>
      <c r="D36" s="259"/>
      <c r="E36" s="32" t="s">
        <v>36</v>
      </c>
      <c r="F36" s="105"/>
      <c r="G36" s="259"/>
      <c r="H36" s="259"/>
      <c r="I36" s="106">
        <v>0.23</v>
      </c>
      <c r="J36" s="105"/>
      <c r="K36" s="259"/>
      <c r="L36" s="3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</row>
    <row r="37" spans="1:31" s="184" customFormat="1" ht="14.45" hidden="1" customHeight="1" x14ac:dyDescent="0.2">
      <c r="A37" s="259"/>
      <c r="B37" s="187"/>
      <c r="C37" s="259"/>
      <c r="D37" s="259"/>
      <c r="E37" s="257" t="s">
        <v>37</v>
      </c>
      <c r="F37" s="105">
        <f>ROUND((SUM(BG142:BG405)),  2)</f>
        <v>0</v>
      </c>
      <c r="G37" s="259"/>
      <c r="H37" s="259"/>
      <c r="I37" s="106">
        <v>0.2</v>
      </c>
      <c r="J37" s="105"/>
      <c r="K37" s="259"/>
      <c r="L37" s="3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</row>
    <row r="38" spans="1:31" s="184" customFormat="1" ht="14.45" hidden="1" customHeight="1" x14ac:dyDescent="0.2">
      <c r="A38" s="259"/>
      <c r="B38" s="187"/>
      <c r="C38" s="259"/>
      <c r="D38" s="259"/>
      <c r="E38" s="257" t="s">
        <v>38</v>
      </c>
      <c r="F38" s="105">
        <f>ROUND((SUM(BH142:BH405)),  2)</f>
        <v>0</v>
      </c>
      <c r="G38" s="259"/>
      <c r="H38" s="259"/>
      <c r="I38" s="106">
        <v>0.2</v>
      </c>
      <c r="J38" s="105"/>
      <c r="K38" s="259"/>
      <c r="L38" s="3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</row>
    <row r="39" spans="1:31" s="184" customFormat="1" ht="14.45" hidden="1" customHeight="1" x14ac:dyDescent="0.2">
      <c r="A39" s="259"/>
      <c r="B39" s="187"/>
      <c r="C39" s="259"/>
      <c r="D39" s="259"/>
      <c r="E39" s="32" t="s">
        <v>39</v>
      </c>
      <c r="F39" s="102">
        <f>ROUND((SUM(BI142:BI405)),  2)</f>
        <v>0</v>
      </c>
      <c r="G39" s="103"/>
      <c r="H39" s="103"/>
      <c r="I39" s="104">
        <v>0</v>
      </c>
      <c r="J39" s="102"/>
      <c r="K39" s="259"/>
      <c r="L39" s="3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</row>
    <row r="40" spans="1:31" s="184" customFormat="1" ht="6.95" customHeight="1" x14ac:dyDescent="0.2">
      <c r="A40" s="259"/>
      <c r="B40" s="187"/>
      <c r="C40" s="259"/>
      <c r="D40" s="259"/>
      <c r="E40" s="259"/>
      <c r="F40" s="259"/>
      <c r="G40" s="259"/>
      <c r="H40" s="259"/>
      <c r="I40" s="259"/>
      <c r="J40" s="259"/>
      <c r="K40" s="259"/>
      <c r="L40" s="3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</row>
    <row r="41" spans="1:31" s="184" customFormat="1" ht="25.35" customHeight="1" x14ac:dyDescent="0.2">
      <c r="A41" s="259"/>
      <c r="B41" s="187"/>
      <c r="C41" s="107"/>
      <c r="D41" s="108" t="s">
        <v>40</v>
      </c>
      <c r="E41" s="57"/>
      <c r="F41" s="57"/>
      <c r="G41" s="109" t="s">
        <v>41</v>
      </c>
      <c r="H41" s="110" t="s">
        <v>42</v>
      </c>
      <c r="I41" s="57"/>
      <c r="J41" s="111"/>
      <c r="K41" s="112"/>
      <c r="L41" s="3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</row>
    <row r="42" spans="1:31" s="184" customFormat="1" ht="14.45" customHeight="1" x14ac:dyDescent="0.2">
      <c r="A42" s="259"/>
      <c r="B42" s="187"/>
      <c r="C42" s="259"/>
      <c r="D42" s="259"/>
      <c r="E42" s="259"/>
      <c r="F42" s="259"/>
      <c r="G42" s="259"/>
      <c r="H42" s="259"/>
      <c r="I42" s="259"/>
      <c r="J42" s="259"/>
      <c r="K42" s="259"/>
      <c r="L42" s="3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</row>
    <row r="43" spans="1:31" ht="14.45" customHeight="1" x14ac:dyDescent="0.2">
      <c r="B43" s="17"/>
      <c r="L43" s="17"/>
    </row>
    <row r="44" spans="1:31" ht="14.45" customHeight="1" x14ac:dyDescent="0.2">
      <c r="B44" s="17"/>
      <c r="L44" s="17"/>
    </row>
    <row r="45" spans="1:31" ht="14.45" customHeight="1" x14ac:dyDescent="0.2">
      <c r="B45" s="17"/>
      <c r="L45" s="17"/>
    </row>
    <row r="46" spans="1:31" ht="14.45" customHeight="1" x14ac:dyDescent="0.2">
      <c r="B46" s="17"/>
      <c r="L46" s="17"/>
    </row>
    <row r="47" spans="1:31" ht="14.45" customHeight="1" x14ac:dyDescent="0.2">
      <c r="B47" s="17"/>
      <c r="L47" s="17"/>
    </row>
    <row r="48" spans="1:31" ht="14.45" customHeight="1" x14ac:dyDescent="0.2">
      <c r="B48" s="17"/>
      <c r="L48" s="17"/>
    </row>
    <row r="49" spans="1:31" ht="14.45" customHeight="1" x14ac:dyDescent="0.2">
      <c r="B49" s="17"/>
      <c r="L49" s="17"/>
    </row>
    <row r="50" spans="1:31" s="184" customFormat="1" ht="14.45" customHeight="1" x14ac:dyDescent="0.2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184" customFormat="1" ht="12.75" x14ac:dyDescent="0.2">
      <c r="A61" s="259"/>
      <c r="B61" s="187"/>
      <c r="C61" s="259"/>
      <c r="D61" s="42" t="s">
        <v>45</v>
      </c>
      <c r="E61" s="249"/>
      <c r="F61" s="113" t="s">
        <v>46</v>
      </c>
      <c r="G61" s="42" t="s">
        <v>45</v>
      </c>
      <c r="H61" s="249"/>
      <c r="I61" s="249"/>
      <c r="J61" s="114" t="s">
        <v>46</v>
      </c>
      <c r="K61" s="249"/>
      <c r="L61" s="3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184" customFormat="1" ht="12.75" x14ac:dyDescent="0.2">
      <c r="A65" s="259"/>
      <c r="B65" s="187"/>
      <c r="C65" s="259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59"/>
      <c r="T65" s="259"/>
      <c r="U65" s="259"/>
      <c r="V65" s="259"/>
      <c r="W65" s="259"/>
      <c r="X65" s="259"/>
      <c r="Y65" s="259"/>
      <c r="Z65" s="259"/>
      <c r="AA65" s="259"/>
      <c r="AB65" s="259"/>
      <c r="AC65" s="259"/>
      <c r="AD65" s="259"/>
      <c r="AE65" s="25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184" customFormat="1" ht="12.75" x14ac:dyDescent="0.2">
      <c r="A76" s="259"/>
      <c r="B76" s="187"/>
      <c r="C76" s="259"/>
      <c r="D76" s="42" t="s">
        <v>45</v>
      </c>
      <c r="E76" s="249"/>
      <c r="F76" s="113" t="s">
        <v>46</v>
      </c>
      <c r="G76" s="42" t="s">
        <v>45</v>
      </c>
      <c r="H76" s="249"/>
      <c r="I76" s="249"/>
      <c r="J76" s="114" t="s">
        <v>46</v>
      </c>
      <c r="K76" s="249"/>
      <c r="L76" s="3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</row>
    <row r="77" spans="1:31" s="184" customFormat="1" ht="14.45" customHeight="1" x14ac:dyDescent="0.2">
      <c r="A77" s="25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59"/>
      <c r="T77" s="259"/>
      <c r="U77" s="259"/>
      <c r="V77" s="259"/>
      <c r="W77" s="259"/>
      <c r="X77" s="259"/>
      <c r="Y77" s="259"/>
      <c r="Z77" s="259"/>
      <c r="AA77" s="259"/>
      <c r="AB77" s="259"/>
      <c r="AC77" s="259"/>
      <c r="AD77" s="259"/>
      <c r="AE77" s="259"/>
    </row>
    <row r="81" spans="1:31" s="184" customFormat="1" ht="6.95" customHeight="1" x14ac:dyDescent="0.2">
      <c r="A81" s="25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59"/>
      <c r="T81" s="259"/>
      <c r="U81" s="259"/>
      <c r="V81" s="259"/>
      <c r="W81" s="259"/>
      <c r="X81" s="259"/>
      <c r="Y81" s="259"/>
      <c r="Z81" s="259"/>
      <c r="AA81" s="259"/>
      <c r="AB81" s="259"/>
      <c r="AC81" s="259"/>
      <c r="AD81" s="259"/>
      <c r="AE81" s="259"/>
    </row>
    <row r="82" spans="1:31" s="184" customFormat="1" ht="24.95" customHeight="1" x14ac:dyDescent="0.2">
      <c r="A82" s="259"/>
      <c r="B82" s="187"/>
      <c r="C82" s="18" t="s">
        <v>136</v>
      </c>
      <c r="D82" s="259"/>
      <c r="E82" s="259"/>
      <c r="F82" s="259"/>
      <c r="G82" s="259"/>
      <c r="H82" s="259"/>
      <c r="I82" s="259"/>
      <c r="J82" s="259"/>
      <c r="K82" s="259"/>
      <c r="L82" s="39"/>
      <c r="S82" s="259"/>
      <c r="T82" s="259"/>
      <c r="U82" s="259"/>
      <c r="V82" s="259"/>
      <c r="W82" s="259"/>
      <c r="X82" s="259"/>
      <c r="Y82" s="259"/>
      <c r="Z82" s="259"/>
      <c r="AA82" s="259"/>
      <c r="AB82" s="259"/>
      <c r="AC82" s="259"/>
      <c r="AD82" s="259"/>
      <c r="AE82" s="259"/>
    </row>
    <row r="83" spans="1:31" s="184" customFormat="1" ht="6.95" customHeight="1" x14ac:dyDescent="0.2">
      <c r="A83" s="259"/>
      <c r="B83" s="187"/>
      <c r="C83" s="259"/>
      <c r="D83" s="259"/>
      <c r="E83" s="259"/>
      <c r="F83" s="259"/>
      <c r="G83" s="259"/>
      <c r="H83" s="259"/>
      <c r="I83" s="259"/>
      <c r="J83" s="259"/>
      <c r="K83" s="259"/>
      <c r="L83" s="39"/>
      <c r="S83" s="259"/>
      <c r="T83" s="259"/>
      <c r="U83" s="259"/>
      <c r="V83" s="259"/>
      <c r="W83" s="259"/>
      <c r="X83" s="259"/>
      <c r="Y83" s="259"/>
      <c r="Z83" s="259"/>
      <c r="AA83" s="259"/>
      <c r="AB83" s="259"/>
      <c r="AC83" s="259"/>
      <c r="AD83" s="259"/>
      <c r="AE83" s="259"/>
    </row>
    <row r="84" spans="1:31" s="184" customFormat="1" ht="12" customHeight="1" x14ac:dyDescent="0.2">
      <c r="A84" s="259"/>
      <c r="B84" s="187"/>
      <c r="C84" s="257" t="s">
        <v>13</v>
      </c>
      <c r="D84" s="259"/>
      <c r="E84" s="259"/>
      <c r="F84" s="259"/>
      <c r="G84" s="259"/>
      <c r="H84" s="259"/>
      <c r="I84" s="259"/>
      <c r="J84" s="259"/>
      <c r="K84" s="259"/>
      <c r="L84" s="39"/>
      <c r="S84" s="259"/>
      <c r="T84" s="259"/>
      <c r="U84" s="259"/>
      <c r="V84" s="259"/>
      <c r="W84" s="259"/>
      <c r="X84" s="259"/>
      <c r="Y84" s="259"/>
      <c r="Z84" s="259"/>
      <c r="AA84" s="259"/>
      <c r="AB84" s="259"/>
      <c r="AC84" s="259"/>
      <c r="AD84" s="259"/>
      <c r="AE84" s="259"/>
    </row>
    <row r="85" spans="1:31" s="184" customFormat="1" ht="16.5" customHeight="1" x14ac:dyDescent="0.2">
      <c r="A85" s="259"/>
      <c r="B85" s="187"/>
      <c r="C85" s="259"/>
      <c r="D85" s="259"/>
      <c r="E85" s="612" t="str">
        <f>E7</f>
        <v>SOŠ PZ Pezinok, rekonštrukcia ubytovne A a B</v>
      </c>
      <c r="F85" s="613"/>
      <c r="G85" s="613"/>
      <c r="H85" s="613"/>
      <c r="I85" s="259"/>
      <c r="J85" s="259"/>
      <c r="K85" s="259"/>
      <c r="L85" s="3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</row>
    <row r="86" spans="1:31" ht="12" customHeight="1" x14ac:dyDescent="0.2">
      <c r="B86" s="17"/>
      <c r="C86" s="257" t="s">
        <v>130</v>
      </c>
      <c r="L86" s="17"/>
    </row>
    <row r="87" spans="1:31" s="184" customFormat="1" ht="16.5" customHeight="1" x14ac:dyDescent="0.2">
      <c r="A87" s="259"/>
      <c r="B87" s="187"/>
      <c r="C87" s="259"/>
      <c r="D87" s="259"/>
      <c r="E87" s="612" t="s">
        <v>1902</v>
      </c>
      <c r="F87" s="615"/>
      <c r="G87" s="615"/>
      <c r="H87" s="615"/>
      <c r="I87" s="259"/>
      <c r="J87" s="259"/>
      <c r="K87" s="259"/>
      <c r="L87" s="39"/>
      <c r="S87" s="259"/>
      <c r="T87" s="259"/>
      <c r="U87" s="259"/>
      <c r="V87" s="259"/>
      <c r="W87" s="259"/>
      <c r="X87" s="259"/>
      <c r="Y87" s="259"/>
      <c r="Z87" s="259"/>
      <c r="AA87" s="259"/>
      <c r="AB87" s="259"/>
      <c r="AC87" s="259"/>
      <c r="AD87" s="259"/>
      <c r="AE87" s="259"/>
    </row>
    <row r="88" spans="1:31" s="184" customFormat="1" ht="12" customHeight="1" x14ac:dyDescent="0.2">
      <c r="A88" s="259"/>
      <c r="B88" s="187"/>
      <c r="C88" s="257" t="s">
        <v>132</v>
      </c>
      <c r="D88" s="259"/>
      <c r="E88" s="259"/>
      <c r="F88" s="259"/>
      <c r="G88" s="259"/>
      <c r="H88" s="259"/>
      <c r="I88" s="259"/>
      <c r="J88" s="259"/>
      <c r="K88" s="259"/>
      <c r="L88" s="39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</row>
    <row r="89" spans="1:31" s="184" customFormat="1" ht="16.5" customHeight="1" x14ac:dyDescent="0.2">
      <c r="A89" s="259"/>
      <c r="B89" s="187"/>
      <c r="C89" s="259"/>
      <c r="D89" s="259"/>
      <c r="E89" s="583" t="str">
        <f>E11</f>
        <v>02.01 - Architektúra, stavebná časť</v>
      </c>
      <c r="F89" s="615"/>
      <c r="G89" s="615"/>
      <c r="H89" s="615"/>
      <c r="I89" s="259"/>
      <c r="J89" s="259"/>
      <c r="K89" s="259"/>
      <c r="L89" s="39"/>
      <c r="S89" s="259"/>
      <c r="T89" s="259"/>
      <c r="U89" s="259"/>
      <c r="V89" s="259"/>
      <c r="W89" s="259"/>
      <c r="X89" s="259"/>
      <c r="Y89" s="259"/>
      <c r="Z89" s="259"/>
      <c r="AA89" s="259"/>
      <c r="AB89" s="259"/>
      <c r="AC89" s="259"/>
      <c r="AD89" s="259"/>
      <c r="AE89" s="259"/>
    </row>
    <row r="90" spans="1:31" s="184" customFormat="1" ht="6.95" customHeight="1" x14ac:dyDescent="0.2">
      <c r="A90" s="259"/>
      <c r="B90" s="187"/>
      <c r="C90" s="259"/>
      <c r="D90" s="259"/>
      <c r="E90" s="259"/>
      <c r="F90" s="259"/>
      <c r="G90" s="259"/>
      <c r="H90" s="259"/>
      <c r="I90" s="259"/>
      <c r="J90" s="259"/>
      <c r="K90" s="259"/>
      <c r="L90" s="39"/>
      <c r="S90" s="259"/>
      <c r="T90" s="259"/>
      <c r="U90" s="259"/>
      <c r="V90" s="259"/>
      <c r="W90" s="259"/>
      <c r="X90" s="259"/>
      <c r="Y90" s="259"/>
      <c r="Z90" s="259"/>
      <c r="AA90" s="259"/>
      <c r="AB90" s="259"/>
      <c r="AC90" s="259"/>
      <c r="AD90" s="259"/>
      <c r="AE90" s="259"/>
    </row>
    <row r="91" spans="1:31" s="184" customFormat="1" ht="12" customHeight="1" x14ac:dyDescent="0.2">
      <c r="A91" s="259"/>
      <c r="B91" s="187"/>
      <c r="C91" s="257" t="s">
        <v>16</v>
      </c>
      <c r="D91" s="259"/>
      <c r="E91" s="259"/>
      <c r="F91" s="246" t="str">
        <f>F14</f>
        <v>Pezinok</v>
      </c>
      <c r="G91" s="259"/>
      <c r="H91" s="259"/>
      <c r="I91" s="257" t="s">
        <v>18</v>
      </c>
      <c r="J91" s="254" t="str">
        <f>IF(J14="","",J14)</f>
        <v/>
      </c>
      <c r="K91" s="259"/>
      <c r="L91" s="39"/>
      <c r="S91" s="259"/>
      <c r="T91" s="259"/>
      <c r="U91" s="259"/>
      <c r="V91" s="259"/>
      <c r="W91" s="259"/>
      <c r="X91" s="259"/>
      <c r="Y91" s="259"/>
      <c r="Z91" s="259"/>
      <c r="AA91" s="259"/>
      <c r="AB91" s="259"/>
      <c r="AC91" s="259"/>
      <c r="AD91" s="259"/>
      <c r="AE91" s="259"/>
    </row>
    <row r="92" spans="1:31" s="184" customFormat="1" ht="6.95" customHeight="1" x14ac:dyDescent="0.2">
      <c r="A92" s="259"/>
      <c r="B92" s="187"/>
      <c r="C92" s="259"/>
      <c r="D92" s="259"/>
      <c r="E92" s="259"/>
      <c r="F92" s="259"/>
      <c r="G92" s="259"/>
      <c r="H92" s="259"/>
      <c r="I92" s="259"/>
      <c r="J92" s="259"/>
      <c r="K92" s="259"/>
      <c r="L92" s="39"/>
      <c r="S92" s="259"/>
      <c r="T92" s="259"/>
      <c r="U92" s="259"/>
      <c r="V92" s="259"/>
      <c r="W92" s="259"/>
      <c r="X92" s="259"/>
      <c r="Y92" s="259"/>
      <c r="Z92" s="259"/>
      <c r="AA92" s="259"/>
      <c r="AB92" s="259"/>
      <c r="AC92" s="259"/>
      <c r="AD92" s="259"/>
      <c r="AE92" s="259"/>
    </row>
    <row r="93" spans="1:31" s="184" customFormat="1" ht="25.7" customHeight="1" x14ac:dyDescent="0.2">
      <c r="A93" s="259"/>
      <c r="B93" s="187"/>
      <c r="C93" s="257" t="s">
        <v>19</v>
      </c>
      <c r="D93" s="259"/>
      <c r="E93" s="259"/>
      <c r="F93" s="246" t="str">
        <f>E17</f>
        <v xml:space="preserve"> </v>
      </c>
      <c r="G93" s="259"/>
      <c r="H93" s="259"/>
      <c r="I93" s="257" t="s">
        <v>24</v>
      </c>
      <c r="J93" s="248" t="str">
        <f>E23</f>
        <v>Ing. arch. Rudolf Melčak, SKA</v>
      </c>
      <c r="K93" s="259"/>
      <c r="L93" s="39"/>
      <c r="S93" s="259"/>
      <c r="T93" s="259"/>
      <c r="U93" s="259"/>
      <c r="V93" s="259"/>
      <c r="W93" s="259"/>
      <c r="X93" s="259"/>
      <c r="Y93" s="259"/>
      <c r="Z93" s="259"/>
      <c r="AA93" s="259"/>
      <c r="AB93" s="259"/>
      <c r="AC93" s="259"/>
      <c r="AD93" s="259"/>
      <c r="AE93" s="259"/>
    </row>
    <row r="94" spans="1:31" s="184" customFormat="1" ht="15.2" customHeight="1" x14ac:dyDescent="0.2">
      <c r="A94" s="259"/>
      <c r="B94" s="187"/>
      <c r="C94" s="257" t="s">
        <v>23</v>
      </c>
      <c r="D94" s="259"/>
      <c r="E94" s="259"/>
      <c r="F94" s="246" t="str">
        <f>IF(E20="","",E20)</f>
        <v xml:space="preserve"> </v>
      </c>
      <c r="G94" s="259"/>
      <c r="H94" s="259"/>
      <c r="I94" s="257" t="s">
        <v>27</v>
      </c>
      <c r="J94" s="248" t="str">
        <f>E26</f>
        <v>Rosoft s.r.o.</v>
      </c>
      <c r="K94" s="259"/>
      <c r="L94" s="39"/>
      <c r="S94" s="259"/>
      <c r="T94" s="259"/>
      <c r="U94" s="259"/>
      <c r="V94" s="259"/>
      <c r="W94" s="259"/>
      <c r="X94" s="259"/>
      <c r="Y94" s="259"/>
      <c r="Z94" s="259"/>
      <c r="AA94" s="259"/>
      <c r="AB94" s="259"/>
      <c r="AC94" s="259"/>
      <c r="AD94" s="259"/>
      <c r="AE94" s="259"/>
    </row>
    <row r="95" spans="1:31" s="184" customFormat="1" ht="10.35" customHeight="1" x14ac:dyDescent="0.2">
      <c r="A95" s="259"/>
      <c r="B95" s="187"/>
      <c r="C95" s="259"/>
      <c r="D95" s="259"/>
      <c r="E95" s="259"/>
      <c r="F95" s="259"/>
      <c r="G95" s="259"/>
      <c r="H95" s="259"/>
      <c r="I95" s="259"/>
      <c r="J95" s="259"/>
      <c r="K95" s="259"/>
      <c r="L95" s="39"/>
      <c r="S95" s="259"/>
      <c r="T95" s="259"/>
      <c r="U95" s="259"/>
      <c r="V95" s="259"/>
      <c r="W95" s="259"/>
      <c r="X95" s="259"/>
      <c r="Y95" s="259"/>
      <c r="Z95" s="259"/>
      <c r="AA95" s="259"/>
      <c r="AB95" s="259"/>
      <c r="AC95" s="259"/>
      <c r="AD95" s="259"/>
      <c r="AE95" s="259"/>
    </row>
    <row r="96" spans="1:31" s="184" customFormat="1" ht="29.25" customHeight="1" x14ac:dyDescent="0.2">
      <c r="A96" s="259"/>
      <c r="B96" s="187"/>
      <c r="C96" s="115" t="s">
        <v>137</v>
      </c>
      <c r="D96" s="107"/>
      <c r="E96" s="107"/>
      <c r="F96" s="107"/>
      <c r="G96" s="107"/>
      <c r="H96" s="107"/>
      <c r="I96" s="107"/>
      <c r="J96" s="116" t="s">
        <v>138</v>
      </c>
      <c r="K96" s="107"/>
      <c r="L96" s="39"/>
      <c r="S96" s="259"/>
      <c r="T96" s="259"/>
      <c r="U96" s="259"/>
      <c r="V96" s="259"/>
      <c r="W96" s="259"/>
      <c r="X96" s="259"/>
      <c r="Y96" s="259"/>
      <c r="Z96" s="259"/>
      <c r="AA96" s="259"/>
      <c r="AB96" s="259"/>
      <c r="AC96" s="259"/>
      <c r="AD96" s="259"/>
      <c r="AE96" s="259"/>
    </row>
    <row r="97" spans="1:47" s="184" customFormat="1" ht="10.35" customHeight="1" x14ac:dyDescent="0.2">
      <c r="A97" s="259"/>
      <c r="B97" s="187"/>
      <c r="C97" s="259"/>
      <c r="D97" s="259"/>
      <c r="E97" s="259"/>
      <c r="F97" s="259"/>
      <c r="G97" s="259"/>
      <c r="H97" s="259"/>
      <c r="I97" s="259"/>
      <c r="J97" s="259"/>
      <c r="K97" s="259"/>
      <c r="L97" s="39"/>
      <c r="S97" s="259"/>
      <c r="T97" s="259"/>
      <c r="U97" s="259"/>
      <c r="V97" s="259"/>
      <c r="W97" s="259"/>
      <c r="X97" s="259"/>
      <c r="Y97" s="259"/>
      <c r="Z97" s="259"/>
      <c r="AA97" s="259"/>
      <c r="AB97" s="259"/>
      <c r="AC97" s="259"/>
      <c r="AD97" s="259"/>
      <c r="AE97" s="259"/>
    </row>
    <row r="98" spans="1:47" s="184" customFormat="1" ht="22.9" customHeight="1" x14ac:dyDescent="0.2">
      <c r="A98" s="259"/>
      <c r="B98" s="187"/>
      <c r="C98" s="117" t="s">
        <v>139</v>
      </c>
      <c r="D98" s="259"/>
      <c r="E98" s="259"/>
      <c r="F98" s="259"/>
      <c r="G98" s="259"/>
      <c r="H98" s="259"/>
      <c r="I98" s="259"/>
      <c r="J98" s="256"/>
      <c r="K98" s="259"/>
      <c r="L98" s="39"/>
      <c r="S98" s="259"/>
      <c r="T98" s="259"/>
      <c r="U98" s="259"/>
      <c r="V98" s="259"/>
      <c r="W98" s="259"/>
      <c r="X98" s="259"/>
      <c r="Y98" s="259"/>
      <c r="Z98" s="259"/>
      <c r="AA98" s="259"/>
      <c r="AB98" s="259"/>
      <c r="AC98" s="259"/>
      <c r="AD98" s="259"/>
      <c r="AE98" s="259"/>
      <c r="AU98" s="185"/>
    </row>
    <row r="99" spans="1:47" s="9" customFormat="1" ht="24.95" customHeight="1" x14ac:dyDescent="0.2">
      <c r="B99" s="118"/>
      <c r="D99" s="119" t="s">
        <v>141</v>
      </c>
      <c r="E99" s="120"/>
      <c r="F99" s="120"/>
      <c r="G99" s="120"/>
      <c r="H99" s="120"/>
      <c r="I99" s="120"/>
      <c r="J99" s="121"/>
      <c r="L99" s="118"/>
    </row>
    <row r="100" spans="1:47" s="244" customFormat="1" ht="19.899999999999999" customHeight="1" x14ac:dyDescent="0.2">
      <c r="B100" s="122"/>
      <c r="D100" s="123" t="s">
        <v>768</v>
      </c>
      <c r="E100" s="124"/>
      <c r="F100" s="124"/>
      <c r="G100" s="124"/>
      <c r="H100" s="124"/>
      <c r="I100" s="124"/>
      <c r="J100" s="125"/>
      <c r="L100" s="122"/>
    </row>
    <row r="101" spans="1:47" s="244" customFormat="1" ht="19.899999999999999" customHeight="1" x14ac:dyDescent="0.2">
      <c r="B101" s="122"/>
      <c r="D101" s="123" t="s">
        <v>769</v>
      </c>
      <c r="E101" s="124"/>
      <c r="F101" s="124"/>
      <c r="G101" s="124"/>
      <c r="H101" s="124"/>
      <c r="I101" s="124"/>
      <c r="J101" s="125"/>
      <c r="L101" s="122"/>
    </row>
    <row r="102" spans="1:47" s="244" customFormat="1" ht="19.899999999999999" customHeight="1" x14ac:dyDescent="0.2">
      <c r="B102" s="122"/>
      <c r="D102" s="123" t="s">
        <v>142</v>
      </c>
      <c r="E102" s="124"/>
      <c r="F102" s="124"/>
      <c r="G102" s="124"/>
      <c r="H102" s="124"/>
      <c r="I102" s="124"/>
      <c r="J102" s="125"/>
      <c r="L102" s="122"/>
    </row>
    <row r="103" spans="1:47" s="244" customFormat="1" ht="19.899999999999999" customHeight="1" x14ac:dyDescent="0.2">
      <c r="B103" s="122"/>
      <c r="D103" s="123" t="s">
        <v>770</v>
      </c>
      <c r="E103" s="124"/>
      <c r="F103" s="124"/>
      <c r="G103" s="124"/>
      <c r="H103" s="124"/>
      <c r="I103" s="124"/>
      <c r="J103" s="125"/>
      <c r="L103" s="122"/>
    </row>
    <row r="104" spans="1:47" s="244" customFormat="1" ht="19.899999999999999" customHeight="1" x14ac:dyDescent="0.2">
      <c r="B104" s="122"/>
      <c r="D104" s="123" t="s">
        <v>771</v>
      </c>
      <c r="E104" s="124"/>
      <c r="F104" s="124"/>
      <c r="G104" s="124"/>
      <c r="H104" s="124"/>
      <c r="I104" s="124"/>
      <c r="J104" s="125"/>
      <c r="L104" s="122"/>
    </row>
    <row r="105" spans="1:47" s="244" customFormat="1" ht="19.899999999999999" customHeight="1" x14ac:dyDescent="0.2">
      <c r="B105" s="122"/>
      <c r="D105" s="123" t="s">
        <v>143</v>
      </c>
      <c r="E105" s="124"/>
      <c r="F105" s="124"/>
      <c r="G105" s="124"/>
      <c r="H105" s="124"/>
      <c r="I105" s="124"/>
      <c r="J105" s="125"/>
      <c r="L105" s="122"/>
    </row>
    <row r="106" spans="1:47" s="244" customFormat="1" ht="19.899999999999999" customHeight="1" x14ac:dyDescent="0.2">
      <c r="B106" s="122"/>
      <c r="D106" s="123" t="s">
        <v>144</v>
      </c>
      <c r="E106" s="124"/>
      <c r="F106" s="124"/>
      <c r="G106" s="124"/>
      <c r="H106" s="124"/>
      <c r="I106" s="124"/>
      <c r="J106" s="125"/>
      <c r="L106" s="122"/>
    </row>
    <row r="107" spans="1:47" s="244" customFormat="1" ht="19.899999999999999" customHeight="1" x14ac:dyDescent="0.2">
      <c r="B107" s="122"/>
      <c r="D107" s="123" t="s">
        <v>145</v>
      </c>
      <c r="E107" s="124"/>
      <c r="F107" s="124"/>
      <c r="G107" s="124"/>
      <c r="H107" s="124"/>
      <c r="I107" s="124"/>
      <c r="J107" s="125"/>
      <c r="L107" s="122"/>
    </row>
    <row r="108" spans="1:47" s="9" customFormat="1" ht="24.95" customHeight="1" x14ac:dyDescent="0.2">
      <c r="B108" s="118"/>
      <c r="D108" s="119" t="s">
        <v>221</v>
      </c>
      <c r="E108" s="120"/>
      <c r="F108" s="120"/>
      <c r="G108" s="120"/>
      <c r="H108" s="120"/>
      <c r="I108" s="120"/>
      <c r="J108" s="121"/>
      <c r="L108" s="118"/>
    </row>
    <row r="109" spans="1:47" s="244" customFormat="1" ht="19.899999999999999" customHeight="1" x14ac:dyDescent="0.2">
      <c r="B109" s="122"/>
      <c r="D109" s="123" t="s">
        <v>772</v>
      </c>
      <c r="E109" s="124"/>
      <c r="F109" s="124"/>
      <c r="G109" s="124"/>
      <c r="H109" s="124"/>
      <c r="I109" s="124"/>
      <c r="J109" s="125"/>
      <c r="L109" s="122"/>
    </row>
    <row r="110" spans="1:47" s="244" customFormat="1" ht="19.899999999999999" customHeight="1" x14ac:dyDescent="0.2">
      <c r="B110" s="122"/>
      <c r="D110" s="123" t="s">
        <v>222</v>
      </c>
      <c r="E110" s="124"/>
      <c r="F110" s="124"/>
      <c r="G110" s="124"/>
      <c r="H110" s="124"/>
      <c r="I110" s="124"/>
      <c r="J110" s="125"/>
      <c r="L110" s="122"/>
    </row>
    <row r="111" spans="1:47" s="244" customFormat="1" ht="19.899999999999999" customHeight="1" x14ac:dyDescent="0.2">
      <c r="B111" s="122"/>
      <c r="D111" s="123" t="s">
        <v>223</v>
      </c>
      <c r="E111" s="124"/>
      <c r="F111" s="124"/>
      <c r="G111" s="124"/>
      <c r="H111" s="124"/>
      <c r="I111" s="124"/>
      <c r="J111" s="125"/>
      <c r="L111" s="122"/>
    </row>
    <row r="112" spans="1:47" s="244" customFormat="1" ht="19.899999999999999" customHeight="1" x14ac:dyDescent="0.2">
      <c r="B112" s="122"/>
      <c r="D112" s="123" t="s">
        <v>775</v>
      </c>
      <c r="E112" s="124"/>
      <c r="F112" s="124"/>
      <c r="G112" s="124"/>
      <c r="H112" s="124"/>
      <c r="I112" s="124"/>
      <c r="J112" s="125"/>
      <c r="L112" s="122"/>
    </row>
    <row r="113" spans="1:31" s="244" customFormat="1" ht="19.899999999999999" customHeight="1" x14ac:dyDescent="0.2">
      <c r="B113" s="122"/>
      <c r="D113" s="123" t="s">
        <v>224</v>
      </c>
      <c r="E113" s="124"/>
      <c r="F113" s="124"/>
      <c r="G113" s="124"/>
      <c r="H113" s="124"/>
      <c r="I113" s="124"/>
      <c r="J113" s="125"/>
      <c r="L113" s="122"/>
    </row>
    <row r="114" spans="1:31" s="244" customFormat="1" ht="19.899999999999999" customHeight="1" x14ac:dyDescent="0.2">
      <c r="B114" s="122"/>
      <c r="D114" s="123" t="s">
        <v>371</v>
      </c>
      <c r="E114" s="124"/>
      <c r="F114" s="124"/>
      <c r="G114" s="124"/>
      <c r="H114" s="124"/>
      <c r="I114" s="124"/>
      <c r="J114" s="125"/>
      <c r="L114" s="122"/>
    </row>
    <row r="115" spans="1:31" s="244" customFormat="1" ht="19.899999999999999" customHeight="1" x14ac:dyDescent="0.2">
      <c r="B115" s="122"/>
      <c r="D115" s="123" t="s">
        <v>225</v>
      </c>
      <c r="E115" s="124"/>
      <c r="F115" s="124"/>
      <c r="G115" s="124"/>
      <c r="H115" s="124"/>
      <c r="I115" s="124"/>
      <c r="J115" s="125"/>
      <c r="L115" s="122"/>
    </row>
    <row r="116" spans="1:31" s="244" customFormat="1" ht="19.899999999999999" customHeight="1" x14ac:dyDescent="0.2">
      <c r="B116" s="122"/>
      <c r="D116" s="123" t="s">
        <v>776</v>
      </c>
      <c r="E116" s="124"/>
      <c r="F116" s="124"/>
      <c r="G116" s="124"/>
      <c r="H116" s="124"/>
      <c r="I116" s="124"/>
      <c r="J116" s="125"/>
      <c r="L116" s="122"/>
    </row>
    <row r="117" spans="1:31" s="244" customFormat="1" ht="19.899999999999999" customHeight="1" x14ac:dyDescent="0.2">
      <c r="B117" s="122"/>
      <c r="D117" s="123" t="s">
        <v>778</v>
      </c>
      <c r="E117" s="124"/>
      <c r="F117" s="124"/>
      <c r="G117" s="124"/>
      <c r="H117" s="124"/>
      <c r="I117" s="124"/>
      <c r="J117" s="125"/>
      <c r="L117" s="122"/>
    </row>
    <row r="118" spans="1:31" s="244" customFormat="1" ht="19.899999999999999" customHeight="1" x14ac:dyDescent="0.2">
      <c r="B118" s="122"/>
      <c r="D118" s="123" t="s">
        <v>1904</v>
      </c>
      <c r="E118" s="124"/>
      <c r="F118" s="124"/>
      <c r="G118" s="124"/>
      <c r="H118" s="124"/>
      <c r="I118" s="124"/>
      <c r="J118" s="125"/>
      <c r="L118" s="122"/>
    </row>
    <row r="119" spans="1:31" s="244" customFormat="1" ht="19.899999999999999" customHeight="1" x14ac:dyDescent="0.2">
      <c r="B119" s="122"/>
      <c r="D119" s="123" t="s">
        <v>779</v>
      </c>
      <c r="E119" s="124"/>
      <c r="F119" s="124"/>
      <c r="G119" s="124"/>
      <c r="H119" s="124"/>
      <c r="I119" s="124"/>
      <c r="J119" s="125"/>
      <c r="L119" s="122"/>
    </row>
    <row r="120" spans="1:31" s="244" customFormat="1" ht="19.899999999999999" customHeight="1" x14ac:dyDescent="0.2">
      <c r="B120" s="122"/>
      <c r="D120" s="123" t="s">
        <v>780</v>
      </c>
      <c r="E120" s="124"/>
      <c r="F120" s="124"/>
      <c r="G120" s="124"/>
      <c r="H120" s="124"/>
      <c r="I120" s="124"/>
      <c r="J120" s="125"/>
      <c r="L120" s="122"/>
    </row>
    <row r="121" spans="1:31" s="184" customFormat="1" ht="21.75" customHeight="1" x14ac:dyDescent="0.2">
      <c r="A121" s="259"/>
      <c r="B121" s="187"/>
      <c r="C121" s="259"/>
      <c r="D121" s="259"/>
      <c r="E121" s="259"/>
      <c r="F121" s="259"/>
      <c r="G121" s="259"/>
      <c r="H121" s="259"/>
      <c r="I121" s="259"/>
      <c r="J121" s="259"/>
      <c r="K121" s="259"/>
      <c r="L121" s="39"/>
      <c r="S121" s="259"/>
      <c r="T121" s="259"/>
      <c r="U121" s="259"/>
      <c r="V121" s="259"/>
      <c r="W121" s="259"/>
      <c r="X121" s="259"/>
      <c r="Y121" s="259"/>
      <c r="Z121" s="259"/>
      <c r="AA121" s="259"/>
      <c r="AB121" s="259"/>
      <c r="AC121" s="259"/>
      <c r="AD121" s="259"/>
      <c r="AE121" s="259"/>
    </row>
    <row r="122" spans="1:31" s="184" customFormat="1" ht="6.95" customHeight="1" x14ac:dyDescent="0.2">
      <c r="A122" s="259"/>
      <c r="B122" s="44"/>
      <c r="C122" s="45"/>
      <c r="D122" s="45"/>
      <c r="E122" s="45"/>
      <c r="F122" s="45"/>
      <c r="G122" s="45"/>
      <c r="H122" s="45"/>
      <c r="I122" s="45"/>
      <c r="J122" s="45"/>
      <c r="K122" s="45"/>
      <c r="L122" s="39"/>
      <c r="S122" s="259"/>
      <c r="T122" s="259"/>
      <c r="U122" s="259"/>
      <c r="V122" s="259"/>
      <c r="W122" s="259"/>
      <c r="X122" s="259"/>
      <c r="Y122" s="259"/>
      <c r="Z122" s="259"/>
      <c r="AA122" s="259"/>
      <c r="AB122" s="259"/>
      <c r="AC122" s="259"/>
      <c r="AD122" s="259"/>
      <c r="AE122" s="259"/>
    </row>
    <row r="126" spans="1:31" s="184" customFormat="1" ht="6.95" customHeight="1" x14ac:dyDescent="0.2">
      <c r="A126" s="259"/>
      <c r="B126" s="46"/>
      <c r="C126" s="47"/>
      <c r="D126" s="47"/>
      <c r="E126" s="47"/>
      <c r="F126" s="47"/>
      <c r="G126" s="47"/>
      <c r="H126" s="47"/>
      <c r="I126" s="47"/>
      <c r="J126" s="47"/>
      <c r="K126" s="47"/>
      <c r="L126" s="39"/>
      <c r="S126" s="259"/>
      <c r="T126" s="259"/>
      <c r="U126" s="259"/>
      <c r="V126" s="259"/>
      <c r="W126" s="259"/>
      <c r="X126" s="259"/>
      <c r="Y126" s="259"/>
      <c r="Z126" s="259"/>
      <c r="AA126" s="259"/>
      <c r="AB126" s="259"/>
      <c r="AC126" s="259"/>
      <c r="AD126" s="259"/>
      <c r="AE126" s="259"/>
    </row>
    <row r="127" spans="1:31" s="184" customFormat="1" ht="24.95" customHeight="1" x14ac:dyDescent="0.2">
      <c r="A127" s="259"/>
      <c r="B127" s="187"/>
      <c r="C127" s="18" t="s">
        <v>146</v>
      </c>
      <c r="D127" s="259"/>
      <c r="E127" s="259"/>
      <c r="F127" s="259"/>
      <c r="G127" s="259"/>
      <c r="H127" s="259"/>
      <c r="I127" s="259"/>
      <c r="J127" s="259"/>
      <c r="K127" s="259"/>
      <c r="L127" s="39"/>
      <c r="S127" s="259"/>
      <c r="T127" s="259"/>
      <c r="U127" s="259"/>
      <c r="V127" s="259"/>
      <c r="W127" s="259"/>
      <c r="X127" s="259"/>
      <c r="Y127" s="259"/>
      <c r="Z127" s="259"/>
      <c r="AA127" s="259"/>
      <c r="AB127" s="259"/>
      <c r="AC127" s="259"/>
      <c r="AD127" s="259"/>
      <c r="AE127" s="259"/>
    </row>
    <row r="128" spans="1:31" s="184" customFormat="1" ht="6.95" customHeight="1" x14ac:dyDescent="0.2">
      <c r="A128" s="259"/>
      <c r="B128" s="187"/>
      <c r="C128" s="259"/>
      <c r="D128" s="259"/>
      <c r="E128" s="259"/>
      <c r="F128" s="259"/>
      <c r="G128" s="259"/>
      <c r="H128" s="259"/>
      <c r="I128" s="259"/>
      <c r="J128" s="259"/>
      <c r="K128" s="259"/>
      <c r="L128" s="39"/>
      <c r="S128" s="259"/>
      <c r="T128" s="259"/>
      <c r="U128" s="259"/>
      <c r="V128" s="259"/>
      <c r="W128" s="259"/>
      <c r="X128" s="259"/>
      <c r="Y128" s="259"/>
      <c r="Z128" s="259"/>
      <c r="AA128" s="259"/>
      <c r="AB128" s="259"/>
      <c r="AC128" s="259"/>
      <c r="AD128" s="259"/>
      <c r="AE128" s="259"/>
    </row>
    <row r="129" spans="1:63" s="184" customFormat="1" ht="12" customHeight="1" x14ac:dyDescent="0.2">
      <c r="A129" s="259"/>
      <c r="B129" s="187"/>
      <c r="C129" s="257" t="s">
        <v>13</v>
      </c>
      <c r="D129" s="259"/>
      <c r="E129" s="259"/>
      <c r="F129" s="259"/>
      <c r="G129" s="259"/>
      <c r="H129" s="259"/>
      <c r="I129" s="259"/>
      <c r="J129" s="259"/>
      <c r="K129" s="259"/>
      <c r="L129" s="39"/>
      <c r="S129" s="259"/>
      <c r="T129" s="259"/>
      <c r="U129" s="259"/>
      <c r="V129" s="259"/>
      <c r="W129" s="259"/>
      <c r="X129" s="259"/>
      <c r="Y129" s="259"/>
      <c r="Z129" s="259"/>
      <c r="AA129" s="259"/>
      <c r="AB129" s="259"/>
      <c r="AC129" s="259"/>
      <c r="AD129" s="259"/>
      <c r="AE129" s="259"/>
    </row>
    <row r="130" spans="1:63" s="184" customFormat="1" ht="16.5" customHeight="1" x14ac:dyDescent="0.2">
      <c r="A130" s="259"/>
      <c r="B130" s="187"/>
      <c r="C130" s="259"/>
      <c r="D130" s="259"/>
      <c r="E130" s="612" t="str">
        <f>E7</f>
        <v>SOŠ PZ Pezinok, rekonštrukcia ubytovne A a B</v>
      </c>
      <c r="F130" s="613"/>
      <c r="G130" s="613"/>
      <c r="H130" s="613"/>
      <c r="I130" s="259"/>
      <c r="J130" s="259"/>
      <c r="K130" s="259"/>
      <c r="L130" s="39"/>
      <c r="S130" s="259"/>
      <c r="T130" s="259"/>
      <c r="U130" s="259"/>
      <c r="V130" s="259"/>
      <c r="W130" s="259"/>
      <c r="X130" s="259"/>
      <c r="Y130" s="259"/>
      <c r="Z130" s="259"/>
      <c r="AA130" s="259"/>
      <c r="AB130" s="259"/>
      <c r="AC130" s="259"/>
      <c r="AD130" s="259"/>
      <c r="AE130" s="259"/>
    </row>
    <row r="131" spans="1:63" ht="12" customHeight="1" x14ac:dyDescent="0.2">
      <c r="B131" s="17"/>
      <c r="C131" s="257" t="s">
        <v>130</v>
      </c>
      <c r="L131" s="17"/>
    </row>
    <row r="132" spans="1:63" s="184" customFormat="1" ht="16.5" customHeight="1" x14ac:dyDescent="0.2">
      <c r="A132" s="259"/>
      <c r="B132" s="187"/>
      <c r="C132" s="259"/>
      <c r="D132" s="259"/>
      <c r="E132" s="612" t="s">
        <v>1902</v>
      </c>
      <c r="F132" s="615"/>
      <c r="G132" s="615"/>
      <c r="H132" s="615"/>
      <c r="I132" s="259"/>
      <c r="J132" s="259"/>
      <c r="K132" s="259"/>
      <c r="L132" s="39"/>
      <c r="S132" s="259"/>
      <c r="T132" s="259"/>
      <c r="U132" s="259"/>
      <c r="V132" s="259"/>
      <c r="W132" s="259"/>
      <c r="X132" s="259"/>
      <c r="Y132" s="259"/>
      <c r="Z132" s="259"/>
      <c r="AA132" s="259"/>
      <c r="AB132" s="259"/>
      <c r="AC132" s="259"/>
      <c r="AD132" s="259"/>
      <c r="AE132" s="259"/>
    </row>
    <row r="133" spans="1:63" s="184" customFormat="1" ht="12" customHeight="1" x14ac:dyDescent="0.2">
      <c r="A133" s="259"/>
      <c r="B133" s="187"/>
      <c r="C133" s="257" t="s">
        <v>132</v>
      </c>
      <c r="D133" s="259"/>
      <c r="E133" s="259"/>
      <c r="F133" s="259"/>
      <c r="G133" s="259"/>
      <c r="H133" s="259"/>
      <c r="I133" s="259"/>
      <c r="J133" s="259"/>
      <c r="K133" s="259"/>
      <c r="L133" s="39"/>
      <c r="S133" s="259"/>
      <c r="T133" s="259"/>
      <c r="U133" s="259"/>
      <c r="V133" s="259"/>
      <c r="W133" s="259"/>
      <c r="X133" s="259"/>
      <c r="Y133" s="259"/>
      <c r="Z133" s="259"/>
      <c r="AA133" s="259"/>
      <c r="AB133" s="259"/>
      <c r="AC133" s="259"/>
      <c r="AD133" s="259"/>
      <c r="AE133" s="259"/>
    </row>
    <row r="134" spans="1:63" s="184" customFormat="1" ht="16.5" customHeight="1" x14ac:dyDescent="0.2">
      <c r="A134" s="259"/>
      <c r="B134" s="187"/>
      <c r="C134" s="259"/>
      <c r="D134" s="259"/>
      <c r="E134" s="583" t="str">
        <f>E11</f>
        <v>02.01 - Architektúra, stavebná časť</v>
      </c>
      <c r="F134" s="615"/>
      <c r="G134" s="615"/>
      <c r="H134" s="615"/>
      <c r="I134" s="259"/>
      <c r="J134" s="259"/>
      <c r="K134" s="259"/>
      <c r="L134" s="39"/>
      <c r="S134" s="259"/>
      <c r="T134" s="259"/>
      <c r="U134" s="259"/>
      <c r="V134" s="259"/>
      <c r="W134" s="259"/>
      <c r="X134" s="259"/>
      <c r="Y134" s="259"/>
      <c r="Z134" s="259"/>
      <c r="AA134" s="259"/>
      <c r="AB134" s="259"/>
      <c r="AC134" s="259"/>
      <c r="AD134" s="259"/>
      <c r="AE134" s="259"/>
    </row>
    <row r="135" spans="1:63" s="184" customFormat="1" ht="6.95" customHeight="1" x14ac:dyDescent="0.2">
      <c r="A135" s="259"/>
      <c r="B135" s="187"/>
      <c r="C135" s="259"/>
      <c r="D135" s="259"/>
      <c r="E135" s="259"/>
      <c r="F135" s="259"/>
      <c r="G135" s="259"/>
      <c r="H135" s="259"/>
      <c r="I135" s="259"/>
      <c r="J135" s="259"/>
      <c r="K135" s="259"/>
      <c r="L135" s="39"/>
      <c r="S135" s="259"/>
      <c r="T135" s="259"/>
      <c r="U135" s="259"/>
      <c r="V135" s="259"/>
      <c r="W135" s="259"/>
      <c r="X135" s="259"/>
      <c r="Y135" s="259"/>
      <c r="Z135" s="259"/>
      <c r="AA135" s="259"/>
      <c r="AB135" s="259"/>
      <c r="AC135" s="259"/>
      <c r="AD135" s="259"/>
      <c r="AE135" s="259"/>
    </row>
    <row r="136" spans="1:63" s="184" customFormat="1" ht="12" customHeight="1" x14ac:dyDescent="0.2">
      <c r="A136" s="259"/>
      <c r="B136" s="187"/>
      <c r="C136" s="257" t="s">
        <v>16</v>
      </c>
      <c r="D136" s="259"/>
      <c r="E136" s="259"/>
      <c r="F136" s="246" t="str">
        <f>F14</f>
        <v>Pezinok</v>
      </c>
      <c r="G136" s="259"/>
      <c r="H136" s="259"/>
      <c r="I136" s="257" t="s">
        <v>18</v>
      </c>
      <c r="J136" s="254" t="str">
        <f>IF(J14="","",J14)</f>
        <v/>
      </c>
      <c r="K136" s="259"/>
      <c r="L136" s="39"/>
      <c r="S136" s="259"/>
      <c r="T136" s="259"/>
      <c r="U136" s="259"/>
      <c r="V136" s="259"/>
      <c r="W136" s="259"/>
      <c r="X136" s="259"/>
      <c r="Y136" s="259"/>
      <c r="Z136" s="259"/>
      <c r="AA136" s="259"/>
      <c r="AB136" s="259"/>
      <c r="AC136" s="259"/>
      <c r="AD136" s="259"/>
      <c r="AE136" s="259"/>
    </row>
    <row r="137" spans="1:63" s="184" customFormat="1" ht="6.95" customHeight="1" x14ac:dyDescent="0.2">
      <c r="A137" s="259"/>
      <c r="B137" s="187"/>
      <c r="C137" s="259"/>
      <c r="D137" s="259"/>
      <c r="E137" s="259"/>
      <c r="F137" s="259"/>
      <c r="G137" s="259"/>
      <c r="H137" s="259"/>
      <c r="I137" s="259"/>
      <c r="J137" s="259"/>
      <c r="K137" s="259"/>
      <c r="L137" s="39"/>
      <c r="S137" s="259"/>
      <c r="T137" s="259"/>
      <c r="U137" s="259"/>
      <c r="V137" s="259"/>
      <c r="W137" s="259"/>
      <c r="X137" s="259"/>
      <c r="Y137" s="259"/>
      <c r="Z137" s="259"/>
      <c r="AA137" s="259"/>
      <c r="AB137" s="259"/>
      <c r="AC137" s="259"/>
      <c r="AD137" s="259"/>
      <c r="AE137" s="259"/>
    </row>
    <row r="138" spans="1:63" s="184" customFormat="1" ht="25.7" customHeight="1" x14ac:dyDescent="0.2">
      <c r="A138" s="259"/>
      <c r="B138" s="187"/>
      <c r="C138" s="257" t="s">
        <v>19</v>
      </c>
      <c r="D138" s="259"/>
      <c r="E138" s="259"/>
      <c r="F138" s="246" t="str">
        <f>E17</f>
        <v xml:space="preserve"> </v>
      </c>
      <c r="G138" s="259"/>
      <c r="H138" s="259"/>
      <c r="I138" s="257" t="s">
        <v>24</v>
      </c>
      <c r="J138" s="248" t="str">
        <f>E23</f>
        <v>Ing. arch. Rudolf Melčak, SKA</v>
      </c>
      <c r="K138" s="259"/>
      <c r="L138" s="39"/>
      <c r="S138" s="259"/>
      <c r="T138" s="259"/>
      <c r="U138" s="259"/>
      <c r="V138" s="259"/>
      <c r="W138" s="259"/>
      <c r="X138" s="259"/>
      <c r="Y138" s="259"/>
      <c r="Z138" s="259"/>
      <c r="AA138" s="259"/>
      <c r="AB138" s="259"/>
      <c r="AC138" s="259"/>
      <c r="AD138" s="259"/>
      <c r="AE138" s="259"/>
    </row>
    <row r="139" spans="1:63" s="184" customFormat="1" ht="15.2" customHeight="1" x14ac:dyDescent="0.2">
      <c r="A139" s="259"/>
      <c r="B139" s="187"/>
      <c r="C139" s="257" t="s">
        <v>23</v>
      </c>
      <c r="D139" s="259"/>
      <c r="E139" s="259"/>
      <c r="F139" s="246" t="str">
        <f>IF(E20="","",E20)</f>
        <v xml:space="preserve"> </v>
      </c>
      <c r="G139" s="259"/>
      <c r="H139" s="259"/>
      <c r="I139" s="257" t="s">
        <v>27</v>
      </c>
      <c r="J139" s="248" t="str">
        <f>E26</f>
        <v>Rosoft s.r.o.</v>
      </c>
      <c r="K139" s="259"/>
      <c r="L139" s="39"/>
      <c r="S139" s="259"/>
      <c r="T139" s="259"/>
      <c r="U139" s="259"/>
      <c r="V139" s="259"/>
      <c r="W139" s="259"/>
      <c r="X139" s="259"/>
      <c r="Y139" s="259"/>
      <c r="Z139" s="259"/>
      <c r="AA139" s="259"/>
      <c r="AB139" s="259"/>
      <c r="AC139" s="259"/>
      <c r="AD139" s="259"/>
      <c r="AE139" s="259"/>
    </row>
    <row r="140" spans="1:63" s="184" customFormat="1" ht="10.35" customHeight="1" x14ac:dyDescent="0.2">
      <c r="A140" s="259"/>
      <c r="B140" s="187"/>
      <c r="C140" s="259"/>
      <c r="D140" s="259"/>
      <c r="E140" s="259"/>
      <c r="F140" s="259"/>
      <c r="G140" s="259"/>
      <c r="H140" s="259"/>
      <c r="I140" s="259"/>
      <c r="J140" s="259"/>
      <c r="K140" s="259"/>
      <c r="L140" s="39"/>
      <c r="S140" s="259"/>
      <c r="T140" s="259"/>
      <c r="U140" s="259"/>
      <c r="V140" s="259"/>
      <c r="W140" s="259"/>
      <c r="X140" s="259"/>
      <c r="Y140" s="259"/>
      <c r="Z140" s="259"/>
      <c r="AA140" s="259"/>
      <c r="AB140" s="259"/>
      <c r="AC140" s="259"/>
      <c r="AD140" s="259"/>
      <c r="AE140" s="259"/>
    </row>
    <row r="141" spans="1:63" s="11" customFormat="1" ht="29.25" customHeight="1" x14ac:dyDescent="0.2">
      <c r="A141" s="126"/>
      <c r="B141" s="127"/>
      <c r="C141" s="128" t="s">
        <v>147</v>
      </c>
      <c r="D141" s="129" t="s">
        <v>55</v>
      </c>
      <c r="E141" s="129" t="s">
        <v>51</v>
      </c>
      <c r="F141" s="129" t="s">
        <v>52</v>
      </c>
      <c r="G141" s="129" t="s">
        <v>148</v>
      </c>
      <c r="H141" s="129" t="s">
        <v>149</v>
      </c>
      <c r="I141" s="129" t="s">
        <v>150</v>
      </c>
      <c r="J141" s="130" t="s">
        <v>138</v>
      </c>
      <c r="K141" s="131" t="s">
        <v>151</v>
      </c>
      <c r="L141" s="132"/>
      <c r="M141" s="59"/>
      <c r="N141" s="60"/>
      <c r="O141" s="60"/>
      <c r="P141" s="60"/>
      <c r="Q141" s="60"/>
      <c r="R141" s="60"/>
      <c r="S141" s="60"/>
      <c r="T141" s="61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126"/>
      <c r="AE141" s="126"/>
    </row>
    <row r="142" spans="1:63" s="184" customFormat="1" ht="22.9" customHeight="1" x14ac:dyDescent="0.25">
      <c r="A142" s="259"/>
      <c r="B142" s="187"/>
      <c r="C142" s="66" t="s">
        <v>139</v>
      </c>
      <c r="D142" s="259"/>
      <c r="E142" s="259"/>
      <c r="F142" s="259"/>
      <c r="G142" s="259"/>
      <c r="H142" s="259"/>
      <c r="I142" s="259"/>
      <c r="J142" s="133"/>
      <c r="K142" s="259"/>
      <c r="L142" s="187"/>
      <c r="M142" s="62"/>
      <c r="N142" s="53"/>
      <c r="O142" s="63"/>
      <c r="P142" s="134"/>
      <c r="Q142" s="63"/>
      <c r="R142" s="134"/>
      <c r="S142" s="63"/>
      <c r="T142" s="135"/>
      <c r="U142" s="259"/>
      <c r="V142" s="259"/>
      <c r="W142" s="259"/>
      <c r="X142" s="259"/>
      <c r="Y142" s="259"/>
      <c r="Z142" s="259"/>
      <c r="AA142" s="259"/>
      <c r="AB142" s="259"/>
      <c r="AC142" s="259"/>
      <c r="AD142" s="259"/>
      <c r="AE142" s="259"/>
      <c r="AT142" s="185"/>
      <c r="AU142" s="185"/>
      <c r="BK142" s="136"/>
    </row>
    <row r="143" spans="1:63" s="12" customFormat="1" ht="25.9" customHeight="1" x14ac:dyDescent="0.2">
      <c r="B143" s="137"/>
      <c r="D143" s="138" t="s">
        <v>69</v>
      </c>
      <c r="E143" s="139" t="s">
        <v>158</v>
      </c>
      <c r="F143" s="139" t="s">
        <v>159</v>
      </c>
      <c r="J143" s="140"/>
      <c r="L143" s="137"/>
      <c r="M143" s="141"/>
      <c r="N143" s="142"/>
      <c r="O143" s="142"/>
      <c r="P143" s="143"/>
      <c r="Q143" s="142"/>
      <c r="R143" s="143"/>
      <c r="S143" s="142"/>
      <c r="T143" s="144"/>
      <c r="AR143" s="138"/>
      <c r="AT143" s="145"/>
      <c r="AU143" s="145"/>
      <c r="AY143" s="138"/>
      <c r="BK143" s="146"/>
    </row>
    <row r="144" spans="1:63" s="12" customFormat="1" ht="22.9" customHeight="1" x14ac:dyDescent="0.2">
      <c r="B144" s="137"/>
      <c r="D144" s="138" t="s">
        <v>69</v>
      </c>
      <c r="E144" s="147" t="s">
        <v>77</v>
      </c>
      <c r="F144" s="147" t="s">
        <v>782</v>
      </c>
      <c r="J144" s="148"/>
      <c r="L144" s="137"/>
      <c r="M144" s="141"/>
      <c r="N144" s="142"/>
      <c r="O144" s="142"/>
      <c r="P144" s="143"/>
      <c r="Q144" s="142"/>
      <c r="R144" s="143"/>
      <c r="S144" s="142"/>
      <c r="T144" s="144"/>
      <c r="AR144" s="138"/>
      <c r="AT144" s="145"/>
      <c r="AU144" s="145"/>
      <c r="AY144" s="138"/>
      <c r="BK144" s="146"/>
    </row>
    <row r="145" spans="1:65" s="184" customFormat="1" ht="33" customHeight="1" x14ac:dyDescent="0.2">
      <c r="A145" s="259"/>
      <c r="B145" s="188"/>
      <c r="C145" s="189" t="s">
        <v>77</v>
      </c>
      <c r="D145" s="189" t="s">
        <v>162</v>
      </c>
      <c r="E145" s="151" t="s">
        <v>1905</v>
      </c>
      <c r="F145" s="152" t="s">
        <v>1906</v>
      </c>
      <c r="G145" s="153" t="s">
        <v>164</v>
      </c>
      <c r="H145" s="190">
        <v>239.148</v>
      </c>
      <c r="I145" s="191"/>
      <c r="J145" s="191"/>
      <c r="K145" s="192"/>
      <c r="L145" s="187"/>
      <c r="M145" s="193"/>
      <c r="N145" s="194"/>
      <c r="O145" s="195"/>
      <c r="P145" s="195"/>
      <c r="Q145" s="195"/>
      <c r="R145" s="195"/>
      <c r="S145" s="195"/>
      <c r="T145" s="196"/>
      <c r="U145" s="259"/>
      <c r="V145" s="259"/>
      <c r="W145" s="259"/>
      <c r="X145" s="259"/>
      <c r="Y145" s="259"/>
      <c r="Z145" s="259"/>
      <c r="AA145" s="259"/>
      <c r="AB145" s="259"/>
      <c r="AC145" s="259"/>
      <c r="AD145" s="259"/>
      <c r="AE145" s="259"/>
      <c r="AR145" s="197"/>
      <c r="AT145" s="197"/>
      <c r="AU145" s="197"/>
      <c r="AY145" s="185"/>
      <c r="BE145" s="198"/>
      <c r="BF145" s="198"/>
      <c r="BG145" s="198"/>
      <c r="BH145" s="198"/>
      <c r="BI145" s="198"/>
      <c r="BJ145" s="185"/>
      <c r="BK145" s="198"/>
      <c r="BL145" s="185"/>
      <c r="BM145" s="197"/>
    </row>
    <row r="146" spans="1:65" s="184" customFormat="1" ht="24.2" customHeight="1" x14ac:dyDescent="0.2">
      <c r="A146" s="259"/>
      <c r="B146" s="188"/>
      <c r="C146" s="189" t="s">
        <v>82</v>
      </c>
      <c r="D146" s="189" t="s">
        <v>162</v>
      </c>
      <c r="E146" s="151" t="s">
        <v>1907</v>
      </c>
      <c r="F146" s="152" t="s">
        <v>1908</v>
      </c>
      <c r="G146" s="153" t="s">
        <v>164</v>
      </c>
      <c r="H146" s="190">
        <v>289.92500000000001</v>
      </c>
      <c r="I146" s="191"/>
      <c r="J146" s="191"/>
      <c r="K146" s="192"/>
      <c r="L146" s="187"/>
      <c r="M146" s="193"/>
      <c r="N146" s="194"/>
      <c r="O146" s="195"/>
      <c r="P146" s="195"/>
      <c r="Q146" s="195"/>
      <c r="R146" s="195"/>
      <c r="S146" s="195"/>
      <c r="T146" s="196"/>
      <c r="U146" s="259"/>
      <c r="V146" s="259"/>
      <c r="W146" s="259"/>
      <c r="X146" s="259"/>
      <c r="Y146" s="259"/>
      <c r="Z146" s="259"/>
      <c r="AA146" s="259"/>
      <c r="AB146" s="259"/>
      <c r="AC146" s="259"/>
      <c r="AD146" s="259"/>
      <c r="AE146" s="259"/>
      <c r="AR146" s="197"/>
      <c r="AT146" s="197"/>
      <c r="AU146" s="197"/>
      <c r="AY146" s="185"/>
      <c r="BE146" s="198"/>
      <c r="BF146" s="198"/>
      <c r="BG146" s="198"/>
      <c r="BH146" s="198"/>
      <c r="BI146" s="198"/>
      <c r="BJ146" s="185"/>
      <c r="BK146" s="198"/>
      <c r="BL146" s="185"/>
      <c r="BM146" s="197"/>
    </row>
    <row r="147" spans="1:65" s="184" customFormat="1" ht="24.2" customHeight="1" x14ac:dyDescent="0.2">
      <c r="A147" s="259"/>
      <c r="B147" s="188"/>
      <c r="C147" s="189" t="s">
        <v>87</v>
      </c>
      <c r="D147" s="189" t="s">
        <v>162</v>
      </c>
      <c r="E147" s="151" t="s">
        <v>1909</v>
      </c>
      <c r="F147" s="152" t="s">
        <v>1910</v>
      </c>
      <c r="G147" s="153" t="s">
        <v>164</v>
      </c>
      <c r="H147" s="190">
        <v>86.977999999999994</v>
      </c>
      <c r="I147" s="191"/>
      <c r="J147" s="191"/>
      <c r="K147" s="192"/>
      <c r="L147" s="187"/>
      <c r="M147" s="193"/>
      <c r="N147" s="194"/>
      <c r="O147" s="195"/>
      <c r="P147" s="195"/>
      <c r="Q147" s="195"/>
      <c r="R147" s="195"/>
      <c r="S147" s="195"/>
      <c r="T147" s="196"/>
      <c r="U147" s="259"/>
      <c r="V147" s="259"/>
      <c r="W147" s="259"/>
      <c r="X147" s="259"/>
      <c r="Y147" s="259"/>
      <c r="Z147" s="259"/>
      <c r="AA147" s="259"/>
      <c r="AB147" s="259"/>
      <c r="AC147" s="259"/>
      <c r="AD147" s="259"/>
      <c r="AE147" s="259"/>
      <c r="AR147" s="197"/>
      <c r="AT147" s="197"/>
      <c r="AU147" s="197"/>
      <c r="AY147" s="185"/>
      <c r="BE147" s="198"/>
      <c r="BF147" s="198"/>
      <c r="BG147" s="198"/>
      <c r="BH147" s="198"/>
      <c r="BI147" s="198"/>
      <c r="BJ147" s="185"/>
      <c r="BK147" s="198"/>
      <c r="BL147" s="185"/>
      <c r="BM147" s="197"/>
    </row>
    <row r="148" spans="1:65" s="184" customFormat="1" ht="21.75" customHeight="1" x14ac:dyDescent="0.2">
      <c r="A148" s="259"/>
      <c r="B148" s="188"/>
      <c r="C148" s="189" t="s">
        <v>118</v>
      </c>
      <c r="D148" s="189" t="s">
        <v>162</v>
      </c>
      <c r="E148" s="151" t="s">
        <v>785</v>
      </c>
      <c r="F148" s="152" t="s">
        <v>786</v>
      </c>
      <c r="G148" s="153" t="s">
        <v>164</v>
      </c>
      <c r="H148" s="190">
        <v>16.007000000000001</v>
      </c>
      <c r="I148" s="191"/>
      <c r="J148" s="191"/>
      <c r="K148" s="192"/>
      <c r="L148" s="187"/>
      <c r="M148" s="193"/>
      <c r="N148" s="194"/>
      <c r="O148" s="195"/>
      <c r="P148" s="195"/>
      <c r="Q148" s="195"/>
      <c r="R148" s="195"/>
      <c r="S148" s="195"/>
      <c r="T148" s="196"/>
      <c r="U148" s="259"/>
      <c r="V148" s="259"/>
      <c r="W148" s="259"/>
      <c r="X148" s="259"/>
      <c r="Y148" s="259"/>
      <c r="Z148" s="259"/>
      <c r="AA148" s="259"/>
      <c r="AB148" s="259"/>
      <c r="AC148" s="259"/>
      <c r="AD148" s="259"/>
      <c r="AE148" s="259"/>
      <c r="AR148" s="197"/>
      <c r="AT148" s="197"/>
      <c r="AU148" s="197"/>
      <c r="AY148" s="185"/>
      <c r="BE148" s="198"/>
      <c r="BF148" s="198"/>
      <c r="BG148" s="198"/>
      <c r="BH148" s="198"/>
      <c r="BI148" s="198"/>
      <c r="BJ148" s="185"/>
      <c r="BK148" s="198"/>
      <c r="BL148" s="185"/>
      <c r="BM148" s="197"/>
    </row>
    <row r="149" spans="1:65" s="184" customFormat="1" ht="24.2" customHeight="1" x14ac:dyDescent="0.2">
      <c r="A149" s="259"/>
      <c r="B149" s="188"/>
      <c r="C149" s="189" t="s">
        <v>172</v>
      </c>
      <c r="D149" s="189" t="s">
        <v>162</v>
      </c>
      <c r="E149" s="151" t="s">
        <v>787</v>
      </c>
      <c r="F149" s="152" t="s">
        <v>788</v>
      </c>
      <c r="G149" s="153" t="s">
        <v>164</v>
      </c>
      <c r="H149" s="190">
        <v>4.8019999999999996</v>
      </c>
      <c r="I149" s="191"/>
      <c r="J149" s="191"/>
      <c r="K149" s="192"/>
      <c r="L149" s="187"/>
      <c r="M149" s="193"/>
      <c r="N149" s="194"/>
      <c r="O149" s="195"/>
      <c r="P149" s="195"/>
      <c r="Q149" s="195"/>
      <c r="R149" s="195"/>
      <c r="S149" s="195"/>
      <c r="T149" s="196"/>
      <c r="U149" s="259"/>
      <c r="V149" s="259"/>
      <c r="W149" s="259"/>
      <c r="X149" s="259"/>
      <c r="Y149" s="259"/>
      <c r="Z149" s="259"/>
      <c r="AA149" s="259"/>
      <c r="AB149" s="259"/>
      <c r="AC149" s="259"/>
      <c r="AD149" s="259"/>
      <c r="AE149" s="259"/>
      <c r="AR149" s="197"/>
      <c r="AT149" s="197"/>
      <c r="AU149" s="197"/>
      <c r="AY149" s="185"/>
      <c r="BE149" s="198"/>
      <c r="BF149" s="198"/>
      <c r="BG149" s="198"/>
      <c r="BH149" s="198"/>
      <c r="BI149" s="198"/>
      <c r="BJ149" s="185"/>
      <c r="BK149" s="198"/>
      <c r="BL149" s="185"/>
      <c r="BM149" s="197"/>
    </row>
    <row r="150" spans="1:65" s="184" customFormat="1" ht="21.75" customHeight="1" x14ac:dyDescent="0.2">
      <c r="A150" s="259"/>
      <c r="B150" s="188"/>
      <c r="C150" s="189" t="s">
        <v>165</v>
      </c>
      <c r="D150" s="189" t="s">
        <v>162</v>
      </c>
      <c r="E150" s="151" t="s">
        <v>789</v>
      </c>
      <c r="F150" s="152" t="s">
        <v>790</v>
      </c>
      <c r="G150" s="153" t="s">
        <v>164</v>
      </c>
      <c r="H150" s="190">
        <v>2.8050000000000002</v>
      </c>
      <c r="I150" s="191"/>
      <c r="J150" s="191"/>
      <c r="K150" s="192"/>
      <c r="L150" s="187"/>
      <c r="M150" s="193"/>
      <c r="N150" s="194"/>
      <c r="O150" s="195"/>
      <c r="P150" s="195"/>
      <c r="Q150" s="195"/>
      <c r="R150" s="195"/>
      <c r="S150" s="195"/>
      <c r="T150" s="196"/>
      <c r="U150" s="259"/>
      <c r="V150" s="259"/>
      <c r="W150" s="259"/>
      <c r="X150" s="259"/>
      <c r="Y150" s="259"/>
      <c r="Z150" s="259"/>
      <c r="AA150" s="259"/>
      <c r="AB150" s="259"/>
      <c r="AC150" s="259"/>
      <c r="AD150" s="259"/>
      <c r="AE150" s="259"/>
      <c r="AR150" s="197"/>
      <c r="AT150" s="197"/>
      <c r="AU150" s="197"/>
      <c r="AY150" s="185"/>
      <c r="BE150" s="198"/>
      <c r="BF150" s="198"/>
      <c r="BG150" s="198"/>
      <c r="BH150" s="198"/>
      <c r="BI150" s="198"/>
      <c r="BJ150" s="185"/>
      <c r="BK150" s="198"/>
      <c r="BL150" s="185"/>
      <c r="BM150" s="197"/>
    </row>
    <row r="151" spans="1:65" s="184" customFormat="1" ht="37.9" customHeight="1" x14ac:dyDescent="0.2">
      <c r="A151" s="259"/>
      <c r="B151" s="188"/>
      <c r="C151" s="189" t="s">
        <v>177</v>
      </c>
      <c r="D151" s="189" t="s">
        <v>162</v>
      </c>
      <c r="E151" s="151" t="s">
        <v>791</v>
      </c>
      <c r="F151" s="152" t="s">
        <v>792</v>
      </c>
      <c r="G151" s="153" t="s">
        <v>164</v>
      </c>
      <c r="H151" s="190">
        <v>0.84199999999999997</v>
      </c>
      <c r="I151" s="191"/>
      <c r="J151" s="191"/>
      <c r="K151" s="192"/>
      <c r="L151" s="187"/>
      <c r="M151" s="193"/>
      <c r="N151" s="194"/>
      <c r="O151" s="195"/>
      <c r="P151" s="195"/>
      <c r="Q151" s="195"/>
      <c r="R151" s="195"/>
      <c r="S151" s="195"/>
      <c r="T151" s="196"/>
      <c r="U151" s="259"/>
      <c r="V151" s="259"/>
      <c r="W151" s="259"/>
      <c r="X151" s="259"/>
      <c r="Y151" s="259"/>
      <c r="Z151" s="259"/>
      <c r="AA151" s="259"/>
      <c r="AB151" s="259"/>
      <c r="AC151" s="259"/>
      <c r="AD151" s="259"/>
      <c r="AE151" s="259"/>
      <c r="AR151" s="197"/>
      <c r="AT151" s="197"/>
      <c r="AU151" s="197"/>
      <c r="AY151" s="185"/>
      <c r="BE151" s="198"/>
      <c r="BF151" s="198"/>
      <c r="BG151" s="198"/>
      <c r="BH151" s="198"/>
      <c r="BI151" s="198"/>
      <c r="BJ151" s="185"/>
      <c r="BK151" s="198"/>
      <c r="BL151" s="185"/>
      <c r="BM151" s="197"/>
    </row>
    <row r="152" spans="1:65" s="184" customFormat="1" ht="24.2" customHeight="1" x14ac:dyDescent="0.2">
      <c r="A152" s="259"/>
      <c r="B152" s="188"/>
      <c r="C152" s="189" t="s">
        <v>180</v>
      </c>
      <c r="D152" s="189" t="s">
        <v>162</v>
      </c>
      <c r="E152" s="151" t="s">
        <v>1911</v>
      </c>
      <c r="F152" s="152" t="s">
        <v>1912</v>
      </c>
      <c r="G152" s="153" t="s">
        <v>164</v>
      </c>
      <c r="H152" s="190">
        <v>189.94300000000001</v>
      </c>
      <c r="I152" s="191"/>
      <c r="J152" s="191"/>
      <c r="K152" s="192"/>
      <c r="L152" s="187"/>
      <c r="M152" s="193"/>
      <c r="N152" s="194"/>
      <c r="O152" s="195"/>
      <c r="P152" s="195"/>
      <c r="Q152" s="195"/>
      <c r="R152" s="195"/>
      <c r="S152" s="195"/>
      <c r="T152" s="196"/>
      <c r="U152" s="259"/>
      <c r="V152" s="259"/>
      <c r="W152" s="259"/>
      <c r="X152" s="259"/>
      <c r="Y152" s="259"/>
      <c r="Z152" s="259"/>
      <c r="AA152" s="259"/>
      <c r="AB152" s="259"/>
      <c r="AC152" s="259"/>
      <c r="AD152" s="259"/>
      <c r="AE152" s="259"/>
      <c r="AR152" s="197"/>
      <c r="AT152" s="197"/>
      <c r="AU152" s="197"/>
      <c r="AY152" s="185"/>
      <c r="BE152" s="198"/>
      <c r="BF152" s="198"/>
      <c r="BG152" s="198"/>
      <c r="BH152" s="198"/>
      <c r="BI152" s="198"/>
      <c r="BJ152" s="185"/>
      <c r="BK152" s="198"/>
      <c r="BL152" s="185"/>
      <c r="BM152" s="197"/>
    </row>
    <row r="153" spans="1:65" s="184" customFormat="1" ht="37.9" customHeight="1" x14ac:dyDescent="0.2">
      <c r="A153" s="259"/>
      <c r="B153" s="188"/>
      <c r="C153" s="189" t="s">
        <v>183</v>
      </c>
      <c r="D153" s="189" t="s">
        <v>162</v>
      </c>
      <c r="E153" s="151" t="s">
        <v>1913</v>
      </c>
      <c r="F153" s="152" t="s">
        <v>1914</v>
      </c>
      <c r="G153" s="153" t="s">
        <v>164</v>
      </c>
      <c r="H153" s="190">
        <v>56.982999999999997</v>
      </c>
      <c r="I153" s="191"/>
      <c r="J153" s="191"/>
      <c r="K153" s="192"/>
      <c r="L153" s="187"/>
      <c r="M153" s="193"/>
      <c r="N153" s="194"/>
      <c r="O153" s="195"/>
      <c r="P153" s="195"/>
      <c r="Q153" s="195"/>
      <c r="R153" s="195"/>
      <c r="S153" s="195"/>
      <c r="T153" s="196"/>
      <c r="U153" s="259"/>
      <c r="V153" s="259"/>
      <c r="W153" s="259"/>
      <c r="X153" s="259"/>
      <c r="Y153" s="259"/>
      <c r="Z153" s="259"/>
      <c r="AA153" s="259"/>
      <c r="AB153" s="259"/>
      <c r="AC153" s="259"/>
      <c r="AD153" s="259"/>
      <c r="AE153" s="259"/>
      <c r="AR153" s="197"/>
      <c r="AT153" s="197"/>
      <c r="AU153" s="197"/>
      <c r="AY153" s="185"/>
      <c r="BE153" s="198"/>
      <c r="BF153" s="198"/>
      <c r="BG153" s="198"/>
      <c r="BH153" s="198"/>
      <c r="BI153" s="198"/>
      <c r="BJ153" s="185"/>
      <c r="BK153" s="198"/>
      <c r="BL153" s="185"/>
      <c r="BM153" s="197"/>
    </row>
    <row r="154" spans="1:65" s="184" customFormat="1" ht="24.2" customHeight="1" x14ac:dyDescent="0.2">
      <c r="A154" s="259"/>
      <c r="B154" s="188"/>
      <c r="C154" s="189" t="s">
        <v>186</v>
      </c>
      <c r="D154" s="189" t="s">
        <v>162</v>
      </c>
      <c r="E154" s="151" t="s">
        <v>1915</v>
      </c>
      <c r="F154" s="152" t="s">
        <v>1916</v>
      </c>
      <c r="G154" s="153" t="s">
        <v>164</v>
      </c>
      <c r="H154" s="190">
        <v>30.83</v>
      </c>
      <c r="I154" s="191"/>
      <c r="J154" s="191"/>
      <c r="K154" s="192"/>
      <c r="L154" s="187"/>
      <c r="M154" s="193"/>
      <c r="N154" s="194"/>
      <c r="O154" s="195"/>
      <c r="P154" s="195"/>
      <c r="Q154" s="195"/>
      <c r="R154" s="195"/>
      <c r="S154" s="195"/>
      <c r="T154" s="196"/>
      <c r="U154" s="259"/>
      <c r="V154" s="259"/>
      <c r="W154" s="259"/>
      <c r="X154" s="259"/>
      <c r="Y154" s="259"/>
      <c r="Z154" s="259"/>
      <c r="AA154" s="259"/>
      <c r="AB154" s="259"/>
      <c r="AC154" s="259"/>
      <c r="AD154" s="259"/>
      <c r="AE154" s="259"/>
      <c r="AR154" s="197"/>
      <c r="AT154" s="197"/>
      <c r="AU154" s="197"/>
      <c r="AY154" s="185"/>
      <c r="BE154" s="198"/>
      <c r="BF154" s="198"/>
      <c r="BG154" s="198"/>
      <c r="BH154" s="198"/>
      <c r="BI154" s="198"/>
      <c r="BJ154" s="185"/>
      <c r="BK154" s="198"/>
      <c r="BL154" s="185"/>
      <c r="BM154" s="197"/>
    </row>
    <row r="155" spans="1:65" s="184" customFormat="1" ht="37.9" customHeight="1" x14ac:dyDescent="0.2">
      <c r="A155" s="259"/>
      <c r="B155" s="188"/>
      <c r="C155" s="189" t="s">
        <v>189</v>
      </c>
      <c r="D155" s="189" t="s">
        <v>162</v>
      </c>
      <c r="E155" s="151" t="s">
        <v>793</v>
      </c>
      <c r="F155" s="152" t="s">
        <v>794</v>
      </c>
      <c r="G155" s="153" t="s">
        <v>164</v>
      </c>
      <c r="H155" s="190">
        <v>483.26499999999999</v>
      </c>
      <c r="I155" s="191"/>
      <c r="J155" s="191"/>
      <c r="K155" s="192"/>
      <c r="L155" s="187"/>
      <c r="M155" s="193"/>
      <c r="N155" s="194"/>
      <c r="O155" s="195"/>
      <c r="P155" s="195"/>
      <c r="Q155" s="195"/>
      <c r="R155" s="195"/>
      <c r="S155" s="195"/>
      <c r="T155" s="196"/>
      <c r="U155" s="259"/>
      <c r="V155" s="259"/>
      <c r="W155" s="259"/>
      <c r="X155" s="259"/>
      <c r="Y155" s="259"/>
      <c r="Z155" s="259"/>
      <c r="AA155" s="259"/>
      <c r="AB155" s="259"/>
      <c r="AC155" s="259"/>
      <c r="AD155" s="259"/>
      <c r="AE155" s="259"/>
      <c r="AR155" s="197"/>
      <c r="AT155" s="197"/>
      <c r="AU155" s="197"/>
      <c r="AY155" s="185"/>
      <c r="BE155" s="198"/>
      <c r="BF155" s="198"/>
      <c r="BG155" s="198"/>
      <c r="BH155" s="198"/>
      <c r="BI155" s="198"/>
      <c r="BJ155" s="185"/>
      <c r="BK155" s="198"/>
      <c r="BL155" s="185"/>
      <c r="BM155" s="197"/>
    </row>
    <row r="156" spans="1:65" s="184" customFormat="1" ht="44.25" customHeight="1" x14ac:dyDescent="0.2">
      <c r="A156" s="259"/>
      <c r="B156" s="188"/>
      <c r="C156" s="189" t="s">
        <v>192</v>
      </c>
      <c r="D156" s="189" t="s">
        <v>162</v>
      </c>
      <c r="E156" s="151" t="s">
        <v>795</v>
      </c>
      <c r="F156" s="152" t="s">
        <v>796</v>
      </c>
      <c r="G156" s="153" t="s">
        <v>164</v>
      </c>
      <c r="H156" s="190">
        <v>8215.5049999999992</v>
      </c>
      <c r="I156" s="191"/>
      <c r="J156" s="191"/>
      <c r="K156" s="192"/>
      <c r="L156" s="187"/>
      <c r="M156" s="193"/>
      <c r="N156" s="194"/>
      <c r="O156" s="195"/>
      <c r="P156" s="195"/>
      <c r="Q156" s="195"/>
      <c r="R156" s="195"/>
      <c r="S156" s="195"/>
      <c r="T156" s="196"/>
      <c r="U156" s="259"/>
      <c r="V156" s="259"/>
      <c r="W156" s="259"/>
      <c r="X156" s="259"/>
      <c r="Y156" s="259"/>
      <c r="Z156" s="259"/>
      <c r="AA156" s="259"/>
      <c r="AB156" s="259"/>
      <c r="AC156" s="259"/>
      <c r="AD156" s="259"/>
      <c r="AE156" s="259"/>
      <c r="AR156" s="197"/>
      <c r="AT156" s="197"/>
      <c r="AU156" s="197"/>
      <c r="AY156" s="185"/>
      <c r="BE156" s="198"/>
      <c r="BF156" s="198"/>
      <c r="BG156" s="198"/>
      <c r="BH156" s="198"/>
      <c r="BI156" s="198"/>
      <c r="BJ156" s="185"/>
      <c r="BK156" s="198"/>
      <c r="BL156" s="185"/>
      <c r="BM156" s="197"/>
    </row>
    <row r="157" spans="1:65" s="184" customFormat="1" ht="24.2" customHeight="1" x14ac:dyDescent="0.2">
      <c r="A157" s="259"/>
      <c r="B157" s="188"/>
      <c r="C157" s="189" t="s">
        <v>196</v>
      </c>
      <c r="D157" s="189" t="s">
        <v>162</v>
      </c>
      <c r="E157" s="151" t="s">
        <v>1917</v>
      </c>
      <c r="F157" s="152" t="s">
        <v>1918</v>
      </c>
      <c r="G157" s="153" t="s">
        <v>164</v>
      </c>
      <c r="H157" s="190">
        <v>15.414999999999999</v>
      </c>
      <c r="I157" s="191"/>
      <c r="J157" s="191"/>
      <c r="K157" s="192"/>
      <c r="L157" s="187"/>
      <c r="M157" s="193"/>
      <c r="N157" s="194"/>
      <c r="O157" s="195"/>
      <c r="P157" s="195"/>
      <c r="Q157" s="195"/>
      <c r="R157" s="195"/>
      <c r="S157" s="195"/>
      <c r="T157" s="196"/>
      <c r="U157" s="259"/>
      <c r="V157" s="259"/>
      <c r="W157" s="259"/>
      <c r="X157" s="259"/>
      <c r="Y157" s="259"/>
      <c r="Z157" s="259"/>
      <c r="AA157" s="259"/>
      <c r="AB157" s="259"/>
      <c r="AC157" s="259"/>
      <c r="AD157" s="259"/>
      <c r="AE157" s="259"/>
      <c r="AR157" s="197"/>
      <c r="AT157" s="197"/>
      <c r="AU157" s="197"/>
      <c r="AY157" s="185"/>
      <c r="BE157" s="198"/>
      <c r="BF157" s="198"/>
      <c r="BG157" s="198"/>
      <c r="BH157" s="198"/>
      <c r="BI157" s="198"/>
      <c r="BJ157" s="185"/>
      <c r="BK157" s="198"/>
      <c r="BL157" s="185"/>
      <c r="BM157" s="197"/>
    </row>
    <row r="158" spans="1:65" s="184" customFormat="1" ht="16.5" customHeight="1" x14ac:dyDescent="0.2">
      <c r="A158" s="259"/>
      <c r="B158" s="188"/>
      <c r="C158" s="189" t="s">
        <v>199</v>
      </c>
      <c r="D158" s="189" t="s">
        <v>162</v>
      </c>
      <c r="E158" s="151" t="s">
        <v>1919</v>
      </c>
      <c r="F158" s="152" t="s">
        <v>1920</v>
      </c>
      <c r="G158" s="153" t="s">
        <v>164</v>
      </c>
      <c r="H158" s="190">
        <v>15.414999999999999</v>
      </c>
      <c r="I158" s="191"/>
      <c r="J158" s="191"/>
      <c r="K158" s="192"/>
      <c r="L158" s="187"/>
      <c r="M158" s="193"/>
      <c r="N158" s="194"/>
      <c r="O158" s="195"/>
      <c r="P158" s="195"/>
      <c r="Q158" s="195"/>
      <c r="R158" s="195"/>
      <c r="S158" s="195"/>
      <c r="T158" s="196"/>
      <c r="U158" s="259"/>
      <c r="V158" s="259"/>
      <c r="W158" s="259"/>
      <c r="X158" s="259"/>
      <c r="Y158" s="259"/>
      <c r="Z158" s="259"/>
      <c r="AA158" s="259"/>
      <c r="AB158" s="259"/>
      <c r="AC158" s="259"/>
      <c r="AD158" s="259"/>
      <c r="AE158" s="259"/>
      <c r="AR158" s="197"/>
      <c r="AT158" s="197"/>
      <c r="AU158" s="197"/>
      <c r="AY158" s="185"/>
      <c r="BE158" s="198"/>
      <c r="BF158" s="198"/>
      <c r="BG158" s="198"/>
      <c r="BH158" s="198"/>
      <c r="BI158" s="198"/>
      <c r="BJ158" s="185"/>
      <c r="BK158" s="198"/>
      <c r="BL158" s="185"/>
      <c r="BM158" s="197"/>
    </row>
    <row r="159" spans="1:65" s="184" customFormat="1" ht="24.2" customHeight="1" x14ac:dyDescent="0.2">
      <c r="A159" s="259"/>
      <c r="B159" s="188"/>
      <c r="C159" s="189" t="s">
        <v>202</v>
      </c>
      <c r="D159" s="189" t="s">
        <v>162</v>
      </c>
      <c r="E159" s="151" t="s">
        <v>797</v>
      </c>
      <c r="F159" s="152" t="s">
        <v>798</v>
      </c>
      <c r="G159" s="153" t="s">
        <v>219</v>
      </c>
      <c r="H159" s="190">
        <v>821.55100000000004</v>
      </c>
      <c r="I159" s="191"/>
      <c r="J159" s="191"/>
      <c r="K159" s="192"/>
      <c r="L159" s="187"/>
      <c r="M159" s="193"/>
      <c r="N159" s="194"/>
      <c r="O159" s="195"/>
      <c r="P159" s="195"/>
      <c r="Q159" s="195"/>
      <c r="R159" s="195"/>
      <c r="S159" s="195"/>
      <c r="T159" s="196"/>
      <c r="U159" s="259"/>
      <c r="V159" s="259"/>
      <c r="W159" s="259"/>
      <c r="X159" s="259"/>
      <c r="Y159" s="259"/>
      <c r="Z159" s="259"/>
      <c r="AA159" s="259"/>
      <c r="AB159" s="259"/>
      <c r="AC159" s="259"/>
      <c r="AD159" s="259"/>
      <c r="AE159" s="259"/>
      <c r="AR159" s="197"/>
      <c r="AT159" s="197"/>
      <c r="AU159" s="197"/>
      <c r="AY159" s="185"/>
      <c r="BE159" s="198"/>
      <c r="BF159" s="198"/>
      <c r="BG159" s="198"/>
      <c r="BH159" s="198"/>
      <c r="BI159" s="198"/>
      <c r="BJ159" s="185"/>
      <c r="BK159" s="198"/>
      <c r="BL159" s="185"/>
      <c r="BM159" s="197"/>
    </row>
    <row r="160" spans="1:65" s="184" customFormat="1" ht="24.2" customHeight="1" x14ac:dyDescent="0.2">
      <c r="A160" s="259"/>
      <c r="B160" s="188"/>
      <c r="C160" s="189" t="s">
        <v>205</v>
      </c>
      <c r="D160" s="189" t="s">
        <v>162</v>
      </c>
      <c r="E160" s="151" t="s">
        <v>1921</v>
      </c>
      <c r="F160" s="152" t="s">
        <v>1922</v>
      </c>
      <c r="G160" s="153" t="s">
        <v>164</v>
      </c>
      <c r="H160" s="190">
        <v>15.414999999999999</v>
      </c>
      <c r="I160" s="191"/>
      <c r="J160" s="191"/>
      <c r="K160" s="192"/>
      <c r="L160" s="187"/>
      <c r="M160" s="193"/>
      <c r="N160" s="194"/>
      <c r="O160" s="195"/>
      <c r="P160" s="195"/>
      <c r="Q160" s="195"/>
      <c r="R160" s="195"/>
      <c r="S160" s="195"/>
      <c r="T160" s="196"/>
      <c r="U160" s="259"/>
      <c r="V160" s="259"/>
      <c r="W160" s="259"/>
      <c r="X160" s="259"/>
      <c r="Y160" s="259"/>
      <c r="Z160" s="259"/>
      <c r="AA160" s="259"/>
      <c r="AB160" s="259"/>
      <c r="AC160" s="259"/>
      <c r="AD160" s="259"/>
      <c r="AE160" s="259"/>
      <c r="AR160" s="197"/>
      <c r="AT160" s="197"/>
      <c r="AU160" s="197"/>
      <c r="AY160" s="185"/>
      <c r="BE160" s="198"/>
      <c r="BF160" s="198"/>
      <c r="BG160" s="198"/>
      <c r="BH160" s="198"/>
      <c r="BI160" s="198"/>
      <c r="BJ160" s="185"/>
      <c r="BK160" s="198"/>
      <c r="BL160" s="185"/>
      <c r="BM160" s="197"/>
    </row>
    <row r="161" spans="1:65" s="184" customFormat="1" ht="24.2" customHeight="1" x14ac:dyDescent="0.2">
      <c r="A161" s="259"/>
      <c r="B161" s="188"/>
      <c r="C161" s="189" t="s">
        <v>208</v>
      </c>
      <c r="D161" s="189" t="s">
        <v>162</v>
      </c>
      <c r="E161" s="151" t="s">
        <v>1923</v>
      </c>
      <c r="F161" s="152" t="s">
        <v>1924</v>
      </c>
      <c r="G161" s="153" t="s">
        <v>168</v>
      </c>
      <c r="H161" s="190">
        <v>797.16</v>
      </c>
      <c r="I161" s="191"/>
      <c r="J161" s="191"/>
      <c r="K161" s="192"/>
      <c r="L161" s="187"/>
      <c r="M161" s="193"/>
      <c r="N161" s="194"/>
      <c r="O161" s="195"/>
      <c r="P161" s="195"/>
      <c r="Q161" s="195"/>
      <c r="R161" s="195"/>
      <c r="S161" s="195"/>
      <c r="T161" s="196"/>
      <c r="U161" s="259"/>
      <c r="V161" s="259"/>
      <c r="W161" s="259"/>
      <c r="X161" s="259"/>
      <c r="Y161" s="259"/>
      <c r="Z161" s="259"/>
      <c r="AA161" s="259"/>
      <c r="AB161" s="259"/>
      <c r="AC161" s="259"/>
      <c r="AD161" s="259"/>
      <c r="AE161" s="259"/>
      <c r="AR161" s="197"/>
      <c r="AT161" s="197"/>
      <c r="AU161" s="197"/>
      <c r="AY161" s="185"/>
      <c r="BE161" s="198"/>
      <c r="BF161" s="198"/>
      <c r="BG161" s="198"/>
      <c r="BH161" s="198"/>
      <c r="BI161" s="198"/>
      <c r="BJ161" s="185"/>
      <c r="BK161" s="198"/>
      <c r="BL161" s="185"/>
      <c r="BM161" s="197"/>
    </row>
    <row r="162" spans="1:65" s="12" customFormat="1" ht="22.9" customHeight="1" x14ac:dyDescent="0.2">
      <c r="B162" s="137"/>
      <c r="D162" s="138" t="s">
        <v>69</v>
      </c>
      <c r="E162" s="147" t="s">
        <v>82</v>
      </c>
      <c r="F162" s="147" t="s">
        <v>799</v>
      </c>
      <c r="J162" s="148"/>
      <c r="L162" s="137"/>
      <c r="M162" s="141"/>
      <c r="N162" s="142"/>
      <c r="O162" s="142"/>
      <c r="P162" s="143"/>
      <c r="Q162" s="142"/>
      <c r="R162" s="143"/>
      <c r="S162" s="142"/>
      <c r="T162" s="144"/>
      <c r="AR162" s="138"/>
      <c r="AT162" s="145"/>
      <c r="AU162" s="145"/>
      <c r="AY162" s="138"/>
      <c r="BK162" s="146"/>
    </row>
    <row r="163" spans="1:65" s="184" customFormat="1" ht="24.2" customHeight="1" x14ac:dyDescent="0.2">
      <c r="A163" s="259"/>
      <c r="B163" s="188"/>
      <c r="C163" s="189" t="s">
        <v>211</v>
      </c>
      <c r="D163" s="189" t="s">
        <v>162</v>
      </c>
      <c r="E163" s="151" t="s">
        <v>800</v>
      </c>
      <c r="F163" s="152" t="s">
        <v>801</v>
      </c>
      <c r="G163" s="153" t="s">
        <v>164</v>
      </c>
      <c r="H163" s="190">
        <v>260.92599999999999</v>
      </c>
      <c r="I163" s="191"/>
      <c r="J163" s="191"/>
      <c r="K163" s="192"/>
      <c r="L163" s="187"/>
      <c r="M163" s="193"/>
      <c r="N163" s="194"/>
      <c r="O163" s="195"/>
      <c r="P163" s="195"/>
      <c r="Q163" s="195"/>
      <c r="R163" s="195"/>
      <c r="S163" s="195"/>
      <c r="T163" s="196"/>
      <c r="U163" s="259"/>
      <c r="V163" s="259"/>
      <c r="W163" s="259"/>
      <c r="X163" s="259"/>
      <c r="Y163" s="259"/>
      <c r="Z163" s="259"/>
      <c r="AA163" s="259"/>
      <c r="AB163" s="259"/>
      <c r="AC163" s="259"/>
      <c r="AD163" s="259"/>
      <c r="AE163" s="259"/>
      <c r="AR163" s="197"/>
      <c r="AT163" s="197"/>
      <c r="AU163" s="197"/>
      <c r="AY163" s="185"/>
      <c r="BE163" s="198"/>
      <c r="BF163" s="198"/>
      <c r="BG163" s="198"/>
      <c r="BH163" s="198"/>
      <c r="BI163" s="198"/>
      <c r="BJ163" s="185"/>
      <c r="BK163" s="198"/>
      <c r="BL163" s="185"/>
      <c r="BM163" s="197"/>
    </row>
    <row r="164" spans="1:65" s="184" customFormat="1" ht="33" customHeight="1" x14ac:dyDescent="0.2">
      <c r="A164" s="259"/>
      <c r="B164" s="188"/>
      <c r="C164" s="189" t="s">
        <v>216</v>
      </c>
      <c r="D164" s="189" t="s">
        <v>162</v>
      </c>
      <c r="E164" s="151" t="s">
        <v>802</v>
      </c>
      <c r="F164" s="461" t="s">
        <v>3395</v>
      </c>
      <c r="G164" s="153" t="s">
        <v>164</v>
      </c>
      <c r="H164" s="190">
        <v>24.972000000000001</v>
      </c>
      <c r="I164" s="191"/>
      <c r="J164" s="191"/>
      <c r="K164" s="192"/>
      <c r="L164" s="187"/>
      <c r="M164" s="193"/>
      <c r="N164" s="194"/>
      <c r="O164" s="195"/>
      <c r="P164" s="195"/>
      <c r="Q164" s="195"/>
      <c r="R164" s="195"/>
      <c r="S164" s="195"/>
      <c r="T164" s="196"/>
      <c r="U164" s="259"/>
      <c r="V164" s="259"/>
      <c r="W164" s="259"/>
      <c r="X164" s="259"/>
      <c r="Y164" s="259"/>
      <c r="Z164" s="259"/>
      <c r="AA164" s="259"/>
      <c r="AB164" s="259"/>
      <c r="AC164" s="259"/>
      <c r="AD164" s="259"/>
      <c r="AE164" s="259"/>
      <c r="AR164" s="197"/>
      <c r="AT164" s="197"/>
      <c r="AU164" s="197"/>
      <c r="AY164" s="185"/>
      <c r="BE164" s="198"/>
      <c r="BF164" s="198"/>
      <c r="BG164" s="198"/>
      <c r="BH164" s="198"/>
      <c r="BI164" s="198"/>
      <c r="BJ164" s="185"/>
      <c r="BK164" s="198"/>
      <c r="BL164" s="185"/>
      <c r="BM164" s="197"/>
    </row>
    <row r="165" spans="1:65" s="184" customFormat="1" ht="16.5" customHeight="1" x14ac:dyDescent="0.2">
      <c r="A165" s="259"/>
      <c r="B165" s="188"/>
      <c r="C165" s="189" t="s">
        <v>7</v>
      </c>
      <c r="D165" s="189" t="s">
        <v>162</v>
      </c>
      <c r="E165" s="151" t="s">
        <v>1925</v>
      </c>
      <c r="F165" s="152" t="s">
        <v>1926</v>
      </c>
      <c r="G165" s="153" t="s">
        <v>164</v>
      </c>
      <c r="H165" s="190">
        <v>0.86499999999999999</v>
      </c>
      <c r="I165" s="191"/>
      <c r="J165" s="191"/>
      <c r="K165" s="192"/>
      <c r="L165" s="187"/>
      <c r="M165" s="193"/>
      <c r="N165" s="194"/>
      <c r="O165" s="195"/>
      <c r="P165" s="195"/>
      <c r="Q165" s="195"/>
      <c r="R165" s="195"/>
      <c r="S165" s="195"/>
      <c r="T165" s="196"/>
      <c r="U165" s="259"/>
      <c r="V165" s="259"/>
      <c r="W165" s="259"/>
      <c r="X165" s="259"/>
      <c r="Y165" s="259"/>
      <c r="Z165" s="259"/>
      <c r="AA165" s="259"/>
      <c r="AB165" s="259"/>
      <c r="AC165" s="259"/>
      <c r="AD165" s="259"/>
      <c r="AE165" s="259"/>
      <c r="AR165" s="197"/>
      <c r="AT165" s="197"/>
      <c r="AU165" s="197"/>
      <c r="AY165" s="185"/>
      <c r="BE165" s="198"/>
      <c r="BF165" s="198"/>
      <c r="BG165" s="198"/>
      <c r="BH165" s="198"/>
      <c r="BI165" s="198"/>
      <c r="BJ165" s="185"/>
      <c r="BK165" s="198"/>
      <c r="BL165" s="185"/>
      <c r="BM165" s="197"/>
    </row>
    <row r="166" spans="1:65" s="184" customFormat="1" ht="33" customHeight="1" x14ac:dyDescent="0.2">
      <c r="A166" s="225"/>
      <c r="B166" s="188"/>
      <c r="C166" s="189" t="s">
        <v>271</v>
      </c>
      <c r="D166" s="189" t="s">
        <v>162</v>
      </c>
      <c r="E166" s="151" t="s">
        <v>1927</v>
      </c>
      <c r="F166" s="461" t="s">
        <v>3396</v>
      </c>
      <c r="G166" s="153" t="s">
        <v>164</v>
      </c>
      <c r="H166" s="190">
        <v>110.91</v>
      </c>
      <c r="I166" s="191"/>
      <c r="J166" s="191"/>
      <c r="K166" s="192"/>
      <c r="L166" s="187"/>
      <c r="M166" s="193"/>
      <c r="N166" s="194"/>
      <c r="O166" s="195"/>
      <c r="P166" s="195"/>
      <c r="Q166" s="195"/>
      <c r="R166" s="195"/>
      <c r="S166" s="195"/>
      <c r="T166" s="196"/>
      <c r="U166" s="259"/>
      <c r="V166" s="259"/>
      <c r="W166" s="259"/>
      <c r="X166" s="259"/>
      <c r="Y166" s="259"/>
      <c r="Z166" s="259"/>
      <c r="AA166" s="259"/>
      <c r="AB166" s="259"/>
      <c r="AC166" s="259"/>
      <c r="AD166" s="259"/>
      <c r="AE166" s="259"/>
      <c r="AR166" s="197"/>
      <c r="AT166" s="197"/>
      <c r="AU166" s="197"/>
      <c r="AY166" s="185"/>
      <c r="BE166" s="198"/>
      <c r="BF166" s="198"/>
      <c r="BG166" s="198"/>
      <c r="BH166" s="198"/>
      <c r="BI166" s="198"/>
      <c r="BJ166" s="185"/>
      <c r="BK166" s="198"/>
      <c r="BL166" s="185"/>
      <c r="BM166" s="197"/>
    </row>
    <row r="167" spans="1:65" s="184" customFormat="1" ht="21.75" customHeight="1" x14ac:dyDescent="0.2">
      <c r="A167" s="259"/>
      <c r="B167" s="188"/>
      <c r="C167" s="189" t="s">
        <v>274</v>
      </c>
      <c r="D167" s="189" t="s">
        <v>162</v>
      </c>
      <c r="E167" s="151" t="s">
        <v>805</v>
      </c>
      <c r="F167" s="152" t="s">
        <v>806</v>
      </c>
      <c r="G167" s="153" t="s">
        <v>168</v>
      </c>
      <c r="H167" s="190">
        <v>18.568999999999999</v>
      </c>
      <c r="I167" s="191"/>
      <c r="J167" s="191"/>
      <c r="K167" s="192"/>
      <c r="L167" s="187"/>
      <c r="M167" s="193"/>
      <c r="N167" s="194"/>
      <c r="O167" s="195"/>
      <c r="P167" s="195"/>
      <c r="Q167" s="195"/>
      <c r="R167" s="195"/>
      <c r="S167" s="195"/>
      <c r="T167" s="196"/>
      <c r="U167" s="259"/>
      <c r="V167" s="259"/>
      <c r="W167" s="259"/>
      <c r="X167" s="259"/>
      <c r="Y167" s="259"/>
      <c r="Z167" s="259"/>
      <c r="AA167" s="259"/>
      <c r="AB167" s="259"/>
      <c r="AC167" s="259"/>
      <c r="AD167" s="259"/>
      <c r="AE167" s="259"/>
      <c r="AR167" s="197"/>
      <c r="AT167" s="197"/>
      <c r="AU167" s="197"/>
      <c r="AY167" s="185"/>
      <c r="BE167" s="198"/>
      <c r="BF167" s="198"/>
      <c r="BG167" s="198"/>
      <c r="BH167" s="198"/>
      <c r="BI167" s="198"/>
      <c r="BJ167" s="185"/>
      <c r="BK167" s="198"/>
      <c r="BL167" s="185"/>
      <c r="BM167" s="197"/>
    </row>
    <row r="168" spans="1:65" s="184" customFormat="1" ht="21.75" customHeight="1" x14ac:dyDescent="0.2">
      <c r="A168" s="259"/>
      <c r="B168" s="188"/>
      <c r="C168" s="189" t="s">
        <v>276</v>
      </c>
      <c r="D168" s="189" t="s">
        <v>162</v>
      </c>
      <c r="E168" s="151" t="s">
        <v>807</v>
      </c>
      <c r="F168" s="152" t="s">
        <v>808</v>
      </c>
      <c r="G168" s="153" t="s">
        <v>168</v>
      </c>
      <c r="H168" s="190">
        <v>18.568999999999999</v>
      </c>
      <c r="I168" s="191"/>
      <c r="J168" s="191"/>
      <c r="K168" s="192"/>
      <c r="L168" s="187"/>
      <c r="M168" s="193"/>
      <c r="N168" s="194"/>
      <c r="O168" s="195"/>
      <c r="P168" s="195"/>
      <c r="Q168" s="195"/>
      <c r="R168" s="195"/>
      <c r="S168" s="195"/>
      <c r="T168" s="196"/>
      <c r="U168" s="259"/>
      <c r="V168" s="259"/>
      <c r="W168" s="259"/>
      <c r="X168" s="259"/>
      <c r="Y168" s="259"/>
      <c r="Z168" s="259"/>
      <c r="AA168" s="259"/>
      <c r="AB168" s="259"/>
      <c r="AC168" s="259"/>
      <c r="AD168" s="259"/>
      <c r="AE168" s="259"/>
      <c r="AR168" s="197"/>
      <c r="AT168" s="197"/>
      <c r="AU168" s="197"/>
      <c r="AY168" s="185"/>
      <c r="BE168" s="198"/>
      <c r="BF168" s="198"/>
      <c r="BG168" s="198"/>
      <c r="BH168" s="198"/>
      <c r="BI168" s="198"/>
      <c r="BJ168" s="185"/>
      <c r="BK168" s="198"/>
      <c r="BL168" s="185"/>
      <c r="BM168" s="197"/>
    </row>
    <row r="169" spans="1:65" s="184" customFormat="1" ht="33" customHeight="1" x14ac:dyDescent="0.2">
      <c r="A169" s="259"/>
      <c r="B169" s="188"/>
      <c r="C169" s="189" t="s">
        <v>279</v>
      </c>
      <c r="D169" s="189" t="s">
        <v>162</v>
      </c>
      <c r="E169" s="151" t="s">
        <v>1928</v>
      </c>
      <c r="F169" s="152" t="s">
        <v>1929</v>
      </c>
      <c r="G169" s="153" t="s">
        <v>164</v>
      </c>
      <c r="H169" s="190">
        <v>1.972</v>
      </c>
      <c r="I169" s="191"/>
      <c r="J169" s="191"/>
      <c r="K169" s="192"/>
      <c r="L169" s="187"/>
      <c r="M169" s="193"/>
      <c r="N169" s="194"/>
      <c r="O169" s="195"/>
      <c r="P169" s="195"/>
      <c r="Q169" s="195"/>
      <c r="R169" s="195"/>
      <c r="S169" s="195"/>
      <c r="T169" s="196"/>
      <c r="U169" s="259"/>
      <c r="V169" s="225"/>
      <c r="W169" s="259"/>
      <c r="X169" s="259"/>
      <c r="Y169" s="259"/>
      <c r="Z169" s="259"/>
      <c r="AA169" s="259"/>
      <c r="AB169" s="259"/>
      <c r="AC169" s="259"/>
      <c r="AD169" s="259"/>
      <c r="AE169" s="259"/>
      <c r="AR169" s="197"/>
      <c r="AT169" s="197"/>
      <c r="AU169" s="197"/>
      <c r="AY169" s="185"/>
      <c r="BE169" s="198"/>
      <c r="BF169" s="198"/>
      <c r="BG169" s="198"/>
      <c r="BH169" s="198"/>
      <c r="BI169" s="198"/>
      <c r="BJ169" s="185"/>
      <c r="BK169" s="198"/>
      <c r="BL169" s="185"/>
      <c r="BM169" s="197"/>
    </row>
    <row r="170" spans="1:65" s="184" customFormat="1" ht="33" customHeight="1" x14ac:dyDescent="0.2">
      <c r="A170" s="259"/>
      <c r="B170" s="188"/>
      <c r="C170" s="189" t="s">
        <v>281</v>
      </c>
      <c r="D170" s="189" t="s">
        <v>162</v>
      </c>
      <c r="E170" s="151" t="s">
        <v>1930</v>
      </c>
      <c r="F170" s="152" t="s">
        <v>1931</v>
      </c>
      <c r="G170" s="153" t="s">
        <v>164</v>
      </c>
      <c r="H170" s="190">
        <v>18.516999999999999</v>
      </c>
      <c r="I170" s="191"/>
      <c r="J170" s="191" t="s">
        <v>3369</v>
      </c>
      <c r="K170" s="192"/>
      <c r="L170" s="187"/>
      <c r="M170" s="193"/>
      <c r="N170" s="194"/>
      <c r="O170" s="195"/>
      <c r="P170" s="195"/>
      <c r="Q170" s="195"/>
      <c r="R170" s="195"/>
      <c r="S170" s="195"/>
      <c r="T170" s="196"/>
      <c r="U170" s="259"/>
      <c r="V170" s="225"/>
      <c r="W170" s="259"/>
      <c r="X170" s="259"/>
      <c r="Y170" s="259"/>
      <c r="Z170" s="259"/>
      <c r="AA170" s="259"/>
      <c r="AB170" s="259"/>
      <c r="AC170" s="259"/>
      <c r="AD170" s="259"/>
      <c r="AE170" s="259"/>
      <c r="AR170" s="197"/>
      <c r="AT170" s="197"/>
      <c r="AU170" s="197"/>
      <c r="AY170" s="185"/>
      <c r="BE170" s="198"/>
      <c r="BF170" s="198"/>
      <c r="BG170" s="198"/>
      <c r="BH170" s="198"/>
      <c r="BI170" s="198"/>
      <c r="BJ170" s="185"/>
      <c r="BK170" s="198"/>
      <c r="BL170" s="185"/>
      <c r="BM170" s="197"/>
    </row>
    <row r="171" spans="1:65" s="184" customFormat="1" ht="33" customHeight="1" x14ac:dyDescent="0.2">
      <c r="A171" s="259"/>
      <c r="B171" s="188"/>
      <c r="C171" s="189" t="s">
        <v>284</v>
      </c>
      <c r="D171" s="189" t="s">
        <v>162</v>
      </c>
      <c r="E171" s="151" t="s">
        <v>1932</v>
      </c>
      <c r="F171" s="152" t="s">
        <v>1933</v>
      </c>
      <c r="G171" s="153" t="s">
        <v>164</v>
      </c>
      <c r="H171" s="190">
        <v>15.621</v>
      </c>
      <c r="I171" s="191"/>
      <c r="J171" s="191"/>
      <c r="K171" s="192"/>
      <c r="L171" s="187"/>
      <c r="M171" s="193"/>
      <c r="N171" s="194"/>
      <c r="O171" s="195"/>
      <c r="P171" s="195"/>
      <c r="Q171" s="195"/>
      <c r="R171" s="195"/>
      <c r="S171" s="195"/>
      <c r="T171" s="196"/>
      <c r="U171" s="259"/>
      <c r="V171" s="225"/>
      <c r="W171" s="259"/>
      <c r="X171" s="259"/>
      <c r="Y171" s="259"/>
      <c r="Z171" s="259"/>
      <c r="AA171" s="259"/>
      <c r="AB171" s="259"/>
      <c r="AC171" s="259"/>
      <c r="AD171" s="259"/>
      <c r="AE171" s="259"/>
      <c r="AR171" s="197"/>
      <c r="AT171" s="197"/>
      <c r="AU171" s="197"/>
      <c r="AY171" s="185"/>
      <c r="BE171" s="198"/>
      <c r="BF171" s="198"/>
      <c r="BG171" s="198"/>
      <c r="BH171" s="198"/>
      <c r="BI171" s="198"/>
      <c r="BJ171" s="185"/>
      <c r="BK171" s="198"/>
      <c r="BL171" s="185"/>
      <c r="BM171" s="197"/>
    </row>
    <row r="172" spans="1:65" s="184" customFormat="1" ht="33" customHeight="1" x14ac:dyDescent="0.2">
      <c r="A172" s="225"/>
      <c r="B172" s="188"/>
      <c r="C172" s="189" t="s">
        <v>287</v>
      </c>
      <c r="D172" s="189" t="s">
        <v>162</v>
      </c>
      <c r="E172" s="151" t="s">
        <v>1934</v>
      </c>
      <c r="F172" s="461" t="s">
        <v>3397</v>
      </c>
      <c r="G172" s="153" t="s">
        <v>164</v>
      </c>
      <c r="H172" s="190">
        <v>192.02799999999999</v>
      </c>
      <c r="I172" s="191"/>
      <c r="J172" s="191"/>
      <c r="K172" s="192"/>
      <c r="L172" s="187"/>
      <c r="M172" s="193"/>
      <c r="N172" s="194"/>
      <c r="O172" s="195"/>
      <c r="P172" s="195"/>
      <c r="Q172" s="195"/>
      <c r="R172" s="195"/>
      <c r="S172" s="195"/>
      <c r="T172" s="196"/>
      <c r="U172" s="259"/>
      <c r="V172" s="259"/>
      <c r="W172" s="259"/>
      <c r="X172" s="259"/>
      <c r="Y172" s="259"/>
      <c r="Z172" s="259"/>
      <c r="AA172" s="259"/>
      <c r="AB172" s="259"/>
      <c r="AC172" s="259"/>
      <c r="AD172" s="259"/>
      <c r="AE172" s="259"/>
      <c r="AR172" s="197"/>
      <c r="AT172" s="197"/>
      <c r="AU172" s="197"/>
      <c r="AY172" s="185"/>
      <c r="BE172" s="198"/>
      <c r="BF172" s="198"/>
      <c r="BG172" s="198"/>
      <c r="BH172" s="198"/>
      <c r="BI172" s="198"/>
      <c r="BJ172" s="185"/>
      <c r="BK172" s="198"/>
      <c r="BL172" s="185"/>
      <c r="BM172" s="197"/>
    </row>
    <row r="173" spans="1:65" s="184" customFormat="1" ht="21.75" customHeight="1" x14ac:dyDescent="0.2">
      <c r="A173" s="259"/>
      <c r="B173" s="188"/>
      <c r="C173" s="189" t="s">
        <v>290</v>
      </c>
      <c r="D173" s="189" t="s">
        <v>162</v>
      </c>
      <c r="E173" s="151" t="s">
        <v>813</v>
      </c>
      <c r="F173" s="152" t="s">
        <v>814</v>
      </c>
      <c r="G173" s="153" t="s">
        <v>168</v>
      </c>
      <c r="H173" s="190">
        <v>125.721</v>
      </c>
      <c r="I173" s="191"/>
      <c r="J173" s="191"/>
      <c r="K173" s="192"/>
      <c r="L173" s="187"/>
      <c r="M173" s="193"/>
      <c r="N173" s="194"/>
      <c r="O173" s="195"/>
      <c r="P173" s="195"/>
      <c r="Q173" s="195"/>
      <c r="R173" s="195"/>
      <c r="S173" s="195"/>
      <c r="T173" s="196"/>
      <c r="U173" s="259"/>
      <c r="V173" s="259"/>
      <c r="W173" s="259"/>
      <c r="X173" s="259"/>
      <c r="Y173" s="259"/>
      <c r="Z173" s="259"/>
      <c r="AA173" s="259"/>
      <c r="AB173" s="259"/>
      <c r="AC173" s="259"/>
      <c r="AD173" s="259"/>
      <c r="AE173" s="259"/>
      <c r="AR173" s="197"/>
      <c r="AT173" s="197"/>
      <c r="AU173" s="197"/>
      <c r="AY173" s="185"/>
      <c r="BE173" s="198"/>
      <c r="BF173" s="198"/>
      <c r="BG173" s="198"/>
      <c r="BH173" s="198"/>
      <c r="BI173" s="198"/>
      <c r="BJ173" s="185"/>
      <c r="BK173" s="198"/>
      <c r="BL173" s="185"/>
      <c r="BM173" s="197"/>
    </row>
    <row r="174" spans="1:65" s="184" customFormat="1" ht="21.75" customHeight="1" x14ac:dyDescent="0.2">
      <c r="A174" s="259"/>
      <c r="B174" s="188"/>
      <c r="C174" s="189" t="s">
        <v>292</v>
      </c>
      <c r="D174" s="189" t="s">
        <v>162</v>
      </c>
      <c r="E174" s="151" t="s">
        <v>815</v>
      </c>
      <c r="F174" s="152" t="s">
        <v>816</v>
      </c>
      <c r="G174" s="153" t="s">
        <v>168</v>
      </c>
      <c r="H174" s="190">
        <v>125.721</v>
      </c>
      <c r="I174" s="191"/>
      <c r="J174" s="191"/>
      <c r="K174" s="192"/>
      <c r="L174" s="187"/>
      <c r="M174" s="193"/>
      <c r="N174" s="194"/>
      <c r="O174" s="195"/>
      <c r="P174" s="195"/>
      <c r="Q174" s="195"/>
      <c r="R174" s="195"/>
      <c r="S174" s="195"/>
      <c r="T174" s="196"/>
      <c r="U174" s="259"/>
      <c r="V174" s="259"/>
      <c r="W174" s="259"/>
      <c r="X174" s="259"/>
      <c r="Y174" s="259"/>
      <c r="Z174" s="259"/>
      <c r="AA174" s="259"/>
      <c r="AB174" s="259"/>
      <c r="AC174" s="259"/>
      <c r="AD174" s="259"/>
      <c r="AE174" s="259"/>
      <c r="AR174" s="197"/>
      <c r="AT174" s="197"/>
      <c r="AU174" s="197"/>
      <c r="AY174" s="185"/>
      <c r="BE174" s="198"/>
      <c r="BF174" s="198"/>
      <c r="BG174" s="198"/>
      <c r="BH174" s="198"/>
      <c r="BI174" s="198"/>
      <c r="BJ174" s="185"/>
      <c r="BK174" s="198"/>
      <c r="BL174" s="185"/>
      <c r="BM174" s="197"/>
    </row>
    <row r="175" spans="1:65" s="184" customFormat="1" ht="16.5" customHeight="1" x14ac:dyDescent="0.2">
      <c r="A175" s="259"/>
      <c r="B175" s="188"/>
      <c r="C175" s="189" t="s">
        <v>296</v>
      </c>
      <c r="D175" s="189" t="s">
        <v>162</v>
      </c>
      <c r="E175" s="151" t="s">
        <v>817</v>
      </c>
      <c r="F175" s="152" t="s">
        <v>1935</v>
      </c>
      <c r="G175" s="153" t="s">
        <v>219</v>
      </c>
      <c r="H175" s="190">
        <v>10.438000000000001</v>
      </c>
      <c r="I175" s="191"/>
      <c r="J175" s="191"/>
      <c r="K175" s="192"/>
      <c r="L175" s="187"/>
      <c r="M175" s="193"/>
      <c r="N175" s="194"/>
      <c r="O175" s="195"/>
      <c r="P175" s="195"/>
      <c r="Q175" s="195"/>
      <c r="R175" s="195"/>
      <c r="S175" s="195"/>
      <c r="T175" s="196"/>
      <c r="U175" s="259"/>
      <c r="V175" s="259"/>
      <c r="W175" s="259"/>
      <c r="X175" s="259"/>
      <c r="Y175" s="259"/>
      <c r="Z175" s="259"/>
      <c r="AA175" s="259"/>
      <c r="AB175" s="259"/>
      <c r="AC175" s="259"/>
      <c r="AD175" s="259"/>
      <c r="AE175" s="259"/>
      <c r="AR175" s="197"/>
      <c r="AT175" s="197"/>
      <c r="AU175" s="197"/>
      <c r="AY175" s="185"/>
      <c r="BE175" s="198"/>
      <c r="BF175" s="198"/>
      <c r="BG175" s="198"/>
      <c r="BH175" s="198"/>
      <c r="BI175" s="198"/>
      <c r="BJ175" s="185"/>
      <c r="BK175" s="198"/>
      <c r="BL175" s="185"/>
      <c r="BM175" s="197"/>
    </row>
    <row r="176" spans="1:65" s="184" customFormat="1" ht="23.25" customHeight="1" x14ac:dyDescent="0.2">
      <c r="A176" s="259"/>
      <c r="B176" s="188"/>
      <c r="C176" s="189" t="s">
        <v>299</v>
      </c>
      <c r="D176" s="189" t="s">
        <v>162</v>
      </c>
      <c r="E176" s="151" t="s">
        <v>1936</v>
      </c>
      <c r="F176" s="236" t="s">
        <v>1937</v>
      </c>
      <c r="G176" s="372" t="s">
        <v>266</v>
      </c>
      <c r="H176" s="373">
        <v>15</v>
      </c>
      <c r="I176" s="374"/>
      <c r="J176" s="374"/>
      <c r="K176" s="387"/>
      <c r="L176" s="230"/>
      <c r="M176" s="231"/>
      <c r="N176" s="232"/>
      <c r="O176" s="233"/>
      <c r="P176" s="233"/>
      <c r="Q176" s="233"/>
      <c r="R176" s="233"/>
      <c r="S176" s="233"/>
      <c r="T176" s="234"/>
      <c r="U176" s="225"/>
      <c r="V176" s="225"/>
      <c r="W176" s="225"/>
      <c r="X176" s="259"/>
      <c r="Y176" s="259"/>
      <c r="Z176" s="259"/>
      <c r="AA176" s="259"/>
      <c r="AB176" s="259"/>
      <c r="AC176" s="259"/>
      <c r="AD176" s="259"/>
      <c r="AE176" s="259"/>
      <c r="AR176" s="197"/>
      <c r="AT176" s="197"/>
      <c r="AU176" s="197"/>
      <c r="AY176" s="185"/>
      <c r="BE176" s="198"/>
      <c r="BF176" s="198"/>
      <c r="BG176" s="198"/>
      <c r="BH176" s="198"/>
      <c r="BI176" s="198"/>
      <c r="BJ176" s="185"/>
      <c r="BK176" s="198"/>
      <c r="BL176" s="185"/>
      <c r="BM176" s="197"/>
    </row>
    <row r="177" spans="1:65" s="184" customFormat="1" ht="24.2" customHeight="1" x14ac:dyDescent="0.2">
      <c r="A177" s="259"/>
      <c r="B177" s="188"/>
      <c r="C177" s="189" t="s">
        <v>263</v>
      </c>
      <c r="D177" s="189" t="s">
        <v>162</v>
      </c>
      <c r="E177" s="151" t="s">
        <v>1938</v>
      </c>
      <c r="F177" s="236" t="s">
        <v>1939</v>
      </c>
      <c r="G177" s="372" t="s">
        <v>219</v>
      </c>
      <c r="H177" s="373">
        <v>0.92500000000000004</v>
      </c>
      <c r="I177" s="374"/>
      <c r="J177" s="374"/>
      <c r="K177" s="387"/>
      <c r="L177" s="230"/>
      <c r="M177" s="231"/>
      <c r="N177" s="232"/>
      <c r="O177" s="233"/>
      <c r="P177" s="233"/>
      <c r="Q177" s="233"/>
      <c r="R177" s="233"/>
      <c r="S177" s="233"/>
      <c r="T177" s="234"/>
      <c r="U177" s="225"/>
      <c r="V177" s="225"/>
      <c r="W177" s="225"/>
      <c r="X177" s="259"/>
      <c r="Y177" s="259"/>
      <c r="Z177" s="259"/>
      <c r="AA177" s="259"/>
      <c r="AB177" s="259"/>
      <c r="AC177" s="259"/>
      <c r="AD177" s="259"/>
      <c r="AE177" s="259"/>
      <c r="AR177" s="197"/>
      <c r="AT177" s="197"/>
      <c r="AU177" s="197"/>
      <c r="AY177" s="185"/>
      <c r="BE177" s="198"/>
      <c r="BF177" s="198"/>
      <c r="BG177" s="198"/>
      <c r="BH177" s="198"/>
      <c r="BI177" s="198"/>
      <c r="BJ177" s="185"/>
      <c r="BK177" s="198"/>
      <c r="BL177" s="185"/>
      <c r="BM177" s="197"/>
    </row>
    <row r="178" spans="1:65" s="184" customFormat="1" ht="24.2" customHeight="1" x14ac:dyDescent="0.2">
      <c r="A178" s="259"/>
      <c r="B178" s="188"/>
      <c r="C178" s="189" t="s">
        <v>307</v>
      </c>
      <c r="D178" s="189" t="s">
        <v>162</v>
      </c>
      <c r="E178" s="151" t="s">
        <v>1940</v>
      </c>
      <c r="F178" s="152" t="s">
        <v>1941</v>
      </c>
      <c r="G178" s="153" t="s">
        <v>219</v>
      </c>
      <c r="H178" s="190">
        <v>4.0220000000000002</v>
      </c>
      <c r="I178" s="191"/>
      <c r="J178" s="191"/>
      <c r="K178" s="192"/>
      <c r="L178" s="187"/>
      <c r="M178" s="193"/>
      <c r="N178" s="194"/>
      <c r="O178" s="195"/>
      <c r="P178" s="195"/>
      <c r="Q178" s="195"/>
      <c r="R178" s="195"/>
      <c r="S178" s="195"/>
      <c r="T178" s="196"/>
      <c r="U178" s="259"/>
      <c r="V178" s="259"/>
      <c r="W178" s="259"/>
      <c r="X178" s="259"/>
      <c r="Y178" s="259"/>
      <c r="Z178" s="259"/>
      <c r="AA178" s="259"/>
      <c r="AB178" s="259"/>
      <c r="AC178" s="259"/>
      <c r="AD178" s="259"/>
      <c r="AE178" s="259"/>
      <c r="AR178" s="197"/>
      <c r="AT178" s="197"/>
      <c r="AU178" s="197"/>
      <c r="AY178" s="185"/>
      <c r="BE178" s="198"/>
      <c r="BF178" s="198"/>
      <c r="BG178" s="198"/>
      <c r="BH178" s="198"/>
      <c r="BI178" s="198"/>
      <c r="BJ178" s="185"/>
      <c r="BK178" s="198"/>
      <c r="BL178" s="185"/>
      <c r="BM178" s="197"/>
    </row>
    <row r="179" spans="1:65" s="12" customFormat="1" ht="22.9" customHeight="1" x14ac:dyDescent="0.2">
      <c r="B179" s="137"/>
      <c r="D179" s="138" t="s">
        <v>69</v>
      </c>
      <c r="E179" s="147" t="s">
        <v>87</v>
      </c>
      <c r="F179" s="147" t="s">
        <v>161</v>
      </c>
      <c r="J179" s="148"/>
      <c r="L179" s="137"/>
      <c r="M179" s="141"/>
      <c r="N179" s="142"/>
      <c r="O179" s="142"/>
      <c r="P179" s="143"/>
      <c r="Q179" s="142"/>
      <c r="R179" s="143"/>
      <c r="S179" s="142"/>
      <c r="T179" s="144"/>
      <c r="AR179" s="138"/>
      <c r="AT179" s="145"/>
      <c r="AU179" s="145"/>
      <c r="AY179" s="138"/>
      <c r="BK179" s="146"/>
    </row>
    <row r="180" spans="1:65" s="184" customFormat="1" ht="33" customHeight="1" x14ac:dyDescent="0.2">
      <c r="A180" s="259"/>
      <c r="B180" s="188"/>
      <c r="C180" s="189" t="s">
        <v>310</v>
      </c>
      <c r="D180" s="189" t="s">
        <v>162</v>
      </c>
      <c r="E180" s="151" t="s">
        <v>1942</v>
      </c>
      <c r="F180" s="152" t="s">
        <v>1943</v>
      </c>
      <c r="G180" s="153" t="s">
        <v>295</v>
      </c>
      <c r="H180" s="190">
        <v>0.25</v>
      </c>
      <c r="I180" s="191"/>
      <c r="J180" s="191"/>
      <c r="K180" s="192"/>
      <c r="L180" s="187"/>
      <c r="M180" s="193"/>
      <c r="N180" s="194"/>
      <c r="O180" s="195"/>
      <c r="P180" s="195"/>
      <c r="Q180" s="195"/>
      <c r="R180" s="195"/>
      <c r="S180" s="195"/>
      <c r="T180" s="196"/>
      <c r="U180" s="259"/>
      <c r="V180" s="259"/>
      <c r="W180" s="259"/>
      <c r="X180" s="259"/>
      <c r="Y180" s="259"/>
      <c r="Z180" s="259"/>
      <c r="AA180" s="259"/>
      <c r="AB180" s="259"/>
      <c r="AC180" s="259"/>
      <c r="AD180" s="259"/>
      <c r="AE180" s="259"/>
      <c r="AR180" s="197"/>
      <c r="AT180" s="197"/>
      <c r="AU180" s="197"/>
      <c r="AY180" s="185"/>
      <c r="BE180" s="198"/>
      <c r="BF180" s="198"/>
      <c r="BG180" s="198"/>
      <c r="BH180" s="198"/>
      <c r="BI180" s="198"/>
      <c r="BJ180" s="185"/>
      <c r="BK180" s="198"/>
      <c r="BL180" s="185"/>
      <c r="BM180" s="197"/>
    </row>
    <row r="181" spans="1:65" s="184" customFormat="1" ht="51" customHeight="1" x14ac:dyDescent="0.2">
      <c r="A181" s="259"/>
      <c r="B181" s="188"/>
      <c r="C181" s="189" t="s">
        <v>313</v>
      </c>
      <c r="D181" s="189" t="s">
        <v>162</v>
      </c>
      <c r="E181" s="151" t="s">
        <v>1944</v>
      </c>
      <c r="F181" s="236" t="s">
        <v>1945</v>
      </c>
      <c r="G181" s="372" t="s">
        <v>164</v>
      </c>
      <c r="H181" s="373">
        <v>414.02300000000002</v>
      </c>
      <c r="I181" s="374"/>
      <c r="J181" s="374"/>
      <c r="K181" s="387"/>
      <c r="L181" s="230"/>
      <c r="M181" s="231"/>
      <c r="N181" s="232"/>
      <c r="O181" s="233"/>
      <c r="P181" s="233"/>
      <c r="Q181" s="233"/>
      <c r="R181" s="233"/>
      <c r="S181" s="233"/>
      <c r="T181" s="234"/>
      <c r="U181" s="225"/>
      <c r="V181" s="621"/>
      <c r="W181" s="225"/>
      <c r="X181" s="225"/>
      <c r="Y181" s="225"/>
      <c r="Z181" s="225"/>
      <c r="AA181" s="225"/>
      <c r="AB181" s="225"/>
      <c r="AC181" s="225"/>
      <c r="AD181" s="225"/>
      <c r="AE181" s="225"/>
      <c r="AF181" s="275"/>
      <c r="AG181" s="275"/>
      <c r="AH181" s="275"/>
      <c r="AI181" s="275"/>
      <c r="AJ181" s="275"/>
      <c r="AK181" s="275"/>
      <c r="AR181" s="197"/>
      <c r="AT181" s="197"/>
      <c r="AU181" s="197"/>
      <c r="AY181" s="185"/>
      <c r="BE181" s="198"/>
      <c r="BF181" s="198"/>
      <c r="BG181" s="198"/>
      <c r="BH181" s="198"/>
      <c r="BI181" s="198"/>
      <c r="BJ181" s="185"/>
      <c r="BK181" s="198"/>
      <c r="BL181" s="185"/>
      <c r="BM181" s="197"/>
    </row>
    <row r="182" spans="1:65" s="184" customFormat="1" ht="50.25" customHeight="1" x14ac:dyDescent="0.2">
      <c r="A182" s="259"/>
      <c r="B182" s="188"/>
      <c r="C182" s="189" t="s">
        <v>316</v>
      </c>
      <c r="D182" s="189" t="s">
        <v>162</v>
      </c>
      <c r="E182" s="151" t="s">
        <v>1946</v>
      </c>
      <c r="F182" s="236" t="s">
        <v>1947</v>
      </c>
      <c r="G182" s="372" t="s">
        <v>164</v>
      </c>
      <c r="H182" s="373">
        <v>211.04400000000001</v>
      </c>
      <c r="I182" s="374"/>
      <c r="J182" s="374"/>
      <c r="K182" s="387"/>
      <c r="L182" s="230"/>
      <c r="M182" s="231"/>
      <c r="N182" s="232"/>
      <c r="O182" s="233"/>
      <c r="P182" s="233"/>
      <c r="Q182" s="233"/>
      <c r="R182" s="233"/>
      <c r="S182" s="233"/>
      <c r="T182" s="234"/>
      <c r="U182" s="225"/>
      <c r="V182" s="621"/>
      <c r="W182" s="225"/>
      <c r="X182" s="225"/>
      <c r="Y182" s="225"/>
      <c r="Z182" s="225"/>
      <c r="AA182" s="225"/>
      <c r="AB182" s="225"/>
      <c r="AC182" s="225"/>
      <c r="AD182" s="225"/>
      <c r="AE182" s="225"/>
      <c r="AF182" s="275"/>
      <c r="AG182" s="275"/>
      <c r="AH182" s="275"/>
      <c r="AI182" s="275"/>
      <c r="AJ182" s="275"/>
      <c r="AK182" s="275"/>
      <c r="AR182" s="197"/>
      <c r="AT182" s="197"/>
      <c r="AU182" s="197"/>
      <c r="AY182" s="185"/>
      <c r="BE182" s="198"/>
      <c r="BF182" s="198"/>
      <c r="BG182" s="198"/>
      <c r="BH182" s="198"/>
      <c r="BI182" s="198"/>
      <c r="BJ182" s="185"/>
      <c r="BK182" s="198"/>
      <c r="BL182" s="185"/>
      <c r="BM182" s="197"/>
    </row>
    <row r="183" spans="1:65" s="184" customFormat="1" ht="33.75" customHeight="1" x14ac:dyDescent="0.2">
      <c r="A183" s="259"/>
      <c r="B183" s="188"/>
      <c r="C183" s="189" t="s">
        <v>319</v>
      </c>
      <c r="D183" s="189" t="s">
        <v>162</v>
      </c>
      <c r="E183" s="151" t="s">
        <v>1948</v>
      </c>
      <c r="F183" s="236" t="s">
        <v>1949</v>
      </c>
      <c r="G183" s="372" t="s">
        <v>266</v>
      </c>
      <c r="H183" s="373">
        <v>24</v>
      </c>
      <c r="I183" s="374"/>
      <c r="J183" s="374"/>
      <c r="K183" s="387"/>
      <c r="L183" s="230"/>
      <c r="M183" s="231"/>
      <c r="N183" s="232"/>
      <c r="O183" s="233"/>
      <c r="P183" s="233"/>
      <c r="Q183" s="233"/>
      <c r="R183" s="233"/>
      <c r="S183" s="233"/>
      <c r="T183" s="234"/>
      <c r="U183" s="225"/>
      <c r="V183" s="621"/>
      <c r="W183" s="225"/>
      <c r="X183" s="225"/>
      <c r="Y183" s="225"/>
      <c r="Z183" s="225"/>
      <c r="AA183" s="225"/>
      <c r="AB183" s="225"/>
      <c r="AC183" s="225"/>
      <c r="AD183" s="225"/>
      <c r="AE183" s="225"/>
      <c r="AF183" s="275"/>
      <c r="AG183" s="275"/>
      <c r="AH183" s="275"/>
      <c r="AI183" s="275"/>
      <c r="AJ183" s="275"/>
      <c r="AK183" s="275"/>
      <c r="AR183" s="197"/>
      <c r="AT183" s="197"/>
      <c r="AU183" s="197"/>
      <c r="AY183" s="185"/>
      <c r="BE183" s="198"/>
      <c r="BF183" s="198"/>
      <c r="BG183" s="198"/>
      <c r="BH183" s="198"/>
      <c r="BI183" s="198"/>
      <c r="BJ183" s="185"/>
      <c r="BK183" s="198"/>
      <c r="BL183" s="185"/>
      <c r="BM183" s="197"/>
    </row>
    <row r="184" spans="1:65" s="184" customFormat="1" ht="33" customHeight="1" x14ac:dyDescent="0.2">
      <c r="A184" s="259"/>
      <c r="B184" s="188"/>
      <c r="C184" s="189" t="s">
        <v>322</v>
      </c>
      <c r="D184" s="189" t="s">
        <v>162</v>
      </c>
      <c r="E184" s="151" t="s">
        <v>1950</v>
      </c>
      <c r="F184" s="236" t="s">
        <v>1951</v>
      </c>
      <c r="G184" s="372" t="s">
        <v>266</v>
      </c>
      <c r="H184" s="373">
        <v>88</v>
      </c>
      <c r="I184" s="374"/>
      <c r="J184" s="374"/>
      <c r="K184" s="387"/>
      <c r="L184" s="230"/>
      <c r="M184" s="231"/>
      <c r="N184" s="232"/>
      <c r="O184" s="233"/>
      <c r="P184" s="233"/>
      <c r="Q184" s="233"/>
      <c r="R184" s="233"/>
      <c r="S184" s="233"/>
      <c r="T184" s="234"/>
      <c r="U184" s="225"/>
      <c r="V184" s="621"/>
      <c r="W184" s="225"/>
      <c r="X184" s="225"/>
      <c r="Y184" s="225"/>
      <c r="Z184" s="225"/>
      <c r="AA184" s="225"/>
      <c r="AB184" s="225"/>
      <c r="AC184" s="225"/>
      <c r="AD184" s="225"/>
      <c r="AE184" s="225"/>
      <c r="AF184" s="275"/>
      <c r="AG184" s="275"/>
      <c r="AH184" s="275"/>
      <c r="AI184" s="275"/>
      <c r="AJ184" s="275"/>
      <c r="AK184" s="275"/>
      <c r="AR184" s="197"/>
      <c r="AT184" s="197"/>
      <c r="AU184" s="197"/>
      <c r="AY184" s="185"/>
      <c r="BE184" s="198"/>
      <c r="BF184" s="198"/>
      <c r="BG184" s="198"/>
      <c r="BH184" s="198"/>
      <c r="BI184" s="198"/>
      <c r="BJ184" s="185"/>
      <c r="BK184" s="198"/>
      <c r="BL184" s="185"/>
      <c r="BM184" s="197"/>
    </row>
    <row r="185" spans="1:65" s="184" customFormat="1" ht="33" customHeight="1" x14ac:dyDescent="0.2">
      <c r="A185" s="259"/>
      <c r="B185" s="188"/>
      <c r="C185" s="189" t="s">
        <v>325</v>
      </c>
      <c r="D185" s="189" t="s">
        <v>162</v>
      </c>
      <c r="E185" s="151" t="s">
        <v>822</v>
      </c>
      <c r="F185" s="152" t="s">
        <v>1952</v>
      </c>
      <c r="G185" s="153" t="s">
        <v>219</v>
      </c>
      <c r="H185" s="190">
        <v>0.61699999999999999</v>
      </c>
      <c r="I185" s="191"/>
      <c r="J185" s="191"/>
      <c r="K185" s="192"/>
      <c r="L185" s="187"/>
      <c r="M185" s="193"/>
      <c r="N185" s="194"/>
      <c r="O185" s="195"/>
      <c r="P185" s="195"/>
      <c r="Q185" s="195"/>
      <c r="R185" s="195"/>
      <c r="S185" s="195"/>
      <c r="T185" s="196"/>
      <c r="U185" s="259"/>
      <c r="V185" s="259"/>
      <c r="W185" s="259"/>
      <c r="X185" s="259"/>
      <c r="Y185" s="259"/>
      <c r="Z185" s="259"/>
      <c r="AA185" s="259"/>
      <c r="AB185" s="259"/>
      <c r="AC185" s="259"/>
      <c r="AD185" s="259"/>
      <c r="AE185" s="259"/>
      <c r="AR185" s="197"/>
      <c r="AT185" s="197"/>
      <c r="AU185" s="197"/>
      <c r="AY185" s="185"/>
      <c r="BE185" s="198"/>
      <c r="BF185" s="198"/>
      <c r="BG185" s="198"/>
      <c r="BH185" s="198"/>
      <c r="BI185" s="198"/>
      <c r="BJ185" s="185"/>
      <c r="BK185" s="198"/>
      <c r="BL185" s="185"/>
      <c r="BM185" s="197"/>
    </row>
    <row r="186" spans="1:65" s="184" customFormat="1" ht="24.2" customHeight="1" x14ac:dyDescent="0.2">
      <c r="A186" s="259"/>
      <c r="B186" s="188"/>
      <c r="C186" s="167" t="s">
        <v>328</v>
      </c>
      <c r="D186" s="167" t="s">
        <v>261</v>
      </c>
      <c r="E186" s="168" t="s">
        <v>824</v>
      </c>
      <c r="F186" s="169" t="s">
        <v>1953</v>
      </c>
      <c r="G186" s="170" t="s">
        <v>219</v>
      </c>
      <c r="H186" s="171">
        <v>0.67900000000000005</v>
      </c>
      <c r="I186" s="172"/>
      <c r="J186" s="172"/>
      <c r="K186" s="173"/>
      <c r="L186" s="174"/>
      <c r="M186" s="175"/>
      <c r="N186" s="176"/>
      <c r="O186" s="195"/>
      <c r="P186" s="195"/>
      <c r="Q186" s="195"/>
      <c r="R186" s="195"/>
      <c r="S186" s="195"/>
      <c r="T186" s="196"/>
      <c r="U186" s="259"/>
      <c r="V186" s="259"/>
      <c r="W186" s="259"/>
      <c r="X186" s="259"/>
      <c r="Y186" s="259"/>
      <c r="Z186" s="259"/>
      <c r="AA186" s="259"/>
      <c r="AB186" s="259"/>
      <c r="AC186" s="259"/>
      <c r="AD186" s="259"/>
      <c r="AE186" s="259"/>
      <c r="AR186" s="197"/>
      <c r="AT186" s="197"/>
      <c r="AU186" s="197"/>
      <c r="AY186" s="185"/>
      <c r="BE186" s="198"/>
      <c r="BF186" s="198"/>
      <c r="BG186" s="198"/>
      <c r="BH186" s="198"/>
      <c r="BI186" s="198"/>
      <c r="BJ186" s="185"/>
      <c r="BK186" s="198"/>
      <c r="BL186" s="185"/>
      <c r="BM186" s="197"/>
    </row>
    <row r="187" spans="1:65" s="184" customFormat="1" ht="44.25" customHeight="1" x14ac:dyDescent="0.2">
      <c r="A187" s="259"/>
      <c r="B187" s="188"/>
      <c r="C187" s="189" t="s">
        <v>331</v>
      </c>
      <c r="D187" s="189" t="s">
        <v>162</v>
      </c>
      <c r="E187" s="151" t="s">
        <v>1954</v>
      </c>
      <c r="F187" s="152" t="s">
        <v>1955</v>
      </c>
      <c r="G187" s="153" t="s">
        <v>164</v>
      </c>
      <c r="H187" s="190">
        <v>15.795999999999999</v>
      </c>
      <c r="I187" s="191"/>
      <c r="J187" s="191"/>
      <c r="K187" s="192"/>
      <c r="L187" s="187"/>
      <c r="M187" s="193"/>
      <c r="N187" s="194"/>
      <c r="O187" s="195"/>
      <c r="P187" s="195"/>
      <c r="Q187" s="195"/>
      <c r="R187" s="195"/>
      <c r="S187" s="195"/>
      <c r="T187" s="196"/>
      <c r="U187" s="259"/>
      <c r="V187" s="259"/>
      <c r="W187" s="259"/>
      <c r="X187" s="259"/>
      <c r="Y187" s="259"/>
      <c r="Z187" s="259"/>
      <c r="AA187" s="259"/>
      <c r="AB187" s="259"/>
      <c r="AC187" s="259"/>
      <c r="AD187" s="259"/>
      <c r="AE187" s="259"/>
      <c r="AR187" s="197"/>
      <c r="AT187" s="197"/>
      <c r="AU187" s="197"/>
      <c r="AY187" s="185"/>
      <c r="BE187" s="198"/>
      <c r="BF187" s="198"/>
      <c r="BG187" s="198"/>
      <c r="BH187" s="198"/>
      <c r="BI187" s="198"/>
      <c r="BJ187" s="185"/>
      <c r="BK187" s="198"/>
      <c r="BL187" s="185"/>
      <c r="BM187" s="197"/>
    </row>
    <row r="188" spans="1:65" s="184" customFormat="1" ht="24.2" customHeight="1" x14ac:dyDescent="0.2">
      <c r="A188" s="259"/>
      <c r="B188" s="188"/>
      <c r="C188" s="189" t="s">
        <v>334</v>
      </c>
      <c r="D188" s="189" t="s">
        <v>162</v>
      </c>
      <c r="E188" s="151" t="s">
        <v>228</v>
      </c>
      <c r="F188" s="152" t="s">
        <v>229</v>
      </c>
      <c r="G188" s="153" t="s">
        <v>168</v>
      </c>
      <c r="H188" s="190">
        <v>210.61199999999999</v>
      </c>
      <c r="I188" s="191"/>
      <c r="J188" s="191"/>
      <c r="K188" s="192"/>
      <c r="L188" s="187"/>
      <c r="M188" s="193"/>
      <c r="N188" s="194"/>
      <c r="O188" s="195"/>
      <c r="P188" s="195"/>
      <c r="Q188" s="195"/>
      <c r="R188" s="195"/>
      <c r="S188" s="195"/>
      <c r="T188" s="196"/>
      <c r="U188" s="259"/>
      <c r="V188" s="259"/>
      <c r="W188" s="259"/>
      <c r="X188" s="259"/>
      <c r="Y188" s="259"/>
      <c r="Z188" s="259"/>
      <c r="AA188" s="259"/>
      <c r="AB188" s="259"/>
      <c r="AC188" s="259"/>
      <c r="AD188" s="259"/>
      <c r="AE188" s="259"/>
      <c r="AR188" s="197"/>
      <c r="AT188" s="197"/>
      <c r="AU188" s="197"/>
      <c r="AY188" s="185"/>
      <c r="BE188" s="198"/>
      <c r="BF188" s="198"/>
      <c r="BG188" s="198"/>
      <c r="BH188" s="198"/>
      <c r="BI188" s="198"/>
      <c r="BJ188" s="185"/>
      <c r="BK188" s="198"/>
      <c r="BL188" s="185"/>
      <c r="BM188" s="197"/>
    </row>
    <row r="189" spans="1:65" s="184" customFormat="1" ht="24.2" customHeight="1" x14ac:dyDescent="0.2">
      <c r="A189" s="259"/>
      <c r="B189" s="188"/>
      <c r="C189" s="189" t="s">
        <v>337</v>
      </c>
      <c r="D189" s="189" t="s">
        <v>162</v>
      </c>
      <c r="E189" s="151" t="s">
        <v>230</v>
      </c>
      <c r="F189" s="152" t="s">
        <v>231</v>
      </c>
      <c r="G189" s="153" t="s">
        <v>168</v>
      </c>
      <c r="H189" s="190">
        <v>210.61199999999999</v>
      </c>
      <c r="I189" s="191"/>
      <c r="J189" s="191"/>
      <c r="K189" s="192"/>
      <c r="L189" s="187"/>
      <c r="M189" s="193"/>
      <c r="N189" s="194"/>
      <c r="O189" s="195"/>
      <c r="P189" s="195"/>
      <c r="Q189" s="195"/>
      <c r="R189" s="195"/>
      <c r="S189" s="195"/>
      <c r="T189" s="196"/>
      <c r="U189" s="259"/>
      <c r="V189" s="259"/>
      <c r="W189" s="259"/>
      <c r="X189" s="259"/>
      <c r="Y189" s="259"/>
      <c r="Z189" s="259"/>
      <c r="AA189" s="259"/>
      <c r="AB189" s="259"/>
      <c r="AC189" s="259"/>
      <c r="AD189" s="259"/>
      <c r="AE189" s="259"/>
      <c r="AR189" s="197"/>
      <c r="AT189" s="197"/>
      <c r="AU189" s="197"/>
      <c r="AY189" s="185"/>
      <c r="BE189" s="198"/>
      <c r="BF189" s="198"/>
      <c r="BG189" s="198"/>
      <c r="BH189" s="198"/>
      <c r="BI189" s="198"/>
      <c r="BJ189" s="185"/>
      <c r="BK189" s="198"/>
      <c r="BL189" s="185"/>
      <c r="BM189" s="197"/>
    </row>
    <row r="190" spans="1:65" s="12" customFormat="1" ht="22.9" customHeight="1" x14ac:dyDescent="0.2">
      <c r="B190" s="137"/>
      <c r="D190" s="138" t="s">
        <v>69</v>
      </c>
      <c r="E190" s="147" t="s">
        <v>118</v>
      </c>
      <c r="F190" s="147" t="s">
        <v>827</v>
      </c>
      <c r="J190" s="148"/>
      <c r="L190" s="137"/>
      <c r="M190" s="141"/>
      <c r="N190" s="142"/>
      <c r="O190" s="142"/>
      <c r="P190" s="143"/>
      <c r="Q190" s="142"/>
      <c r="R190" s="143"/>
      <c r="S190" s="142"/>
      <c r="T190" s="144"/>
      <c r="AR190" s="138"/>
      <c r="AT190" s="145"/>
      <c r="AU190" s="145"/>
      <c r="AY190" s="138"/>
      <c r="BK190" s="146"/>
    </row>
    <row r="191" spans="1:65" s="184" customFormat="1" ht="37.9" customHeight="1" x14ac:dyDescent="0.2">
      <c r="A191" s="259"/>
      <c r="B191" s="188"/>
      <c r="C191" s="189" t="s">
        <v>340</v>
      </c>
      <c r="D191" s="189" t="s">
        <v>162</v>
      </c>
      <c r="E191" s="151" t="s">
        <v>1956</v>
      </c>
      <c r="F191" s="152" t="s">
        <v>1957</v>
      </c>
      <c r="G191" s="153" t="s">
        <v>295</v>
      </c>
      <c r="H191" s="190">
        <v>3.24</v>
      </c>
      <c r="I191" s="191"/>
      <c r="J191" s="191"/>
      <c r="K191" s="192"/>
      <c r="L191" s="187"/>
      <c r="M191" s="193"/>
      <c r="N191" s="194"/>
      <c r="O191" s="195"/>
      <c r="P191" s="195"/>
      <c r="Q191" s="195"/>
      <c r="R191" s="195"/>
      <c r="S191" s="195"/>
      <c r="T191" s="196"/>
      <c r="U191" s="259"/>
      <c r="V191" s="259"/>
      <c r="W191" s="259"/>
      <c r="X191" s="259"/>
      <c r="Y191" s="259"/>
      <c r="Z191" s="259"/>
      <c r="AA191" s="259"/>
      <c r="AB191" s="259"/>
      <c r="AC191" s="259"/>
      <c r="AD191" s="259"/>
      <c r="AE191" s="259"/>
      <c r="AR191" s="197"/>
      <c r="AT191" s="197"/>
      <c r="AU191" s="197"/>
      <c r="AY191" s="185"/>
      <c r="BE191" s="198"/>
      <c r="BF191" s="198"/>
      <c r="BG191" s="198"/>
      <c r="BH191" s="198"/>
      <c r="BI191" s="198"/>
      <c r="BJ191" s="185"/>
      <c r="BK191" s="198"/>
      <c r="BL191" s="185"/>
      <c r="BM191" s="197"/>
    </row>
    <row r="192" spans="1:65" s="184" customFormat="1" ht="24.2" customHeight="1" x14ac:dyDescent="0.2">
      <c r="A192" s="259"/>
      <c r="B192" s="188"/>
      <c r="C192" s="189" t="s">
        <v>342</v>
      </c>
      <c r="D192" s="189" t="s">
        <v>162</v>
      </c>
      <c r="E192" s="151" t="s">
        <v>828</v>
      </c>
      <c r="F192" s="152" t="s">
        <v>1958</v>
      </c>
      <c r="G192" s="153" t="s">
        <v>164</v>
      </c>
      <c r="H192" s="190">
        <v>391.99599999999998</v>
      </c>
      <c r="I192" s="191"/>
      <c r="J192" s="191"/>
      <c r="K192" s="192"/>
      <c r="L192" s="187"/>
      <c r="M192" s="193"/>
      <c r="N192" s="194"/>
      <c r="O192" s="195"/>
      <c r="P192" s="195"/>
      <c r="Q192" s="195"/>
      <c r="R192" s="195"/>
      <c r="S192" s="195"/>
      <c r="T192" s="196"/>
      <c r="U192" s="259"/>
      <c r="V192" s="259"/>
      <c r="W192" s="259"/>
      <c r="X192" s="259"/>
      <c r="Y192" s="259"/>
      <c r="Z192" s="259"/>
      <c r="AA192" s="259"/>
      <c r="AB192" s="259"/>
      <c r="AC192" s="259"/>
      <c r="AD192" s="259"/>
      <c r="AE192" s="259"/>
      <c r="AR192" s="197"/>
      <c r="AT192" s="197"/>
      <c r="AU192" s="197"/>
      <c r="AY192" s="185"/>
      <c r="BE192" s="198"/>
      <c r="BF192" s="198"/>
      <c r="BG192" s="198"/>
      <c r="BH192" s="198"/>
      <c r="BI192" s="198"/>
      <c r="BJ192" s="185"/>
      <c r="BK192" s="198"/>
      <c r="BL192" s="185"/>
      <c r="BM192" s="197"/>
    </row>
    <row r="193" spans="1:65" s="184" customFormat="1" ht="16.5" customHeight="1" x14ac:dyDescent="0.2">
      <c r="A193" s="259"/>
      <c r="B193" s="188"/>
      <c r="C193" s="189" t="s">
        <v>347</v>
      </c>
      <c r="D193" s="189" t="s">
        <v>162</v>
      </c>
      <c r="E193" s="151" t="s">
        <v>1959</v>
      </c>
      <c r="F193" s="152" t="s">
        <v>1960</v>
      </c>
      <c r="G193" s="153" t="s">
        <v>168</v>
      </c>
      <c r="H193" s="190">
        <v>2030.4860000000001</v>
      </c>
      <c r="I193" s="191"/>
      <c r="J193" s="191"/>
      <c r="K193" s="192"/>
      <c r="L193" s="187"/>
      <c r="M193" s="193"/>
      <c r="N193" s="194"/>
      <c r="O193" s="195"/>
      <c r="P193" s="195"/>
      <c r="Q193" s="195"/>
      <c r="R193" s="195"/>
      <c r="S193" s="195"/>
      <c r="T193" s="196"/>
      <c r="U193" s="259"/>
      <c r="V193" s="259"/>
      <c r="W193" s="259"/>
      <c r="X193" s="259"/>
      <c r="Y193" s="259"/>
      <c r="Z193" s="259"/>
      <c r="AA193" s="259"/>
      <c r="AB193" s="259"/>
      <c r="AC193" s="259"/>
      <c r="AD193" s="259"/>
      <c r="AE193" s="259"/>
      <c r="AR193" s="197"/>
      <c r="AT193" s="197"/>
      <c r="AU193" s="197"/>
      <c r="AY193" s="185"/>
      <c r="BE193" s="198"/>
      <c r="BF193" s="198"/>
      <c r="BG193" s="198"/>
      <c r="BH193" s="198"/>
      <c r="BI193" s="198"/>
      <c r="BJ193" s="185"/>
      <c r="BK193" s="198"/>
      <c r="BL193" s="185"/>
      <c r="BM193" s="197"/>
    </row>
    <row r="194" spans="1:65" s="184" customFormat="1" ht="16.5" customHeight="1" x14ac:dyDescent="0.2">
      <c r="A194" s="259"/>
      <c r="B194" s="188"/>
      <c r="C194" s="189" t="s">
        <v>350</v>
      </c>
      <c r="D194" s="189" t="s">
        <v>162</v>
      </c>
      <c r="E194" s="151" t="s">
        <v>1961</v>
      </c>
      <c r="F194" s="152" t="s">
        <v>1962</v>
      </c>
      <c r="G194" s="153" t="s">
        <v>168</v>
      </c>
      <c r="H194" s="190">
        <v>2030.4860000000001</v>
      </c>
      <c r="I194" s="191"/>
      <c r="J194" s="191"/>
      <c r="K194" s="192"/>
      <c r="L194" s="187"/>
      <c r="M194" s="193"/>
      <c r="N194" s="194"/>
      <c r="O194" s="195"/>
      <c r="P194" s="195"/>
      <c r="Q194" s="195"/>
      <c r="R194" s="195"/>
      <c r="S194" s="195"/>
      <c r="T194" s="196"/>
      <c r="U194" s="259"/>
      <c r="V194" s="259"/>
      <c r="W194" s="259"/>
      <c r="X194" s="259"/>
      <c r="Y194" s="259"/>
      <c r="Z194" s="259"/>
      <c r="AA194" s="259"/>
      <c r="AB194" s="259"/>
      <c r="AC194" s="259"/>
      <c r="AD194" s="259"/>
      <c r="AE194" s="259"/>
      <c r="AR194" s="197"/>
      <c r="AT194" s="197"/>
      <c r="AU194" s="197"/>
      <c r="AY194" s="185"/>
      <c r="BE194" s="198"/>
      <c r="BF194" s="198"/>
      <c r="BG194" s="198"/>
      <c r="BH194" s="198"/>
      <c r="BI194" s="198"/>
      <c r="BJ194" s="185"/>
      <c r="BK194" s="198"/>
      <c r="BL194" s="185"/>
      <c r="BM194" s="197"/>
    </row>
    <row r="195" spans="1:65" s="184" customFormat="1" ht="24.2" customHeight="1" x14ac:dyDescent="0.2">
      <c r="A195" s="259"/>
      <c r="B195" s="188"/>
      <c r="C195" s="189" t="s">
        <v>353</v>
      </c>
      <c r="D195" s="189" t="s">
        <v>162</v>
      </c>
      <c r="E195" s="151" t="s">
        <v>1963</v>
      </c>
      <c r="F195" s="152" t="s">
        <v>1964</v>
      </c>
      <c r="G195" s="153" t="s">
        <v>168</v>
      </c>
      <c r="H195" s="190">
        <v>1932.9469999999999</v>
      </c>
      <c r="I195" s="191"/>
      <c r="J195" s="191"/>
      <c r="K195" s="192"/>
      <c r="L195" s="187"/>
      <c r="M195" s="193"/>
      <c r="N195" s="194"/>
      <c r="O195" s="195"/>
      <c r="P195" s="195"/>
      <c r="Q195" s="195"/>
      <c r="R195" s="195"/>
      <c r="S195" s="195"/>
      <c r="T195" s="196"/>
      <c r="U195" s="259"/>
      <c r="V195" s="259"/>
      <c r="W195" s="259"/>
      <c r="X195" s="259"/>
      <c r="Y195" s="259"/>
      <c r="Z195" s="259"/>
      <c r="AA195" s="259"/>
      <c r="AB195" s="259"/>
      <c r="AC195" s="259"/>
      <c r="AD195" s="259"/>
      <c r="AE195" s="259"/>
      <c r="AR195" s="197"/>
      <c r="AT195" s="197"/>
      <c r="AU195" s="197"/>
      <c r="AY195" s="185"/>
      <c r="BE195" s="198"/>
      <c r="BF195" s="198"/>
      <c r="BG195" s="198"/>
      <c r="BH195" s="198"/>
      <c r="BI195" s="198"/>
      <c r="BJ195" s="185"/>
      <c r="BK195" s="198"/>
      <c r="BL195" s="185"/>
      <c r="BM195" s="197"/>
    </row>
    <row r="196" spans="1:65" s="184" customFormat="1" ht="24.2" customHeight="1" x14ac:dyDescent="0.2">
      <c r="A196" s="259"/>
      <c r="B196" s="188"/>
      <c r="C196" s="189" t="s">
        <v>358</v>
      </c>
      <c r="D196" s="189" t="s">
        <v>162</v>
      </c>
      <c r="E196" s="151" t="s">
        <v>1965</v>
      </c>
      <c r="F196" s="152" t="s">
        <v>1966</v>
      </c>
      <c r="G196" s="153" t="s">
        <v>168</v>
      </c>
      <c r="H196" s="190">
        <v>1932.9469999999999</v>
      </c>
      <c r="I196" s="191"/>
      <c r="J196" s="191"/>
      <c r="K196" s="192"/>
      <c r="L196" s="187"/>
      <c r="M196" s="193"/>
      <c r="N196" s="194"/>
      <c r="O196" s="195"/>
      <c r="P196" s="195"/>
      <c r="Q196" s="195"/>
      <c r="R196" s="195"/>
      <c r="S196" s="195"/>
      <c r="T196" s="196"/>
      <c r="U196" s="259"/>
      <c r="V196" s="259"/>
      <c r="W196" s="259"/>
      <c r="X196" s="259"/>
      <c r="Y196" s="259"/>
      <c r="Z196" s="259"/>
      <c r="AA196" s="259"/>
      <c r="AB196" s="259"/>
      <c r="AC196" s="259"/>
      <c r="AD196" s="259"/>
      <c r="AE196" s="259"/>
      <c r="AR196" s="197"/>
      <c r="AT196" s="197"/>
      <c r="AU196" s="197"/>
      <c r="AY196" s="185"/>
      <c r="BE196" s="198"/>
      <c r="BF196" s="198"/>
      <c r="BG196" s="198"/>
      <c r="BH196" s="198"/>
      <c r="BI196" s="198"/>
      <c r="BJ196" s="185"/>
      <c r="BK196" s="198"/>
      <c r="BL196" s="185"/>
      <c r="BM196" s="197"/>
    </row>
    <row r="197" spans="1:65" s="184" customFormat="1" ht="37.9" customHeight="1" x14ac:dyDescent="0.2">
      <c r="A197" s="259"/>
      <c r="B197" s="188"/>
      <c r="C197" s="189" t="s">
        <v>361</v>
      </c>
      <c r="D197" s="189" t="s">
        <v>162</v>
      </c>
      <c r="E197" s="151" t="s">
        <v>1967</v>
      </c>
      <c r="F197" s="152" t="s">
        <v>1968</v>
      </c>
      <c r="G197" s="153" t="s">
        <v>219</v>
      </c>
      <c r="H197" s="190">
        <v>50.786999999999999</v>
      </c>
      <c r="I197" s="191"/>
      <c r="J197" s="191"/>
      <c r="K197" s="192"/>
      <c r="L197" s="187"/>
      <c r="M197" s="193"/>
      <c r="N197" s="194"/>
      <c r="O197" s="195"/>
      <c r="P197" s="195"/>
      <c r="Q197" s="195"/>
      <c r="R197" s="195"/>
      <c r="S197" s="195"/>
      <c r="T197" s="196"/>
      <c r="U197" s="259"/>
      <c r="V197" s="259"/>
      <c r="W197" s="259"/>
      <c r="X197" s="259"/>
      <c r="Y197" s="259"/>
      <c r="Z197" s="259"/>
      <c r="AA197" s="259"/>
      <c r="AB197" s="259"/>
      <c r="AC197" s="259"/>
      <c r="AD197" s="259"/>
      <c r="AE197" s="259"/>
      <c r="AR197" s="197"/>
      <c r="AT197" s="197"/>
      <c r="AU197" s="197"/>
      <c r="AY197" s="185"/>
      <c r="BE197" s="198"/>
      <c r="BF197" s="198"/>
      <c r="BG197" s="198"/>
      <c r="BH197" s="198"/>
      <c r="BI197" s="198"/>
      <c r="BJ197" s="185"/>
      <c r="BK197" s="198"/>
      <c r="BL197" s="185"/>
      <c r="BM197" s="197"/>
    </row>
    <row r="198" spans="1:65" s="184" customFormat="1" ht="24.2" customHeight="1" x14ac:dyDescent="0.2">
      <c r="A198" s="259"/>
      <c r="B198" s="188"/>
      <c r="C198" s="189" t="s">
        <v>364</v>
      </c>
      <c r="D198" s="189" t="s">
        <v>162</v>
      </c>
      <c r="E198" s="151" t="s">
        <v>834</v>
      </c>
      <c r="F198" s="152" t="s">
        <v>835</v>
      </c>
      <c r="G198" s="153" t="s">
        <v>164</v>
      </c>
      <c r="H198" s="190">
        <v>22.183</v>
      </c>
      <c r="I198" s="191"/>
      <c r="J198" s="191"/>
      <c r="K198" s="192"/>
      <c r="L198" s="187"/>
      <c r="M198" s="193"/>
      <c r="N198" s="194"/>
      <c r="O198" s="195"/>
      <c r="P198" s="195"/>
      <c r="Q198" s="195"/>
      <c r="R198" s="195"/>
      <c r="S198" s="195"/>
      <c r="T198" s="196"/>
      <c r="U198" s="259"/>
      <c r="V198" s="259"/>
      <c r="W198" s="259"/>
      <c r="X198" s="259"/>
      <c r="Y198" s="259"/>
      <c r="Z198" s="259"/>
      <c r="AA198" s="259"/>
      <c r="AB198" s="259"/>
      <c r="AC198" s="259"/>
      <c r="AD198" s="259"/>
      <c r="AE198" s="259"/>
      <c r="AR198" s="197"/>
      <c r="AT198" s="197"/>
      <c r="AU198" s="197"/>
      <c r="AY198" s="185"/>
      <c r="BE198" s="198"/>
      <c r="BF198" s="198"/>
      <c r="BG198" s="198"/>
      <c r="BH198" s="198"/>
      <c r="BI198" s="198"/>
      <c r="BJ198" s="185"/>
      <c r="BK198" s="198"/>
      <c r="BL198" s="185"/>
      <c r="BM198" s="197"/>
    </row>
    <row r="199" spans="1:65" s="184" customFormat="1" ht="16.5" customHeight="1" x14ac:dyDescent="0.2">
      <c r="A199" s="259"/>
      <c r="B199" s="188"/>
      <c r="C199" s="189" t="s">
        <v>367</v>
      </c>
      <c r="D199" s="189" t="s">
        <v>162</v>
      </c>
      <c r="E199" s="151" t="s">
        <v>836</v>
      </c>
      <c r="F199" s="152" t="s">
        <v>837</v>
      </c>
      <c r="G199" s="153" t="s">
        <v>168</v>
      </c>
      <c r="H199" s="190">
        <v>224.08</v>
      </c>
      <c r="I199" s="191"/>
      <c r="J199" s="191"/>
      <c r="K199" s="192"/>
      <c r="L199" s="187"/>
      <c r="M199" s="193"/>
      <c r="N199" s="194"/>
      <c r="O199" s="195"/>
      <c r="P199" s="195"/>
      <c r="Q199" s="195"/>
      <c r="R199" s="195"/>
      <c r="S199" s="195"/>
      <c r="T199" s="196"/>
      <c r="U199" s="259"/>
      <c r="V199" s="259"/>
      <c r="W199" s="259"/>
      <c r="X199" s="259"/>
      <c r="Y199" s="259"/>
      <c r="Z199" s="259"/>
      <c r="AA199" s="259"/>
      <c r="AB199" s="259"/>
      <c r="AC199" s="259"/>
      <c r="AD199" s="259"/>
      <c r="AE199" s="259"/>
      <c r="AR199" s="197"/>
      <c r="AT199" s="197"/>
      <c r="AU199" s="197"/>
      <c r="AY199" s="185"/>
      <c r="BE199" s="198"/>
      <c r="BF199" s="198"/>
      <c r="BG199" s="198"/>
      <c r="BH199" s="198"/>
      <c r="BI199" s="198"/>
      <c r="BJ199" s="185"/>
      <c r="BK199" s="198"/>
      <c r="BL199" s="185"/>
      <c r="BM199" s="197"/>
    </row>
    <row r="200" spans="1:65" s="184" customFormat="1" ht="16.5" customHeight="1" x14ac:dyDescent="0.2">
      <c r="A200" s="259"/>
      <c r="B200" s="188"/>
      <c r="C200" s="189" t="s">
        <v>582</v>
      </c>
      <c r="D200" s="189" t="s">
        <v>162</v>
      </c>
      <c r="E200" s="151" t="s">
        <v>838</v>
      </c>
      <c r="F200" s="152" t="s">
        <v>839</v>
      </c>
      <c r="G200" s="153" t="s">
        <v>168</v>
      </c>
      <c r="H200" s="190">
        <v>224.08</v>
      </c>
      <c r="I200" s="191"/>
      <c r="J200" s="191"/>
      <c r="K200" s="192"/>
      <c r="L200" s="187"/>
      <c r="M200" s="193"/>
      <c r="N200" s="194"/>
      <c r="O200" s="195"/>
      <c r="P200" s="195"/>
      <c r="Q200" s="195"/>
      <c r="R200" s="195"/>
      <c r="S200" s="195"/>
      <c r="T200" s="196"/>
      <c r="U200" s="259"/>
      <c r="V200" s="259"/>
      <c r="W200" s="259"/>
      <c r="X200" s="259"/>
      <c r="Y200" s="259"/>
      <c r="Z200" s="259"/>
      <c r="AA200" s="259"/>
      <c r="AB200" s="259"/>
      <c r="AC200" s="259"/>
      <c r="AD200" s="259"/>
      <c r="AE200" s="259"/>
      <c r="AR200" s="197"/>
      <c r="AT200" s="197"/>
      <c r="AU200" s="197"/>
      <c r="AY200" s="185"/>
      <c r="BE200" s="198"/>
      <c r="BF200" s="198"/>
      <c r="BG200" s="198"/>
      <c r="BH200" s="198"/>
      <c r="BI200" s="198"/>
      <c r="BJ200" s="185"/>
      <c r="BK200" s="198"/>
      <c r="BL200" s="185"/>
      <c r="BM200" s="197"/>
    </row>
    <row r="201" spans="1:65" s="184" customFormat="1" ht="24.2" customHeight="1" x14ac:dyDescent="0.2">
      <c r="A201" s="259"/>
      <c r="B201" s="188"/>
      <c r="C201" s="189" t="s">
        <v>511</v>
      </c>
      <c r="D201" s="189" t="s">
        <v>162</v>
      </c>
      <c r="E201" s="151" t="s">
        <v>840</v>
      </c>
      <c r="F201" s="152" t="s">
        <v>841</v>
      </c>
      <c r="G201" s="153" t="s">
        <v>168</v>
      </c>
      <c r="H201" s="190">
        <v>57.344000000000001</v>
      </c>
      <c r="I201" s="191"/>
      <c r="J201" s="191"/>
      <c r="K201" s="192"/>
      <c r="L201" s="187"/>
      <c r="M201" s="193"/>
      <c r="N201" s="194"/>
      <c r="O201" s="195"/>
      <c r="P201" s="195"/>
      <c r="Q201" s="195"/>
      <c r="R201" s="195"/>
      <c r="S201" s="195"/>
      <c r="T201" s="196"/>
      <c r="U201" s="259"/>
      <c r="V201" s="259"/>
      <c r="W201" s="259"/>
      <c r="X201" s="259"/>
      <c r="Y201" s="259"/>
      <c r="Z201" s="259"/>
      <c r="AA201" s="259"/>
      <c r="AB201" s="259"/>
      <c r="AC201" s="259"/>
      <c r="AD201" s="259"/>
      <c r="AE201" s="259"/>
      <c r="AR201" s="197"/>
      <c r="AT201" s="197"/>
      <c r="AU201" s="197"/>
      <c r="AY201" s="185"/>
      <c r="BE201" s="198"/>
      <c r="BF201" s="198"/>
      <c r="BG201" s="198"/>
      <c r="BH201" s="198"/>
      <c r="BI201" s="198"/>
      <c r="BJ201" s="185"/>
      <c r="BK201" s="198"/>
      <c r="BL201" s="185"/>
      <c r="BM201" s="197"/>
    </row>
    <row r="202" spans="1:65" s="184" customFormat="1" ht="24.2" customHeight="1" x14ac:dyDescent="0.2">
      <c r="A202" s="259"/>
      <c r="B202" s="188"/>
      <c r="C202" s="189" t="s">
        <v>589</v>
      </c>
      <c r="D202" s="189" t="s">
        <v>162</v>
      </c>
      <c r="E202" s="151" t="s">
        <v>842</v>
      </c>
      <c r="F202" s="152" t="s">
        <v>843</v>
      </c>
      <c r="G202" s="153" t="s">
        <v>168</v>
      </c>
      <c r="H202" s="190">
        <v>57.344000000000001</v>
      </c>
      <c r="I202" s="191"/>
      <c r="J202" s="191"/>
      <c r="K202" s="192"/>
      <c r="L202" s="187"/>
      <c r="M202" s="193"/>
      <c r="N202" s="194"/>
      <c r="O202" s="195"/>
      <c r="P202" s="195"/>
      <c r="Q202" s="195"/>
      <c r="R202" s="195"/>
      <c r="S202" s="195"/>
      <c r="T202" s="196"/>
      <c r="U202" s="259"/>
      <c r="V202" s="259"/>
      <c r="W202" s="259"/>
      <c r="X202" s="259"/>
      <c r="Y202" s="259"/>
      <c r="Z202" s="259"/>
      <c r="AA202" s="259"/>
      <c r="AB202" s="259"/>
      <c r="AC202" s="259"/>
      <c r="AD202" s="259"/>
      <c r="AE202" s="259"/>
      <c r="AR202" s="197"/>
      <c r="AT202" s="197"/>
      <c r="AU202" s="197"/>
      <c r="AY202" s="185"/>
      <c r="BE202" s="198"/>
      <c r="BF202" s="198"/>
      <c r="BG202" s="198"/>
      <c r="BH202" s="198"/>
      <c r="BI202" s="198"/>
      <c r="BJ202" s="185"/>
      <c r="BK202" s="198"/>
      <c r="BL202" s="185"/>
      <c r="BM202" s="197"/>
    </row>
    <row r="203" spans="1:65" s="184" customFormat="1" ht="24.2" customHeight="1" x14ac:dyDescent="0.2">
      <c r="A203" s="259"/>
      <c r="B203" s="188"/>
      <c r="C203" s="189" t="s">
        <v>514</v>
      </c>
      <c r="D203" s="189" t="s">
        <v>162</v>
      </c>
      <c r="E203" s="151" t="s">
        <v>844</v>
      </c>
      <c r="F203" s="152" t="s">
        <v>845</v>
      </c>
      <c r="G203" s="153" t="s">
        <v>219</v>
      </c>
      <c r="H203" s="190">
        <v>4.444</v>
      </c>
      <c r="I203" s="191"/>
      <c r="J203" s="191"/>
      <c r="K203" s="192"/>
      <c r="L203" s="187"/>
      <c r="M203" s="193"/>
      <c r="N203" s="194"/>
      <c r="O203" s="195"/>
      <c r="P203" s="195"/>
      <c r="Q203" s="195"/>
      <c r="R203" s="195"/>
      <c r="S203" s="195"/>
      <c r="T203" s="196"/>
      <c r="U203" s="259"/>
      <c r="V203" s="259"/>
      <c r="W203" s="259"/>
      <c r="X203" s="259"/>
      <c r="Y203" s="259"/>
      <c r="Z203" s="259"/>
      <c r="AA203" s="259"/>
      <c r="AB203" s="259"/>
      <c r="AC203" s="259"/>
      <c r="AD203" s="259"/>
      <c r="AE203" s="259"/>
      <c r="AR203" s="197"/>
      <c r="AT203" s="197"/>
      <c r="AU203" s="197"/>
      <c r="AY203" s="185"/>
      <c r="BE203" s="198"/>
      <c r="BF203" s="198"/>
      <c r="BG203" s="198"/>
      <c r="BH203" s="198"/>
      <c r="BI203" s="198"/>
      <c r="BJ203" s="185"/>
      <c r="BK203" s="198"/>
      <c r="BL203" s="185"/>
      <c r="BM203" s="197"/>
    </row>
    <row r="204" spans="1:65" s="184" customFormat="1" ht="24.2" customHeight="1" x14ac:dyDescent="0.2">
      <c r="A204" s="259"/>
      <c r="B204" s="188"/>
      <c r="C204" s="189" t="s">
        <v>594</v>
      </c>
      <c r="D204" s="189" t="s">
        <v>162</v>
      </c>
      <c r="E204" s="151" t="s">
        <v>1969</v>
      </c>
      <c r="F204" s="152" t="s">
        <v>1970</v>
      </c>
      <c r="G204" s="153" t="s">
        <v>164</v>
      </c>
      <c r="H204" s="190">
        <v>26.164000000000001</v>
      </c>
      <c r="I204" s="191"/>
      <c r="J204" s="191"/>
      <c r="K204" s="192"/>
      <c r="L204" s="187"/>
      <c r="M204" s="193"/>
      <c r="N204" s="194"/>
      <c r="O204" s="195"/>
      <c r="P204" s="195"/>
      <c r="Q204" s="195"/>
      <c r="R204" s="195"/>
      <c r="S204" s="195"/>
      <c r="T204" s="196"/>
      <c r="U204" s="259"/>
      <c r="V204" s="259"/>
      <c r="W204" s="259"/>
      <c r="X204" s="259"/>
      <c r="Y204" s="259"/>
      <c r="Z204" s="259"/>
      <c r="AA204" s="259"/>
      <c r="AB204" s="259"/>
      <c r="AC204" s="259"/>
      <c r="AD204" s="259"/>
      <c r="AE204" s="259"/>
      <c r="AR204" s="197"/>
      <c r="AT204" s="197"/>
      <c r="AU204" s="197"/>
      <c r="AY204" s="185"/>
      <c r="BE204" s="198"/>
      <c r="BF204" s="198"/>
      <c r="BG204" s="198"/>
      <c r="BH204" s="198"/>
      <c r="BI204" s="198"/>
      <c r="BJ204" s="185"/>
      <c r="BK204" s="198"/>
      <c r="BL204" s="185"/>
      <c r="BM204" s="197"/>
    </row>
    <row r="205" spans="1:65" s="184" customFormat="1" ht="24.2" customHeight="1" x14ac:dyDescent="0.2">
      <c r="A205" s="259"/>
      <c r="B205" s="188"/>
      <c r="C205" s="189" t="s">
        <v>517</v>
      </c>
      <c r="D205" s="189" t="s">
        <v>162</v>
      </c>
      <c r="E205" s="151" t="s">
        <v>1971</v>
      </c>
      <c r="F205" s="152" t="s">
        <v>1972</v>
      </c>
      <c r="G205" s="153" t="s">
        <v>168</v>
      </c>
      <c r="H205" s="190">
        <v>206.875</v>
      </c>
      <c r="I205" s="191"/>
      <c r="J205" s="191"/>
      <c r="K205" s="192"/>
      <c r="L205" s="187"/>
      <c r="M205" s="193"/>
      <c r="N205" s="194"/>
      <c r="O205" s="195"/>
      <c r="P205" s="195"/>
      <c r="Q205" s="195"/>
      <c r="R205" s="195"/>
      <c r="S205" s="195"/>
      <c r="T205" s="196"/>
      <c r="U205" s="259"/>
      <c r="V205" s="259"/>
      <c r="W205" s="259"/>
      <c r="X205" s="259"/>
      <c r="Y205" s="259"/>
      <c r="Z205" s="259"/>
      <c r="AA205" s="259"/>
      <c r="AB205" s="259"/>
      <c r="AC205" s="259"/>
      <c r="AD205" s="259"/>
      <c r="AE205" s="259"/>
      <c r="AR205" s="197"/>
      <c r="AT205" s="197"/>
      <c r="AU205" s="197"/>
      <c r="AY205" s="185"/>
      <c r="BE205" s="198"/>
      <c r="BF205" s="198"/>
      <c r="BG205" s="198"/>
      <c r="BH205" s="198"/>
      <c r="BI205" s="198"/>
      <c r="BJ205" s="185"/>
      <c r="BK205" s="198"/>
      <c r="BL205" s="185"/>
      <c r="BM205" s="197"/>
    </row>
    <row r="206" spans="1:65" s="184" customFormat="1" ht="24.2" customHeight="1" x14ac:dyDescent="0.2">
      <c r="A206" s="259"/>
      <c r="B206" s="188"/>
      <c r="C206" s="189" t="s">
        <v>601</v>
      </c>
      <c r="D206" s="189" t="s">
        <v>162</v>
      </c>
      <c r="E206" s="151" t="s">
        <v>1973</v>
      </c>
      <c r="F206" s="152" t="s">
        <v>1974</v>
      </c>
      <c r="G206" s="153" t="s">
        <v>168</v>
      </c>
      <c r="H206" s="190">
        <v>206.875</v>
      </c>
      <c r="I206" s="191"/>
      <c r="J206" s="191"/>
      <c r="K206" s="192"/>
      <c r="L206" s="187"/>
      <c r="M206" s="193"/>
      <c r="N206" s="194"/>
      <c r="O206" s="195"/>
      <c r="P206" s="195"/>
      <c r="Q206" s="195"/>
      <c r="R206" s="195"/>
      <c r="S206" s="195"/>
      <c r="T206" s="196"/>
      <c r="U206" s="259"/>
      <c r="V206" s="259"/>
      <c r="W206" s="259"/>
      <c r="X206" s="259"/>
      <c r="Y206" s="259"/>
      <c r="Z206" s="259"/>
      <c r="AA206" s="259"/>
      <c r="AB206" s="259"/>
      <c r="AC206" s="259"/>
      <c r="AD206" s="259"/>
      <c r="AE206" s="259"/>
      <c r="AR206" s="197"/>
      <c r="AT206" s="197"/>
      <c r="AU206" s="197"/>
      <c r="AY206" s="185"/>
      <c r="BE206" s="198"/>
      <c r="BF206" s="198"/>
      <c r="BG206" s="198"/>
      <c r="BH206" s="198"/>
      <c r="BI206" s="198"/>
      <c r="BJ206" s="185"/>
      <c r="BK206" s="198"/>
      <c r="BL206" s="185"/>
      <c r="BM206" s="197"/>
    </row>
    <row r="207" spans="1:65" s="184" customFormat="1" ht="33" customHeight="1" x14ac:dyDescent="0.2">
      <c r="A207" s="259"/>
      <c r="B207" s="188"/>
      <c r="C207" s="189" t="s">
        <v>520</v>
      </c>
      <c r="D207" s="189" t="s">
        <v>162</v>
      </c>
      <c r="E207" s="151" t="s">
        <v>1975</v>
      </c>
      <c r="F207" s="152" t="s">
        <v>1976</v>
      </c>
      <c r="G207" s="153" t="s">
        <v>168</v>
      </c>
      <c r="H207" s="190">
        <v>315.27800000000002</v>
      </c>
      <c r="I207" s="191"/>
      <c r="J207" s="191"/>
      <c r="K207" s="192"/>
      <c r="L207" s="187"/>
      <c r="M207" s="193"/>
      <c r="N207" s="194"/>
      <c r="O207" s="195"/>
      <c r="P207" s="195"/>
      <c r="Q207" s="195"/>
      <c r="R207" s="195"/>
      <c r="S207" s="195"/>
      <c r="T207" s="196"/>
      <c r="U207" s="259"/>
      <c r="V207" s="259"/>
      <c r="W207" s="259"/>
      <c r="X207" s="259"/>
      <c r="Y207" s="259"/>
      <c r="Z207" s="259"/>
      <c r="AA207" s="259"/>
      <c r="AB207" s="259"/>
      <c r="AC207" s="259"/>
      <c r="AD207" s="259"/>
      <c r="AE207" s="259"/>
      <c r="AR207" s="197"/>
      <c r="AT207" s="197"/>
      <c r="AU207" s="197"/>
      <c r="AY207" s="185"/>
      <c r="BE207" s="198"/>
      <c r="BF207" s="198"/>
      <c r="BG207" s="198"/>
      <c r="BH207" s="198"/>
      <c r="BI207" s="198"/>
      <c r="BJ207" s="185"/>
      <c r="BK207" s="198"/>
      <c r="BL207" s="185"/>
      <c r="BM207" s="197"/>
    </row>
    <row r="208" spans="1:65" s="184" customFormat="1" ht="39" customHeight="1" x14ac:dyDescent="0.2">
      <c r="A208" s="259"/>
      <c r="B208" s="188"/>
      <c r="C208" s="167" t="s">
        <v>609</v>
      </c>
      <c r="D208" s="167" t="s">
        <v>261</v>
      </c>
      <c r="E208" s="168" t="s">
        <v>1977</v>
      </c>
      <c r="F208" s="224" t="s">
        <v>1978</v>
      </c>
      <c r="G208" s="383" t="s">
        <v>168</v>
      </c>
      <c r="H208" s="384">
        <v>321.584</v>
      </c>
      <c r="I208" s="385"/>
      <c r="J208" s="385"/>
      <c r="K208" s="386"/>
      <c r="L208" s="237"/>
      <c r="M208" s="370"/>
      <c r="N208" s="371"/>
      <c r="O208" s="233"/>
      <c r="P208" s="233"/>
      <c r="Q208" s="233"/>
      <c r="R208" s="233"/>
      <c r="S208" s="233"/>
      <c r="T208" s="234"/>
      <c r="U208" s="225"/>
      <c r="V208" s="225"/>
      <c r="W208" s="259"/>
      <c r="X208" s="259"/>
      <c r="Y208" s="259"/>
      <c r="Z208" s="259"/>
      <c r="AA208" s="259"/>
      <c r="AB208" s="259"/>
      <c r="AC208" s="259"/>
      <c r="AD208" s="259"/>
      <c r="AE208" s="259"/>
      <c r="AR208" s="197"/>
      <c r="AT208" s="197"/>
      <c r="AU208" s="197"/>
      <c r="AY208" s="185"/>
      <c r="BE208" s="198"/>
      <c r="BF208" s="198"/>
      <c r="BG208" s="198"/>
      <c r="BH208" s="198"/>
      <c r="BI208" s="198"/>
      <c r="BJ208" s="185"/>
      <c r="BK208" s="198"/>
      <c r="BL208" s="185"/>
      <c r="BM208" s="197"/>
    </row>
    <row r="209" spans="1:65" s="184" customFormat="1" ht="24.2" customHeight="1" x14ac:dyDescent="0.2">
      <c r="A209" s="259"/>
      <c r="B209" s="188"/>
      <c r="C209" s="189" t="s">
        <v>523</v>
      </c>
      <c r="D209" s="189" t="s">
        <v>162</v>
      </c>
      <c r="E209" s="151" t="s">
        <v>1979</v>
      </c>
      <c r="F209" s="236" t="s">
        <v>1980</v>
      </c>
      <c r="G209" s="372" t="s">
        <v>164</v>
      </c>
      <c r="H209" s="373">
        <v>16.869</v>
      </c>
      <c r="I209" s="374"/>
      <c r="J209" s="374"/>
      <c r="K209" s="387"/>
      <c r="L209" s="230"/>
      <c r="M209" s="231"/>
      <c r="N209" s="232"/>
      <c r="O209" s="233"/>
      <c r="P209" s="233"/>
      <c r="Q209" s="233"/>
      <c r="R209" s="233"/>
      <c r="S209" s="233"/>
      <c r="T209" s="234"/>
      <c r="U209" s="225"/>
      <c r="V209" s="225"/>
      <c r="W209" s="259"/>
      <c r="X209" s="259"/>
      <c r="Y209" s="259"/>
      <c r="Z209" s="259"/>
      <c r="AA209" s="259"/>
      <c r="AB209" s="259"/>
      <c r="AC209" s="259"/>
      <c r="AD209" s="259"/>
      <c r="AE209" s="259"/>
      <c r="AR209" s="197"/>
      <c r="AT209" s="197"/>
      <c r="AU209" s="197"/>
      <c r="AY209" s="185"/>
      <c r="BE209" s="198"/>
      <c r="BF209" s="198"/>
      <c r="BG209" s="198"/>
      <c r="BH209" s="198"/>
      <c r="BI209" s="198"/>
      <c r="BJ209" s="185"/>
      <c r="BK209" s="198"/>
      <c r="BL209" s="185"/>
      <c r="BM209" s="197"/>
    </row>
    <row r="210" spans="1:65" s="184" customFormat="1" ht="24.2" customHeight="1" x14ac:dyDescent="0.2">
      <c r="A210" s="259"/>
      <c r="B210" s="188"/>
      <c r="C210" s="189" t="s">
        <v>616</v>
      </c>
      <c r="D210" s="189" t="s">
        <v>162</v>
      </c>
      <c r="E210" s="151" t="s">
        <v>1981</v>
      </c>
      <c r="F210" s="236" t="s">
        <v>1982</v>
      </c>
      <c r="G210" s="372" t="s">
        <v>219</v>
      </c>
      <c r="H210" s="373">
        <v>2.5150000000000001</v>
      </c>
      <c r="I210" s="374"/>
      <c r="J210" s="374"/>
      <c r="K210" s="387"/>
      <c r="L210" s="230"/>
      <c r="M210" s="231"/>
      <c r="N210" s="232"/>
      <c r="O210" s="233"/>
      <c r="P210" s="233"/>
      <c r="Q210" s="233"/>
      <c r="R210" s="233"/>
      <c r="S210" s="233"/>
      <c r="T210" s="234"/>
      <c r="U210" s="225"/>
      <c r="V210" s="225"/>
      <c r="W210" s="259"/>
      <c r="X210" s="259"/>
      <c r="Y210" s="259"/>
      <c r="Z210" s="259"/>
      <c r="AA210" s="259"/>
      <c r="AB210" s="259"/>
      <c r="AC210" s="259"/>
      <c r="AD210" s="259"/>
      <c r="AE210" s="259"/>
      <c r="AR210" s="197"/>
      <c r="AT210" s="197"/>
      <c r="AU210" s="197"/>
      <c r="AY210" s="185"/>
      <c r="BE210" s="198"/>
      <c r="BF210" s="198"/>
      <c r="BG210" s="198"/>
      <c r="BH210" s="198"/>
      <c r="BI210" s="198"/>
      <c r="BJ210" s="185"/>
      <c r="BK210" s="198"/>
      <c r="BL210" s="185"/>
      <c r="BM210" s="197"/>
    </row>
    <row r="211" spans="1:65" s="184" customFormat="1" ht="24" customHeight="1" x14ac:dyDescent="0.2">
      <c r="A211" s="259"/>
      <c r="B211" s="188"/>
      <c r="C211" s="189" t="s">
        <v>478</v>
      </c>
      <c r="D211" s="189" t="s">
        <v>162</v>
      </c>
      <c r="E211" s="151" t="s">
        <v>1983</v>
      </c>
      <c r="F211" s="236" t="s">
        <v>1984</v>
      </c>
      <c r="G211" s="372" t="s">
        <v>266</v>
      </c>
      <c r="H211" s="373">
        <v>2176</v>
      </c>
      <c r="I211" s="374"/>
      <c r="J211" s="374"/>
      <c r="K211" s="387"/>
      <c r="L211" s="230"/>
      <c r="M211" s="231"/>
      <c r="N211" s="232"/>
      <c r="O211" s="233"/>
      <c r="P211" s="233"/>
      <c r="Q211" s="233"/>
      <c r="R211" s="233"/>
      <c r="S211" s="233"/>
      <c r="T211" s="234"/>
      <c r="U211" s="225"/>
      <c r="V211" s="225"/>
      <c r="W211" s="259"/>
      <c r="X211" s="259"/>
      <c r="Y211" s="259"/>
      <c r="Z211" s="259"/>
      <c r="AA211" s="259"/>
      <c r="AB211" s="259"/>
      <c r="AC211" s="259"/>
      <c r="AD211" s="259"/>
      <c r="AE211" s="259"/>
      <c r="AR211" s="197"/>
      <c r="AT211" s="197"/>
      <c r="AU211" s="197"/>
      <c r="AY211" s="185"/>
      <c r="BE211" s="198"/>
      <c r="BF211" s="198"/>
      <c r="BG211" s="198"/>
      <c r="BH211" s="198"/>
      <c r="BI211" s="198"/>
      <c r="BJ211" s="185"/>
      <c r="BK211" s="198"/>
      <c r="BL211" s="185"/>
      <c r="BM211" s="197"/>
    </row>
    <row r="212" spans="1:65" s="184" customFormat="1" ht="16.5" customHeight="1" x14ac:dyDescent="0.2">
      <c r="A212" s="259"/>
      <c r="B212" s="188"/>
      <c r="C212" s="189" t="s">
        <v>625</v>
      </c>
      <c r="D212" s="189" t="s">
        <v>162</v>
      </c>
      <c r="E212" s="151" t="s">
        <v>1985</v>
      </c>
      <c r="F212" s="236" t="s">
        <v>1986</v>
      </c>
      <c r="G212" s="372" t="s">
        <v>266</v>
      </c>
      <c r="H212" s="373">
        <v>36</v>
      </c>
      <c r="I212" s="374"/>
      <c r="J212" s="374"/>
      <c r="K212" s="387"/>
      <c r="L212" s="230"/>
      <c r="M212" s="231"/>
      <c r="N212" s="232"/>
      <c r="O212" s="233"/>
      <c r="P212" s="233"/>
      <c r="Q212" s="233"/>
      <c r="R212" s="233"/>
      <c r="S212" s="233"/>
      <c r="T212" s="234"/>
      <c r="U212" s="225"/>
      <c r="V212" s="225"/>
      <c r="W212" s="259"/>
      <c r="X212" s="259"/>
      <c r="Y212" s="259"/>
      <c r="Z212" s="259"/>
      <c r="AA212" s="259"/>
      <c r="AB212" s="259"/>
      <c r="AC212" s="259"/>
      <c r="AD212" s="259"/>
      <c r="AE212" s="259"/>
      <c r="AR212" s="197"/>
      <c r="AT212" s="197"/>
      <c r="AU212" s="197"/>
      <c r="AY212" s="185"/>
      <c r="BE212" s="198"/>
      <c r="BF212" s="198"/>
      <c r="BG212" s="198"/>
      <c r="BH212" s="198"/>
      <c r="BI212" s="198"/>
      <c r="BJ212" s="185"/>
      <c r="BK212" s="198"/>
      <c r="BL212" s="185"/>
      <c r="BM212" s="197"/>
    </row>
    <row r="213" spans="1:65" s="184" customFormat="1" ht="16.5" customHeight="1" x14ac:dyDescent="0.2">
      <c r="A213" s="259"/>
      <c r="B213" s="188"/>
      <c r="C213" s="189" t="s">
        <v>528</v>
      </c>
      <c r="D213" s="189" t="s">
        <v>162</v>
      </c>
      <c r="E213" s="151" t="s">
        <v>1987</v>
      </c>
      <c r="F213" s="236" t="s">
        <v>1988</v>
      </c>
      <c r="G213" s="372" t="s">
        <v>266</v>
      </c>
      <c r="H213" s="373">
        <v>24</v>
      </c>
      <c r="I213" s="374"/>
      <c r="J213" s="374"/>
      <c r="K213" s="387"/>
      <c r="L213" s="230"/>
      <c r="M213" s="231"/>
      <c r="N213" s="232"/>
      <c r="O213" s="233"/>
      <c r="P213" s="233"/>
      <c r="Q213" s="233"/>
      <c r="R213" s="233"/>
      <c r="S213" s="233"/>
      <c r="T213" s="234"/>
      <c r="U213" s="225"/>
      <c r="V213" s="225"/>
      <c r="W213" s="259"/>
      <c r="X213" s="259"/>
      <c r="Y213" s="259"/>
      <c r="Z213" s="259"/>
      <c r="AA213" s="259"/>
      <c r="AB213" s="259"/>
      <c r="AC213" s="259"/>
      <c r="AD213" s="259"/>
      <c r="AE213" s="259"/>
      <c r="AR213" s="197"/>
      <c r="AT213" s="197"/>
      <c r="AU213" s="197"/>
      <c r="AY213" s="185"/>
      <c r="BE213" s="198"/>
      <c r="BF213" s="198"/>
      <c r="BG213" s="198"/>
      <c r="BH213" s="198"/>
      <c r="BI213" s="198"/>
      <c r="BJ213" s="185"/>
      <c r="BK213" s="198"/>
      <c r="BL213" s="185"/>
      <c r="BM213" s="197"/>
    </row>
    <row r="214" spans="1:65" s="184" customFormat="1" ht="33" customHeight="1" x14ac:dyDescent="0.2">
      <c r="A214" s="259"/>
      <c r="B214" s="188"/>
      <c r="C214" s="189" t="s">
        <v>632</v>
      </c>
      <c r="D214" s="189" t="s">
        <v>162</v>
      </c>
      <c r="E214" s="151" t="s">
        <v>1989</v>
      </c>
      <c r="F214" s="152" t="s">
        <v>1990</v>
      </c>
      <c r="G214" s="153" t="s">
        <v>168</v>
      </c>
      <c r="H214" s="190">
        <v>78.887</v>
      </c>
      <c r="I214" s="191"/>
      <c r="J214" s="191"/>
      <c r="K214" s="192"/>
      <c r="L214" s="187"/>
      <c r="M214" s="193"/>
      <c r="N214" s="194"/>
      <c r="O214" s="195"/>
      <c r="P214" s="195"/>
      <c r="Q214" s="195"/>
      <c r="R214" s="195"/>
      <c r="S214" s="195"/>
      <c r="T214" s="196"/>
      <c r="U214" s="259"/>
      <c r="V214" s="259"/>
      <c r="W214" s="259"/>
      <c r="X214" s="259"/>
      <c r="Y214" s="259"/>
      <c r="Z214" s="259"/>
      <c r="AA214" s="259"/>
      <c r="AB214" s="259"/>
      <c r="AC214" s="259"/>
      <c r="AD214" s="259"/>
      <c r="AE214" s="259"/>
      <c r="AR214" s="197"/>
      <c r="AT214" s="197"/>
      <c r="AU214" s="197"/>
      <c r="AY214" s="185"/>
      <c r="BE214" s="198"/>
      <c r="BF214" s="198"/>
      <c r="BG214" s="198"/>
      <c r="BH214" s="198"/>
      <c r="BI214" s="198"/>
      <c r="BJ214" s="185"/>
      <c r="BK214" s="198"/>
      <c r="BL214" s="185"/>
      <c r="BM214" s="197"/>
    </row>
    <row r="215" spans="1:65" s="184" customFormat="1" ht="33" customHeight="1" x14ac:dyDescent="0.2">
      <c r="A215" s="259"/>
      <c r="B215" s="188"/>
      <c r="C215" s="189" t="s">
        <v>531</v>
      </c>
      <c r="D215" s="189" t="s">
        <v>162</v>
      </c>
      <c r="E215" s="151" t="s">
        <v>1991</v>
      </c>
      <c r="F215" s="152" t="s">
        <v>1992</v>
      </c>
      <c r="G215" s="153" t="s">
        <v>168</v>
      </c>
      <c r="H215" s="190">
        <v>78.887</v>
      </c>
      <c r="I215" s="191"/>
      <c r="J215" s="191"/>
      <c r="K215" s="192"/>
      <c r="L215" s="187"/>
      <c r="M215" s="193"/>
      <c r="N215" s="194"/>
      <c r="O215" s="195"/>
      <c r="P215" s="195"/>
      <c r="Q215" s="195"/>
      <c r="R215" s="195"/>
      <c r="S215" s="195"/>
      <c r="T215" s="196"/>
      <c r="U215" s="259"/>
      <c r="V215" s="259"/>
      <c r="W215" s="259"/>
      <c r="X215" s="259"/>
      <c r="Y215" s="259"/>
      <c r="Z215" s="259"/>
      <c r="AA215" s="259"/>
      <c r="AB215" s="259"/>
      <c r="AC215" s="259"/>
      <c r="AD215" s="259"/>
      <c r="AE215" s="259"/>
      <c r="AR215" s="197"/>
      <c r="AT215" s="197"/>
      <c r="AU215" s="197"/>
      <c r="AY215" s="185"/>
      <c r="BE215" s="198"/>
      <c r="BF215" s="198"/>
      <c r="BG215" s="198"/>
      <c r="BH215" s="198"/>
      <c r="BI215" s="198"/>
      <c r="BJ215" s="185"/>
      <c r="BK215" s="198"/>
      <c r="BL215" s="185"/>
      <c r="BM215" s="197"/>
    </row>
    <row r="216" spans="1:65" s="184" customFormat="1" ht="24.2" customHeight="1" x14ac:dyDescent="0.2">
      <c r="A216" s="259"/>
      <c r="B216" s="188"/>
      <c r="C216" s="189" t="s">
        <v>639</v>
      </c>
      <c r="D216" s="189" t="s">
        <v>162</v>
      </c>
      <c r="E216" s="151" t="s">
        <v>1993</v>
      </c>
      <c r="F216" s="152" t="s">
        <v>1994</v>
      </c>
      <c r="G216" s="153" t="s">
        <v>168</v>
      </c>
      <c r="H216" s="190">
        <v>51.445</v>
      </c>
      <c r="I216" s="191"/>
      <c r="J216" s="191"/>
      <c r="K216" s="192"/>
      <c r="L216" s="187"/>
      <c r="M216" s="193"/>
      <c r="N216" s="194"/>
      <c r="O216" s="195"/>
      <c r="P216" s="195"/>
      <c r="Q216" s="195"/>
      <c r="R216" s="195"/>
      <c r="S216" s="195"/>
      <c r="T216" s="196"/>
      <c r="U216" s="259"/>
      <c r="V216" s="259"/>
      <c r="W216" s="259"/>
      <c r="X216" s="259"/>
      <c r="Y216" s="259"/>
      <c r="Z216" s="259"/>
      <c r="AA216" s="259"/>
      <c r="AB216" s="259"/>
      <c r="AC216" s="259"/>
      <c r="AD216" s="259"/>
      <c r="AE216" s="259"/>
      <c r="AR216" s="197"/>
      <c r="AT216" s="197"/>
      <c r="AU216" s="197"/>
      <c r="AY216" s="185"/>
      <c r="BE216" s="198"/>
      <c r="BF216" s="198"/>
      <c r="BG216" s="198"/>
      <c r="BH216" s="198"/>
      <c r="BI216" s="198"/>
      <c r="BJ216" s="185"/>
      <c r="BK216" s="198"/>
      <c r="BL216" s="185"/>
      <c r="BM216" s="197"/>
    </row>
    <row r="217" spans="1:65" s="184" customFormat="1" ht="24.2" customHeight="1" x14ac:dyDescent="0.2">
      <c r="A217" s="259"/>
      <c r="B217" s="188"/>
      <c r="C217" s="189" t="s">
        <v>534</v>
      </c>
      <c r="D217" s="189" t="s">
        <v>162</v>
      </c>
      <c r="E217" s="151" t="s">
        <v>1995</v>
      </c>
      <c r="F217" s="152" t="s">
        <v>1996</v>
      </c>
      <c r="G217" s="153" t="s">
        <v>168</v>
      </c>
      <c r="H217" s="190">
        <v>51.445</v>
      </c>
      <c r="I217" s="191"/>
      <c r="J217" s="191"/>
      <c r="K217" s="192"/>
      <c r="L217" s="187"/>
      <c r="M217" s="193"/>
      <c r="N217" s="194"/>
      <c r="O217" s="195"/>
      <c r="P217" s="195"/>
      <c r="Q217" s="195"/>
      <c r="R217" s="195"/>
      <c r="S217" s="195"/>
      <c r="T217" s="196"/>
      <c r="U217" s="259"/>
      <c r="V217" s="259"/>
      <c r="W217" s="259"/>
      <c r="X217" s="259"/>
      <c r="Y217" s="259"/>
      <c r="Z217" s="259"/>
      <c r="AA217" s="259"/>
      <c r="AB217" s="259"/>
      <c r="AC217" s="259"/>
      <c r="AD217" s="259"/>
      <c r="AE217" s="259"/>
      <c r="AR217" s="197"/>
      <c r="AT217" s="197"/>
      <c r="AU217" s="197"/>
      <c r="AY217" s="185"/>
      <c r="BE217" s="198"/>
      <c r="BF217" s="198"/>
      <c r="BG217" s="198"/>
      <c r="BH217" s="198"/>
      <c r="BI217" s="198"/>
      <c r="BJ217" s="185"/>
      <c r="BK217" s="198"/>
      <c r="BL217" s="185"/>
      <c r="BM217" s="197"/>
    </row>
    <row r="218" spans="1:65" s="12" customFormat="1" ht="22.9" customHeight="1" x14ac:dyDescent="0.2">
      <c r="B218" s="137"/>
      <c r="D218" s="138" t="s">
        <v>69</v>
      </c>
      <c r="E218" s="147" t="s">
        <v>172</v>
      </c>
      <c r="F218" s="147" t="s">
        <v>846</v>
      </c>
      <c r="J218" s="148"/>
      <c r="L218" s="137"/>
      <c r="M218" s="141"/>
      <c r="N218" s="142"/>
      <c r="O218" s="142"/>
      <c r="P218" s="143"/>
      <c r="Q218" s="142"/>
      <c r="R218" s="143"/>
      <c r="S218" s="142"/>
      <c r="T218" s="144"/>
      <c r="AR218" s="138"/>
      <c r="AT218" s="145"/>
      <c r="AU218" s="145"/>
      <c r="AY218" s="138"/>
      <c r="BK218" s="146"/>
    </row>
    <row r="219" spans="1:65" s="184" customFormat="1" ht="33" customHeight="1" x14ac:dyDescent="0.2">
      <c r="A219" s="259"/>
      <c r="B219" s="188"/>
      <c r="C219" s="189" t="s">
        <v>646</v>
      </c>
      <c r="D219" s="189" t="s">
        <v>162</v>
      </c>
      <c r="E219" s="151" t="s">
        <v>847</v>
      </c>
      <c r="F219" s="152" t="s">
        <v>848</v>
      </c>
      <c r="G219" s="153" t="s">
        <v>168</v>
      </c>
      <c r="H219" s="190">
        <v>57.255000000000003</v>
      </c>
      <c r="I219" s="191"/>
      <c r="J219" s="191"/>
      <c r="K219" s="192"/>
      <c r="L219" s="187"/>
      <c r="M219" s="193"/>
      <c r="N219" s="194"/>
      <c r="O219" s="195"/>
      <c r="P219" s="195"/>
      <c r="Q219" s="195"/>
      <c r="R219" s="195"/>
      <c r="S219" s="195"/>
      <c r="T219" s="196"/>
      <c r="U219" s="259"/>
      <c r="V219" s="259"/>
      <c r="W219" s="259"/>
      <c r="X219" s="259"/>
      <c r="Y219" s="259"/>
      <c r="Z219" s="259"/>
      <c r="AA219" s="259"/>
      <c r="AB219" s="259"/>
      <c r="AC219" s="259"/>
      <c r="AD219" s="259"/>
      <c r="AE219" s="259"/>
      <c r="AR219" s="197"/>
      <c r="AT219" s="197"/>
      <c r="AU219" s="197"/>
      <c r="AY219" s="185"/>
      <c r="BE219" s="198"/>
      <c r="BF219" s="198"/>
      <c r="BG219" s="198"/>
      <c r="BH219" s="198"/>
      <c r="BI219" s="198"/>
      <c r="BJ219" s="185"/>
      <c r="BK219" s="198"/>
      <c r="BL219" s="185"/>
      <c r="BM219" s="197"/>
    </row>
    <row r="220" spans="1:65" s="184" customFormat="1" ht="33" customHeight="1" x14ac:dyDescent="0.2">
      <c r="A220" s="259"/>
      <c r="B220" s="188"/>
      <c r="C220" s="189" t="s">
        <v>537</v>
      </c>
      <c r="D220" s="189" t="s">
        <v>162</v>
      </c>
      <c r="E220" s="151" t="s">
        <v>1997</v>
      </c>
      <c r="F220" s="152" t="s">
        <v>1998</v>
      </c>
      <c r="G220" s="153" t="s">
        <v>168</v>
      </c>
      <c r="H220" s="190">
        <v>30.15</v>
      </c>
      <c r="I220" s="191"/>
      <c r="J220" s="191"/>
      <c r="K220" s="192"/>
      <c r="L220" s="187"/>
      <c r="M220" s="193"/>
      <c r="N220" s="194"/>
      <c r="O220" s="195"/>
      <c r="P220" s="195"/>
      <c r="Q220" s="195"/>
      <c r="R220" s="195"/>
      <c r="S220" s="195"/>
      <c r="T220" s="196"/>
      <c r="U220" s="259"/>
      <c r="V220" s="259"/>
      <c r="W220" s="259"/>
      <c r="X220" s="259"/>
      <c r="Y220" s="259"/>
      <c r="Z220" s="259"/>
      <c r="AA220" s="259"/>
      <c r="AB220" s="259"/>
      <c r="AC220" s="259"/>
      <c r="AD220" s="259"/>
      <c r="AE220" s="259"/>
      <c r="AR220" s="197"/>
      <c r="AT220" s="197"/>
      <c r="AU220" s="197"/>
      <c r="AY220" s="185"/>
      <c r="BE220" s="198"/>
      <c r="BF220" s="198"/>
      <c r="BG220" s="198"/>
      <c r="BH220" s="198"/>
      <c r="BI220" s="198"/>
      <c r="BJ220" s="185"/>
      <c r="BK220" s="198"/>
      <c r="BL220" s="185"/>
      <c r="BM220" s="197"/>
    </row>
    <row r="221" spans="1:65" s="12" customFormat="1" ht="22.9" customHeight="1" x14ac:dyDescent="0.2">
      <c r="B221" s="137"/>
      <c r="D221" s="138" t="s">
        <v>69</v>
      </c>
      <c r="E221" s="147" t="s">
        <v>165</v>
      </c>
      <c r="F221" s="147" t="s">
        <v>166</v>
      </c>
      <c r="J221" s="148"/>
      <c r="L221" s="137"/>
      <c r="M221" s="141"/>
      <c r="N221" s="142"/>
      <c r="O221" s="142"/>
      <c r="P221" s="143"/>
      <c r="Q221" s="142"/>
      <c r="R221" s="143"/>
      <c r="S221" s="142"/>
      <c r="T221" s="144"/>
      <c r="AR221" s="138"/>
      <c r="AT221" s="145"/>
      <c r="AU221" s="145"/>
      <c r="AY221" s="138"/>
      <c r="BK221" s="146"/>
    </row>
    <row r="222" spans="1:65" s="184" customFormat="1" ht="24.2" customHeight="1" x14ac:dyDescent="0.2">
      <c r="A222" s="259"/>
      <c r="B222" s="188"/>
      <c r="C222" s="189" t="s">
        <v>652</v>
      </c>
      <c r="D222" s="189" t="s">
        <v>162</v>
      </c>
      <c r="E222" s="151" t="s">
        <v>1999</v>
      </c>
      <c r="F222" s="152" t="s">
        <v>2000</v>
      </c>
      <c r="G222" s="153" t="s">
        <v>168</v>
      </c>
      <c r="H222" s="190">
        <v>131.541</v>
      </c>
      <c r="I222" s="191"/>
      <c r="J222" s="191"/>
      <c r="K222" s="192"/>
      <c r="L222" s="187"/>
      <c r="M222" s="193"/>
      <c r="N222" s="194"/>
      <c r="O222" s="195"/>
      <c r="P222" s="195"/>
      <c r="Q222" s="195"/>
      <c r="R222" s="195"/>
      <c r="S222" s="195"/>
      <c r="T222" s="196"/>
      <c r="U222" s="259"/>
      <c r="V222" s="259"/>
      <c r="W222" s="259"/>
      <c r="X222" s="259"/>
      <c r="Y222" s="259"/>
      <c r="Z222" s="259"/>
      <c r="AA222" s="259"/>
      <c r="AB222" s="259"/>
      <c r="AC222" s="259"/>
      <c r="AD222" s="259"/>
      <c r="AE222" s="259"/>
      <c r="AR222" s="197"/>
      <c r="AT222" s="197"/>
      <c r="AU222" s="197"/>
      <c r="AY222" s="185"/>
      <c r="BE222" s="198"/>
      <c r="BF222" s="198"/>
      <c r="BG222" s="198"/>
      <c r="BH222" s="198"/>
      <c r="BI222" s="198"/>
      <c r="BJ222" s="185"/>
      <c r="BK222" s="198"/>
      <c r="BL222" s="185"/>
      <c r="BM222" s="197"/>
    </row>
    <row r="223" spans="1:65" s="184" customFormat="1" ht="24.2" customHeight="1" x14ac:dyDescent="0.2">
      <c r="A223" s="259"/>
      <c r="B223" s="188"/>
      <c r="C223" s="189" t="s">
        <v>540</v>
      </c>
      <c r="D223" s="189" t="s">
        <v>162</v>
      </c>
      <c r="E223" s="151" t="s">
        <v>2001</v>
      </c>
      <c r="F223" s="152" t="s">
        <v>2002</v>
      </c>
      <c r="G223" s="153" t="s">
        <v>168</v>
      </c>
      <c r="H223" s="190">
        <v>131.541</v>
      </c>
      <c r="I223" s="191"/>
      <c r="J223" s="191"/>
      <c r="K223" s="192"/>
      <c r="L223" s="187"/>
      <c r="M223" s="193"/>
      <c r="N223" s="194"/>
      <c r="O223" s="195"/>
      <c r="P223" s="195"/>
      <c r="Q223" s="195"/>
      <c r="R223" s="195"/>
      <c r="S223" s="195"/>
      <c r="T223" s="196"/>
      <c r="U223" s="259"/>
      <c r="V223" s="259"/>
      <c r="W223" s="259"/>
      <c r="X223" s="259"/>
      <c r="Y223" s="259"/>
      <c r="Z223" s="259"/>
      <c r="AA223" s="259"/>
      <c r="AB223" s="259"/>
      <c r="AC223" s="259"/>
      <c r="AD223" s="259"/>
      <c r="AE223" s="259"/>
      <c r="AR223" s="197"/>
      <c r="AT223" s="197"/>
      <c r="AU223" s="197"/>
      <c r="AY223" s="185"/>
      <c r="BE223" s="198"/>
      <c r="BF223" s="198"/>
      <c r="BG223" s="198"/>
      <c r="BH223" s="198"/>
      <c r="BI223" s="198"/>
      <c r="BJ223" s="185"/>
      <c r="BK223" s="198"/>
      <c r="BL223" s="185"/>
      <c r="BM223" s="197"/>
    </row>
    <row r="224" spans="1:65" s="184" customFormat="1" ht="16.5" customHeight="1" x14ac:dyDescent="0.2">
      <c r="A224" s="259"/>
      <c r="B224" s="188"/>
      <c r="C224" s="189" t="s">
        <v>657</v>
      </c>
      <c r="D224" s="189" t="s">
        <v>162</v>
      </c>
      <c r="E224" s="151" t="s">
        <v>2003</v>
      </c>
      <c r="F224" s="152" t="s">
        <v>2004</v>
      </c>
      <c r="G224" s="153" t="s">
        <v>168</v>
      </c>
      <c r="H224" s="190">
        <v>131.541</v>
      </c>
      <c r="I224" s="191"/>
      <c r="J224" s="191"/>
      <c r="K224" s="192"/>
      <c r="L224" s="187"/>
      <c r="M224" s="193"/>
      <c r="N224" s="194"/>
      <c r="O224" s="195"/>
      <c r="P224" s="195"/>
      <c r="Q224" s="195"/>
      <c r="R224" s="195"/>
      <c r="S224" s="195"/>
      <c r="T224" s="196"/>
      <c r="U224" s="259"/>
      <c r="V224" s="259"/>
      <c r="W224" s="259"/>
      <c r="X224" s="259"/>
      <c r="Y224" s="259"/>
      <c r="Z224" s="259"/>
      <c r="AA224" s="259"/>
      <c r="AB224" s="259"/>
      <c r="AC224" s="259"/>
      <c r="AD224" s="259"/>
      <c r="AE224" s="259"/>
      <c r="AR224" s="197"/>
      <c r="AT224" s="197"/>
      <c r="AU224" s="197"/>
      <c r="AY224" s="185"/>
      <c r="BE224" s="198"/>
      <c r="BF224" s="198"/>
      <c r="BG224" s="198"/>
      <c r="BH224" s="198"/>
      <c r="BI224" s="198"/>
      <c r="BJ224" s="185"/>
      <c r="BK224" s="198"/>
      <c r="BL224" s="185"/>
      <c r="BM224" s="197"/>
    </row>
    <row r="225" spans="1:65" s="184" customFormat="1" ht="16.5" customHeight="1" x14ac:dyDescent="0.2">
      <c r="A225" s="259"/>
      <c r="B225" s="188"/>
      <c r="C225" s="189" t="s">
        <v>543</v>
      </c>
      <c r="D225" s="189" t="s">
        <v>162</v>
      </c>
      <c r="E225" s="151" t="s">
        <v>853</v>
      </c>
      <c r="F225" s="152" t="s">
        <v>854</v>
      </c>
      <c r="G225" s="153" t="s">
        <v>168</v>
      </c>
      <c r="H225" s="190">
        <v>3198.6880000000001</v>
      </c>
      <c r="I225" s="191"/>
      <c r="J225" s="191"/>
      <c r="K225" s="192"/>
      <c r="L225" s="187"/>
      <c r="M225" s="193"/>
      <c r="N225" s="194"/>
      <c r="O225" s="195"/>
      <c r="P225" s="195"/>
      <c r="Q225" s="195"/>
      <c r="R225" s="195"/>
      <c r="S225" s="195"/>
      <c r="T225" s="196"/>
      <c r="U225" s="259"/>
      <c r="V225" s="259"/>
      <c r="W225" s="259"/>
      <c r="X225" s="259"/>
      <c r="Y225" s="259"/>
      <c r="Z225" s="259"/>
      <c r="AA225" s="259"/>
      <c r="AB225" s="259"/>
      <c r="AC225" s="259"/>
      <c r="AD225" s="259"/>
      <c r="AE225" s="259"/>
      <c r="AR225" s="197"/>
      <c r="AT225" s="197"/>
      <c r="AU225" s="197"/>
      <c r="AY225" s="185"/>
      <c r="BE225" s="198"/>
      <c r="BF225" s="198"/>
      <c r="BG225" s="198"/>
      <c r="BH225" s="198"/>
      <c r="BI225" s="198"/>
      <c r="BJ225" s="185"/>
      <c r="BK225" s="198"/>
      <c r="BL225" s="185"/>
      <c r="BM225" s="197"/>
    </row>
    <row r="226" spans="1:65" s="184" customFormat="1" ht="24.2" customHeight="1" x14ac:dyDescent="0.2">
      <c r="A226" s="259"/>
      <c r="B226" s="188"/>
      <c r="C226" s="189" t="s">
        <v>662</v>
      </c>
      <c r="D226" s="189" t="s">
        <v>162</v>
      </c>
      <c r="E226" s="151" t="s">
        <v>855</v>
      </c>
      <c r="F226" s="152" t="s">
        <v>856</v>
      </c>
      <c r="G226" s="153" t="s">
        <v>168</v>
      </c>
      <c r="H226" s="190">
        <v>3198.6880000000001</v>
      </c>
      <c r="I226" s="191"/>
      <c r="J226" s="191"/>
      <c r="K226" s="192"/>
      <c r="L226" s="187"/>
      <c r="M226" s="193"/>
      <c r="N226" s="194"/>
      <c r="O226" s="195"/>
      <c r="P226" s="195"/>
      <c r="Q226" s="195"/>
      <c r="R226" s="195"/>
      <c r="S226" s="195"/>
      <c r="T226" s="196"/>
      <c r="U226" s="259"/>
      <c r="V226" s="259"/>
      <c r="W226" s="259"/>
      <c r="X226" s="259"/>
      <c r="Y226" s="259"/>
      <c r="Z226" s="259"/>
      <c r="AA226" s="259"/>
      <c r="AB226" s="259"/>
      <c r="AC226" s="259"/>
      <c r="AD226" s="259"/>
      <c r="AE226" s="259"/>
      <c r="AR226" s="197"/>
      <c r="AT226" s="197"/>
      <c r="AU226" s="197"/>
      <c r="AY226" s="185"/>
      <c r="BE226" s="198"/>
      <c r="BF226" s="198"/>
      <c r="BG226" s="198"/>
      <c r="BH226" s="198"/>
      <c r="BI226" s="198"/>
      <c r="BJ226" s="185"/>
      <c r="BK226" s="198"/>
      <c r="BL226" s="185"/>
      <c r="BM226" s="197"/>
    </row>
    <row r="227" spans="1:65" s="184" customFormat="1" ht="66" customHeight="1" x14ac:dyDescent="0.2">
      <c r="A227" s="259"/>
      <c r="B227" s="188"/>
      <c r="C227" s="189" t="s">
        <v>546</v>
      </c>
      <c r="D227" s="189" t="s">
        <v>162</v>
      </c>
      <c r="E227" s="151" t="s">
        <v>167</v>
      </c>
      <c r="F227" s="236" t="s">
        <v>2005</v>
      </c>
      <c r="G227" s="153" t="s">
        <v>168</v>
      </c>
      <c r="H227" s="190">
        <v>4.2</v>
      </c>
      <c r="I227" s="191"/>
      <c r="J227" s="191"/>
      <c r="K227" s="192"/>
      <c r="L227" s="187"/>
      <c r="M227" s="193"/>
      <c r="N227" s="194"/>
      <c r="O227" s="195"/>
      <c r="P227" s="195"/>
      <c r="Q227" s="195"/>
      <c r="R227" s="195"/>
      <c r="S227" s="195"/>
      <c r="T227" s="196"/>
      <c r="U227" s="259"/>
      <c r="V227" s="259"/>
      <c r="W227" s="259"/>
      <c r="X227" s="259"/>
      <c r="Y227" s="259"/>
      <c r="Z227" s="259"/>
      <c r="AA227" s="259"/>
      <c r="AB227" s="259"/>
      <c r="AC227" s="259"/>
      <c r="AD227" s="259"/>
      <c r="AE227" s="259"/>
      <c r="AR227" s="197"/>
      <c r="AT227" s="197"/>
      <c r="AU227" s="197"/>
      <c r="AY227" s="185"/>
      <c r="BE227" s="198"/>
      <c r="BF227" s="198"/>
      <c r="BG227" s="198"/>
      <c r="BH227" s="198"/>
      <c r="BI227" s="198"/>
      <c r="BJ227" s="185"/>
      <c r="BK227" s="198"/>
      <c r="BL227" s="185"/>
      <c r="BM227" s="197"/>
    </row>
    <row r="228" spans="1:65" s="184" customFormat="1" ht="62.25" customHeight="1" x14ac:dyDescent="0.2">
      <c r="A228" s="259"/>
      <c r="B228" s="188"/>
      <c r="C228" s="189" t="s">
        <v>667</v>
      </c>
      <c r="D228" s="189" t="s">
        <v>162</v>
      </c>
      <c r="E228" s="151" t="s">
        <v>169</v>
      </c>
      <c r="F228" s="236" t="s">
        <v>2006</v>
      </c>
      <c r="G228" s="153" t="s">
        <v>168</v>
      </c>
      <c r="H228" s="190">
        <v>20.36</v>
      </c>
      <c r="I228" s="191"/>
      <c r="J228" s="191"/>
      <c r="K228" s="192"/>
      <c r="L228" s="187"/>
      <c r="M228" s="193"/>
      <c r="N228" s="194"/>
      <c r="O228" s="195"/>
      <c r="P228" s="195"/>
      <c r="Q228" s="195"/>
      <c r="R228" s="195"/>
      <c r="S228" s="195"/>
      <c r="T228" s="196"/>
      <c r="U228" s="259"/>
      <c r="V228" s="259"/>
      <c r="W228" s="259"/>
      <c r="X228" s="259"/>
      <c r="Y228" s="259"/>
      <c r="Z228" s="259"/>
      <c r="AA228" s="259"/>
      <c r="AB228" s="259"/>
      <c r="AC228" s="259"/>
      <c r="AD228" s="259"/>
      <c r="AE228" s="259"/>
      <c r="AR228" s="197"/>
      <c r="AT228" s="197"/>
      <c r="AU228" s="197"/>
      <c r="AY228" s="185"/>
      <c r="BE228" s="198"/>
      <c r="BF228" s="198"/>
      <c r="BG228" s="198"/>
      <c r="BH228" s="198"/>
      <c r="BI228" s="198"/>
      <c r="BJ228" s="185"/>
      <c r="BK228" s="198"/>
      <c r="BL228" s="185"/>
      <c r="BM228" s="197"/>
    </row>
    <row r="229" spans="1:65" s="184" customFormat="1" ht="24.2" customHeight="1" x14ac:dyDescent="0.2">
      <c r="A229" s="259"/>
      <c r="B229" s="188"/>
      <c r="C229" s="189" t="s">
        <v>549</v>
      </c>
      <c r="D229" s="189" t="s">
        <v>162</v>
      </c>
      <c r="E229" s="151" t="s">
        <v>173</v>
      </c>
      <c r="F229" s="152" t="s">
        <v>174</v>
      </c>
      <c r="G229" s="153" t="s">
        <v>168</v>
      </c>
      <c r="H229" s="190">
        <v>993.423</v>
      </c>
      <c r="I229" s="191"/>
      <c r="J229" s="191"/>
      <c r="K229" s="192"/>
      <c r="L229" s="187"/>
      <c r="M229" s="193"/>
      <c r="N229" s="194"/>
      <c r="O229" s="195"/>
      <c r="P229" s="195"/>
      <c r="Q229" s="195"/>
      <c r="R229" s="195"/>
      <c r="S229" s="195"/>
      <c r="T229" s="196"/>
      <c r="U229" s="259"/>
      <c r="V229" s="259"/>
      <c r="W229" s="259"/>
      <c r="X229" s="259"/>
      <c r="Y229" s="259"/>
      <c r="Z229" s="259"/>
      <c r="AA229" s="259"/>
      <c r="AB229" s="259"/>
      <c r="AC229" s="259"/>
      <c r="AD229" s="259"/>
      <c r="AE229" s="259"/>
      <c r="AR229" s="197"/>
      <c r="AT229" s="197"/>
      <c r="AU229" s="197"/>
      <c r="AY229" s="185"/>
      <c r="BE229" s="198"/>
      <c r="BF229" s="198"/>
      <c r="BG229" s="198"/>
      <c r="BH229" s="198"/>
      <c r="BI229" s="198"/>
      <c r="BJ229" s="185"/>
      <c r="BK229" s="198"/>
      <c r="BL229" s="185"/>
      <c r="BM229" s="197"/>
    </row>
    <row r="230" spans="1:65" s="184" customFormat="1" ht="24.2" customHeight="1" x14ac:dyDescent="0.2">
      <c r="A230" s="259"/>
      <c r="B230" s="188"/>
      <c r="C230" s="189" t="s">
        <v>672</v>
      </c>
      <c r="D230" s="189" t="s">
        <v>162</v>
      </c>
      <c r="E230" s="151" t="s">
        <v>175</v>
      </c>
      <c r="F230" s="152" t="s">
        <v>176</v>
      </c>
      <c r="G230" s="153" t="s">
        <v>168</v>
      </c>
      <c r="H230" s="190">
        <v>55.475999999999999</v>
      </c>
      <c r="I230" s="191"/>
      <c r="J230" s="191"/>
      <c r="K230" s="192"/>
      <c r="L230" s="187"/>
      <c r="M230" s="193"/>
      <c r="N230" s="194"/>
      <c r="O230" s="195"/>
      <c r="P230" s="195"/>
      <c r="Q230" s="195"/>
      <c r="R230" s="195"/>
      <c r="S230" s="195"/>
      <c r="T230" s="196"/>
      <c r="U230" s="259"/>
      <c r="V230" s="259"/>
      <c r="W230" s="259"/>
      <c r="X230" s="259"/>
      <c r="Y230" s="259"/>
      <c r="Z230" s="259"/>
      <c r="AA230" s="259"/>
      <c r="AB230" s="259"/>
      <c r="AC230" s="259"/>
      <c r="AD230" s="259"/>
      <c r="AE230" s="259"/>
      <c r="AR230" s="197"/>
      <c r="AT230" s="197"/>
      <c r="AU230" s="197"/>
      <c r="AY230" s="185"/>
      <c r="BE230" s="198"/>
      <c r="BF230" s="198"/>
      <c r="BG230" s="198"/>
      <c r="BH230" s="198"/>
      <c r="BI230" s="198"/>
      <c r="BJ230" s="185"/>
      <c r="BK230" s="198"/>
      <c r="BL230" s="185"/>
      <c r="BM230" s="197"/>
    </row>
    <row r="231" spans="1:65" s="184" customFormat="1" ht="24.2" customHeight="1" x14ac:dyDescent="0.2">
      <c r="A231" s="259"/>
      <c r="B231" s="188"/>
      <c r="C231" s="189" t="s">
        <v>552</v>
      </c>
      <c r="D231" s="189" t="s">
        <v>162</v>
      </c>
      <c r="E231" s="151" t="s">
        <v>178</v>
      </c>
      <c r="F231" s="152" t="s">
        <v>179</v>
      </c>
      <c r="G231" s="153" t="s">
        <v>168</v>
      </c>
      <c r="H231" s="190">
        <v>37.787999999999997</v>
      </c>
      <c r="I231" s="191"/>
      <c r="J231" s="191"/>
      <c r="K231" s="192"/>
      <c r="L231" s="187"/>
      <c r="M231" s="193"/>
      <c r="N231" s="194"/>
      <c r="O231" s="195"/>
      <c r="P231" s="195"/>
      <c r="Q231" s="195"/>
      <c r="R231" s="195"/>
      <c r="S231" s="195"/>
      <c r="T231" s="196"/>
      <c r="U231" s="259"/>
      <c r="V231" s="259"/>
      <c r="W231" s="259"/>
      <c r="X231" s="259"/>
      <c r="Y231" s="259"/>
      <c r="Z231" s="259"/>
      <c r="AA231" s="259"/>
      <c r="AB231" s="259"/>
      <c r="AC231" s="259"/>
      <c r="AD231" s="259"/>
      <c r="AE231" s="259"/>
      <c r="AR231" s="197"/>
      <c r="AT231" s="197"/>
      <c r="AU231" s="197"/>
      <c r="AY231" s="185"/>
      <c r="BE231" s="198"/>
      <c r="BF231" s="198"/>
      <c r="BG231" s="198"/>
      <c r="BH231" s="198"/>
      <c r="BI231" s="198"/>
      <c r="BJ231" s="185"/>
      <c r="BK231" s="198"/>
      <c r="BL231" s="185"/>
      <c r="BM231" s="197"/>
    </row>
    <row r="232" spans="1:65" s="184" customFormat="1" ht="24.2" customHeight="1" x14ac:dyDescent="0.2">
      <c r="A232" s="259"/>
      <c r="B232" s="188"/>
      <c r="C232" s="189" t="s">
        <v>677</v>
      </c>
      <c r="D232" s="189" t="s">
        <v>162</v>
      </c>
      <c r="E232" s="151" t="s">
        <v>181</v>
      </c>
      <c r="F232" s="152" t="s">
        <v>182</v>
      </c>
      <c r="G232" s="153" t="s">
        <v>168</v>
      </c>
      <c r="H232" s="190">
        <v>97.787999999999997</v>
      </c>
      <c r="I232" s="191"/>
      <c r="J232" s="191"/>
      <c r="K232" s="192"/>
      <c r="L232" s="187"/>
      <c r="M232" s="193"/>
      <c r="N232" s="194"/>
      <c r="O232" s="195"/>
      <c r="P232" s="195"/>
      <c r="Q232" s="195"/>
      <c r="R232" s="195"/>
      <c r="S232" s="195"/>
      <c r="T232" s="196"/>
      <c r="U232" s="259"/>
      <c r="V232" s="259"/>
      <c r="W232" s="259"/>
      <c r="X232" s="259"/>
      <c r="Y232" s="259"/>
      <c r="Z232" s="259"/>
      <c r="AA232" s="259"/>
      <c r="AB232" s="259"/>
      <c r="AC232" s="259"/>
      <c r="AD232" s="259"/>
      <c r="AE232" s="259"/>
      <c r="AR232" s="197"/>
      <c r="AT232" s="197"/>
      <c r="AU232" s="197"/>
      <c r="AY232" s="185"/>
      <c r="BE232" s="198"/>
      <c r="BF232" s="198"/>
      <c r="BG232" s="198"/>
      <c r="BH232" s="198"/>
      <c r="BI232" s="198"/>
      <c r="BJ232" s="185"/>
      <c r="BK232" s="198"/>
      <c r="BL232" s="185"/>
      <c r="BM232" s="197"/>
    </row>
    <row r="233" spans="1:65" s="184" customFormat="1" ht="55.5" customHeight="1" x14ac:dyDescent="0.2">
      <c r="A233" s="259"/>
      <c r="B233" s="188"/>
      <c r="C233" s="189" t="s">
        <v>555</v>
      </c>
      <c r="D233" s="189" t="s">
        <v>162</v>
      </c>
      <c r="E233" s="151" t="s">
        <v>184</v>
      </c>
      <c r="F233" s="152" t="s">
        <v>2007</v>
      </c>
      <c r="G233" s="153" t="s">
        <v>168</v>
      </c>
      <c r="H233" s="190">
        <v>13.676</v>
      </c>
      <c r="I233" s="191"/>
      <c r="J233" s="191"/>
      <c r="K233" s="192"/>
      <c r="L233" s="187"/>
      <c r="M233" s="193"/>
      <c r="N233" s="194"/>
      <c r="O233" s="195"/>
      <c r="P233" s="195"/>
      <c r="Q233" s="195"/>
      <c r="R233" s="195"/>
      <c r="S233" s="195"/>
      <c r="T233" s="196"/>
      <c r="U233" s="259"/>
      <c r="V233" s="259"/>
      <c r="W233" s="259"/>
      <c r="X233" s="259"/>
      <c r="Y233" s="259"/>
      <c r="Z233" s="259"/>
      <c r="AA233" s="259"/>
      <c r="AB233" s="259"/>
      <c r="AC233" s="259"/>
      <c r="AD233" s="259"/>
      <c r="AE233" s="259"/>
      <c r="AR233" s="197"/>
      <c r="AT233" s="197"/>
      <c r="AU233" s="197"/>
      <c r="AY233" s="185"/>
      <c r="BE233" s="198"/>
      <c r="BF233" s="198"/>
      <c r="BG233" s="198"/>
      <c r="BH233" s="198"/>
      <c r="BI233" s="198"/>
      <c r="BJ233" s="185"/>
      <c r="BK233" s="198"/>
      <c r="BL233" s="185"/>
      <c r="BM233" s="197"/>
    </row>
    <row r="234" spans="1:65" s="184" customFormat="1" ht="49.15" customHeight="1" x14ac:dyDescent="0.2">
      <c r="A234" s="259"/>
      <c r="B234" s="188"/>
      <c r="C234" s="189" t="s">
        <v>685</v>
      </c>
      <c r="D234" s="189" t="s">
        <v>162</v>
      </c>
      <c r="E234" s="151" t="s">
        <v>193</v>
      </c>
      <c r="F234" s="152" t="s">
        <v>194</v>
      </c>
      <c r="G234" s="153" t="s">
        <v>168</v>
      </c>
      <c r="H234" s="190">
        <v>975.22299999999996</v>
      </c>
      <c r="I234" s="191"/>
      <c r="J234" s="191"/>
      <c r="K234" s="192"/>
      <c r="L234" s="187"/>
      <c r="M234" s="193"/>
      <c r="N234" s="194"/>
      <c r="O234" s="195"/>
      <c r="P234" s="195"/>
      <c r="Q234" s="195"/>
      <c r="R234" s="195"/>
      <c r="S234" s="195"/>
      <c r="T234" s="196"/>
      <c r="U234" s="259"/>
      <c r="V234" s="259"/>
      <c r="W234" s="259"/>
      <c r="X234" s="259"/>
      <c r="Y234" s="259"/>
      <c r="Z234" s="259"/>
      <c r="AA234" s="259"/>
      <c r="AB234" s="259"/>
      <c r="AC234" s="259"/>
      <c r="AD234" s="259"/>
      <c r="AE234" s="259"/>
      <c r="AR234" s="197"/>
      <c r="AT234" s="197"/>
      <c r="AU234" s="197"/>
      <c r="AY234" s="185"/>
      <c r="BE234" s="198"/>
      <c r="BF234" s="198"/>
      <c r="BG234" s="198"/>
      <c r="BH234" s="198"/>
      <c r="BI234" s="198"/>
      <c r="BJ234" s="185"/>
      <c r="BK234" s="198"/>
      <c r="BL234" s="185"/>
      <c r="BM234" s="197"/>
    </row>
    <row r="235" spans="1:65" s="184" customFormat="1" ht="24.2" customHeight="1" x14ac:dyDescent="0.2">
      <c r="A235" s="259"/>
      <c r="B235" s="188"/>
      <c r="C235" s="189" t="s">
        <v>558</v>
      </c>
      <c r="D235" s="189" t="s">
        <v>162</v>
      </c>
      <c r="E235" s="151" t="s">
        <v>2008</v>
      </c>
      <c r="F235" s="152" t="s">
        <v>2009</v>
      </c>
      <c r="G235" s="153" t="s">
        <v>164</v>
      </c>
      <c r="H235" s="190">
        <v>3.121</v>
      </c>
      <c r="I235" s="191"/>
      <c r="J235" s="191"/>
      <c r="K235" s="192"/>
      <c r="L235" s="187"/>
      <c r="M235" s="193"/>
      <c r="N235" s="194"/>
      <c r="O235" s="195"/>
      <c r="P235" s="195"/>
      <c r="Q235" s="195"/>
      <c r="R235" s="195"/>
      <c r="S235" s="195"/>
      <c r="T235" s="196"/>
      <c r="U235" s="259"/>
      <c r="V235" s="259"/>
      <c r="W235" s="259"/>
      <c r="X235" s="259"/>
      <c r="Y235" s="259"/>
      <c r="Z235" s="259"/>
      <c r="AA235" s="259"/>
      <c r="AB235" s="259"/>
      <c r="AC235" s="259"/>
      <c r="AD235" s="259"/>
      <c r="AE235" s="259"/>
      <c r="AR235" s="197"/>
      <c r="AT235" s="197"/>
      <c r="AU235" s="197"/>
      <c r="AY235" s="185"/>
      <c r="BE235" s="198"/>
      <c r="BF235" s="198"/>
      <c r="BG235" s="198"/>
      <c r="BH235" s="198"/>
      <c r="BI235" s="198"/>
      <c r="BJ235" s="185"/>
      <c r="BK235" s="198"/>
      <c r="BL235" s="185"/>
      <c r="BM235" s="197"/>
    </row>
    <row r="236" spans="1:65" s="184" customFormat="1" ht="24.2" customHeight="1" x14ac:dyDescent="0.2">
      <c r="A236" s="259"/>
      <c r="B236" s="188"/>
      <c r="C236" s="189" t="s">
        <v>692</v>
      </c>
      <c r="D236" s="189" t="s">
        <v>162</v>
      </c>
      <c r="E236" s="151" t="s">
        <v>863</v>
      </c>
      <c r="F236" s="152" t="s">
        <v>864</v>
      </c>
      <c r="G236" s="153" t="s">
        <v>164</v>
      </c>
      <c r="H236" s="190">
        <v>7.4080000000000004</v>
      </c>
      <c r="I236" s="191"/>
      <c r="J236" s="191"/>
      <c r="K236" s="192"/>
      <c r="L236" s="187"/>
      <c r="M236" s="193"/>
      <c r="N236" s="194"/>
      <c r="O236" s="195"/>
      <c r="P236" s="195"/>
      <c r="Q236" s="195"/>
      <c r="R236" s="195"/>
      <c r="S236" s="195"/>
      <c r="T236" s="196"/>
      <c r="U236" s="259"/>
      <c r="V236" s="259"/>
      <c r="W236" s="259"/>
      <c r="X236" s="259"/>
      <c r="Y236" s="259"/>
      <c r="Z236" s="259"/>
      <c r="AA236" s="259"/>
      <c r="AB236" s="259"/>
      <c r="AC236" s="259"/>
      <c r="AD236" s="259"/>
      <c r="AE236" s="259"/>
      <c r="AR236" s="197"/>
      <c r="AT236" s="197"/>
      <c r="AU236" s="197"/>
      <c r="AY236" s="185"/>
      <c r="BE236" s="198"/>
      <c r="BF236" s="198"/>
      <c r="BG236" s="198"/>
      <c r="BH236" s="198"/>
      <c r="BI236" s="198"/>
      <c r="BJ236" s="185"/>
      <c r="BK236" s="198"/>
      <c r="BL236" s="185"/>
      <c r="BM236" s="197"/>
    </row>
    <row r="237" spans="1:65" s="184" customFormat="1" ht="24.2" customHeight="1" x14ac:dyDescent="0.2">
      <c r="A237" s="259"/>
      <c r="B237" s="188"/>
      <c r="C237" s="189" t="s">
        <v>561</v>
      </c>
      <c r="D237" s="189" t="s">
        <v>162</v>
      </c>
      <c r="E237" s="151" t="s">
        <v>2010</v>
      </c>
      <c r="F237" s="152" t="s">
        <v>2011</v>
      </c>
      <c r="G237" s="153" t="s">
        <v>164</v>
      </c>
      <c r="H237" s="190">
        <v>3.121</v>
      </c>
      <c r="I237" s="191"/>
      <c r="J237" s="191"/>
      <c r="K237" s="192"/>
      <c r="L237" s="187"/>
      <c r="M237" s="193"/>
      <c r="N237" s="194"/>
      <c r="O237" s="195"/>
      <c r="P237" s="195"/>
      <c r="Q237" s="195"/>
      <c r="R237" s="195"/>
      <c r="S237" s="195"/>
      <c r="T237" s="196"/>
      <c r="U237" s="259"/>
      <c r="V237" s="259"/>
      <c r="W237" s="259"/>
      <c r="X237" s="259"/>
      <c r="Y237" s="259"/>
      <c r="Z237" s="259"/>
      <c r="AA237" s="259"/>
      <c r="AB237" s="259"/>
      <c r="AC237" s="259"/>
      <c r="AD237" s="259"/>
      <c r="AE237" s="259"/>
      <c r="AR237" s="197"/>
      <c r="AT237" s="197"/>
      <c r="AU237" s="197"/>
      <c r="AY237" s="185"/>
      <c r="BE237" s="198"/>
      <c r="BF237" s="198"/>
      <c r="BG237" s="198"/>
      <c r="BH237" s="198"/>
      <c r="BI237" s="198"/>
      <c r="BJ237" s="185"/>
      <c r="BK237" s="198"/>
      <c r="BL237" s="185"/>
      <c r="BM237" s="197"/>
    </row>
    <row r="238" spans="1:65" s="184" customFormat="1" ht="21.75" customHeight="1" x14ac:dyDescent="0.2">
      <c r="A238" s="259"/>
      <c r="B238" s="188"/>
      <c r="C238" s="189" t="s">
        <v>699</v>
      </c>
      <c r="D238" s="189" t="s">
        <v>162</v>
      </c>
      <c r="E238" s="151" t="s">
        <v>867</v>
      </c>
      <c r="F238" s="152" t="s">
        <v>868</v>
      </c>
      <c r="G238" s="153" t="s">
        <v>168</v>
      </c>
      <c r="H238" s="190">
        <v>9.01</v>
      </c>
      <c r="I238" s="191"/>
      <c r="J238" s="191"/>
      <c r="K238" s="192"/>
      <c r="L238" s="187"/>
      <c r="M238" s="193"/>
      <c r="N238" s="194"/>
      <c r="O238" s="195"/>
      <c r="P238" s="195"/>
      <c r="Q238" s="195"/>
      <c r="R238" s="195"/>
      <c r="S238" s="195"/>
      <c r="T238" s="196"/>
      <c r="U238" s="259"/>
      <c r="V238" s="259"/>
      <c r="W238" s="259"/>
      <c r="X238" s="259"/>
      <c r="Y238" s="259"/>
      <c r="Z238" s="259"/>
      <c r="AA238" s="259"/>
      <c r="AB238" s="259"/>
      <c r="AC238" s="259"/>
      <c r="AD238" s="259"/>
      <c r="AE238" s="259"/>
      <c r="AR238" s="197"/>
      <c r="AT238" s="197"/>
      <c r="AU238" s="197"/>
      <c r="AY238" s="185"/>
      <c r="BE238" s="198"/>
      <c r="BF238" s="198"/>
      <c r="BG238" s="198"/>
      <c r="BH238" s="198"/>
      <c r="BI238" s="198"/>
      <c r="BJ238" s="185"/>
      <c r="BK238" s="198"/>
      <c r="BL238" s="185"/>
      <c r="BM238" s="197"/>
    </row>
    <row r="239" spans="1:65" s="184" customFormat="1" ht="21.75" customHeight="1" x14ac:dyDescent="0.2">
      <c r="A239" s="259"/>
      <c r="B239" s="188"/>
      <c r="C239" s="189" t="s">
        <v>564</v>
      </c>
      <c r="D239" s="189" t="s">
        <v>162</v>
      </c>
      <c r="E239" s="151" t="s">
        <v>869</v>
      </c>
      <c r="F239" s="152" t="s">
        <v>870</v>
      </c>
      <c r="G239" s="153" t="s">
        <v>168</v>
      </c>
      <c r="H239" s="190">
        <v>9.01</v>
      </c>
      <c r="I239" s="191"/>
      <c r="J239" s="191"/>
      <c r="K239" s="192"/>
      <c r="L239" s="187"/>
      <c r="M239" s="193"/>
      <c r="N239" s="194"/>
      <c r="O239" s="195"/>
      <c r="P239" s="195"/>
      <c r="Q239" s="195"/>
      <c r="R239" s="195"/>
      <c r="S239" s="195"/>
      <c r="T239" s="196"/>
      <c r="U239" s="259"/>
      <c r="V239" s="259"/>
      <c r="W239" s="259"/>
      <c r="X239" s="259"/>
      <c r="Y239" s="259"/>
      <c r="Z239" s="259"/>
      <c r="AA239" s="259"/>
      <c r="AB239" s="259"/>
      <c r="AC239" s="259"/>
      <c r="AD239" s="259"/>
      <c r="AE239" s="259"/>
      <c r="AR239" s="197"/>
      <c r="AT239" s="197"/>
      <c r="AU239" s="197"/>
      <c r="AY239" s="185"/>
      <c r="BE239" s="198"/>
      <c r="BF239" s="198"/>
      <c r="BG239" s="198"/>
      <c r="BH239" s="198"/>
      <c r="BI239" s="198"/>
      <c r="BJ239" s="185"/>
      <c r="BK239" s="198"/>
      <c r="BL239" s="185"/>
      <c r="BM239" s="197"/>
    </row>
    <row r="240" spans="1:65" s="184" customFormat="1" ht="33" customHeight="1" x14ac:dyDescent="0.2">
      <c r="A240" s="259"/>
      <c r="B240" s="188"/>
      <c r="C240" s="189" t="s">
        <v>706</v>
      </c>
      <c r="D240" s="189" t="s">
        <v>162</v>
      </c>
      <c r="E240" s="151" t="s">
        <v>2012</v>
      </c>
      <c r="F240" s="152" t="s">
        <v>2013</v>
      </c>
      <c r="G240" s="153" t="s">
        <v>219</v>
      </c>
      <c r="H240" s="190">
        <v>3.758</v>
      </c>
      <c r="I240" s="191"/>
      <c r="J240" s="191"/>
      <c r="K240" s="192"/>
      <c r="L240" s="187"/>
      <c r="M240" s="193"/>
      <c r="N240" s="194"/>
      <c r="O240" s="195"/>
      <c r="P240" s="195"/>
      <c r="Q240" s="195"/>
      <c r="R240" s="195"/>
      <c r="S240" s="195"/>
      <c r="T240" s="196"/>
      <c r="U240" s="259"/>
      <c r="V240" s="259"/>
      <c r="W240" s="259"/>
      <c r="X240" s="259"/>
      <c r="Y240" s="259"/>
      <c r="Z240" s="259"/>
      <c r="AA240" s="259"/>
      <c r="AB240" s="259"/>
      <c r="AC240" s="259"/>
      <c r="AD240" s="259"/>
      <c r="AE240" s="259"/>
      <c r="AR240" s="197"/>
      <c r="AT240" s="197"/>
      <c r="AU240" s="197"/>
      <c r="AY240" s="185"/>
      <c r="BE240" s="198"/>
      <c r="BF240" s="198"/>
      <c r="BG240" s="198"/>
      <c r="BH240" s="198"/>
      <c r="BI240" s="198"/>
      <c r="BJ240" s="185"/>
      <c r="BK240" s="198"/>
      <c r="BL240" s="185"/>
      <c r="BM240" s="197"/>
    </row>
    <row r="241" spans="1:65" s="184" customFormat="1" ht="37.9" customHeight="1" x14ac:dyDescent="0.2">
      <c r="A241" s="259"/>
      <c r="B241" s="188"/>
      <c r="C241" s="189" t="s">
        <v>567</v>
      </c>
      <c r="D241" s="189" t="s">
        <v>162</v>
      </c>
      <c r="E241" s="151" t="s">
        <v>2014</v>
      </c>
      <c r="F241" s="152" t="s">
        <v>2015</v>
      </c>
      <c r="G241" s="153" t="s">
        <v>164</v>
      </c>
      <c r="H241" s="190">
        <v>1.03</v>
      </c>
      <c r="I241" s="191"/>
      <c r="J241" s="191"/>
      <c r="K241" s="192"/>
      <c r="L241" s="187"/>
      <c r="M241" s="193"/>
      <c r="N241" s="194"/>
      <c r="O241" s="195"/>
      <c r="P241" s="195"/>
      <c r="Q241" s="195"/>
      <c r="R241" s="195"/>
      <c r="S241" s="195"/>
      <c r="T241" s="196"/>
      <c r="U241" s="259"/>
      <c r="V241" s="259"/>
      <c r="W241" s="259"/>
      <c r="X241" s="259"/>
      <c r="Y241" s="259"/>
      <c r="Z241" s="259"/>
      <c r="AA241" s="259"/>
      <c r="AB241" s="259"/>
      <c r="AC241" s="259"/>
      <c r="AD241" s="259"/>
      <c r="AE241" s="259"/>
      <c r="AR241" s="197"/>
      <c r="AT241" s="197"/>
      <c r="AU241" s="197"/>
      <c r="AY241" s="185"/>
      <c r="BE241" s="198"/>
      <c r="BF241" s="198"/>
      <c r="BG241" s="198"/>
      <c r="BH241" s="198"/>
      <c r="BI241" s="198"/>
      <c r="BJ241" s="185"/>
      <c r="BK241" s="198"/>
      <c r="BL241" s="185"/>
      <c r="BM241" s="197"/>
    </row>
    <row r="242" spans="1:65" s="184" customFormat="1" ht="33" customHeight="1" x14ac:dyDescent="0.2">
      <c r="A242" s="259"/>
      <c r="B242" s="188"/>
      <c r="C242" s="189" t="s">
        <v>713</v>
      </c>
      <c r="D242" s="189" t="s">
        <v>162</v>
      </c>
      <c r="E242" s="151" t="s">
        <v>2016</v>
      </c>
      <c r="F242" s="152" t="s">
        <v>2017</v>
      </c>
      <c r="G242" s="153" t="s">
        <v>168</v>
      </c>
      <c r="H242" s="190">
        <v>1374.71</v>
      </c>
      <c r="I242" s="191"/>
      <c r="J242" s="191"/>
      <c r="K242" s="192"/>
      <c r="L242" s="187"/>
      <c r="M242" s="193"/>
      <c r="N242" s="194"/>
      <c r="O242" s="195"/>
      <c r="P242" s="195"/>
      <c r="Q242" s="195"/>
      <c r="R242" s="195"/>
      <c r="S242" s="195"/>
      <c r="T242" s="196"/>
      <c r="U242" s="259"/>
      <c r="V242" s="259"/>
      <c r="W242" s="259"/>
      <c r="X242" s="259"/>
      <c r="Y242" s="259"/>
      <c r="Z242" s="259"/>
      <c r="AA242" s="259"/>
      <c r="AB242" s="259"/>
      <c r="AC242" s="259"/>
      <c r="AD242" s="259"/>
      <c r="AE242" s="259"/>
      <c r="AR242" s="197"/>
      <c r="AT242" s="197"/>
      <c r="AU242" s="197"/>
      <c r="AY242" s="185"/>
      <c r="BE242" s="198"/>
      <c r="BF242" s="198"/>
      <c r="BG242" s="198"/>
      <c r="BH242" s="198"/>
      <c r="BI242" s="198"/>
      <c r="BJ242" s="185"/>
      <c r="BK242" s="198"/>
      <c r="BL242" s="185"/>
      <c r="BM242" s="197"/>
    </row>
    <row r="243" spans="1:65" s="184" customFormat="1" ht="33" customHeight="1" x14ac:dyDescent="0.2">
      <c r="A243" s="259"/>
      <c r="B243" s="188"/>
      <c r="C243" s="189" t="s">
        <v>570</v>
      </c>
      <c r="D243" s="189" t="s">
        <v>162</v>
      </c>
      <c r="E243" s="151" t="s">
        <v>2018</v>
      </c>
      <c r="F243" s="152" t="s">
        <v>2019</v>
      </c>
      <c r="G243" s="153" t="s">
        <v>168</v>
      </c>
      <c r="H243" s="190">
        <v>485.44</v>
      </c>
      <c r="I243" s="191"/>
      <c r="J243" s="191"/>
      <c r="K243" s="192"/>
      <c r="L243" s="187"/>
      <c r="M243" s="193"/>
      <c r="N243" s="194"/>
      <c r="O243" s="195"/>
      <c r="P243" s="195"/>
      <c r="Q243" s="195"/>
      <c r="R243" s="195"/>
      <c r="S243" s="195"/>
      <c r="T243" s="196"/>
      <c r="U243" s="259"/>
      <c r="V243" s="259"/>
      <c r="W243" s="259"/>
      <c r="X243" s="259"/>
      <c r="Y243" s="259"/>
      <c r="Z243" s="259"/>
      <c r="AA243" s="259"/>
      <c r="AB243" s="259"/>
      <c r="AC243" s="259"/>
      <c r="AD243" s="259"/>
      <c r="AE243" s="259"/>
      <c r="AR243" s="197"/>
      <c r="AT243" s="197"/>
      <c r="AU243" s="197"/>
      <c r="AY243" s="185"/>
      <c r="BE243" s="198"/>
      <c r="BF243" s="198"/>
      <c r="BG243" s="198"/>
      <c r="BH243" s="198"/>
      <c r="BI243" s="198"/>
      <c r="BJ243" s="185"/>
      <c r="BK243" s="198"/>
      <c r="BL243" s="185"/>
      <c r="BM243" s="197"/>
    </row>
    <row r="244" spans="1:65" s="184" customFormat="1" ht="16.5" customHeight="1" x14ac:dyDescent="0.2">
      <c r="A244" s="259"/>
      <c r="B244" s="188"/>
      <c r="C244" s="189" t="s">
        <v>720</v>
      </c>
      <c r="D244" s="189" t="s">
        <v>162</v>
      </c>
      <c r="E244" s="151" t="s">
        <v>875</v>
      </c>
      <c r="F244" s="152" t="s">
        <v>876</v>
      </c>
      <c r="G244" s="153" t="s">
        <v>168</v>
      </c>
      <c r="H244" s="190">
        <v>1346.63</v>
      </c>
      <c r="I244" s="191"/>
      <c r="J244" s="191"/>
      <c r="K244" s="192"/>
      <c r="L244" s="187"/>
      <c r="M244" s="193"/>
      <c r="N244" s="194"/>
      <c r="O244" s="195"/>
      <c r="P244" s="195"/>
      <c r="Q244" s="195"/>
      <c r="R244" s="195"/>
      <c r="S244" s="195"/>
      <c r="T244" s="196"/>
      <c r="U244" s="259"/>
      <c r="V244" s="259"/>
      <c r="W244" s="259"/>
      <c r="X244" s="259"/>
      <c r="Y244" s="259"/>
      <c r="Z244" s="259"/>
      <c r="AA244" s="259"/>
      <c r="AB244" s="259"/>
      <c r="AC244" s="259"/>
      <c r="AD244" s="259"/>
      <c r="AE244" s="259"/>
      <c r="AR244" s="197"/>
      <c r="AT244" s="197"/>
      <c r="AU244" s="197"/>
      <c r="AY244" s="185"/>
      <c r="BE244" s="198"/>
      <c r="BF244" s="198"/>
      <c r="BG244" s="198"/>
      <c r="BH244" s="198"/>
      <c r="BI244" s="198"/>
      <c r="BJ244" s="185"/>
      <c r="BK244" s="198"/>
      <c r="BL244" s="185"/>
      <c r="BM244" s="197"/>
    </row>
    <row r="245" spans="1:65" s="184" customFormat="1" ht="24.2" customHeight="1" x14ac:dyDescent="0.2">
      <c r="A245" s="259"/>
      <c r="B245" s="188"/>
      <c r="C245" s="189" t="s">
        <v>571</v>
      </c>
      <c r="D245" s="189" t="s">
        <v>162</v>
      </c>
      <c r="E245" s="151" t="s">
        <v>2020</v>
      </c>
      <c r="F245" s="152" t="s">
        <v>2021</v>
      </c>
      <c r="G245" s="153" t="s">
        <v>168</v>
      </c>
      <c r="H245" s="190">
        <v>52.828000000000003</v>
      </c>
      <c r="I245" s="191"/>
      <c r="J245" s="191"/>
      <c r="K245" s="192"/>
      <c r="L245" s="187"/>
      <c r="M245" s="193"/>
      <c r="N245" s="194"/>
      <c r="O245" s="195"/>
      <c r="P245" s="195"/>
      <c r="Q245" s="195"/>
      <c r="R245" s="195"/>
      <c r="S245" s="195"/>
      <c r="T245" s="196"/>
      <c r="U245" s="259"/>
      <c r="V245" s="259"/>
      <c r="W245" s="259"/>
      <c r="X245" s="259"/>
      <c r="Y245" s="259"/>
      <c r="Z245" s="259"/>
      <c r="AA245" s="259"/>
      <c r="AB245" s="259"/>
      <c r="AC245" s="259"/>
      <c r="AD245" s="259"/>
      <c r="AE245" s="259"/>
      <c r="AR245" s="197"/>
      <c r="AT245" s="197"/>
      <c r="AU245" s="197"/>
      <c r="AY245" s="185"/>
      <c r="BE245" s="198"/>
      <c r="BF245" s="198"/>
      <c r="BG245" s="198"/>
      <c r="BH245" s="198"/>
      <c r="BI245" s="198"/>
      <c r="BJ245" s="185"/>
      <c r="BK245" s="198"/>
      <c r="BL245" s="185"/>
      <c r="BM245" s="197"/>
    </row>
    <row r="246" spans="1:65" s="184" customFormat="1" ht="45" customHeight="1" x14ac:dyDescent="0.2">
      <c r="A246" s="259"/>
      <c r="B246" s="188"/>
      <c r="C246" s="189" t="s">
        <v>727</v>
      </c>
      <c r="D246" s="189" t="s">
        <v>162</v>
      </c>
      <c r="E246" s="151" t="s">
        <v>2022</v>
      </c>
      <c r="F246" s="461" t="s">
        <v>3398</v>
      </c>
      <c r="G246" s="153" t="s">
        <v>168</v>
      </c>
      <c r="H246" s="190">
        <v>30.15</v>
      </c>
      <c r="I246" s="191"/>
      <c r="J246" s="191"/>
      <c r="K246" s="192"/>
      <c r="L246" s="187"/>
      <c r="M246" s="193"/>
      <c r="N246" s="194"/>
      <c r="O246" s="195"/>
      <c r="P246" s="195"/>
      <c r="Q246" s="195"/>
      <c r="R246" s="195"/>
      <c r="S246" s="195"/>
      <c r="T246" s="196"/>
      <c r="U246" s="259"/>
      <c r="V246" s="259"/>
      <c r="W246" s="259"/>
      <c r="X246" s="259"/>
      <c r="Y246" s="259"/>
      <c r="Z246" s="259"/>
      <c r="AA246" s="259"/>
      <c r="AB246" s="259"/>
      <c r="AC246" s="259"/>
      <c r="AD246" s="259"/>
      <c r="AE246" s="259"/>
      <c r="AR246" s="197"/>
      <c r="AT246" s="197"/>
      <c r="AU246" s="197"/>
      <c r="AY246" s="185"/>
      <c r="BE246" s="198"/>
      <c r="BF246" s="198"/>
      <c r="BG246" s="198"/>
      <c r="BH246" s="198"/>
      <c r="BI246" s="198"/>
      <c r="BJ246" s="185"/>
      <c r="BK246" s="198"/>
      <c r="BL246" s="185"/>
      <c r="BM246" s="197"/>
    </row>
    <row r="247" spans="1:65" s="12" customFormat="1" ht="22.9" customHeight="1" x14ac:dyDescent="0.2">
      <c r="B247" s="137"/>
      <c r="D247" s="138" t="s">
        <v>69</v>
      </c>
      <c r="E247" s="147" t="s">
        <v>183</v>
      </c>
      <c r="F247" s="147" t="s">
        <v>195</v>
      </c>
      <c r="J247" s="148"/>
      <c r="L247" s="137"/>
      <c r="M247" s="141"/>
      <c r="N247" s="142"/>
      <c r="O247" s="142"/>
      <c r="P247" s="143"/>
      <c r="Q247" s="142"/>
      <c r="R247" s="143"/>
      <c r="S247" s="142"/>
      <c r="T247" s="144"/>
      <c r="AR247" s="138"/>
      <c r="AT247" s="145"/>
      <c r="AU247" s="145"/>
      <c r="AY247" s="138"/>
      <c r="BK247" s="146"/>
    </row>
    <row r="248" spans="1:65" s="184" customFormat="1" ht="24.2" customHeight="1" x14ac:dyDescent="0.2">
      <c r="A248" s="259"/>
      <c r="B248" s="188"/>
      <c r="C248" s="189" t="s">
        <v>572</v>
      </c>
      <c r="D248" s="189" t="s">
        <v>162</v>
      </c>
      <c r="E248" s="151" t="s">
        <v>2024</v>
      </c>
      <c r="F248" s="152" t="s">
        <v>2025</v>
      </c>
      <c r="G248" s="153" t="s">
        <v>168</v>
      </c>
      <c r="H248" s="190">
        <v>161.56800000000001</v>
      </c>
      <c r="I248" s="191"/>
      <c r="J248" s="191"/>
      <c r="K248" s="192"/>
      <c r="L248" s="187"/>
      <c r="M248" s="193"/>
      <c r="N248" s="194"/>
      <c r="O248" s="195"/>
      <c r="P248" s="195"/>
      <c r="Q248" s="195"/>
      <c r="R248" s="195"/>
      <c r="S248" s="195"/>
      <c r="T248" s="196"/>
      <c r="U248" s="259"/>
      <c r="V248" s="259"/>
      <c r="W248" s="259"/>
      <c r="X248" s="259"/>
      <c r="Y248" s="259"/>
      <c r="Z248" s="259"/>
      <c r="AA248" s="259"/>
      <c r="AB248" s="259"/>
      <c r="AC248" s="259"/>
      <c r="AD248" s="259"/>
      <c r="AE248" s="259"/>
      <c r="AR248" s="197"/>
      <c r="AT248" s="197"/>
      <c r="AU248" s="197"/>
      <c r="AY248" s="185"/>
      <c r="BE248" s="198"/>
      <c r="BF248" s="198"/>
      <c r="BG248" s="198"/>
      <c r="BH248" s="198"/>
      <c r="BI248" s="198"/>
      <c r="BJ248" s="185"/>
      <c r="BK248" s="198"/>
      <c r="BL248" s="185"/>
      <c r="BM248" s="197"/>
    </row>
    <row r="249" spans="1:65" s="184" customFormat="1" ht="37.5" customHeight="1" x14ac:dyDescent="0.2">
      <c r="A249" s="259"/>
      <c r="B249" s="188"/>
      <c r="C249" s="167" t="s">
        <v>214</v>
      </c>
      <c r="D249" s="167" t="s">
        <v>261</v>
      </c>
      <c r="E249" s="168" t="s">
        <v>1977</v>
      </c>
      <c r="F249" s="224" t="s">
        <v>2026</v>
      </c>
      <c r="G249" s="383" t="s">
        <v>168</v>
      </c>
      <c r="H249" s="384">
        <v>164.79900000000001</v>
      </c>
      <c r="I249" s="385"/>
      <c r="J249" s="385"/>
      <c r="K249" s="386"/>
      <c r="L249" s="237"/>
      <c r="M249" s="175"/>
      <c r="N249" s="176"/>
      <c r="O249" s="195"/>
      <c r="P249" s="195"/>
      <c r="Q249" s="195"/>
      <c r="R249" s="195"/>
      <c r="S249" s="195"/>
      <c r="T249" s="196"/>
      <c r="U249" s="259"/>
      <c r="V249" s="259"/>
      <c r="W249" s="259"/>
      <c r="X249" s="259"/>
      <c r="Y249" s="259"/>
      <c r="Z249" s="259"/>
      <c r="AA249" s="259"/>
      <c r="AB249" s="259"/>
      <c r="AC249" s="259"/>
      <c r="AD249" s="259"/>
      <c r="AE249" s="259"/>
      <c r="AR249" s="197"/>
      <c r="AT249" s="197"/>
      <c r="AU249" s="197"/>
      <c r="AY249" s="185"/>
      <c r="BE249" s="198"/>
      <c r="BF249" s="198"/>
      <c r="BG249" s="198"/>
      <c r="BH249" s="198"/>
      <c r="BI249" s="198"/>
      <c r="BJ249" s="185"/>
      <c r="BK249" s="198"/>
      <c r="BL249" s="185"/>
      <c r="BM249" s="197"/>
    </row>
    <row r="250" spans="1:65" s="184" customFormat="1" ht="16.5" customHeight="1" x14ac:dyDescent="0.2">
      <c r="A250" s="225"/>
      <c r="B250" s="188"/>
      <c r="C250" s="189" t="s">
        <v>575</v>
      </c>
      <c r="D250" s="189" t="s">
        <v>162</v>
      </c>
      <c r="E250" s="151" t="s">
        <v>877</v>
      </c>
      <c r="F250" s="236" t="s">
        <v>878</v>
      </c>
      <c r="G250" s="458" t="s">
        <v>3417</v>
      </c>
      <c r="H250" s="459">
        <v>600</v>
      </c>
      <c r="I250" s="374"/>
      <c r="J250" s="374"/>
      <c r="K250" s="387"/>
      <c r="L250" s="230"/>
      <c r="M250" s="193"/>
      <c r="N250" s="194"/>
      <c r="O250" s="195"/>
      <c r="P250" s="195"/>
      <c r="Q250" s="195"/>
      <c r="R250" s="195"/>
      <c r="S250" s="195"/>
      <c r="T250" s="196"/>
      <c r="U250" s="259"/>
      <c r="V250" s="259"/>
      <c r="W250" s="259"/>
      <c r="X250" s="259"/>
      <c r="Y250" s="259"/>
      <c r="Z250" s="259"/>
      <c r="AA250" s="259"/>
      <c r="AB250" s="259"/>
      <c r="AC250" s="259"/>
      <c r="AD250" s="259"/>
      <c r="AE250" s="259"/>
      <c r="AR250" s="197"/>
      <c r="AT250" s="197"/>
      <c r="AU250" s="197"/>
      <c r="AY250" s="185"/>
      <c r="BE250" s="198"/>
      <c r="BF250" s="198"/>
      <c r="BG250" s="198"/>
      <c r="BH250" s="198"/>
      <c r="BI250" s="198"/>
      <c r="BJ250" s="185"/>
      <c r="BK250" s="198"/>
      <c r="BL250" s="185"/>
      <c r="BM250" s="197"/>
    </row>
    <row r="251" spans="1:65" s="184" customFormat="1" ht="30" customHeight="1" x14ac:dyDescent="0.2">
      <c r="A251" s="259"/>
      <c r="B251" s="188"/>
      <c r="C251" s="189" t="s">
        <v>741</v>
      </c>
      <c r="D251" s="189" t="s">
        <v>162</v>
      </c>
      <c r="E251" s="151" t="s">
        <v>879</v>
      </c>
      <c r="F251" s="461" t="s">
        <v>3319</v>
      </c>
      <c r="G251" s="372" t="s">
        <v>266</v>
      </c>
      <c r="H251" s="534">
        <v>9</v>
      </c>
      <c r="I251" s="374"/>
      <c r="J251" s="374"/>
      <c r="K251" s="387"/>
      <c r="L251" s="230"/>
      <c r="M251" s="193"/>
      <c r="N251" s="194"/>
      <c r="O251" s="195"/>
      <c r="P251" s="195"/>
      <c r="Q251" s="195"/>
      <c r="R251" s="195"/>
      <c r="S251" s="195"/>
      <c r="T251" s="196"/>
      <c r="U251" s="259"/>
      <c r="V251" s="259"/>
      <c r="W251" s="259"/>
      <c r="X251" s="259"/>
      <c r="Y251" s="259"/>
      <c r="Z251" s="259"/>
      <c r="AA251" s="259"/>
      <c r="AB251" s="259"/>
      <c r="AC251" s="259"/>
      <c r="AD251" s="259"/>
      <c r="AE251" s="259"/>
      <c r="AR251" s="197"/>
      <c r="AT251" s="197"/>
      <c r="AU251" s="197"/>
      <c r="AY251" s="185"/>
      <c r="BE251" s="198"/>
      <c r="BF251" s="198"/>
      <c r="BG251" s="198"/>
      <c r="BH251" s="198"/>
      <c r="BI251" s="198"/>
      <c r="BJ251" s="185"/>
      <c r="BK251" s="198"/>
      <c r="BL251" s="185"/>
      <c r="BM251" s="197"/>
    </row>
    <row r="252" spans="1:65" s="184" customFormat="1" ht="37.9" customHeight="1" x14ac:dyDescent="0.2">
      <c r="A252" s="259"/>
      <c r="B252" s="188"/>
      <c r="C252" s="189" t="s">
        <v>578</v>
      </c>
      <c r="D252" s="189" t="s">
        <v>162</v>
      </c>
      <c r="E252" s="151" t="s">
        <v>197</v>
      </c>
      <c r="F252" s="152" t="s">
        <v>198</v>
      </c>
      <c r="G252" s="153" t="s">
        <v>168</v>
      </c>
      <c r="H252" s="190">
        <v>1301.306</v>
      </c>
      <c r="I252" s="191"/>
      <c r="J252" s="191"/>
      <c r="K252" s="192"/>
      <c r="L252" s="187"/>
      <c r="M252" s="193"/>
      <c r="N252" s="194"/>
      <c r="O252" s="195"/>
      <c r="P252" s="195"/>
      <c r="Q252" s="195"/>
      <c r="R252" s="195"/>
      <c r="S252" s="195"/>
      <c r="T252" s="196"/>
      <c r="U252" s="259"/>
      <c r="V252" s="259"/>
      <c r="W252" s="259"/>
      <c r="X252" s="259"/>
      <c r="Y252" s="259"/>
      <c r="Z252" s="259"/>
      <c r="AA252" s="259"/>
      <c r="AB252" s="259"/>
      <c r="AC252" s="259"/>
      <c r="AD252" s="259"/>
      <c r="AE252" s="259"/>
      <c r="AR252" s="197"/>
      <c r="AT252" s="197"/>
      <c r="AU252" s="197"/>
      <c r="AY252" s="185"/>
      <c r="BE252" s="198"/>
      <c r="BF252" s="198"/>
      <c r="BG252" s="198"/>
      <c r="BH252" s="198"/>
      <c r="BI252" s="198"/>
      <c r="BJ252" s="185"/>
      <c r="BK252" s="198"/>
      <c r="BL252" s="185"/>
      <c r="BM252" s="197"/>
    </row>
    <row r="253" spans="1:65" s="184" customFormat="1" ht="44.25" customHeight="1" x14ac:dyDescent="0.2">
      <c r="A253" s="259"/>
      <c r="B253" s="188"/>
      <c r="C253" s="189" t="s">
        <v>746</v>
      </c>
      <c r="D253" s="189" t="s">
        <v>162</v>
      </c>
      <c r="E253" s="151" t="s">
        <v>200</v>
      </c>
      <c r="F253" s="152" t="s">
        <v>201</v>
      </c>
      <c r="G253" s="153" t="s">
        <v>168</v>
      </c>
      <c r="H253" s="190">
        <v>2602.6120000000001</v>
      </c>
      <c r="I253" s="191"/>
      <c r="J253" s="191"/>
      <c r="K253" s="192"/>
      <c r="L253" s="187"/>
      <c r="M253" s="193"/>
      <c r="N253" s="194"/>
      <c r="O253" s="195"/>
      <c r="P253" s="195"/>
      <c r="Q253" s="195"/>
      <c r="R253" s="195"/>
      <c r="S253" s="195"/>
      <c r="T253" s="196"/>
      <c r="U253" s="259"/>
      <c r="V253" s="259"/>
      <c r="W253" s="259"/>
      <c r="X253" s="259"/>
      <c r="Y253" s="259"/>
      <c r="Z253" s="259"/>
      <c r="AA253" s="259"/>
      <c r="AB253" s="259"/>
      <c r="AC253" s="259"/>
      <c r="AD253" s="259"/>
      <c r="AE253" s="259"/>
      <c r="AR253" s="197"/>
      <c r="AT253" s="197"/>
      <c r="AU253" s="197"/>
      <c r="AY253" s="185"/>
      <c r="BE253" s="198"/>
      <c r="BF253" s="198"/>
      <c r="BG253" s="198"/>
      <c r="BH253" s="198"/>
      <c r="BI253" s="198"/>
      <c r="BJ253" s="185"/>
      <c r="BK253" s="198"/>
      <c r="BL253" s="185"/>
      <c r="BM253" s="197"/>
    </row>
    <row r="254" spans="1:65" s="184" customFormat="1" ht="37.9" customHeight="1" x14ac:dyDescent="0.2">
      <c r="A254" s="259"/>
      <c r="B254" s="188"/>
      <c r="C254" s="189" t="s">
        <v>581</v>
      </c>
      <c r="D254" s="189" t="s">
        <v>162</v>
      </c>
      <c r="E254" s="151" t="s">
        <v>203</v>
      </c>
      <c r="F254" s="152" t="s">
        <v>204</v>
      </c>
      <c r="G254" s="153" t="s">
        <v>168</v>
      </c>
      <c r="H254" s="190">
        <v>1301.306</v>
      </c>
      <c r="I254" s="191"/>
      <c r="J254" s="191"/>
      <c r="K254" s="192"/>
      <c r="L254" s="187"/>
      <c r="M254" s="193"/>
      <c r="N254" s="194"/>
      <c r="O254" s="195"/>
      <c r="P254" s="195"/>
      <c r="Q254" s="195"/>
      <c r="R254" s="195"/>
      <c r="S254" s="195"/>
      <c r="T254" s="196"/>
      <c r="U254" s="259"/>
      <c r="V254" s="259"/>
      <c r="W254" s="259"/>
      <c r="X254" s="259"/>
      <c r="Y254" s="259"/>
      <c r="Z254" s="259"/>
      <c r="AA254" s="259"/>
      <c r="AB254" s="259"/>
      <c r="AC254" s="259"/>
      <c r="AD254" s="259"/>
      <c r="AE254" s="259"/>
      <c r="AR254" s="197"/>
      <c r="AT254" s="197"/>
      <c r="AU254" s="197"/>
      <c r="AY254" s="185"/>
      <c r="BE254" s="198"/>
      <c r="BF254" s="198"/>
      <c r="BG254" s="198"/>
      <c r="BH254" s="198"/>
      <c r="BI254" s="198"/>
      <c r="BJ254" s="185"/>
      <c r="BK254" s="198"/>
      <c r="BL254" s="185"/>
      <c r="BM254" s="197"/>
    </row>
    <row r="255" spans="1:65" s="184" customFormat="1" ht="24.2" customHeight="1" x14ac:dyDescent="0.2">
      <c r="A255" s="259"/>
      <c r="B255" s="188"/>
      <c r="C255" s="189" t="s">
        <v>753</v>
      </c>
      <c r="D255" s="189" t="s">
        <v>162</v>
      </c>
      <c r="E255" s="151" t="s">
        <v>880</v>
      </c>
      <c r="F255" s="152" t="s">
        <v>881</v>
      </c>
      <c r="G255" s="153" t="s">
        <v>168</v>
      </c>
      <c r="H255" s="190">
        <v>1825.15</v>
      </c>
      <c r="I255" s="191"/>
      <c r="J255" s="191"/>
      <c r="K255" s="192"/>
      <c r="L255" s="187"/>
      <c r="M255" s="193"/>
      <c r="N255" s="194"/>
      <c r="O255" s="195"/>
      <c r="P255" s="195"/>
      <c r="Q255" s="195"/>
      <c r="R255" s="195"/>
      <c r="S255" s="195"/>
      <c r="T255" s="196"/>
      <c r="U255" s="259"/>
      <c r="V255" s="259"/>
      <c r="W255" s="259"/>
      <c r="X255" s="259"/>
      <c r="Y255" s="259"/>
      <c r="Z255" s="259"/>
      <c r="AA255" s="259"/>
      <c r="AB255" s="259"/>
      <c r="AC255" s="259"/>
      <c r="AD255" s="259"/>
      <c r="AE255" s="259"/>
      <c r="AR255" s="197"/>
      <c r="AT255" s="197"/>
      <c r="AU255" s="197"/>
      <c r="AY255" s="185"/>
      <c r="BE255" s="198"/>
      <c r="BF255" s="198"/>
      <c r="BG255" s="198"/>
      <c r="BH255" s="198"/>
      <c r="BI255" s="198"/>
      <c r="BJ255" s="185"/>
      <c r="BK255" s="198"/>
      <c r="BL255" s="185"/>
      <c r="BM255" s="197"/>
    </row>
    <row r="256" spans="1:65" s="184" customFormat="1" ht="24.2" customHeight="1" x14ac:dyDescent="0.2">
      <c r="A256" s="259"/>
      <c r="B256" s="188"/>
      <c r="C256" s="189" t="s">
        <v>585</v>
      </c>
      <c r="D256" s="189" t="s">
        <v>162</v>
      </c>
      <c r="E256" s="151" t="s">
        <v>206</v>
      </c>
      <c r="F256" s="152" t="s">
        <v>207</v>
      </c>
      <c r="G256" s="153" t="s">
        <v>168</v>
      </c>
      <c r="H256" s="190">
        <v>20.36</v>
      </c>
      <c r="I256" s="191"/>
      <c r="J256" s="191"/>
      <c r="K256" s="192"/>
      <c r="L256" s="187"/>
      <c r="M256" s="193"/>
      <c r="N256" s="194"/>
      <c r="O256" s="195"/>
      <c r="P256" s="195"/>
      <c r="Q256" s="195"/>
      <c r="R256" s="195"/>
      <c r="S256" s="195"/>
      <c r="T256" s="196"/>
      <c r="U256" s="259"/>
      <c r="V256" s="259"/>
      <c r="W256" s="259"/>
      <c r="X256" s="259"/>
      <c r="Y256" s="259"/>
      <c r="Z256" s="259"/>
      <c r="AA256" s="259"/>
      <c r="AB256" s="259"/>
      <c r="AC256" s="259"/>
      <c r="AD256" s="259"/>
      <c r="AE256" s="259"/>
      <c r="AR256" s="197"/>
      <c r="AT256" s="197"/>
      <c r="AU256" s="197"/>
      <c r="AY256" s="185"/>
      <c r="BE256" s="198"/>
      <c r="BF256" s="198"/>
      <c r="BG256" s="198"/>
      <c r="BH256" s="198"/>
      <c r="BI256" s="198"/>
      <c r="BJ256" s="185"/>
      <c r="BK256" s="198"/>
      <c r="BL256" s="185"/>
      <c r="BM256" s="197"/>
    </row>
    <row r="257" spans="1:65" s="184" customFormat="1" ht="24.2" customHeight="1" x14ac:dyDescent="0.2">
      <c r="A257" s="259"/>
      <c r="B257" s="188"/>
      <c r="C257" s="189" t="s">
        <v>759</v>
      </c>
      <c r="D257" s="189" t="s">
        <v>162</v>
      </c>
      <c r="E257" s="151" t="s">
        <v>882</v>
      </c>
      <c r="F257" s="152" t="s">
        <v>883</v>
      </c>
      <c r="G257" s="153" t="s">
        <v>168</v>
      </c>
      <c r="H257" s="190">
        <v>67.908000000000001</v>
      </c>
      <c r="I257" s="191"/>
      <c r="J257" s="191"/>
      <c r="K257" s="192"/>
      <c r="L257" s="187"/>
      <c r="M257" s="193"/>
      <c r="N257" s="194"/>
      <c r="O257" s="195"/>
      <c r="P257" s="195"/>
      <c r="Q257" s="195"/>
      <c r="R257" s="195"/>
      <c r="S257" s="195"/>
      <c r="T257" s="196"/>
      <c r="U257" s="259"/>
      <c r="V257" s="259"/>
      <c r="W257" s="259"/>
      <c r="X257" s="259"/>
      <c r="Y257" s="259"/>
      <c r="Z257" s="259"/>
      <c r="AA257" s="259"/>
      <c r="AB257" s="259"/>
      <c r="AC257" s="259"/>
      <c r="AD257" s="259"/>
      <c r="AE257" s="259"/>
      <c r="AR257" s="197"/>
      <c r="AT257" s="197"/>
      <c r="AU257" s="197"/>
      <c r="AY257" s="185"/>
      <c r="BE257" s="198"/>
      <c r="BF257" s="198"/>
      <c r="BG257" s="198"/>
      <c r="BH257" s="198"/>
      <c r="BI257" s="198"/>
      <c r="BJ257" s="185"/>
      <c r="BK257" s="198"/>
      <c r="BL257" s="185"/>
      <c r="BM257" s="197"/>
    </row>
    <row r="258" spans="1:65" s="184" customFormat="1" ht="16.5" customHeight="1" x14ac:dyDescent="0.2">
      <c r="A258" s="259"/>
      <c r="B258" s="188"/>
      <c r="C258" s="189" t="s">
        <v>588</v>
      </c>
      <c r="D258" s="189" t="s">
        <v>162</v>
      </c>
      <c r="E258" s="151" t="s">
        <v>209</v>
      </c>
      <c r="F258" s="152" t="s">
        <v>210</v>
      </c>
      <c r="G258" s="153" t="s">
        <v>168</v>
      </c>
      <c r="H258" s="190">
        <v>1301.306</v>
      </c>
      <c r="I258" s="191"/>
      <c r="J258" s="191"/>
      <c r="K258" s="192"/>
      <c r="L258" s="187"/>
      <c r="M258" s="193"/>
      <c r="N258" s="194"/>
      <c r="O258" s="195"/>
      <c r="P258" s="195"/>
      <c r="Q258" s="195"/>
      <c r="R258" s="195"/>
      <c r="S258" s="195"/>
      <c r="T258" s="196"/>
      <c r="U258" s="259"/>
      <c r="V258" s="259"/>
      <c r="W258" s="259"/>
      <c r="X258" s="259"/>
      <c r="Y258" s="259"/>
      <c r="Z258" s="259"/>
      <c r="AA258" s="259"/>
      <c r="AB258" s="259"/>
      <c r="AC258" s="259"/>
      <c r="AD258" s="259"/>
      <c r="AE258" s="259"/>
      <c r="AR258" s="197"/>
      <c r="AT258" s="197"/>
      <c r="AU258" s="197"/>
      <c r="AY258" s="185"/>
      <c r="BE258" s="198"/>
      <c r="BF258" s="198"/>
      <c r="BG258" s="198"/>
      <c r="BH258" s="198"/>
      <c r="BI258" s="198"/>
      <c r="BJ258" s="185"/>
      <c r="BK258" s="198"/>
      <c r="BL258" s="185"/>
      <c r="BM258" s="197"/>
    </row>
    <row r="259" spans="1:65" s="184" customFormat="1" ht="16.5" customHeight="1" x14ac:dyDescent="0.2">
      <c r="A259" s="259"/>
      <c r="B259" s="188"/>
      <c r="C259" s="189" t="s">
        <v>764</v>
      </c>
      <c r="D259" s="189" t="s">
        <v>162</v>
      </c>
      <c r="E259" s="151" t="s">
        <v>212</v>
      </c>
      <c r="F259" s="152" t="s">
        <v>213</v>
      </c>
      <c r="G259" s="153" t="s">
        <v>168</v>
      </c>
      <c r="H259" s="190">
        <v>1301.306</v>
      </c>
      <c r="I259" s="191"/>
      <c r="J259" s="191"/>
      <c r="K259" s="192"/>
      <c r="L259" s="187"/>
      <c r="M259" s="193"/>
      <c r="N259" s="194"/>
      <c r="O259" s="195"/>
      <c r="P259" s="195"/>
      <c r="Q259" s="195"/>
      <c r="R259" s="195"/>
      <c r="S259" s="195"/>
      <c r="T259" s="196"/>
      <c r="U259" s="259"/>
      <c r="V259" s="259"/>
      <c r="W259" s="259"/>
      <c r="X259" s="259"/>
      <c r="Y259" s="259"/>
      <c r="Z259" s="259"/>
      <c r="AA259" s="259"/>
      <c r="AB259" s="259"/>
      <c r="AC259" s="259"/>
      <c r="AD259" s="259"/>
      <c r="AE259" s="259"/>
      <c r="AR259" s="197"/>
      <c r="AT259" s="197"/>
      <c r="AU259" s="197"/>
      <c r="AY259" s="185"/>
      <c r="BE259" s="198"/>
      <c r="BF259" s="198"/>
      <c r="BG259" s="198"/>
      <c r="BH259" s="198"/>
      <c r="BI259" s="198"/>
      <c r="BJ259" s="185"/>
      <c r="BK259" s="198"/>
      <c r="BL259" s="185"/>
      <c r="BM259" s="197"/>
    </row>
    <row r="260" spans="1:65" s="184" customFormat="1" ht="16.5" customHeight="1" x14ac:dyDescent="0.2">
      <c r="A260" s="259"/>
      <c r="B260" s="188"/>
      <c r="C260" s="189" t="s">
        <v>590</v>
      </c>
      <c r="D260" s="189" t="s">
        <v>162</v>
      </c>
      <c r="E260" s="151" t="s">
        <v>884</v>
      </c>
      <c r="F260" s="152" t="s">
        <v>885</v>
      </c>
      <c r="G260" s="153" t="s">
        <v>168</v>
      </c>
      <c r="H260" s="190">
        <v>2344.5500000000002</v>
      </c>
      <c r="I260" s="191"/>
      <c r="J260" s="191"/>
      <c r="K260" s="192"/>
      <c r="L260" s="187"/>
      <c r="M260" s="193"/>
      <c r="N260" s="194"/>
      <c r="O260" s="195"/>
      <c r="P260" s="195"/>
      <c r="Q260" s="195"/>
      <c r="R260" s="195"/>
      <c r="S260" s="195"/>
      <c r="T260" s="196"/>
      <c r="U260" s="259"/>
      <c r="V260" s="259"/>
      <c r="W260" s="259"/>
      <c r="X260" s="259"/>
      <c r="Y260" s="259"/>
      <c r="Z260" s="259"/>
      <c r="AA260" s="259"/>
      <c r="AB260" s="259"/>
      <c r="AC260" s="259"/>
      <c r="AD260" s="259"/>
      <c r="AE260" s="259"/>
      <c r="AR260" s="197"/>
      <c r="AT260" s="197"/>
      <c r="AU260" s="197"/>
      <c r="AY260" s="185"/>
      <c r="BE260" s="198"/>
      <c r="BF260" s="198"/>
      <c r="BG260" s="198"/>
      <c r="BH260" s="198"/>
      <c r="BI260" s="198"/>
      <c r="BJ260" s="185"/>
      <c r="BK260" s="198"/>
      <c r="BL260" s="185"/>
      <c r="BM260" s="197"/>
    </row>
    <row r="261" spans="1:65" s="12" customFormat="1" ht="22.9" customHeight="1" x14ac:dyDescent="0.2">
      <c r="B261" s="137"/>
      <c r="D261" s="138" t="s">
        <v>69</v>
      </c>
      <c r="E261" s="147" t="s">
        <v>214</v>
      </c>
      <c r="F261" s="147" t="s">
        <v>215</v>
      </c>
      <c r="J261" s="148"/>
      <c r="L261" s="137"/>
      <c r="M261" s="141"/>
      <c r="N261" s="142"/>
      <c r="O261" s="142"/>
      <c r="P261" s="143"/>
      <c r="Q261" s="142"/>
      <c r="R261" s="143"/>
      <c r="S261" s="142"/>
      <c r="T261" s="144"/>
      <c r="AR261" s="138"/>
      <c r="AT261" s="145"/>
      <c r="AU261" s="145"/>
      <c r="AY261" s="138"/>
      <c r="BK261" s="146"/>
    </row>
    <row r="262" spans="1:65" s="184" customFormat="1" ht="24.2" customHeight="1" x14ac:dyDescent="0.2">
      <c r="A262" s="259"/>
      <c r="B262" s="188"/>
      <c r="C262" s="189" t="s">
        <v>765</v>
      </c>
      <c r="D262" s="189" t="s">
        <v>162</v>
      </c>
      <c r="E262" s="151" t="s">
        <v>2027</v>
      </c>
      <c r="F262" s="152" t="s">
        <v>2028</v>
      </c>
      <c r="G262" s="153" t="s">
        <v>219</v>
      </c>
      <c r="H262" s="190">
        <v>3695.9679999999998</v>
      </c>
      <c r="I262" s="191"/>
      <c r="J262" s="191"/>
      <c r="K262" s="192"/>
      <c r="L262" s="187"/>
      <c r="M262" s="193"/>
      <c r="N262" s="194"/>
      <c r="O262" s="195"/>
      <c r="P262" s="195"/>
      <c r="Q262" s="195"/>
      <c r="R262" s="195"/>
      <c r="S262" s="195"/>
      <c r="T262" s="196"/>
      <c r="U262" s="259"/>
      <c r="V262" s="259"/>
      <c r="W262" s="259"/>
      <c r="X262" s="259"/>
      <c r="Y262" s="259"/>
      <c r="Z262" s="259"/>
      <c r="AA262" s="259"/>
      <c r="AB262" s="259"/>
      <c r="AC262" s="259"/>
      <c r="AD262" s="259"/>
      <c r="AE262" s="259"/>
      <c r="AR262" s="197"/>
      <c r="AT262" s="197"/>
      <c r="AU262" s="197"/>
      <c r="AY262" s="185"/>
      <c r="BE262" s="198"/>
      <c r="BF262" s="198"/>
      <c r="BG262" s="198"/>
      <c r="BH262" s="198"/>
      <c r="BI262" s="198"/>
      <c r="BJ262" s="185"/>
      <c r="BK262" s="198"/>
      <c r="BL262" s="185"/>
      <c r="BM262" s="197"/>
    </row>
    <row r="263" spans="1:65" s="12" customFormat="1" ht="25.9" customHeight="1" x14ac:dyDescent="0.2">
      <c r="B263" s="137"/>
      <c r="D263" s="138" t="s">
        <v>69</v>
      </c>
      <c r="E263" s="139" t="s">
        <v>255</v>
      </c>
      <c r="F263" s="139" t="s">
        <v>256</v>
      </c>
      <c r="J263" s="140"/>
      <c r="L263" s="137"/>
      <c r="M263" s="141"/>
      <c r="N263" s="142"/>
      <c r="O263" s="142"/>
      <c r="P263" s="143"/>
      <c r="Q263" s="142"/>
      <c r="R263" s="143"/>
      <c r="S263" s="142"/>
      <c r="T263" s="144"/>
      <c r="AR263" s="138"/>
      <c r="AT263" s="145"/>
      <c r="AU263" s="145"/>
      <c r="AY263" s="138"/>
      <c r="BK263" s="146"/>
    </row>
    <row r="264" spans="1:65" s="12" customFormat="1" ht="22.9" customHeight="1" x14ac:dyDescent="0.2">
      <c r="B264" s="137"/>
      <c r="D264" s="138" t="s">
        <v>69</v>
      </c>
      <c r="E264" s="147" t="s">
        <v>930</v>
      </c>
      <c r="F264" s="147" t="s">
        <v>931</v>
      </c>
      <c r="J264" s="148"/>
      <c r="L264" s="137"/>
      <c r="M264" s="141"/>
      <c r="N264" s="142"/>
      <c r="O264" s="142"/>
      <c r="P264" s="143"/>
      <c r="Q264" s="142"/>
      <c r="R264" s="143"/>
      <c r="S264" s="142"/>
      <c r="T264" s="144"/>
      <c r="AR264" s="138"/>
      <c r="AT264" s="145"/>
      <c r="AU264" s="145"/>
      <c r="AY264" s="138"/>
      <c r="BK264" s="146"/>
    </row>
    <row r="265" spans="1:65" s="184" customFormat="1" ht="24.2" customHeight="1" x14ac:dyDescent="0.2">
      <c r="A265" s="259"/>
      <c r="B265" s="188"/>
      <c r="C265" s="189" t="s">
        <v>593</v>
      </c>
      <c r="D265" s="189" t="s">
        <v>162</v>
      </c>
      <c r="E265" s="151" t="s">
        <v>2029</v>
      </c>
      <c r="F265" s="152" t="s">
        <v>2030</v>
      </c>
      <c r="G265" s="153" t="s">
        <v>168</v>
      </c>
      <c r="H265" s="190">
        <v>1136.3340000000001</v>
      </c>
      <c r="I265" s="191"/>
      <c r="J265" s="191"/>
      <c r="K265" s="192"/>
      <c r="L265" s="187"/>
      <c r="M265" s="193"/>
      <c r="N265" s="194"/>
      <c r="O265" s="195"/>
      <c r="P265" s="195"/>
      <c r="Q265" s="195"/>
      <c r="R265" s="195"/>
      <c r="S265" s="195"/>
      <c r="T265" s="196"/>
      <c r="U265" s="259"/>
      <c r="V265" s="259"/>
      <c r="W265" s="259"/>
      <c r="X265" s="259"/>
      <c r="Y265" s="259"/>
      <c r="Z265" s="259"/>
      <c r="AA265" s="259"/>
      <c r="AB265" s="259"/>
      <c r="AC265" s="259"/>
      <c r="AD265" s="259"/>
      <c r="AE265" s="259"/>
      <c r="AR265" s="197"/>
      <c r="AT265" s="197"/>
      <c r="AU265" s="197"/>
      <c r="AY265" s="185"/>
      <c r="BE265" s="198"/>
      <c r="BF265" s="198"/>
      <c r="BG265" s="198"/>
      <c r="BH265" s="198"/>
      <c r="BI265" s="198"/>
      <c r="BJ265" s="185"/>
      <c r="BK265" s="198"/>
      <c r="BL265" s="185"/>
      <c r="BM265" s="197"/>
    </row>
    <row r="266" spans="1:65" s="184" customFormat="1" ht="21.75" customHeight="1" x14ac:dyDescent="0.2">
      <c r="A266" s="259"/>
      <c r="B266" s="188"/>
      <c r="C266" s="189" t="s">
        <v>965</v>
      </c>
      <c r="D266" s="189" t="s">
        <v>162</v>
      </c>
      <c r="E266" s="151" t="s">
        <v>2031</v>
      </c>
      <c r="F266" s="152" t="s">
        <v>2032</v>
      </c>
      <c r="G266" s="153" t="s">
        <v>168</v>
      </c>
      <c r="H266" s="190">
        <v>49.478000000000002</v>
      </c>
      <c r="I266" s="191"/>
      <c r="J266" s="191"/>
      <c r="K266" s="192"/>
      <c r="L266" s="187"/>
      <c r="M266" s="193"/>
      <c r="N266" s="194"/>
      <c r="O266" s="195"/>
      <c r="P266" s="195"/>
      <c r="Q266" s="195"/>
      <c r="R266" s="195"/>
      <c r="S266" s="195"/>
      <c r="T266" s="196"/>
      <c r="U266" s="259"/>
      <c r="V266" s="259"/>
      <c r="W266" s="259"/>
      <c r="X266" s="259"/>
      <c r="Y266" s="259"/>
      <c r="Z266" s="259"/>
      <c r="AA266" s="259"/>
      <c r="AB266" s="259"/>
      <c r="AC266" s="259"/>
      <c r="AD266" s="259"/>
      <c r="AE266" s="259"/>
      <c r="AR266" s="197"/>
      <c r="AT266" s="197"/>
      <c r="AU266" s="197"/>
      <c r="AY266" s="185"/>
      <c r="BE266" s="198"/>
      <c r="BF266" s="198"/>
      <c r="BG266" s="198"/>
      <c r="BH266" s="198"/>
      <c r="BI266" s="198"/>
      <c r="BJ266" s="185"/>
      <c r="BK266" s="198"/>
      <c r="BL266" s="185"/>
      <c r="BM266" s="197"/>
    </row>
    <row r="267" spans="1:65" s="184" customFormat="1" ht="16.5" customHeight="1" x14ac:dyDescent="0.2">
      <c r="A267" s="259"/>
      <c r="B267" s="188"/>
      <c r="C267" s="167" t="s">
        <v>597</v>
      </c>
      <c r="D267" s="167" t="s">
        <v>261</v>
      </c>
      <c r="E267" s="168" t="s">
        <v>291</v>
      </c>
      <c r="F267" s="169" t="s">
        <v>2033</v>
      </c>
      <c r="G267" s="170" t="s">
        <v>168</v>
      </c>
      <c r="H267" s="171">
        <v>1363.683</v>
      </c>
      <c r="I267" s="172"/>
      <c r="J267" s="172"/>
      <c r="K267" s="173"/>
      <c r="L267" s="174"/>
      <c r="M267" s="175"/>
      <c r="N267" s="176"/>
      <c r="O267" s="195"/>
      <c r="P267" s="195"/>
      <c r="Q267" s="195"/>
      <c r="R267" s="195"/>
      <c r="S267" s="195"/>
      <c r="T267" s="196"/>
      <c r="U267" s="259"/>
      <c r="V267" s="259"/>
      <c r="W267" s="259"/>
      <c r="X267" s="259"/>
      <c r="Y267" s="259"/>
      <c r="Z267" s="259"/>
      <c r="AA267" s="259"/>
      <c r="AB267" s="259"/>
      <c r="AC267" s="259"/>
      <c r="AD267" s="259"/>
      <c r="AE267" s="259"/>
      <c r="AR267" s="197"/>
      <c r="AT267" s="197"/>
      <c r="AU267" s="197"/>
      <c r="AY267" s="185"/>
      <c r="BE267" s="198"/>
      <c r="BF267" s="198"/>
      <c r="BG267" s="198"/>
      <c r="BH267" s="198"/>
      <c r="BI267" s="198"/>
      <c r="BJ267" s="185"/>
      <c r="BK267" s="198"/>
      <c r="BL267" s="185"/>
      <c r="BM267" s="197"/>
    </row>
    <row r="268" spans="1:65" s="184" customFormat="1" ht="37.9" customHeight="1" x14ac:dyDescent="0.2">
      <c r="A268" s="259"/>
      <c r="B268" s="188"/>
      <c r="C268" s="189" t="s">
        <v>970</v>
      </c>
      <c r="D268" s="189" t="s">
        <v>162</v>
      </c>
      <c r="E268" s="151" t="s">
        <v>2034</v>
      </c>
      <c r="F268" s="152" t="s">
        <v>2035</v>
      </c>
      <c r="G268" s="153" t="s">
        <v>168</v>
      </c>
      <c r="H268" s="190">
        <v>568.16700000000003</v>
      </c>
      <c r="I268" s="191"/>
      <c r="J268" s="191"/>
      <c r="K268" s="192"/>
      <c r="L268" s="187"/>
      <c r="M268" s="193"/>
      <c r="N268" s="194"/>
      <c r="O268" s="195"/>
      <c r="P268" s="195"/>
      <c r="Q268" s="195"/>
      <c r="R268" s="195"/>
      <c r="S268" s="195"/>
      <c r="T268" s="196"/>
      <c r="U268" s="259"/>
      <c r="V268" s="259"/>
      <c r="W268" s="259"/>
      <c r="X268" s="259"/>
      <c r="Y268" s="259"/>
      <c r="Z268" s="259"/>
      <c r="AA268" s="259"/>
      <c r="AB268" s="259"/>
      <c r="AC268" s="259"/>
      <c r="AD268" s="259"/>
      <c r="AE268" s="259"/>
      <c r="AR268" s="197"/>
      <c r="AT268" s="197"/>
      <c r="AU268" s="197"/>
      <c r="AY268" s="185"/>
      <c r="BE268" s="198"/>
      <c r="BF268" s="198"/>
      <c r="BG268" s="198"/>
      <c r="BH268" s="198"/>
      <c r="BI268" s="198"/>
      <c r="BJ268" s="185"/>
      <c r="BK268" s="198"/>
      <c r="BL268" s="185"/>
      <c r="BM268" s="197"/>
    </row>
    <row r="269" spans="1:65" s="184" customFormat="1" ht="33" customHeight="1" x14ac:dyDescent="0.2">
      <c r="A269" s="259"/>
      <c r="B269" s="188"/>
      <c r="C269" s="189" t="s">
        <v>600</v>
      </c>
      <c r="D269" s="189" t="s">
        <v>162</v>
      </c>
      <c r="E269" s="151" t="s">
        <v>2036</v>
      </c>
      <c r="F269" s="152" t="s">
        <v>2037</v>
      </c>
      <c r="G269" s="153" t="s">
        <v>168</v>
      </c>
      <c r="H269" s="190">
        <v>49.478000000000002</v>
      </c>
      <c r="I269" s="191"/>
      <c r="J269" s="191"/>
      <c r="K269" s="192"/>
      <c r="L269" s="187"/>
      <c r="M269" s="193"/>
      <c r="N269" s="194"/>
      <c r="O269" s="195"/>
      <c r="P269" s="195"/>
      <c r="Q269" s="195"/>
      <c r="R269" s="195"/>
      <c r="S269" s="195"/>
      <c r="T269" s="196"/>
      <c r="U269" s="259"/>
      <c r="V269" s="259"/>
      <c r="W269" s="259"/>
      <c r="X269" s="259"/>
      <c r="Y269" s="259"/>
      <c r="Z269" s="259"/>
      <c r="AA269" s="259"/>
      <c r="AB269" s="259"/>
      <c r="AC269" s="259"/>
      <c r="AD269" s="259"/>
      <c r="AE269" s="259"/>
      <c r="AR269" s="197"/>
      <c r="AT269" s="197"/>
      <c r="AU269" s="197"/>
      <c r="AY269" s="185"/>
      <c r="BE269" s="198"/>
      <c r="BF269" s="198"/>
      <c r="BG269" s="198"/>
      <c r="BH269" s="198"/>
      <c r="BI269" s="198"/>
      <c r="BJ269" s="185"/>
      <c r="BK269" s="198"/>
      <c r="BL269" s="185"/>
      <c r="BM269" s="197"/>
    </row>
    <row r="270" spans="1:65" s="184" customFormat="1" ht="48.75" customHeight="1" x14ac:dyDescent="0.2">
      <c r="A270" s="259"/>
      <c r="B270" s="188"/>
      <c r="C270" s="167" t="s">
        <v>975</v>
      </c>
      <c r="D270" s="167" t="s">
        <v>261</v>
      </c>
      <c r="E270" s="168" t="s">
        <v>2038</v>
      </c>
      <c r="F270" s="224" t="s">
        <v>2039</v>
      </c>
      <c r="G270" s="383" t="s">
        <v>168</v>
      </c>
      <c r="H270" s="384">
        <v>625.06600000000003</v>
      </c>
      <c r="I270" s="385"/>
      <c r="J270" s="385"/>
      <c r="K270" s="386"/>
      <c r="L270" s="237"/>
      <c r="M270" s="370"/>
      <c r="N270" s="371"/>
      <c r="O270" s="233"/>
      <c r="P270" s="233"/>
      <c r="Q270" s="233"/>
      <c r="R270" s="233"/>
      <c r="S270" s="233"/>
      <c r="T270" s="234"/>
      <c r="U270" s="225"/>
      <c r="V270" s="225"/>
      <c r="W270" s="225"/>
      <c r="X270" s="225"/>
      <c r="Y270" s="225"/>
      <c r="Z270" s="225"/>
      <c r="AA270" s="225"/>
      <c r="AB270" s="225"/>
      <c r="AC270" s="225"/>
      <c r="AD270" s="225"/>
      <c r="AE270" s="225"/>
      <c r="AF270" s="275"/>
      <c r="AG270" s="275"/>
      <c r="AH270" s="275"/>
      <c r="AI270" s="275"/>
      <c r="AJ270" s="275"/>
      <c r="AK270" s="275"/>
      <c r="AL270" s="275"/>
      <c r="AM270" s="275"/>
      <c r="AR270" s="197"/>
      <c r="AT270" s="197"/>
      <c r="AU270" s="197"/>
      <c r="AY270" s="185"/>
      <c r="BE270" s="198"/>
      <c r="BF270" s="198"/>
      <c r="BG270" s="198"/>
      <c r="BH270" s="198"/>
      <c r="BI270" s="198"/>
      <c r="BJ270" s="185"/>
      <c r="BK270" s="198"/>
      <c r="BL270" s="185"/>
      <c r="BM270" s="197"/>
    </row>
    <row r="271" spans="1:65" s="184" customFormat="1" ht="37.9" customHeight="1" x14ac:dyDescent="0.2">
      <c r="A271" s="259"/>
      <c r="B271" s="188"/>
      <c r="C271" s="189" t="s">
        <v>605</v>
      </c>
      <c r="D271" s="189" t="s">
        <v>162</v>
      </c>
      <c r="E271" s="151" t="s">
        <v>2040</v>
      </c>
      <c r="F271" s="236" t="s">
        <v>2041</v>
      </c>
      <c r="G271" s="372" t="s">
        <v>168</v>
      </c>
      <c r="H271" s="373">
        <v>54.64</v>
      </c>
      <c r="I271" s="374"/>
      <c r="J271" s="374"/>
      <c r="K271" s="387"/>
      <c r="L271" s="230"/>
      <c r="M271" s="231"/>
      <c r="N271" s="232"/>
      <c r="O271" s="233"/>
      <c r="P271" s="233"/>
      <c r="Q271" s="233"/>
      <c r="R271" s="233"/>
      <c r="S271" s="233"/>
      <c r="T271" s="234"/>
      <c r="U271" s="225"/>
      <c r="V271" s="225"/>
      <c r="W271" s="225"/>
      <c r="X271" s="225"/>
      <c r="Y271" s="225"/>
      <c r="Z271" s="225"/>
      <c r="AA271" s="225"/>
      <c r="AB271" s="225"/>
      <c r="AC271" s="225"/>
      <c r="AD271" s="225"/>
      <c r="AE271" s="225"/>
      <c r="AF271" s="275"/>
      <c r="AG271" s="275"/>
      <c r="AH271" s="275"/>
      <c r="AI271" s="275"/>
      <c r="AJ271" s="275"/>
      <c r="AK271" s="275"/>
      <c r="AL271" s="275"/>
      <c r="AM271" s="275"/>
      <c r="AR271" s="197"/>
      <c r="AT271" s="197"/>
      <c r="AU271" s="197"/>
      <c r="AY271" s="185"/>
      <c r="BE271" s="198"/>
      <c r="BF271" s="198"/>
      <c r="BG271" s="198"/>
      <c r="BH271" s="198"/>
      <c r="BI271" s="198"/>
      <c r="BJ271" s="185"/>
      <c r="BK271" s="198"/>
      <c r="BL271" s="185"/>
      <c r="BM271" s="197"/>
    </row>
    <row r="272" spans="1:65" s="184" customFormat="1" ht="33" customHeight="1" x14ac:dyDescent="0.2">
      <c r="A272" s="259"/>
      <c r="B272" s="188"/>
      <c r="C272" s="189" t="s">
        <v>980</v>
      </c>
      <c r="D272" s="189" t="s">
        <v>162</v>
      </c>
      <c r="E272" s="151" t="s">
        <v>2042</v>
      </c>
      <c r="F272" s="236" t="s">
        <v>2043</v>
      </c>
      <c r="G272" s="372" t="s">
        <v>168</v>
      </c>
      <c r="H272" s="373">
        <v>16.367999999999999</v>
      </c>
      <c r="I272" s="374"/>
      <c r="J272" s="374"/>
      <c r="K272" s="387"/>
      <c r="L272" s="230"/>
      <c r="M272" s="231"/>
      <c r="N272" s="232"/>
      <c r="O272" s="233"/>
      <c r="P272" s="233"/>
      <c r="Q272" s="233"/>
      <c r="R272" s="233"/>
      <c r="S272" s="233"/>
      <c r="T272" s="234"/>
      <c r="U272" s="225"/>
      <c r="V272" s="225"/>
      <c r="W272" s="225"/>
      <c r="X272" s="225"/>
      <c r="Y272" s="225"/>
      <c r="Z272" s="225"/>
      <c r="AA272" s="225"/>
      <c r="AB272" s="225"/>
      <c r="AC272" s="225"/>
      <c r="AD272" s="225"/>
      <c r="AE272" s="225"/>
      <c r="AF272" s="275"/>
      <c r="AG272" s="275"/>
      <c r="AH272" s="275"/>
      <c r="AI272" s="275"/>
      <c r="AJ272" s="275"/>
      <c r="AK272" s="275"/>
      <c r="AL272" s="275"/>
      <c r="AM272" s="275"/>
      <c r="AR272" s="197"/>
      <c r="AT272" s="197"/>
      <c r="AU272" s="197"/>
      <c r="AY272" s="185"/>
      <c r="BE272" s="198"/>
      <c r="BF272" s="198"/>
      <c r="BG272" s="198"/>
      <c r="BH272" s="198"/>
      <c r="BI272" s="198"/>
      <c r="BJ272" s="185"/>
      <c r="BK272" s="198"/>
      <c r="BL272" s="185"/>
      <c r="BM272" s="197"/>
    </row>
    <row r="273" spans="1:65" s="184" customFormat="1" ht="30" customHeight="1" x14ac:dyDescent="0.2">
      <c r="A273" s="259"/>
      <c r="B273" s="188"/>
      <c r="C273" s="167" t="s">
        <v>608</v>
      </c>
      <c r="D273" s="167" t="s">
        <v>261</v>
      </c>
      <c r="E273" s="168" t="s">
        <v>2044</v>
      </c>
      <c r="F273" s="224" t="s">
        <v>2045</v>
      </c>
      <c r="G273" s="383" t="s">
        <v>168</v>
      </c>
      <c r="H273" s="384">
        <v>81.659000000000006</v>
      </c>
      <c r="I273" s="385"/>
      <c r="J273" s="385"/>
      <c r="K273" s="386"/>
      <c r="L273" s="237"/>
      <c r="M273" s="370"/>
      <c r="N273" s="371"/>
      <c r="O273" s="233"/>
      <c r="P273" s="233"/>
      <c r="Q273" s="233"/>
      <c r="R273" s="233"/>
      <c r="S273" s="233"/>
      <c r="T273" s="234"/>
      <c r="U273" s="225"/>
      <c r="V273" s="225"/>
      <c r="W273" s="225"/>
      <c r="X273" s="225"/>
      <c r="Y273" s="225"/>
      <c r="Z273" s="225"/>
      <c r="AA273" s="225"/>
      <c r="AB273" s="225"/>
      <c r="AC273" s="225"/>
      <c r="AD273" s="225"/>
      <c r="AE273" s="225"/>
      <c r="AF273" s="275"/>
      <c r="AG273" s="275"/>
      <c r="AH273" s="275"/>
      <c r="AI273" s="275"/>
      <c r="AJ273" s="275"/>
      <c r="AK273" s="275"/>
      <c r="AL273" s="275"/>
      <c r="AM273" s="275"/>
      <c r="AR273" s="197"/>
      <c r="AT273" s="197"/>
      <c r="AU273" s="197"/>
      <c r="AY273" s="185"/>
      <c r="BE273" s="198"/>
      <c r="BF273" s="198"/>
      <c r="BG273" s="198"/>
      <c r="BH273" s="198"/>
      <c r="BI273" s="198"/>
      <c r="BJ273" s="185"/>
      <c r="BK273" s="198"/>
      <c r="BL273" s="185"/>
      <c r="BM273" s="197"/>
    </row>
    <row r="274" spans="1:65" s="184" customFormat="1" ht="53.25" customHeight="1" x14ac:dyDescent="0.2">
      <c r="A274" s="259"/>
      <c r="B274" s="188"/>
      <c r="C274" s="189" t="s">
        <v>987</v>
      </c>
      <c r="D274" s="189" t="s">
        <v>162</v>
      </c>
      <c r="E274" s="151" t="s">
        <v>936</v>
      </c>
      <c r="F274" s="236" t="s">
        <v>2046</v>
      </c>
      <c r="G274" s="372" t="s">
        <v>168</v>
      </c>
      <c r="H274" s="373">
        <v>249.25</v>
      </c>
      <c r="I274" s="374"/>
      <c r="J274" s="374"/>
      <c r="K274" s="387"/>
      <c r="L274" s="230"/>
      <c r="M274" s="231"/>
      <c r="N274" s="232"/>
      <c r="O274" s="233"/>
      <c r="P274" s="233"/>
      <c r="Q274" s="233"/>
      <c r="R274" s="233"/>
      <c r="S274" s="233"/>
      <c r="T274" s="234"/>
      <c r="U274" s="225"/>
      <c r="V274" s="225"/>
      <c r="W274" s="225"/>
      <c r="X274" s="225"/>
      <c r="Y274" s="225"/>
      <c r="Z274" s="225"/>
      <c r="AA274" s="225"/>
      <c r="AB274" s="225"/>
      <c r="AC274" s="225"/>
      <c r="AD274" s="225"/>
      <c r="AE274" s="225"/>
      <c r="AF274" s="275"/>
      <c r="AG274" s="275"/>
      <c r="AH274" s="275"/>
      <c r="AI274" s="275"/>
      <c r="AJ274" s="275"/>
      <c r="AK274" s="275"/>
      <c r="AL274" s="275"/>
      <c r="AM274" s="275"/>
      <c r="AR274" s="197"/>
      <c r="AT274" s="197"/>
      <c r="AU274" s="197"/>
      <c r="AY274" s="185"/>
      <c r="BE274" s="198"/>
      <c r="BF274" s="198"/>
      <c r="BG274" s="198"/>
      <c r="BH274" s="198"/>
      <c r="BI274" s="198"/>
      <c r="BJ274" s="185"/>
      <c r="BK274" s="198"/>
      <c r="BL274" s="185"/>
      <c r="BM274" s="197"/>
    </row>
    <row r="275" spans="1:65" s="184" customFormat="1" ht="49.5" customHeight="1" x14ac:dyDescent="0.2">
      <c r="A275" s="259"/>
      <c r="B275" s="188"/>
      <c r="C275" s="189" t="s">
        <v>612</v>
      </c>
      <c r="D275" s="189" t="s">
        <v>162</v>
      </c>
      <c r="E275" s="151" t="s">
        <v>937</v>
      </c>
      <c r="F275" s="236" t="s">
        <v>2047</v>
      </c>
      <c r="G275" s="372" t="s">
        <v>168</v>
      </c>
      <c r="H275" s="373">
        <v>273.036</v>
      </c>
      <c r="I275" s="374"/>
      <c r="J275" s="374"/>
      <c r="K275" s="387"/>
      <c r="L275" s="230"/>
      <c r="M275" s="231"/>
      <c r="N275" s="232"/>
      <c r="O275" s="233"/>
      <c r="P275" s="233"/>
      <c r="Q275" s="233"/>
      <c r="R275" s="233"/>
      <c r="S275" s="233"/>
      <c r="T275" s="234"/>
      <c r="U275" s="225"/>
      <c r="V275" s="225"/>
      <c r="W275" s="225"/>
      <c r="X275" s="225"/>
      <c r="Y275" s="225"/>
      <c r="Z275" s="225"/>
      <c r="AA275" s="225"/>
      <c r="AB275" s="225"/>
      <c r="AC275" s="225"/>
      <c r="AD275" s="225"/>
      <c r="AE275" s="225"/>
      <c r="AF275" s="275"/>
      <c r="AG275" s="275"/>
      <c r="AH275" s="275"/>
      <c r="AI275" s="275"/>
      <c r="AJ275" s="275"/>
      <c r="AK275" s="275"/>
      <c r="AL275" s="275"/>
      <c r="AM275" s="275"/>
      <c r="AR275" s="197"/>
      <c r="AT275" s="197"/>
      <c r="AU275" s="197"/>
      <c r="AY275" s="185"/>
      <c r="BE275" s="198"/>
      <c r="BF275" s="198"/>
      <c r="BG275" s="198"/>
      <c r="BH275" s="198"/>
      <c r="BI275" s="198"/>
      <c r="BJ275" s="185"/>
      <c r="BK275" s="198"/>
      <c r="BL275" s="185"/>
      <c r="BM275" s="197"/>
    </row>
    <row r="276" spans="1:65" s="184" customFormat="1" ht="24.2" customHeight="1" x14ac:dyDescent="0.2">
      <c r="A276" s="259"/>
      <c r="B276" s="188"/>
      <c r="C276" s="189" t="s">
        <v>990</v>
      </c>
      <c r="D276" s="189" t="s">
        <v>162</v>
      </c>
      <c r="E276" s="151" t="s">
        <v>938</v>
      </c>
      <c r="F276" s="152" t="s">
        <v>939</v>
      </c>
      <c r="G276" s="153" t="s">
        <v>304</v>
      </c>
      <c r="H276" s="190"/>
      <c r="I276" s="191">
        <v>2.8</v>
      </c>
      <c r="J276" s="191"/>
      <c r="K276" s="192"/>
      <c r="L276" s="187"/>
      <c r="M276" s="193"/>
      <c r="N276" s="194"/>
      <c r="O276" s="195"/>
      <c r="P276" s="195"/>
      <c r="Q276" s="195"/>
      <c r="R276" s="195"/>
      <c r="S276" s="195"/>
      <c r="T276" s="196"/>
      <c r="U276" s="259"/>
      <c r="V276" s="259"/>
      <c r="W276" s="259"/>
      <c r="X276" s="259"/>
      <c r="Y276" s="259"/>
      <c r="Z276" s="259"/>
      <c r="AA276" s="259"/>
      <c r="AB276" s="259"/>
      <c r="AC276" s="259"/>
      <c r="AD276" s="259"/>
      <c r="AE276" s="259"/>
      <c r="AR276" s="197"/>
      <c r="AT276" s="197"/>
      <c r="AU276" s="197"/>
      <c r="AY276" s="185"/>
      <c r="BE276" s="198"/>
      <c r="BF276" s="198"/>
      <c r="BG276" s="198"/>
      <c r="BH276" s="198"/>
      <c r="BI276" s="198"/>
      <c r="BJ276" s="185"/>
      <c r="BK276" s="198"/>
      <c r="BL276" s="185"/>
      <c r="BM276" s="197"/>
    </row>
    <row r="277" spans="1:65" s="12" customFormat="1" ht="22.9" customHeight="1" x14ac:dyDescent="0.2">
      <c r="B277" s="137"/>
      <c r="D277" s="138" t="s">
        <v>69</v>
      </c>
      <c r="E277" s="147" t="s">
        <v>257</v>
      </c>
      <c r="F277" s="147" t="s">
        <v>258</v>
      </c>
      <c r="J277" s="148"/>
      <c r="L277" s="137"/>
      <c r="M277" s="141"/>
      <c r="N277" s="142"/>
      <c r="O277" s="142"/>
      <c r="P277" s="143"/>
      <c r="Q277" s="142"/>
      <c r="R277" s="143"/>
      <c r="S277" s="142"/>
      <c r="T277" s="144"/>
      <c r="AR277" s="138"/>
      <c r="AT277" s="145"/>
      <c r="AU277" s="145"/>
      <c r="AY277" s="138"/>
      <c r="BK277" s="146"/>
    </row>
    <row r="278" spans="1:65" s="184" customFormat="1" ht="21.75" customHeight="1" x14ac:dyDescent="0.2">
      <c r="A278" s="259"/>
      <c r="B278" s="188"/>
      <c r="C278" s="189" t="s">
        <v>615</v>
      </c>
      <c r="D278" s="189" t="s">
        <v>162</v>
      </c>
      <c r="E278" s="151" t="s">
        <v>259</v>
      </c>
      <c r="F278" s="152" t="s">
        <v>260</v>
      </c>
      <c r="G278" s="153" t="s">
        <v>168</v>
      </c>
      <c r="H278" s="190">
        <v>625.81700000000001</v>
      </c>
      <c r="I278" s="191"/>
      <c r="J278" s="191"/>
      <c r="K278" s="192"/>
      <c r="L278" s="187"/>
      <c r="M278" s="193"/>
      <c r="N278" s="194"/>
      <c r="O278" s="195"/>
      <c r="P278" s="195"/>
      <c r="Q278" s="195"/>
      <c r="R278" s="195"/>
      <c r="S278" s="195"/>
      <c r="T278" s="196"/>
      <c r="U278" s="259"/>
      <c r="V278" s="259"/>
      <c r="W278" s="259"/>
      <c r="X278" s="259"/>
      <c r="Y278" s="259"/>
      <c r="Z278" s="259"/>
      <c r="AA278" s="259"/>
      <c r="AB278" s="259"/>
      <c r="AC278" s="259"/>
      <c r="AD278" s="259"/>
      <c r="AE278" s="259"/>
      <c r="AR278" s="197"/>
      <c r="AT278" s="197"/>
      <c r="AU278" s="197"/>
      <c r="AY278" s="185"/>
      <c r="BE278" s="198"/>
      <c r="BF278" s="198"/>
      <c r="BG278" s="198"/>
      <c r="BH278" s="198"/>
      <c r="BI278" s="198"/>
      <c r="BJ278" s="185"/>
      <c r="BK278" s="198"/>
      <c r="BL278" s="185"/>
      <c r="BM278" s="197"/>
    </row>
    <row r="279" spans="1:65" s="184" customFormat="1" ht="16.5" customHeight="1" x14ac:dyDescent="0.2">
      <c r="A279" s="259"/>
      <c r="B279" s="188"/>
      <c r="C279" s="167" t="s">
        <v>994</v>
      </c>
      <c r="D279" s="167" t="s">
        <v>261</v>
      </c>
      <c r="E279" s="168" t="s">
        <v>262</v>
      </c>
      <c r="F279" s="224" t="s">
        <v>1724</v>
      </c>
      <c r="G279" s="170" t="s">
        <v>168</v>
      </c>
      <c r="H279" s="171">
        <v>719.69</v>
      </c>
      <c r="I279" s="172"/>
      <c r="J279" s="172"/>
      <c r="K279" s="173"/>
      <c r="L279" s="174"/>
      <c r="M279" s="175"/>
      <c r="N279" s="176"/>
      <c r="O279" s="195"/>
      <c r="P279" s="195"/>
      <c r="Q279" s="195"/>
      <c r="R279" s="195"/>
      <c r="S279" s="195"/>
      <c r="T279" s="196"/>
      <c r="U279" s="259"/>
      <c r="V279" s="259"/>
      <c r="W279" s="259"/>
      <c r="X279" s="259"/>
      <c r="Y279" s="259"/>
      <c r="Z279" s="259"/>
      <c r="AA279" s="259"/>
      <c r="AB279" s="259"/>
      <c r="AC279" s="259"/>
      <c r="AD279" s="259"/>
      <c r="AE279" s="259"/>
      <c r="AR279" s="197"/>
      <c r="AT279" s="197"/>
      <c r="AU279" s="197"/>
      <c r="AY279" s="185"/>
      <c r="BE279" s="198"/>
      <c r="BF279" s="198"/>
      <c r="BG279" s="198"/>
      <c r="BH279" s="198"/>
      <c r="BI279" s="198"/>
      <c r="BJ279" s="185"/>
      <c r="BK279" s="198"/>
      <c r="BL279" s="185"/>
      <c r="BM279" s="197"/>
    </row>
    <row r="280" spans="1:65" s="184" customFormat="1" ht="24.2" customHeight="1" x14ac:dyDescent="0.2">
      <c r="A280" s="259"/>
      <c r="B280" s="188"/>
      <c r="C280" s="189" t="s">
        <v>619</v>
      </c>
      <c r="D280" s="189" t="s">
        <v>162</v>
      </c>
      <c r="E280" s="151" t="s">
        <v>940</v>
      </c>
      <c r="F280" s="236" t="s">
        <v>941</v>
      </c>
      <c r="G280" s="153" t="s">
        <v>168</v>
      </c>
      <c r="H280" s="190">
        <v>20.6</v>
      </c>
      <c r="I280" s="191"/>
      <c r="J280" s="191"/>
      <c r="K280" s="192"/>
      <c r="L280" s="187"/>
      <c r="M280" s="193"/>
      <c r="N280" s="194"/>
      <c r="O280" s="195"/>
      <c r="P280" s="195"/>
      <c r="Q280" s="195"/>
      <c r="R280" s="195"/>
      <c r="S280" s="195"/>
      <c r="T280" s="196"/>
      <c r="U280" s="259"/>
      <c r="V280" s="259"/>
      <c r="W280" s="259"/>
      <c r="X280" s="259"/>
      <c r="Y280" s="259"/>
      <c r="Z280" s="259"/>
      <c r="AA280" s="259"/>
      <c r="AB280" s="259"/>
      <c r="AC280" s="259"/>
      <c r="AD280" s="259"/>
      <c r="AE280" s="259"/>
      <c r="AR280" s="197"/>
      <c r="AT280" s="197"/>
      <c r="AU280" s="197"/>
      <c r="AY280" s="185"/>
      <c r="BE280" s="198"/>
      <c r="BF280" s="198"/>
      <c r="BG280" s="198"/>
      <c r="BH280" s="198"/>
      <c r="BI280" s="198"/>
      <c r="BJ280" s="185"/>
      <c r="BK280" s="198"/>
      <c r="BL280" s="185"/>
      <c r="BM280" s="197"/>
    </row>
    <row r="281" spans="1:65" s="184" customFormat="1" ht="37.9" customHeight="1" x14ac:dyDescent="0.2">
      <c r="A281" s="259"/>
      <c r="B281" s="188"/>
      <c r="C281" s="189" t="s">
        <v>997</v>
      </c>
      <c r="D281" s="189" t="s">
        <v>162</v>
      </c>
      <c r="E281" s="151" t="s">
        <v>275</v>
      </c>
      <c r="F281" s="236" t="s">
        <v>2048</v>
      </c>
      <c r="G281" s="153" t="s">
        <v>168</v>
      </c>
      <c r="H281" s="190">
        <v>543.14300000000003</v>
      </c>
      <c r="I281" s="191"/>
      <c r="J281" s="191"/>
      <c r="K281" s="192"/>
      <c r="L281" s="187"/>
      <c r="M281" s="193"/>
      <c r="N281" s="194"/>
      <c r="O281" s="195"/>
      <c r="P281" s="195"/>
      <c r="Q281" s="195"/>
      <c r="R281" s="195"/>
      <c r="S281" s="195"/>
      <c r="T281" s="196"/>
      <c r="U281" s="259"/>
      <c r="V281" s="259"/>
      <c r="W281" s="259"/>
      <c r="X281" s="259"/>
      <c r="Y281" s="259"/>
      <c r="Z281" s="259"/>
      <c r="AA281" s="259"/>
      <c r="AB281" s="259"/>
      <c r="AC281" s="259"/>
      <c r="AD281" s="259"/>
      <c r="AE281" s="259"/>
      <c r="AR281" s="197"/>
      <c r="AT281" s="197"/>
      <c r="AU281" s="197"/>
      <c r="AY281" s="185"/>
      <c r="BE281" s="198"/>
      <c r="BF281" s="198"/>
      <c r="BG281" s="198"/>
      <c r="BH281" s="198"/>
      <c r="BI281" s="198"/>
      <c r="BJ281" s="185"/>
      <c r="BK281" s="198"/>
      <c r="BL281" s="185"/>
      <c r="BM281" s="197"/>
    </row>
    <row r="282" spans="1:65" s="184" customFormat="1" ht="49.15" customHeight="1" x14ac:dyDescent="0.2">
      <c r="A282" s="259"/>
      <c r="B282" s="188"/>
      <c r="C282" s="189" t="s">
        <v>624</v>
      </c>
      <c r="D282" s="189" t="s">
        <v>162</v>
      </c>
      <c r="E282" s="151" t="s">
        <v>277</v>
      </c>
      <c r="F282" s="236" t="s">
        <v>278</v>
      </c>
      <c r="G282" s="153" t="s">
        <v>168</v>
      </c>
      <c r="H282" s="190">
        <v>77.412999999999997</v>
      </c>
      <c r="I282" s="191"/>
      <c r="J282" s="191"/>
      <c r="K282" s="192"/>
      <c r="L282" s="187"/>
      <c r="M282" s="193"/>
      <c r="N282" s="194"/>
      <c r="O282" s="195"/>
      <c r="P282" s="195"/>
      <c r="Q282" s="195"/>
      <c r="R282" s="195"/>
      <c r="S282" s="195"/>
      <c r="T282" s="196"/>
      <c r="U282" s="259"/>
      <c r="V282" s="259"/>
      <c r="W282" s="259"/>
      <c r="X282" s="259"/>
      <c r="Y282" s="259"/>
      <c r="Z282" s="259"/>
      <c r="AA282" s="259"/>
      <c r="AB282" s="259"/>
      <c r="AC282" s="259"/>
      <c r="AD282" s="259"/>
      <c r="AE282" s="259"/>
      <c r="AR282" s="197"/>
      <c r="AT282" s="197"/>
      <c r="AU282" s="197"/>
      <c r="AY282" s="185"/>
      <c r="BE282" s="198"/>
      <c r="BF282" s="198"/>
      <c r="BG282" s="198"/>
      <c r="BH282" s="198"/>
      <c r="BI282" s="198"/>
      <c r="BJ282" s="185"/>
      <c r="BK282" s="198"/>
      <c r="BL282" s="185"/>
      <c r="BM282" s="197"/>
    </row>
    <row r="283" spans="1:65" s="184" customFormat="1" ht="24.2" customHeight="1" x14ac:dyDescent="0.2">
      <c r="A283" s="259"/>
      <c r="B283" s="188"/>
      <c r="C283" s="167" t="s">
        <v>1000</v>
      </c>
      <c r="D283" s="167" t="s">
        <v>261</v>
      </c>
      <c r="E283" s="168" t="s">
        <v>280</v>
      </c>
      <c r="F283" s="224" t="s">
        <v>2049</v>
      </c>
      <c r="G283" s="170" t="s">
        <v>168</v>
      </c>
      <c r="H283" s="171">
        <v>737.32899999999995</v>
      </c>
      <c r="I283" s="172"/>
      <c r="J283" s="172"/>
      <c r="K283" s="173"/>
      <c r="L283" s="237"/>
      <c r="M283" s="370"/>
      <c r="N283" s="371"/>
      <c r="O283" s="233"/>
      <c r="P283" s="233"/>
      <c r="Q283" s="233"/>
      <c r="R283" s="233"/>
      <c r="S283" s="233"/>
      <c r="T283" s="234"/>
      <c r="U283" s="225"/>
      <c r="V283" s="225"/>
      <c r="W283" s="225"/>
      <c r="X283" s="225"/>
      <c r="Y283" s="225"/>
      <c r="Z283" s="225"/>
      <c r="AA283" s="225"/>
      <c r="AB283" s="225"/>
      <c r="AC283" s="259"/>
      <c r="AD283" s="259"/>
      <c r="AE283" s="259"/>
      <c r="AR283" s="197"/>
      <c r="AT283" s="197"/>
      <c r="AU283" s="197"/>
      <c r="AY283" s="185"/>
      <c r="BE283" s="198"/>
      <c r="BF283" s="198"/>
      <c r="BG283" s="198"/>
      <c r="BH283" s="198"/>
      <c r="BI283" s="198"/>
      <c r="BJ283" s="185"/>
      <c r="BK283" s="198"/>
      <c r="BL283" s="185"/>
      <c r="BM283" s="197"/>
    </row>
    <row r="284" spans="1:65" s="184" customFormat="1" ht="24.2" customHeight="1" x14ac:dyDescent="0.2">
      <c r="A284" s="259"/>
      <c r="B284" s="188"/>
      <c r="C284" s="189" t="s">
        <v>628</v>
      </c>
      <c r="D284" s="189" t="s">
        <v>162</v>
      </c>
      <c r="E284" s="151" t="s">
        <v>282</v>
      </c>
      <c r="F284" s="152" t="s">
        <v>283</v>
      </c>
      <c r="G284" s="153" t="s">
        <v>266</v>
      </c>
      <c r="H284" s="190">
        <v>2</v>
      </c>
      <c r="I284" s="191"/>
      <c r="J284" s="191"/>
      <c r="K284" s="192"/>
      <c r="L284" s="187"/>
      <c r="M284" s="193"/>
      <c r="N284" s="194"/>
      <c r="O284" s="195"/>
      <c r="P284" s="195"/>
      <c r="Q284" s="195"/>
      <c r="R284" s="195"/>
      <c r="S284" s="195"/>
      <c r="T284" s="196"/>
      <c r="U284" s="259"/>
      <c r="V284" s="259"/>
      <c r="W284" s="259"/>
      <c r="X284" s="259"/>
      <c r="Y284" s="259"/>
      <c r="Z284" s="259"/>
      <c r="AA284" s="259"/>
      <c r="AB284" s="259"/>
      <c r="AC284" s="259"/>
      <c r="AD284" s="259"/>
      <c r="AE284" s="259"/>
      <c r="AR284" s="197"/>
      <c r="AT284" s="197"/>
      <c r="AU284" s="197"/>
      <c r="AY284" s="185"/>
      <c r="BE284" s="198"/>
      <c r="BF284" s="198"/>
      <c r="BG284" s="198"/>
      <c r="BH284" s="198"/>
      <c r="BI284" s="198"/>
      <c r="BJ284" s="185"/>
      <c r="BK284" s="198"/>
      <c r="BL284" s="185"/>
      <c r="BM284" s="197"/>
    </row>
    <row r="285" spans="1:65" s="184" customFormat="1" ht="16.5" customHeight="1" x14ac:dyDescent="0.2">
      <c r="A285" s="259"/>
      <c r="B285" s="188"/>
      <c r="C285" s="167" t="s">
        <v>1003</v>
      </c>
      <c r="D285" s="167" t="s">
        <v>261</v>
      </c>
      <c r="E285" s="168" t="s">
        <v>285</v>
      </c>
      <c r="F285" s="169" t="s">
        <v>286</v>
      </c>
      <c r="G285" s="170" t="s">
        <v>266</v>
      </c>
      <c r="H285" s="171">
        <v>2</v>
      </c>
      <c r="I285" s="172"/>
      <c r="J285" s="172"/>
      <c r="K285" s="173"/>
      <c r="L285" s="174"/>
      <c r="M285" s="175"/>
      <c r="N285" s="176"/>
      <c r="O285" s="195"/>
      <c r="P285" s="195"/>
      <c r="Q285" s="195"/>
      <c r="R285" s="195"/>
      <c r="S285" s="195"/>
      <c r="T285" s="196"/>
      <c r="U285" s="259"/>
      <c r="V285" s="259"/>
      <c r="W285" s="259"/>
      <c r="X285" s="259"/>
      <c r="Y285" s="259"/>
      <c r="Z285" s="259"/>
      <c r="AA285" s="259"/>
      <c r="AB285" s="259"/>
      <c r="AC285" s="259"/>
      <c r="AD285" s="259"/>
      <c r="AE285" s="259"/>
      <c r="AR285" s="197"/>
      <c r="AT285" s="197"/>
      <c r="AU285" s="197"/>
      <c r="AY285" s="185"/>
      <c r="BE285" s="198"/>
      <c r="BF285" s="198"/>
      <c r="BG285" s="198"/>
      <c r="BH285" s="198"/>
      <c r="BI285" s="198"/>
      <c r="BJ285" s="185"/>
      <c r="BK285" s="198"/>
      <c r="BL285" s="185"/>
      <c r="BM285" s="197"/>
    </row>
    <row r="286" spans="1:65" s="184" customFormat="1" ht="24.2" customHeight="1" x14ac:dyDescent="0.2">
      <c r="A286" s="259"/>
      <c r="B286" s="188"/>
      <c r="C286" s="189" t="s">
        <v>631</v>
      </c>
      <c r="D286" s="189" t="s">
        <v>162</v>
      </c>
      <c r="E286" s="151" t="s">
        <v>288</v>
      </c>
      <c r="F286" s="152" t="s">
        <v>289</v>
      </c>
      <c r="G286" s="153" t="s">
        <v>168</v>
      </c>
      <c r="H286" s="190">
        <v>1287.5730000000001</v>
      </c>
      <c r="I286" s="191"/>
      <c r="J286" s="191"/>
      <c r="K286" s="192"/>
      <c r="L286" s="187"/>
      <c r="M286" s="193"/>
      <c r="N286" s="194"/>
      <c r="O286" s="195"/>
      <c r="P286" s="195"/>
      <c r="Q286" s="195"/>
      <c r="R286" s="195"/>
      <c r="S286" s="195"/>
      <c r="T286" s="196"/>
      <c r="U286" s="259"/>
      <c r="V286" s="259"/>
      <c r="W286" s="259"/>
      <c r="X286" s="259"/>
      <c r="Y286" s="259"/>
      <c r="Z286" s="259"/>
      <c r="AA286" s="259"/>
      <c r="AB286" s="259"/>
      <c r="AC286" s="259"/>
      <c r="AD286" s="259"/>
      <c r="AE286" s="259"/>
      <c r="AR286" s="197"/>
      <c r="AT286" s="197"/>
      <c r="AU286" s="197"/>
      <c r="AY286" s="185"/>
      <c r="BE286" s="198"/>
      <c r="BF286" s="198"/>
      <c r="BG286" s="198"/>
      <c r="BH286" s="198"/>
      <c r="BI286" s="198"/>
      <c r="BJ286" s="185"/>
      <c r="BK286" s="198"/>
      <c r="BL286" s="185"/>
      <c r="BM286" s="197"/>
    </row>
    <row r="287" spans="1:65" s="184" customFormat="1" ht="16.5" customHeight="1" x14ac:dyDescent="0.2">
      <c r="A287" s="259"/>
      <c r="B287" s="188"/>
      <c r="C287" s="167" t="s">
        <v>1006</v>
      </c>
      <c r="D287" s="167" t="s">
        <v>261</v>
      </c>
      <c r="E287" s="168" t="s">
        <v>291</v>
      </c>
      <c r="F287" s="169" t="s">
        <v>2033</v>
      </c>
      <c r="G287" s="170" t="s">
        <v>168</v>
      </c>
      <c r="H287" s="171">
        <v>1480.7090000000001</v>
      </c>
      <c r="I287" s="172"/>
      <c r="J287" s="172"/>
      <c r="K287" s="173"/>
      <c r="L287" s="174"/>
      <c r="M287" s="175"/>
      <c r="N287" s="176"/>
      <c r="O287" s="195"/>
      <c r="P287" s="195"/>
      <c r="Q287" s="195"/>
      <c r="R287" s="195"/>
      <c r="S287" s="195"/>
      <c r="T287" s="196"/>
      <c r="U287" s="259"/>
      <c r="V287" s="259"/>
      <c r="W287" s="259"/>
      <c r="X287" s="259"/>
      <c r="Y287" s="259"/>
      <c r="Z287" s="259"/>
      <c r="AA287" s="259"/>
      <c r="AB287" s="259"/>
      <c r="AC287" s="259"/>
      <c r="AD287" s="259"/>
      <c r="AE287" s="259"/>
      <c r="AR287" s="197"/>
      <c r="AT287" s="197"/>
      <c r="AU287" s="197"/>
      <c r="AY287" s="185"/>
      <c r="BE287" s="198"/>
      <c r="BF287" s="198"/>
      <c r="BG287" s="198"/>
      <c r="BH287" s="198"/>
      <c r="BI287" s="198"/>
      <c r="BJ287" s="185"/>
      <c r="BK287" s="198"/>
      <c r="BL287" s="185"/>
      <c r="BM287" s="197"/>
    </row>
    <row r="288" spans="1:65" s="184" customFormat="1" ht="37.9" customHeight="1" x14ac:dyDescent="0.2">
      <c r="A288" s="259"/>
      <c r="B288" s="188"/>
      <c r="C288" s="189" t="s">
        <v>635</v>
      </c>
      <c r="D288" s="189" t="s">
        <v>162</v>
      </c>
      <c r="E288" s="151" t="s">
        <v>293</v>
      </c>
      <c r="F288" s="152" t="s">
        <v>294</v>
      </c>
      <c r="G288" s="153" t="s">
        <v>295</v>
      </c>
      <c r="H288" s="190">
        <v>108.7</v>
      </c>
      <c r="I288" s="191"/>
      <c r="J288" s="191"/>
      <c r="K288" s="192"/>
      <c r="L288" s="187"/>
      <c r="M288" s="193"/>
      <c r="N288" s="194"/>
      <c r="O288" s="195"/>
      <c r="P288" s="195"/>
      <c r="Q288" s="195"/>
      <c r="R288" s="195"/>
      <c r="S288" s="195"/>
      <c r="T288" s="196"/>
      <c r="U288" s="259"/>
      <c r="V288" s="259"/>
      <c r="W288" s="259"/>
      <c r="X288" s="259"/>
      <c r="Y288" s="259"/>
      <c r="Z288" s="259"/>
      <c r="AA288" s="259"/>
      <c r="AB288" s="259"/>
      <c r="AC288" s="259"/>
      <c r="AD288" s="259"/>
      <c r="AE288" s="259"/>
      <c r="AR288" s="197"/>
      <c r="AT288" s="197"/>
      <c r="AU288" s="197"/>
      <c r="AY288" s="185"/>
      <c r="BE288" s="198"/>
      <c r="BF288" s="198"/>
      <c r="BG288" s="198"/>
      <c r="BH288" s="198"/>
      <c r="BI288" s="198"/>
      <c r="BJ288" s="185"/>
      <c r="BK288" s="198"/>
      <c r="BL288" s="185"/>
      <c r="BM288" s="197"/>
    </row>
    <row r="289" spans="1:65" s="184" customFormat="1" ht="16.5" customHeight="1" x14ac:dyDescent="0.2">
      <c r="A289" s="259"/>
      <c r="B289" s="188"/>
      <c r="C289" s="167" t="s">
        <v>1011</v>
      </c>
      <c r="D289" s="167" t="s">
        <v>261</v>
      </c>
      <c r="E289" s="168" t="s">
        <v>300</v>
      </c>
      <c r="F289" s="169" t="s">
        <v>301</v>
      </c>
      <c r="G289" s="170" t="s">
        <v>168</v>
      </c>
      <c r="H289" s="171">
        <v>43.408999999999999</v>
      </c>
      <c r="I289" s="172"/>
      <c r="J289" s="172"/>
      <c r="K289" s="173"/>
      <c r="L289" s="174"/>
      <c r="M289" s="175"/>
      <c r="N289" s="176"/>
      <c r="O289" s="195"/>
      <c r="P289" s="195"/>
      <c r="Q289" s="195"/>
      <c r="R289" s="195"/>
      <c r="S289" s="195"/>
      <c r="T289" s="196"/>
      <c r="U289" s="259"/>
      <c r="V289" s="259"/>
      <c r="W289" s="259"/>
      <c r="X289" s="259"/>
      <c r="Y289" s="259"/>
      <c r="Z289" s="259"/>
      <c r="AA289" s="259"/>
      <c r="AB289" s="259"/>
      <c r="AC289" s="259"/>
      <c r="AD289" s="259"/>
      <c r="AE289" s="259"/>
      <c r="AR289" s="197"/>
      <c r="AT289" s="197"/>
      <c r="AU289" s="197"/>
      <c r="AY289" s="185"/>
      <c r="BE289" s="198"/>
      <c r="BF289" s="198"/>
      <c r="BG289" s="198"/>
      <c r="BH289" s="198"/>
      <c r="BI289" s="198"/>
      <c r="BJ289" s="185"/>
      <c r="BK289" s="198"/>
      <c r="BL289" s="185"/>
      <c r="BM289" s="197"/>
    </row>
    <row r="290" spans="1:65" s="184" customFormat="1" ht="24.2" customHeight="1" x14ac:dyDescent="0.2">
      <c r="A290" s="259"/>
      <c r="B290" s="188"/>
      <c r="C290" s="189" t="s">
        <v>638</v>
      </c>
      <c r="D290" s="189" t="s">
        <v>162</v>
      </c>
      <c r="E290" s="151" t="s">
        <v>302</v>
      </c>
      <c r="F290" s="152" t="s">
        <v>303</v>
      </c>
      <c r="G290" s="153" t="s">
        <v>304</v>
      </c>
      <c r="H290" s="190"/>
      <c r="I290" s="191">
        <v>3</v>
      </c>
      <c r="J290" s="191"/>
      <c r="K290" s="192"/>
      <c r="L290" s="187"/>
      <c r="M290" s="193"/>
      <c r="N290" s="194"/>
      <c r="O290" s="195"/>
      <c r="P290" s="195"/>
      <c r="Q290" s="195"/>
      <c r="R290" s="195"/>
      <c r="S290" s="195"/>
      <c r="T290" s="196"/>
      <c r="U290" s="259"/>
      <c r="V290" s="259"/>
      <c r="W290" s="259"/>
      <c r="X290" s="259"/>
      <c r="Y290" s="259"/>
      <c r="Z290" s="259"/>
      <c r="AA290" s="259"/>
      <c r="AB290" s="259"/>
      <c r="AC290" s="259"/>
      <c r="AD290" s="259"/>
      <c r="AE290" s="259"/>
      <c r="AR290" s="197"/>
      <c r="AT290" s="197"/>
      <c r="AU290" s="197"/>
      <c r="AY290" s="185"/>
      <c r="BE290" s="198"/>
      <c r="BF290" s="198"/>
      <c r="BG290" s="198"/>
      <c r="BH290" s="198"/>
      <c r="BI290" s="198"/>
      <c r="BJ290" s="185"/>
      <c r="BK290" s="198"/>
      <c r="BL290" s="185"/>
      <c r="BM290" s="197"/>
    </row>
    <row r="291" spans="1:65" s="12" customFormat="1" ht="22.9" customHeight="1" x14ac:dyDescent="0.2">
      <c r="B291" s="137"/>
      <c r="D291" s="138" t="s">
        <v>69</v>
      </c>
      <c r="E291" s="147" t="s">
        <v>305</v>
      </c>
      <c r="F291" s="147" t="s">
        <v>306</v>
      </c>
      <c r="J291" s="148"/>
      <c r="L291" s="137"/>
      <c r="M291" s="141"/>
      <c r="N291" s="142"/>
      <c r="O291" s="142"/>
      <c r="P291" s="143"/>
      <c r="Q291" s="142"/>
      <c r="R291" s="143"/>
      <c r="S291" s="142"/>
      <c r="T291" s="144"/>
      <c r="AR291" s="138"/>
      <c r="AT291" s="145"/>
      <c r="AU291" s="145"/>
      <c r="AY291" s="138"/>
      <c r="BK291" s="146"/>
    </row>
    <row r="292" spans="1:65" s="184" customFormat="1" ht="16.5" customHeight="1" x14ac:dyDescent="0.2">
      <c r="A292" s="259"/>
      <c r="B292" s="188"/>
      <c r="C292" s="189" t="s">
        <v>1015</v>
      </c>
      <c r="D292" s="189" t="s">
        <v>162</v>
      </c>
      <c r="E292" s="151" t="s">
        <v>946</v>
      </c>
      <c r="F292" s="152" t="s">
        <v>947</v>
      </c>
      <c r="G292" s="153" t="s">
        <v>168</v>
      </c>
      <c r="H292" s="190">
        <v>1805.51</v>
      </c>
      <c r="I292" s="191"/>
      <c r="J292" s="191"/>
      <c r="K292" s="192"/>
      <c r="L292" s="187"/>
      <c r="M292" s="193"/>
      <c r="N292" s="194"/>
      <c r="O292" s="195"/>
      <c r="P292" s="195"/>
      <c r="Q292" s="195"/>
      <c r="R292" s="195"/>
      <c r="S292" s="195"/>
      <c r="T292" s="196"/>
      <c r="U292" s="259"/>
      <c r="V292" s="259"/>
      <c r="W292" s="259"/>
      <c r="X292" s="259"/>
      <c r="Y292" s="259"/>
      <c r="Z292" s="259"/>
      <c r="AA292" s="259"/>
      <c r="AB292" s="259"/>
      <c r="AC292" s="259"/>
      <c r="AD292" s="259"/>
      <c r="AE292" s="259"/>
      <c r="AR292" s="197"/>
      <c r="AT292" s="197"/>
      <c r="AU292" s="197"/>
      <c r="AY292" s="185"/>
      <c r="BE292" s="198"/>
      <c r="BF292" s="198"/>
      <c r="BG292" s="198"/>
      <c r="BH292" s="198"/>
      <c r="BI292" s="198"/>
      <c r="BJ292" s="185"/>
      <c r="BK292" s="198"/>
      <c r="BL292" s="185"/>
      <c r="BM292" s="197"/>
    </row>
    <row r="293" spans="1:65" s="184" customFormat="1" ht="16.5" customHeight="1" x14ac:dyDescent="0.2">
      <c r="A293" s="259"/>
      <c r="B293" s="188"/>
      <c r="C293" s="167" t="s">
        <v>642</v>
      </c>
      <c r="D293" s="167" t="s">
        <v>261</v>
      </c>
      <c r="E293" s="168" t="s">
        <v>948</v>
      </c>
      <c r="F293" s="224" t="s">
        <v>949</v>
      </c>
      <c r="G293" s="383" t="s">
        <v>168</v>
      </c>
      <c r="H293" s="384">
        <v>2076.337</v>
      </c>
      <c r="I293" s="385"/>
      <c r="J293" s="385"/>
      <c r="K293" s="386"/>
      <c r="L293" s="237"/>
      <c r="M293" s="370"/>
      <c r="N293" s="371"/>
      <c r="O293" s="233"/>
      <c r="P293" s="233"/>
      <c r="Q293" s="233"/>
      <c r="R293" s="233"/>
      <c r="S293" s="233"/>
      <c r="T293" s="234"/>
      <c r="U293" s="225"/>
      <c r="V293" s="225"/>
      <c r="W293" s="225"/>
      <c r="X293" s="225"/>
      <c r="Y293" s="225"/>
      <c r="Z293" s="225"/>
      <c r="AA293" s="225"/>
      <c r="AB293" s="225"/>
      <c r="AC293" s="225"/>
      <c r="AD293" s="225"/>
      <c r="AE293" s="225"/>
      <c r="AF293" s="275"/>
      <c r="AG293" s="275"/>
      <c r="AH293" s="275"/>
      <c r="AI293" s="275"/>
      <c r="AJ293" s="275"/>
      <c r="AR293" s="197"/>
      <c r="AT293" s="197"/>
      <c r="AU293" s="197"/>
      <c r="AY293" s="185"/>
      <c r="BE293" s="198"/>
      <c r="BF293" s="198"/>
      <c r="BG293" s="198"/>
      <c r="BH293" s="198"/>
      <c r="BI293" s="198"/>
      <c r="BJ293" s="185"/>
      <c r="BK293" s="198"/>
      <c r="BL293" s="185"/>
      <c r="BM293" s="197"/>
    </row>
    <row r="294" spans="1:65" s="184" customFormat="1" ht="24.2" customHeight="1" x14ac:dyDescent="0.2">
      <c r="A294" s="259"/>
      <c r="B294" s="188"/>
      <c r="C294" s="189" t="s">
        <v>1019</v>
      </c>
      <c r="D294" s="189" t="s">
        <v>162</v>
      </c>
      <c r="E294" s="151" t="s">
        <v>950</v>
      </c>
      <c r="F294" s="236" t="s">
        <v>951</v>
      </c>
      <c r="G294" s="372" t="s">
        <v>168</v>
      </c>
      <c r="H294" s="373">
        <v>1371.62</v>
      </c>
      <c r="I294" s="374"/>
      <c r="J294" s="374"/>
      <c r="K294" s="387"/>
      <c r="L294" s="230"/>
      <c r="M294" s="231"/>
      <c r="N294" s="232"/>
      <c r="O294" s="233"/>
      <c r="P294" s="233"/>
      <c r="Q294" s="233"/>
      <c r="R294" s="233"/>
      <c r="S294" s="233"/>
      <c r="T294" s="234"/>
      <c r="U294" s="225"/>
      <c r="V294" s="225"/>
      <c r="W294" s="225"/>
      <c r="X294" s="225"/>
      <c r="Y294" s="225"/>
      <c r="Z294" s="225"/>
      <c r="AA294" s="225"/>
      <c r="AB294" s="225"/>
      <c r="AC294" s="225"/>
      <c r="AD294" s="225"/>
      <c r="AE294" s="225"/>
      <c r="AF294" s="275"/>
      <c r="AG294" s="275"/>
      <c r="AH294" s="275"/>
      <c r="AI294" s="275"/>
      <c r="AJ294" s="275"/>
      <c r="AR294" s="197"/>
      <c r="AT294" s="197"/>
      <c r="AU294" s="197"/>
      <c r="AY294" s="185"/>
      <c r="BE294" s="198"/>
      <c r="BF294" s="198"/>
      <c r="BG294" s="198"/>
      <c r="BH294" s="198"/>
      <c r="BI294" s="198"/>
      <c r="BJ294" s="185"/>
      <c r="BK294" s="198"/>
      <c r="BL294" s="185"/>
      <c r="BM294" s="197"/>
    </row>
    <row r="295" spans="1:65" s="184" customFormat="1" ht="36" customHeight="1" x14ac:dyDescent="0.2">
      <c r="A295" s="259"/>
      <c r="B295" s="188"/>
      <c r="C295" s="167" t="s">
        <v>645</v>
      </c>
      <c r="D295" s="167" t="s">
        <v>261</v>
      </c>
      <c r="E295" s="168" t="s">
        <v>952</v>
      </c>
      <c r="F295" s="224" t="s">
        <v>2050</v>
      </c>
      <c r="G295" s="383" t="s">
        <v>168</v>
      </c>
      <c r="H295" s="384">
        <v>1399.0519999999999</v>
      </c>
      <c r="I295" s="385"/>
      <c r="J295" s="385"/>
      <c r="K295" s="386"/>
      <c r="L295" s="237"/>
      <c r="M295" s="370"/>
      <c r="N295" s="371"/>
      <c r="O295" s="233"/>
      <c r="P295" s="233"/>
      <c r="Q295" s="233"/>
      <c r="R295" s="233"/>
      <c r="S295" s="233"/>
      <c r="T295" s="234"/>
      <c r="U295" s="225"/>
      <c r="V295" s="225"/>
      <c r="W295" s="225"/>
      <c r="X295" s="225"/>
      <c r="Y295" s="225"/>
      <c r="Z295" s="225"/>
      <c r="AA295" s="225"/>
      <c r="AB295" s="225"/>
      <c r="AC295" s="225"/>
      <c r="AD295" s="225"/>
      <c r="AE295" s="225"/>
      <c r="AF295" s="275"/>
      <c r="AG295" s="275"/>
      <c r="AH295" s="275"/>
      <c r="AI295" s="275"/>
      <c r="AJ295" s="275"/>
      <c r="AR295" s="197"/>
      <c r="AT295" s="197"/>
      <c r="AU295" s="197"/>
      <c r="AY295" s="185"/>
      <c r="BE295" s="198"/>
      <c r="BF295" s="198"/>
      <c r="BG295" s="198"/>
      <c r="BH295" s="198"/>
      <c r="BI295" s="198"/>
      <c r="BJ295" s="185"/>
      <c r="BK295" s="198"/>
      <c r="BL295" s="185"/>
      <c r="BM295" s="197"/>
    </row>
    <row r="296" spans="1:65" s="184" customFormat="1" ht="24.2" customHeight="1" x14ac:dyDescent="0.2">
      <c r="A296" s="259"/>
      <c r="B296" s="188"/>
      <c r="C296" s="189" t="s">
        <v>1024</v>
      </c>
      <c r="D296" s="189" t="s">
        <v>162</v>
      </c>
      <c r="E296" s="151" t="s">
        <v>954</v>
      </c>
      <c r="F296" s="236" t="s">
        <v>955</v>
      </c>
      <c r="G296" s="372" t="s">
        <v>168</v>
      </c>
      <c r="H296" s="373">
        <v>488.53</v>
      </c>
      <c r="I296" s="374"/>
      <c r="J296" s="374"/>
      <c r="K296" s="387"/>
      <c r="L296" s="230"/>
      <c r="M296" s="231"/>
      <c r="N296" s="232"/>
      <c r="O296" s="233"/>
      <c r="P296" s="233"/>
      <c r="Q296" s="233"/>
      <c r="R296" s="233"/>
      <c r="S296" s="233"/>
      <c r="T296" s="234"/>
      <c r="U296" s="225"/>
      <c r="V296" s="225"/>
      <c r="W296" s="225"/>
      <c r="X296" s="225"/>
      <c r="Y296" s="225"/>
      <c r="Z296" s="225"/>
      <c r="AA296" s="225"/>
      <c r="AB296" s="225"/>
      <c r="AC296" s="225"/>
      <c r="AD296" s="225"/>
      <c r="AE296" s="225"/>
      <c r="AF296" s="275"/>
      <c r="AG296" s="275"/>
      <c r="AH296" s="275"/>
      <c r="AI296" s="275"/>
      <c r="AJ296" s="275"/>
      <c r="AR296" s="197"/>
      <c r="AT296" s="197"/>
      <c r="AU296" s="197"/>
      <c r="AY296" s="185"/>
      <c r="BE296" s="198"/>
      <c r="BF296" s="198"/>
      <c r="BG296" s="198"/>
      <c r="BH296" s="198"/>
      <c r="BI296" s="198"/>
      <c r="BJ296" s="185"/>
      <c r="BK296" s="198"/>
      <c r="BL296" s="185"/>
      <c r="BM296" s="197"/>
    </row>
    <row r="297" spans="1:65" s="184" customFormat="1" ht="41.25" customHeight="1" x14ac:dyDescent="0.2">
      <c r="A297" s="259"/>
      <c r="B297" s="188"/>
      <c r="C297" s="167" t="s">
        <v>647</v>
      </c>
      <c r="D297" s="167" t="s">
        <v>261</v>
      </c>
      <c r="E297" s="168" t="s">
        <v>341</v>
      </c>
      <c r="F297" s="224" t="s">
        <v>2051</v>
      </c>
      <c r="G297" s="383" t="s">
        <v>168</v>
      </c>
      <c r="H297" s="384">
        <v>3.399</v>
      </c>
      <c r="I297" s="385"/>
      <c r="J297" s="385"/>
      <c r="K297" s="386"/>
      <c r="L297" s="237"/>
      <c r="M297" s="370"/>
      <c r="N297" s="371"/>
      <c r="O297" s="233"/>
      <c r="P297" s="233"/>
      <c r="Q297" s="233"/>
      <c r="R297" s="233"/>
      <c r="S297" s="233"/>
      <c r="T297" s="234"/>
      <c r="U297" s="225"/>
      <c r="V297" s="225"/>
      <c r="W297" s="225"/>
      <c r="X297" s="225"/>
      <c r="Y297" s="225"/>
      <c r="Z297" s="225"/>
      <c r="AA297" s="225"/>
      <c r="AB297" s="225"/>
      <c r="AC297" s="225"/>
      <c r="AD297" s="225"/>
      <c r="AE297" s="225"/>
      <c r="AF297" s="275"/>
      <c r="AG297" s="275"/>
      <c r="AH297" s="275"/>
      <c r="AI297" s="275"/>
      <c r="AJ297" s="275"/>
      <c r="AR297" s="197"/>
      <c r="AT297" s="197"/>
      <c r="AU297" s="197"/>
      <c r="AY297" s="185"/>
      <c r="BE297" s="198"/>
      <c r="BF297" s="198"/>
      <c r="BG297" s="198"/>
      <c r="BH297" s="198"/>
      <c r="BI297" s="198"/>
      <c r="BJ297" s="185"/>
      <c r="BK297" s="198"/>
      <c r="BL297" s="185"/>
      <c r="BM297" s="197"/>
    </row>
    <row r="298" spans="1:65" s="184" customFormat="1" ht="38.25" customHeight="1" x14ac:dyDescent="0.2">
      <c r="A298" s="259"/>
      <c r="B298" s="188"/>
      <c r="C298" s="167" t="s">
        <v>1028</v>
      </c>
      <c r="D298" s="167" t="s">
        <v>261</v>
      </c>
      <c r="E298" s="168" t="s">
        <v>2052</v>
      </c>
      <c r="F298" s="224" t="s">
        <v>2053</v>
      </c>
      <c r="G298" s="383" t="s">
        <v>168</v>
      </c>
      <c r="H298" s="384">
        <v>495.149</v>
      </c>
      <c r="I298" s="385"/>
      <c r="J298" s="385"/>
      <c r="K298" s="386"/>
      <c r="L298" s="237"/>
      <c r="M298" s="370"/>
      <c r="N298" s="371"/>
      <c r="O298" s="233"/>
      <c r="P298" s="233"/>
      <c r="Q298" s="233"/>
      <c r="R298" s="233"/>
      <c r="S298" s="233"/>
      <c r="T298" s="234"/>
      <c r="U298" s="225"/>
      <c r="V298" s="225"/>
      <c r="W298" s="225"/>
      <c r="X298" s="225"/>
      <c r="Y298" s="225"/>
      <c r="Z298" s="225"/>
      <c r="AA298" s="225"/>
      <c r="AB298" s="225"/>
      <c r="AC298" s="225"/>
      <c r="AD298" s="225"/>
      <c r="AE298" s="225"/>
      <c r="AF298" s="275"/>
      <c r="AG298" s="275"/>
      <c r="AH298" s="275"/>
      <c r="AI298" s="275"/>
      <c r="AJ298" s="275"/>
      <c r="AR298" s="197"/>
      <c r="AT298" s="197"/>
      <c r="AU298" s="197"/>
      <c r="AY298" s="185"/>
      <c r="BE298" s="198"/>
      <c r="BF298" s="198"/>
      <c r="BG298" s="198"/>
      <c r="BH298" s="198"/>
      <c r="BI298" s="198"/>
      <c r="BJ298" s="185"/>
      <c r="BK298" s="198"/>
      <c r="BL298" s="185"/>
      <c r="BM298" s="197"/>
    </row>
    <row r="299" spans="1:65" s="184" customFormat="1" ht="33" customHeight="1" x14ac:dyDescent="0.2">
      <c r="A299" s="259"/>
      <c r="B299" s="188"/>
      <c r="C299" s="189" t="s">
        <v>651</v>
      </c>
      <c r="D299" s="189" t="s">
        <v>162</v>
      </c>
      <c r="E299" s="151" t="s">
        <v>308</v>
      </c>
      <c r="F299" s="152" t="s">
        <v>309</v>
      </c>
      <c r="G299" s="153" t="s">
        <v>168</v>
      </c>
      <c r="H299" s="190">
        <v>16.739999999999998</v>
      </c>
      <c r="I299" s="191"/>
      <c r="J299" s="191"/>
      <c r="K299" s="192"/>
      <c r="L299" s="187"/>
      <c r="M299" s="193"/>
      <c r="N299" s="194"/>
      <c r="O299" s="195"/>
      <c r="P299" s="195"/>
      <c r="Q299" s="195"/>
      <c r="R299" s="195"/>
      <c r="S299" s="195"/>
      <c r="T299" s="196"/>
      <c r="U299" s="259"/>
      <c r="V299" s="259"/>
      <c r="W299" s="259"/>
      <c r="X299" s="259"/>
      <c r="Y299" s="259"/>
      <c r="Z299" s="259"/>
      <c r="AA299" s="259"/>
      <c r="AB299" s="259"/>
      <c r="AC299" s="259"/>
      <c r="AD299" s="259"/>
      <c r="AE299" s="259"/>
      <c r="AR299" s="197"/>
      <c r="AT299" s="197"/>
      <c r="AU299" s="197"/>
      <c r="AY299" s="185"/>
      <c r="BE299" s="198"/>
      <c r="BF299" s="198"/>
      <c r="BG299" s="198"/>
      <c r="BH299" s="198"/>
      <c r="BI299" s="198"/>
      <c r="BJ299" s="185"/>
      <c r="BK299" s="198"/>
      <c r="BL299" s="185"/>
      <c r="BM299" s="197"/>
    </row>
    <row r="300" spans="1:65" s="184" customFormat="1" ht="24.2" customHeight="1" x14ac:dyDescent="0.2">
      <c r="A300" s="259"/>
      <c r="B300" s="188"/>
      <c r="C300" s="167" t="s">
        <v>1033</v>
      </c>
      <c r="D300" s="167" t="s">
        <v>261</v>
      </c>
      <c r="E300" s="168" t="s">
        <v>311</v>
      </c>
      <c r="F300" s="169" t="s">
        <v>312</v>
      </c>
      <c r="G300" s="170" t="s">
        <v>164</v>
      </c>
      <c r="H300" s="171">
        <v>2.0259999999999998</v>
      </c>
      <c r="I300" s="172"/>
      <c r="J300" s="172"/>
      <c r="K300" s="173"/>
      <c r="L300" s="174"/>
      <c r="M300" s="175"/>
      <c r="N300" s="176"/>
      <c r="O300" s="195"/>
      <c r="P300" s="195"/>
      <c r="Q300" s="195"/>
      <c r="R300" s="195"/>
      <c r="S300" s="195"/>
      <c r="T300" s="196"/>
      <c r="U300" s="259"/>
      <c r="V300" s="259"/>
      <c r="W300" s="259"/>
      <c r="X300" s="259"/>
      <c r="Y300" s="259"/>
      <c r="Z300" s="259"/>
      <c r="AA300" s="259"/>
      <c r="AB300" s="259"/>
      <c r="AC300" s="259"/>
      <c r="AD300" s="259"/>
      <c r="AE300" s="259"/>
      <c r="AR300" s="197"/>
      <c r="AT300" s="197"/>
      <c r="AU300" s="197"/>
      <c r="AY300" s="185"/>
      <c r="BE300" s="198"/>
      <c r="BF300" s="198"/>
      <c r="BG300" s="198"/>
      <c r="BH300" s="198"/>
      <c r="BI300" s="198"/>
      <c r="BJ300" s="185"/>
      <c r="BK300" s="198"/>
      <c r="BL300" s="185"/>
      <c r="BM300" s="197"/>
    </row>
    <row r="301" spans="1:65" s="184" customFormat="1" ht="24.2" customHeight="1" x14ac:dyDescent="0.2">
      <c r="A301" s="259"/>
      <c r="B301" s="188"/>
      <c r="C301" s="189" t="s">
        <v>654</v>
      </c>
      <c r="D301" s="189" t="s">
        <v>162</v>
      </c>
      <c r="E301" s="151" t="s">
        <v>314</v>
      </c>
      <c r="F301" s="152" t="s">
        <v>315</v>
      </c>
      <c r="G301" s="153" t="s">
        <v>168</v>
      </c>
      <c r="H301" s="190">
        <v>16.739999999999998</v>
      </c>
      <c r="I301" s="191"/>
      <c r="J301" s="191"/>
      <c r="K301" s="192"/>
      <c r="L301" s="187"/>
      <c r="M301" s="193"/>
      <c r="N301" s="194"/>
      <c r="O301" s="195"/>
      <c r="P301" s="195"/>
      <c r="Q301" s="195"/>
      <c r="R301" s="195"/>
      <c r="S301" s="195"/>
      <c r="T301" s="196"/>
      <c r="U301" s="259"/>
      <c r="V301" s="259"/>
      <c r="W301" s="259"/>
      <c r="X301" s="259"/>
      <c r="Y301" s="259"/>
      <c r="Z301" s="259"/>
      <c r="AA301" s="259"/>
      <c r="AB301" s="259"/>
      <c r="AC301" s="259"/>
      <c r="AD301" s="259"/>
      <c r="AE301" s="259"/>
      <c r="AR301" s="197"/>
      <c r="AT301" s="197"/>
      <c r="AU301" s="197"/>
      <c r="AY301" s="185"/>
      <c r="BE301" s="198"/>
      <c r="BF301" s="198"/>
      <c r="BG301" s="198"/>
      <c r="BH301" s="198"/>
      <c r="BI301" s="198"/>
      <c r="BJ301" s="185"/>
      <c r="BK301" s="198"/>
      <c r="BL301" s="185"/>
      <c r="BM301" s="197"/>
    </row>
    <row r="302" spans="1:65" s="184" customFormat="1" ht="24.2" customHeight="1" x14ac:dyDescent="0.2">
      <c r="A302" s="259"/>
      <c r="B302" s="188"/>
      <c r="C302" s="167" t="s">
        <v>1036</v>
      </c>
      <c r="D302" s="167" t="s">
        <v>261</v>
      </c>
      <c r="E302" s="168" t="s">
        <v>317</v>
      </c>
      <c r="F302" s="169" t="s">
        <v>318</v>
      </c>
      <c r="G302" s="170" t="s">
        <v>168</v>
      </c>
      <c r="H302" s="171">
        <v>18.414000000000001</v>
      </c>
      <c r="I302" s="172"/>
      <c r="J302" s="172"/>
      <c r="K302" s="173"/>
      <c r="L302" s="174"/>
      <c r="M302" s="175"/>
      <c r="N302" s="176"/>
      <c r="O302" s="195"/>
      <c r="P302" s="195"/>
      <c r="Q302" s="195"/>
      <c r="R302" s="195"/>
      <c r="S302" s="195"/>
      <c r="T302" s="196"/>
      <c r="U302" s="259"/>
      <c r="V302" s="259"/>
      <c r="W302" s="259"/>
      <c r="X302" s="259"/>
      <c r="Y302" s="259"/>
      <c r="Z302" s="259"/>
      <c r="AA302" s="259"/>
      <c r="AB302" s="259"/>
      <c r="AC302" s="259"/>
      <c r="AD302" s="259"/>
      <c r="AE302" s="259"/>
      <c r="AR302" s="197"/>
      <c r="AT302" s="197"/>
      <c r="AU302" s="197"/>
      <c r="AY302" s="185"/>
      <c r="BE302" s="198"/>
      <c r="BF302" s="198"/>
      <c r="BG302" s="198"/>
      <c r="BH302" s="198"/>
      <c r="BI302" s="198"/>
      <c r="BJ302" s="185"/>
      <c r="BK302" s="198"/>
      <c r="BL302" s="185"/>
      <c r="BM302" s="197"/>
    </row>
    <row r="303" spans="1:65" s="184" customFormat="1" ht="24.2" customHeight="1" x14ac:dyDescent="0.2">
      <c r="A303" s="259"/>
      <c r="B303" s="188"/>
      <c r="C303" s="167" t="s">
        <v>656</v>
      </c>
      <c r="D303" s="167" t="s">
        <v>261</v>
      </c>
      <c r="E303" s="168" t="s">
        <v>320</v>
      </c>
      <c r="F303" s="169" t="s">
        <v>321</v>
      </c>
      <c r="G303" s="170" t="s">
        <v>168</v>
      </c>
      <c r="H303" s="171">
        <v>18.414000000000001</v>
      </c>
      <c r="I303" s="172"/>
      <c r="J303" s="172"/>
      <c r="K303" s="173"/>
      <c r="L303" s="174"/>
      <c r="M303" s="175"/>
      <c r="N303" s="176"/>
      <c r="O303" s="195"/>
      <c r="P303" s="195"/>
      <c r="Q303" s="195"/>
      <c r="R303" s="195"/>
      <c r="S303" s="195"/>
      <c r="T303" s="196"/>
      <c r="U303" s="259"/>
      <c r="V303" s="259"/>
      <c r="W303" s="259"/>
      <c r="X303" s="259"/>
      <c r="Y303" s="259"/>
      <c r="Z303" s="259"/>
      <c r="AA303" s="259"/>
      <c r="AB303" s="259"/>
      <c r="AC303" s="259"/>
      <c r="AD303" s="259"/>
      <c r="AE303" s="259"/>
      <c r="AR303" s="197"/>
      <c r="AT303" s="197"/>
      <c r="AU303" s="197"/>
      <c r="AY303" s="185"/>
      <c r="BE303" s="198"/>
      <c r="BF303" s="198"/>
      <c r="BG303" s="198"/>
      <c r="BH303" s="198"/>
      <c r="BI303" s="198"/>
      <c r="BJ303" s="185"/>
      <c r="BK303" s="198"/>
      <c r="BL303" s="185"/>
      <c r="BM303" s="197"/>
    </row>
    <row r="304" spans="1:65" s="184" customFormat="1" ht="33" customHeight="1" x14ac:dyDescent="0.2">
      <c r="A304" s="259"/>
      <c r="B304" s="188"/>
      <c r="C304" s="189" t="s">
        <v>1038</v>
      </c>
      <c r="D304" s="189" t="s">
        <v>162</v>
      </c>
      <c r="E304" s="151" t="s">
        <v>323</v>
      </c>
      <c r="F304" s="152" t="s">
        <v>324</v>
      </c>
      <c r="G304" s="153" t="s">
        <v>168</v>
      </c>
      <c r="H304" s="190">
        <v>526.40300000000002</v>
      </c>
      <c r="I304" s="191"/>
      <c r="J304" s="191"/>
      <c r="K304" s="192"/>
      <c r="L304" s="187"/>
      <c r="M304" s="193"/>
      <c r="N304" s="194"/>
      <c r="O304" s="195"/>
      <c r="P304" s="195"/>
      <c r="Q304" s="195"/>
      <c r="R304" s="195"/>
      <c r="S304" s="195"/>
      <c r="T304" s="196"/>
      <c r="U304" s="259"/>
      <c r="V304" s="259"/>
      <c r="W304" s="259"/>
      <c r="X304" s="259"/>
      <c r="Y304" s="259"/>
      <c r="Z304" s="259"/>
      <c r="AA304" s="259"/>
      <c r="AB304" s="259"/>
      <c r="AC304" s="259"/>
      <c r="AD304" s="259"/>
      <c r="AE304" s="259"/>
      <c r="AR304" s="197"/>
      <c r="AT304" s="197"/>
      <c r="AU304" s="197"/>
      <c r="AY304" s="185"/>
      <c r="BE304" s="198"/>
      <c r="BF304" s="198"/>
      <c r="BG304" s="198"/>
      <c r="BH304" s="198"/>
      <c r="BI304" s="198"/>
      <c r="BJ304" s="185"/>
      <c r="BK304" s="198"/>
      <c r="BL304" s="185"/>
      <c r="BM304" s="197"/>
    </row>
    <row r="305" spans="1:65" s="184" customFormat="1" ht="37.9" customHeight="1" x14ac:dyDescent="0.2">
      <c r="A305" s="259"/>
      <c r="B305" s="188"/>
      <c r="C305" s="167" t="s">
        <v>659</v>
      </c>
      <c r="D305" s="167" t="s">
        <v>261</v>
      </c>
      <c r="E305" s="168" t="s">
        <v>326</v>
      </c>
      <c r="F305" s="169" t="s">
        <v>327</v>
      </c>
      <c r="G305" s="170" t="s">
        <v>164</v>
      </c>
      <c r="H305" s="171">
        <v>59.061999999999998</v>
      </c>
      <c r="I305" s="172"/>
      <c r="J305" s="172"/>
      <c r="K305" s="173"/>
      <c r="L305" s="174"/>
      <c r="M305" s="175"/>
      <c r="N305" s="176"/>
      <c r="O305" s="195"/>
      <c r="P305" s="195"/>
      <c r="Q305" s="195"/>
      <c r="R305" s="195"/>
      <c r="S305" s="195"/>
      <c r="T305" s="196"/>
      <c r="U305" s="259"/>
      <c r="V305" s="259"/>
      <c r="W305" s="259"/>
      <c r="X305" s="259"/>
      <c r="Y305" s="259"/>
      <c r="Z305" s="259"/>
      <c r="AA305" s="259"/>
      <c r="AB305" s="259"/>
      <c r="AC305" s="259"/>
      <c r="AD305" s="259"/>
      <c r="AE305" s="259"/>
      <c r="AR305" s="197"/>
      <c r="AT305" s="197"/>
      <c r="AU305" s="197"/>
      <c r="AY305" s="185"/>
      <c r="BE305" s="198"/>
      <c r="BF305" s="198"/>
      <c r="BG305" s="198"/>
      <c r="BH305" s="198"/>
      <c r="BI305" s="198"/>
      <c r="BJ305" s="185"/>
      <c r="BK305" s="198"/>
      <c r="BL305" s="185"/>
      <c r="BM305" s="197"/>
    </row>
    <row r="306" spans="1:65" s="184" customFormat="1" ht="24.2" customHeight="1" x14ac:dyDescent="0.2">
      <c r="A306" s="259"/>
      <c r="B306" s="188"/>
      <c r="C306" s="189" t="s">
        <v>1041</v>
      </c>
      <c r="D306" s="189" t="s">
        <v>162</v>
      </c>
      <c r="E306" s="151" t="s">
        <v>329</v>
      </c>
      <c r="F306" s="152" t="s">
        <v>330</v>
      </c>
      <c r="G306" s="153" t="s">
        <v>168</v>
      </c>
      <c r="H306" s="190">
        <v>526.40300000000002</v>
      </c>
      <c r="I306" s="191"/>
      <c r="J306" s="191"/>
      <c r="K306" s="192"/>
      <c r="L306" s="187"/>
      <c r="M306" s="193"/>
      <c r="N306" s="194"/>
      <c r="O306" s="195"/>
      <c r="P306" s="195"/>
      <c r="Q306" s="195"/>
      <c r="R306" s="195"/>
      <c r="S306" s="195"/>
      <c r="T306" s="196"/>
      <c r="U306" s="259"/>
      <c r="V306" s="259"/>
      <c r="W306" s="259"/>
      <c r="X306" s="259"/>
      <c r="Y306" s="259"/>
      <c r="Z306" s="259"/>
      <c r="AA306" s="259"/>
      <c r="AB306" s="259"/>
      <c r="AC306" s="259"/>
      <c r="AD306" s="259"/>
      <c r="AE306" s="259"/>
      <c r="AR306" s="197"/>
      <c r="AT306" s="197"/>
      <c r="AU306" s="197"/>
      <c r="AY306" s="185"/>
      <c r="BE306" s="198"/>
      <c r="BF306" s="198"/>
      <c r="BG306" s="198"/>
      <c r="BH306" s="198"/>
      <c r="BI306" s="198"/>
      <c r="BJ306" s="185"/>
      <c r="BK306" s="198"/>
      <c r="BL306" s="185"/>
      <c r="BM306" s="197"/>
    </row>
    <row r="307" spans="1:65" s="184" customFormat="1" ht="24.2" customHeight="1" x14ac:dyDescent="0.2">
      <c r="A307" s="259"/>
      <c r="B307" s="188"/>
      <c r="C307" s="167" t="s">
        <v>661</v>
      </c>
      <c r="D307" s="167" t="s">
        <v>261</v>
      </c>
      <c r="E307" s="168" t="s">
        <v>332</v>
      </c>
      <c r="F307" s="169" t="s">
        <v>333</v>
      </c>
      <c r="G307" s="170" t="s">
        <v>168</v>
      </c>
      <c r="H307" s="171">
        <v>536.93100000000004</v>
      </c>
      <c r="I307" s="172"/>
      <c r="J307" s="172"/>
      <c r="K307" s="173"/>
      <c r="L307" s="174"/>
      <c r="M307" s="175"/>
      <c r="N307" s="176"/>
      <c r="O307" s="195"/>
      <c r="P307" s="195"/>
      <c r="Q307" s="195"/>
      <c r="R307" s="195"/>
      <c r="S307" s="195"/>
      <c r="T307" s="196"/>
      <c r="U307" s="259"/>
      <c r="V307" s="259"/>
      <c r="W307" s="259"/>
      <c r="X307" s="259"/>
      <c r="Y307" s="259"/>
      <c r="Z307" s="259"/>
      <c r="AA307" s="259"/>
      <c r="AB307" s="259"/>
      <c r="AC307" s="259"/>
      <c r="AD307" s="259"/>
      <c r="AE307" s="259"/>
      <c r="AR307" s="197"/>
      <c r="AT307" s="197"/>
      <c r="AU307" s="197"/>
      <c r="AY307" s="185"/>
      <c r="BE307" s="198"/>
      <c r="BF307" s="198"/>
      <c r="BG307" s="198"/>
      <c r="BH307" s="198"/>
      <c r="BI307" s="198"/>
      <c r="BJ307" s="185"/>
      <c r="BK307" s="198"/>
      <c r="BL307" s="185"/>
      <c r="BM307" s="197"/>
    </row>
    <row r="308" spans="1:65" s="184" customFormat="1" ht="24.2" customHeight="1" x14ac:dyDescent="0.2">
      <c r="A308" s="259"/>
      <c r="B308" s="188"/>
      <c r="C308" s="167" t="s">
        <v>1045</v>
      </c>
      <c r="D308" s="167" t="s">
        <v>261</v>
      </c>
      <c r="E308" s="168" t="s">
        <v>335</v>
      </c>
      <c r="F308" s="169" t="s">
        <v>336</v>
      </c>
      <c r="G308" s="170" t="s">
        <v>168</v>
      </c>
      <c r="H308" s="171">
        <v>536.93100000000004</v>
      </c>
      <c r="I308" s="172"/>
      <c r="J308" s="172"/>
      <c r="K308" s="173"/>
      <c r="L308" s="174"/>
      <c r="M308" s="175"/>
      <c r="N308" s="176"/>
      <c r="O308" s="195"/>
      <c r="P308" s="195"/>
      <c r="Q308" s="195"/>
      <c r="R308" s="195"/>
      <c r="S308" s="195"/>
      <c r="T308" s="196"/>
      <c r="U308" s="259"/>
      <c r="V308" s="259"/>
      <c r="W308" s="259"/>
      <c r="X308" s="259"/>
      <c r="Y308" s="259"/>
      <c r="Z308" s="259"/>
      <c r="AA308" s="259"/>
      <c r="AB308" s="259"/>
      <c r="AC308" s="259"/>
      <c r="AD308" s="259"/>
      <c r="AE308" s="259"/>
      <c r="AR308" s="197"/>
      <c r="AT308" s="197"/>
      <c r="AU308" s="197"/>
      <c r="AY308" s="185"/>
      <c r="BE308" s="198"/>
      <c r="BF308" s="198"/>
      <c r="BG308" s="198"/>
      <c r="BH308" s="198"/>
      <c r="BI308" s="198"/>
      <c r="BJ308" s="185"/>
      <c r="BK308" s="198"/>
      <c r="BL308" s="185"/>
      <c r="BM308" s="197"/>
    </row>
    <row r="309" spans="1:65" s="184" customFormat="1" ht="21.75" customHeight="1" x14ac:dyDescent="0.2">
      <c r="A309" s="259"/>
      <c r="B309" s="188"/>
      <c r="C309" s="189" t="s">
        <v>664</v>
      </c>
      <c r="D309" s="189" t="s">
        <v>162</v>
      </c>
      <c r="E309" s="151" t="s">
        <v>338</v>
      </c>
      <c r="F309" s="152" t="s">
        <v>339</v>
      </c>
      <c r="G309" s="153" t="s">
        <v>168</v>
      </c>
      <c r="H309" s="190">
        <v>120.72</v>
      </c>
      <c r="I309" s="191"/>
      <c r="J309" s="191"/>
      <c r="K309" s="192"/>
      <c r="L309" s="187"/>
      <c r="M309" s="193"/>
      <c r="N309" s="194"/>
      <c r="O309" s="195"/>
      <c r="P309" s="195"/>
      <c r="Q309" s="195"/>
      <c r="R309" s="195"/>
      <c r="S309" s="195"/>
      <c r="T309" s="196"/>
      <c r="U309" s="259"/>
      <c r="V309" s="259"/>
      <c r="W309" s="259"/>
      <c r="X309" s="259"/>
      <c r="Y309" s="259"/>
      <c r="Z309" s="259"/>
      <c r="AA309" s="259"/>
      <c r="AB309" s="259"/>
      <c r="AC309" s="259"/>
      <c r="AD309" s="259"/>
      <c r="AE309" s="259"/>
      <c r="AR309" s="197"/>
      <c r="AT309" s="197"/>
      <c r="AU309" s="197"/>
      <c r="AY309" s="185"/>
      <c r="BE309" s="198"/>
      <c r="BF309" s="198"/>
      <c r="BG309" s="198"/>
      <c r="BH309" s="198"/>
      <c r="BI309" s="198"/>
      <c r="BJ309" s="185"/>
      <c r="BK309" s="198"/>
      <c r="BL309" s="185"/>
      <c r="BM309" s="197"/>
    </row>
    <row r="310" spans="1:65" s="184" customFormat="1" ht="42" customHeight="1" x14ac:dyDescent="0.2">
      <c r="A310" s="259"/>
      <c r="B310" s="188"/>
      <c r="C310" s="167" t="s">
        <v>1050</v>
      </c>
      <c r="D310" s="167" t="s">
        <v>261</v>
      </c>
      <c r="E310" s="168" t="s">
        <v>341</v>
      </c>
      <c r="F310" s="224" t="s">
        <v>2054</v>
      </c>
      <c r="G310" s="170" t="s">
        <v>168</v>
      </c>
      <c r="H310" s="171">
        <v>125.59699999999999</v>
      </c>
      <c r="I310" s="172"/>
      <c r="J310" s="172"/>
      <c r="K310" s="173"/>
      <c r="L310" s="174"/>
      <c r="M310" s="175"/>
      <c r="N310" s="176"/>
      <c r="O310" s="195"/>
      <c r="P310" s="195"/>
      <c r="Q310" s="195"/>
      <c r="R310" s="195"/>
      <c r="S310" s="195"/>
      <c r="T310" s="196"/>
      <c r="U310" s="259"/>
      <c r="V310" s="259"/>
      <c r="W310" s="259"/>
      <c r="X310" s="259"/>
      <c r="Y310" s="259"/>
      <c r="Z310" s="259"/>
      <c r="AA310" s="259"/>
      <c r="AB310" s="259"/>
      <c r="AC310" s="259"/>
      <c r="AD310" s="259"/>
      <c r="AE310" s="259"/>
      <c r="AR310" s="197"/>
      <c r="AT310" s="197"/>
      <c r="AU310" s="197"/>
      <c r="AY310" s="185"/>
      <c r="BE310" s="198"/>
      <c r="BF310" s="198"/>
      <c r="BG310" s="198"/>
      <c r="BH310" s="198"/>
      <c r="BI310" s="198"/>
      <c r="BJ310" s="185"/>
      <c r="BK310" s="198"/>
      <c r="BL310" s="185"/>
      <c r="BM310" s="197"/>
    </row>
    <row r="311" spans="1:65" s="184" customFormat="1" ht="24.2" customHeight="1" x14ac:dyDescent="0.2">
      <c r="A311" s="259"/>
      <c r="B311" s="188"/>
      <c r="C311" s="189" t="s">
        <v>666</v>
      </c>
      <c r="D311" s="189" t="s">
        <v>162</v>
      </c>
      <c r="E311" s="151" t="s">
        <v>343</v>
      </c>
      <c r="F311" s="152" t="s">
        <v>344</v>
      </c>
      <c r="G311" s="153" t="s">
        <v>304</v>
      </c>
      <c r="H311" s="190"/>
      <c r="I311" s="191">
        <v>1.55</v>
      </c>
      <c r="J311" s="191"/>
      <c r="K311" s="192"/>
      <c r="L311" s="187"/>
      <c r="M311" s="193"/>
      <c r="N311" s="194"/>
      <c r="O311" s="195"/>
      <c r="P311" s="195"/>
      <c r="Q311" s="195"/>
      <c r="R311" s="195"/>
      <c r="S311" s="195"/>
      <c r="T311" s="196"/>
      <c r="U311" s="259"/>
      <c r="V311" s="259"/>
      <c r="W311" s="259"/>
      <c r="X311" s="259"/>
      <c r="Y311" s="259"/>
      <c r="Z311" s="259"/>
      <c r="AA311" s="259"/>
      <c r="AB311" s="259"/>
      <c r="AC311" s="259"/>
      <c r="AD311" s="259"/>
      <c r="AE311" s="259"/>
      <c r="AR311" s="197"/>
      <c r="AT311" s="197"/>
      <c r="AU311" s="197"/>
      <c r="AY311" s="185"/>
      <c r="BE311" s="198"/>
      <c r="BF311" s="198"/>
      <c r="BG311" s="198"/>
      <c r="BH311" s="198"/>
      <c r="BI311" s="198"/>
      <c r="BJ311" s="185"/>
      <c r="BK311" s="198"/>
      <c r="BL311" s="185"/>
      <c r="BM311" s="197"/>
    </row>
    <row r="312" spans="1:65" s="12" customFormat="1" ht="22.9" customHeight="1" x14ac:dyDescent="0.2">
      <c r="B312" s="137"/>
      <c r="D312" s="138" t="s">
        <v>69</v>
      </c>
      <c r="E312" s="147" t="s">
        <v>985</v>
      </c>
      <c r="F312" s="147" t="s">
        <v>986</v>
      </c>
      <c r="J312" s="148"/>
      <c r="L312" s="137"/>
      <c r="M312" s="141"/>
      <c r="N312" s="142"/>
      <c r="O312" s="142"/>
      <c r="P312" s="143"/>
      <c r="Q312" s="142"/>
      <c r="R312" s="143"/>
      <c r="S312" s="142"/>
      <c r="T312" s="144"/>
      <c r="AR312" s="138"/>
      <c r="AT312" s="145"/>
      <c r="AU312" s="145"/>
      <c r="AY312" s="138"/>
      <c r="BK312" s="146"/>
    </row>
    <row r="313" spans="1:65" s="184" customFormat="1" ht="49.15" customHeight="1" x14ac:dyDescent="0.2">
      <c r="A313" s="259"/>
      <c r="B313" s="188"/>
      <c r="C313" s="189" t="s">
        <v>1055</v>
      </c>
      <c r="D313" s="189" t="s">
        <v>162</v>
      </c>
      <c r="E313" s="151" t="s">
        <v>2055</v>
      </c>
      <c r="F313" s="236" t="s">
        <v>2056</v>
      </c>
      <c r="G313" s="372" t="s">
        <v>168</v>
      </c>
      <c r="H313" s="373">
        <v>8.9280000000000008</v>
      </c>
      <c r="I313" s="374"/>
      <c r="J313" s="374"/>
      <c r="K313" s="387"/>
      <c r="L313" s="230"/>
      <c r="M313" s="231"/>
      <c r="N313" s="232"/>
      <c r="O313" s="233"/>
      <c r="P313" s="233"/>
      <c r="Q313" s="233"/>
      <c r="R313" s="233"/>
      <c r="S313" s="233"/>
      <c r="T313" s="234"/>
      <c r="U313" s="225"/>
      <c r="V313" s="225"/>
      <c r="W313" s="225"/>
      <c r="X313" s="225"/>
      <c r="Y313" s="225"/>
      <c r="Z313" s="225"/>
      <c r="AA313" s="225"/>
      <c r="AB313" s="225"/>
      <c r="AC313" s="225"/>
      <c r="AD313" s="225"/>
      <c r="AE313" s="225"/>
      <c r="AF313" s="275"/>
      <c r="AG313" s="275"/>
      <c r="AH313" s="275"/>
      <c r="AI313" s="275"/>
      <c r="AJ313" s="275"/>
      <c r="AK313" s="275"/>
      <c r="AL313" s="275"/>
      <c r="AM313" s="275"/>
      <c r="AR313" s="197"/>
      <c r="AT313" s="197"/>
      <c r="AU313" s="197"/>
      <c r="AY313" s="185"/>
      <c r="BE313" s="198"/>
      <c r="BF313" s="198"/>
      <c r="BG313" s="198"/>
      <c r="BH313" s="198"/>
      <c r="BI313" s="198"/>
      <c r="BJ313" s="185"/>
      <c r="BK313" s="198"/>
      <c r="BL313" s="185"/>
      <c r="BM313" s="197"/>
    </row>
    <row r="314" spans="1:65" s="184" customFormat="1" ht="55.5" customHeight="1" x14ac:dyDescent="0.2">
      <c r="A314" s="259"/>
      <c r="B314" s="188"/>
      <c r="C314" s="189" t="s">
        <v>669</v>
      </c>
      <c r="D314" s="189" t="s">
        <v>162</v>
      </c>
      <c r="E314" s="151" t="s">
        <v>999</v>
      </c>
      <c r="F314" s="236" t="s">
        <v>2057</v>
      </c>
      <c r="G314" s="372" t="s">
        <v>168</v>
      </c>
      <c r="H314" s="373">
        <v>30.824000000000002</v>
      </c>
      <c r="I314" s="374"/>
      <c r="J314" s="374"/>
      <c r="K314" s="387"/>
      <c r="L314" s="230"/>
      <c r="M314" s="231"/>
      <c r="N314" s="232"/>
      <c r="O314" s="233"/>
      <c r="P314" s="233"/>
      <c r="Q314" s="233"/>
      <c r="R314" s="233"/>
      <c r="S314" s="233"/>
      <c r="T314" s="234"/>
      <c r="U314" s="225"/>
      <c r="V314" s="225"/>
      <c r="W314" s="225"/>
      <c r="X314" s="225"/>
      <c r="Y314" s="225"/>
      <c r="Z314" s="225"/>
      <c r="AA314" s="225"/>
      <c r="AB314" s="225"/>
      <c r="AC314" s="225"/>
      <c r="AD314" s="225"/>
      <c r="AE314" s="225"/>
      <c r="AF314" s="275"/>
      <c r="AG314" s="275"/>
      <c r="AH314" s="275"/>
      <c r="AI314" s="275"/>
      <c r="AJ314" s="275"/>
      <c r="AK314" s="275"/>
      <c r="AL314" s="275"/>
      <c r="AM314" s="275"/>
      <c r="AR314" s="197"/>
      <c r="AT314" s="197"/>
      <c r="AU314" s="197"/>
      <c r="AY314" s="185"/>
      <c r="BE314" s="198"/>
      <c r="BF314" s="198"/>
      <c r="BG314" s="198"/>
      <c r="BH314" s="198"/>
      <c r="BI314" s="198"/>
      <c r="BJ314" s="185"/>
      <c r="BK314" s="198"/>
      <c r="BL314" s="185"/>
      <c r="BM314" s="197"/>
    </row>
    <row r="315" spans="1:65" s="184" customFormat="1" ht="49.5" customHeight="1" x14ac:dyDescent="0.2">
      <c r="A315" s="259"/>
      <c r="B315" s="188"/>
      <c r="C315" s="189" t="s">
        <v>1060</v>
      </c>
      <c r="D315" s="189" t="s">
        <v>162</v>
      </c>
      <c r="E315" s="151" t="s">
        <v>996</v>
      </c>
      <c r="F315" s="236" t="s">
        <v>2058</v>
      </c>
      <c r="G315" s="372" t="s">
        <v>168</v>
      </c>
      <c r="H315" s="373">
        <v>379.77499999999998</v>
      </c>
      <c r="I315" s="374"/>
      <c r="J315" s="374"/>
      <c r="K315" s="387"/>
      <c r="L315" s="230"/>
      <c r="M315" s="231"/>
      <c r="N315" s="232"/>
      <c r="O315" s="233"/>
      <c r="P315" s="233"/>
      <c r="Q315" s="233"/>
      <c r="R315" s="233"/>
      <c r="S315" s="233"/>
      <c r="T315" s="234"/>
      <c r="U315" s="225"/>
      <c r="V315" s="225"/>
      <c r="W315" s="225"/>
      <c r="X315" s="225"/>
      <c r="Y315" s="225"/>
      <c r="Z315" s="225"/>
      <c r="AA315" s="225"/>
      <c r="AB315" s="225"/>
      <c r="AC315" s="225"/>
      <c r="AD315" s="225"/>
      <c r="AE315" s="225"/>
      <c r="AF315" s="275"/>
      <c r="AG315" s="275"/>
      <c r="AH315" s="275"/>
      <c r="AI315" s="275"/>
      <c r="AJ315" s="275"/>
      <c r="AK315" s="275"/>
      <c r="AL315" s="275"/>
      <c r="AM315" s="275"/>
      <c r="AR315" s="197"/>
      <c r="AT315" s="197"/>
      <c r="AU315" s="197"/>
      <c r="AY315" s="185"/>
      <c r="BE315" s="198"/>
      <c r="BF315" s="198"/>
      <c r="BG315" s="198"/>
      <c r="BH315" s="198"/>
      <c r="BI315" s="198"/>
      <c r="BJ315" s="185"/>
      <c r="BK315" s="198"/>
      <c r="BL315" s="185"/>
      <c r="BM315" s="197"/>
    </row>
    <row r="316" spans="1:65" s="184" customFormat="1" ht="64.5" customHeight="1" x14ac:dyDescent="0.2">
      <c r="A316" s="259"/>
      <c r="B316" s="188"/>
      <c r="C316" s="189" t="s">
        <v>671</v>
      </c>
      <c r="D316" s="189" t="s">
        <v>162</v>
      </c>
      <c r="E316" s="151" t="s">
        <v>998</v>
      </c>
      <c r="F316" s="236" t="s">
        <v>2059</v>
      </c>
      <c r="G316" s="372" t="s">
        <v>168</v>
      </c>
      <c r="H316" s="373">
        <v>724.62599999999998</v>
      </c>
      <c r="I316" s="374"/>
      <c r="J316" s="374"/>
      <c r="K316" s="387"/>
      <c r="L316" s="230"/>
      <c r="M316" s="231"/>
      <c r="N316" s="232"/>
      <c r="O316" s="233"/>
      <c r="P316" s="233"/>
      <c r="Q316" s="233"/>
      <c r="R316" s="233"/>
      <c r="S316" s="233"/>
      <c r="T316" s="234"/>
      <c r="U316" s="225"/>
      <c r="V316" s="225"/>
      <c r="W316" s="225"/>
      <c r="X316" s="225"/>
      <c r="Y316" s="225"/>
      <c r="Z316" s="225"/>
      <c r="AA316" s="225"/>
      <c r="AB316" s="225"/>
      <c r="AC316" s="225"/>
      <c r="AD316" s="225"/>
      <c r="AE316" s="225"/>
      <c r="AF316" s="275"/>
      <c r="AG316" s="275"/>
      <c r="AH316" s="275"/>
      <c r="AI316" s="275"/>
      <c r="AJ316" s="275"/>
      <c r="AK316" s="275"/>
      <c r="AL316" s="275"/>
      <c r="AM316" s="275"/>
      <c r="AR316" s="197"/>
      <c r="AT316" s="197"/>
      <c r="AU316" s="197"/>
      <c r="AY316" s="185"/>
      <c r="BE316" s="198"/>
      <c r="BF316" s="198"/>
      <c r="BG316" s="198"/>
      <c r="BH316" s="198"/>
      <c r="BI316" s="198"/>
      <c r="BJ316" s="185"/>
      <c r="BK316" s="198"/>
      <c r="BL316" s="185"/>
      <c r="BM316" s="197"/>
    </row>
    <row r="317" spans="1:65" s="184" customFormat="1" ht="49.15" customHeight="1" x14ac:dyDescent="0.2">
      <c r="A317" s="259"/>
      <c r="B317" s="188"/>
      <c r="C317" s="189" t="s">
        <v>1065</v>
      </c>
      <c r="D317" s="189" t="s">
        <v>162</v>
      </c>
      <c r="E317" s="151" t="s">
        <v>993</v>
      </c>
      <c r="F317" s="236" t="s">
        <v>2060</v>
      </c>
      <c r="G317" s="372" t="s">
        <v>168</v>
      </c>
      <c r="H317" s="373">
        <v>3.68</v>
      </c>
      <c r="I317" s="374"/>
      <c r="J317" s="374"/>
      <c r="K317" s="387"/>
      <c r="L317" s="230"/>
      <c r="M317" s="231"/>
      <c r="N317" s="232"/>
      <c r="O317" s="233"/>
      <c r="P317" s="233"/>
      <c r="Q317" s="233"/>
      <c r="R317" s="233"/>
      <c r="S317" s="233"/>
      <c r="T317" s="234"/>
      <c r="U317" s="225"/>
      <c r="V317" s="225"/>
      <c r="W317" s="225"/>
      <c r="X317" s="225"/>
      <c r="Y317" s="225"/>
      <c r="Z317" s="225"/>
      <c r="AA317" s="225"/>
      <c r="AB317" s="225"/>
      <c r="AC317" s="225"/>
      <c r="AD317" s="225"/>
      <c r="AE317" s="225"/>
      <c r="AF317" s="275"/>
      <c r="AG317" s="275"/>
      <c r="AH317" s="275"/>
      <c r="AI317" s="275"/>
      <c r="AJ317" s="275"/>
      <c r="AK317" s="275"/>
      <c r="AL317" s="275"/>
      <c r="AM317" s="275"/>
      <c r="AR317" s="197"/>
      <c r="AT317" s="197"/>
      <c r="AU317" s="197"/>
      <c r="AY317" s="185"/>
      <c r="BE317" s="198"/>
      <c r="BF317" s="198"/>
      <c r="BG317" s="198"/>
      <c r="BH317" s="198"/>
      <c r="BI317" s="198"/>
      <c r="BJ317" s="185"/>
      <c r="BK317" s="198"/>
      <c r="BL317" s="185"/>
      <c r="BM317" s="197"/>
    </row>
    <row r="318" spans="1:65" s="184" customFormat="1" ht="49.15" customHeight="1" x14ac:dyDescent="0.2">
      <c r="A318" s="259"/>
      <c r="B318" s="188"/>
      <c r="C318" s="189" t="s">
        <v>674</v>
      </c>
      <c r="D318" s="189" t="s">
        <v>162</v>
      </c>
      <c r="E318" s="151" t="s">
        <v>995</v>
      </c>
      <c r="F318" s="236" t="s">
        <v>2061</v>
      </c>
      <c r="G318" s="372" t="s">
        <v>168</v>
      </c>
      <c r="H318" s="373">
        <v>25.975000000000001</v>
      </c>
      <c r="I318" s="374"/>
      <c r="J318" s="374"/>
      <c r="K318" s="387"/>
      <c r="L318" s="230"/>
      <c r="M318" s="231"/>
      <c r="N318" s="232"/>
      <c r="O318" s="233"/>
      <c r="P318" s="233"/>
      <c r="Q318" s="233"/>
      <c r="R318" s="233"/>
      <c r="S318" s="233"/>
      <c r="T318" s="234"/>
      <c r="U318" s="225"/>
      <c r="V318" s="225"/>
      <c r="W318" s="225"/>
      <c r="X318" s="225"/>
      <c r="Y318" s="225"/>
      <c r="Z318" s="225"/>
      <c r="AA318" s="225"/>
      <c r="AB318" s="225"/>
      <c r="AC318" s="225"/>
      <c r="AD318" s="225"/>
      <c r="AE318" s="225"/>
      <c r="AF318" s="275"/>
      <c r="AG318" s="275"/>
      <c r="AH318" s="275"/>
      <c r="AI318" s="275"/>
      <c r="AJ318" s="275"/>
      <c r="AK318" s="275"/>
      <c r="AL318" s="275"/>
      <c r="AM318" s="275"/>
      <c r="AR318" s="197"/>
      <c r="AT318" s="197"/>
      <c r="AU318" s="197"/>
      <c r="AY318" s="185"/>
      <c r="BE318" s="198"/>
      <c r="BF318" s="198"/>
      <c r="BG318" s="198"/>
      <c r="BH318" s="198"/>
      <c r="BI318" s="198"/>
      <c r="BJ318" s="185"/>
      <c r="BK318" s="198"/>
      <c r="BL318" s="185"/>
      <c r="BM318" s="197"/>
    </row>
    <row r="319" spans="1:65" s="184" customFormat="1" ht="52.5" customHeight="1" x14ac:dyDescent="0.2">
      <c r="A319" s="259"/>
      <c r="B319" s="188"/>
      <c r="C319" s="189" t="s">
        <v>1070</v>
      </c>
      <c r="D319" s="189" t="s">
        <v>162</v>
      </c>
      <c r="E319" s="151" t="s">
        <v>1005</v>
      </c>
      <c r="F319" s="236" t="s">
        <v>2062</v>
      </c>
      <c r="G319" s="372" t="s">
        <v>168</v>
      </c>
      <c r="H319" s="373">
        <v>219.434</v>
      </c>
      <c r="I319" s="374"/>
      <c r="J319" s="374"/>
      <c r="K319" s="387"/>
      <c r="L319" s="230"/>
      <c r="M319" s="231"/>
      <c r="N319" s="232"/>
      <c r="O319" s="233"/>
      <c r="P319" s="233"/>
      <c r="Q319" s="233"/>
      <c r="R319" s="233"/>
      <c r="S319" s="233"/>
      <c r="T319" s="234"/>
      <c r="U319" s="225"/>
      <c r="V319" s="225"/>
      <c r="W319" s="225"/>
      <c r="X319" s="225"/>
      <c r="Y319" s="225"/>
      <c r="Z319" s="225"/>
      <c r="AA319" s="225"/>
      <c r="AB319" s="225"/>
      <c r="AC319" s="225"/>
      <c r="AD319" s="225"/>
      <c r="AE319" s="225"/>
      <c r="AF319" s="275"/>
      <c r="AG319" s="275"/>
      <c r="AH319" s="275"/>
      <c r="AI319" s="275"/>
      <c r="AJ319" s="275"/>
      <c r="AK319" s="275"/>
      <c r="AL319" s="275"/>
      <c r="AM319" s="275"/>
      <c r="AR319" s="197"/>
      <c r="AT319" s="197"/>
      <c r="AU319" s="197"/>
      <c r="AY319" s="185"/>
      <c r="BE319" s="198"/>
      <c r="BF319" s="198"/>
      <c r="BG319" s="198"/>
      <c r="BH319" s="198"/>
      <c r="BI319" s="198"/>
      <c r="BJ319" s="185"/>
      <c r="BK319" s="198"/>
      <c r="BL319" s="185"/>
      <c r="BM319" s="197"/>
    </row>
    <row r="320" spans="1:65" s="184" customFormat="1" ht="33" customHeight="1" x14ac:dyDescent="0.2">
      <c r="A320" s="259"/>
      <c r="B320" s="188"/>
      <c r="C320" s="189" t="s">
        <v>676</v>
      </c>
      <c r="D320" s="189" t="s">
        <v>162</v>
      </c>
      <c r="E320" s="151" t="s">
        <v>1009</v>
      </c>
      <c r="F320" s="236" t="s">
        <v>1010</v>
      </c>
      <c r="G320" s="372" t="s">
        <v>168</v>
      </c>
      <c r="H320" s="373">
        <v>301.71199999999999</v>
      </c>
      <c r="I320" s="374"/>
      <c r="J320" s="374"/>
      <c r="K320" s="387"/>
      <c r="L320" s="230"/>
      <c r="M320" s="231"/>
      <c r="N320" s="232"/>
      <c r="O320" s="233"/>
      <c r="P320" s="233"/>
      <c r="Q320" s="233"/>
      <c r="R320" s="233"/>
      <c r="S320" s="233"/>
      <c r="T320" s="234"/>
      <c r="U320" s="225"/>
      <c r="V320" s="225"/>
      <c r="W320" s="225"/>
      <c r="X320" s="225"/>
      <c r="Y320" s="225"/>
      <c r="Z320" s="225"/>
      <c r="AA320" s="225"/>
      <c r="AB320" s="225"/>
      <c r="AC320" s="225"/>
      <c r="AD320" s="225"/>
      <c r="AE320" s="225"/>
      <c r="AF320" s="275"/>
      <c r="AG320" s="275"/>
      <c r="AH320" s="275"/>
      <c r="AI320" s="275"/>
      <c r="AJ320" s="275"/>
      <c r="AK320" s="275"/>
      <c r="AL320" s="275"/>
      <c r="AM320" s="275"/>
      <c r="AR320" s="197"/>
      <c r="AT320" s="197"/>
      <c r="AU320" s="197"/>
      <c r="AY320" s="185"/>
      <c r="BE320" s="198"/>
      <c r="BF320" s="198"/>
      <c r="BG320" s="198"/>
      <c r="BH320" s="198"/>
      <c r="BI320" s="198"/>
      <c r="BJ320" s="185"/>
      <c r="BK320" s="198"/>
      <c r="BL320" s="185"/>
      <c r="BM320" s="197"/>
    </row>
    <row r="321" spans="1:65" s="184" customFormat="1" ht="37.9" customHeight="1" x14ac:dyDescent="0.2">
      <c r="A321" s="259"/>
      <c r="B321" s="188"/>
      <c r="C321" s="189" t="s">
        <v>1075</v>
      </c>
      <c r="D321" s="189" t="s">
        <v>162</v>
      </c>
      <c r="E321" s="151" t="s">
        <v>1012</v>
      </c>
      <c r="F321" s="236" t="s">
        <v>2063</v>
      </c>
      <c r="G321" s="372" t="s">
        <v>168</v>
      </c>
      <c r="H321" s="373">
        <v>272.95</v>
      </c>
      <c r="I321" s="374"/>
      <c r="J321" s="374"/>
      <c r="K321" s="387"/>
      <c r="L321" s="230"/>
      <c r="M321" s="231"/>
      <c r="N321" s="232"/>
      <c r="O321" s="233"/>
      <c r="P321" s="233"/>
      <c r="Q321" s="233"/>
      <c r="R321" s="233"/>
      <c r="S321" s="233"/>
      <c r="T321" s="234"/>
      <c r="U321" s="225"/>
      <c r="V321" s="225"/>
      <c r="W321" s="225"/>
      <c r="X321" s="225"/>
      <c r="Y321" s="225"/>
      <c r="Z321" s="225"/>
      <c r="AA321" s="225"/>
      <c r="AB321" s="225"/>
      <c r="AC321" s="225"/>
      <c r="AD321" s="225"/>
      <c r="AE321" s="225"/>
      <c r="AF321" s="275"/>
      <c r="AG321" s="275"/>
      <c r="AH321" s="275"/>
      <c r="AI321" s="275"/>
      <c r="AJ321" s="275"/>
      <c r="AK321" s="275"/>
      <c r="AL321" s="275"/>
      <c r="AM321" s="275"/>
      <c r="AR321" s="197"/>
      <c r="AT321" s="197"/>
      <c r="AU321" s="197"/>
      <c r="AY321" s="185"/>
      <c r="BE321" s="198"/>
      <c r="BF321" s="198"/>
      <c r="BG321" s="198"/>
      <c r="BH321" s="198"/>
      <c r="BI321" s="198"/>
      <c r="BJ321" s="185"/>
      <c r="BK321" s="198"/>
      <c r="BL321" s="185"/>
      <c r="BM321" s="197"/>
    </row>
    <row r="322" spans="1:65" s="184" customFormat="1" ht="37.9" customHeight="1" x14ac:dyDescent="0.2">
      <c r="A322" s="259"/>
      <c r="B322" s="188"/>
      <c r="C322" s="189" t="s">
        <v>679</v>
      </c>
      <c r="D322" s="189" t="s">
        <v>162</v>
      </c>
      <c r="E322" s="151" t="s">
        <v>1016</v>
      </c>
      <c r="F322" s="236" t="s">
        <v>1017</v>
      </c>
      <c r="G322" s="372" t="s">
        <v>168</v>
      </c>
      <c r="H322" s="373">
        <v>249.25</v>
      </c>
      <c r="I322" s="374"/>
      <c r="J322" s="374"/>
      <c r="K322" s="387"/>
      <c r="L322" s="230"/>
      <c r="M322" s="231"/>
      <c r="N322" s="232"/>
      <c r="O322" s="233"/>
      <c r="P322" s="233"/>
      <c r="Q322" s="233"/>
      <c r="R322" s="233"/>
      <c r="S322" s="233"/>
      <c r="T322" s="234"/>
      <c r="U322" s="225"/>
      <c r="V322" s="225"/>
      <c r="W322" s="225"/>
      <c r="X322" s="225"/>
      <c r="Y322" s="225"/>
      <c r="Z322" s="225"/>
      <c r="AA322" s="225"/>
      <c r="AB322" s="225"/>
      <c r="AC322" s="225"/>
      <c r="AD322" s="225"/>
      <c r="AE322" s="225"/>
      <c r="AF322" s="275"/>
      <c r="AG322" s="275"/>
      <c r="AH322" s="275"/>
      <c r="AI322" s="275"/>
      <c r="AJ322" s="275"/>
      <c r="AK322" s="275"/>
      <c r="AL322" s="275"/>
      <c r="AM322" s="275"/>
      <c r="AR322" s="197"/>
      <c r="AT322" s="197"/>
      <c r="AU322" s="197"/>
      <c r="AY322" s="185"/>
      <c r="BE322" s="198"/>
      <c r="BF322" s="198"/>
      <c r="BG322" s="198"/>
      <c r="BH322" s="198"/>
      <c r="BI322" s="198"/>
      <c r="BJ322" s="185"/>
      <c r="BK322" s="198"/>
      <c r="BL322" s="185"/>
      <c r="BM322" s="197"/>
    </row>
    <row r="323" spans="1:65" s="184" customFormat="1" ht="45.75" customHeight="1" x14ac:dyDescent="0.2">
      <c r="A323" s="259"/>
      <c r="B323" s="188"/>
      <c r="C323" s="189" t="s">
        <v>1080</v>
      </c>
      <c r="D323" s="189" t="s">
        <v>162</v>
      </c>
      <c r="E323" s="151" t="s">
        <v>1018</v>
      </c>
      <c r="F323" s="236" t="s">
        <v>2064</v>
      </c>
      <c r="G323" s="372" t="s">
        <v>168</v>
      </c>
      <c r="H323" s="373">
        <v>970.28499999999997</v>
      </c>
      <c r="I323" s="374"/>
      <c r="J323" s="374"/>
      <c r="K323" s="387"/>
      <c r="L323" s="230"/>
      <c r="M323" s="231"/>
      <c r="N323" s="232"/>
      <c r="O323" s="233"/>
      <c r="P323" s="233"/>
      <c r="Q323" s="233"/>
      <c r="R323" s="233"/>
      <c r="S323" s="233"/>
      <c r="T323" s="234"/>
      <c r="U323" s="225"/>
      <c r="V323" s="225"/>
      <c r="W323" s="225"/>
      <c r="X323" s="225"/>
      <c r="Y323" s="225"/>
      <c r="Z323" s="225"/>
      <c r="AA323" s="225"/>
      <c r="AB323" s="225"/>
      <c r="AC323" s="225"/>
      <c r="AD323" s="225"/>
      <c r="AE323" s="225"/>
      <c r="AF323" s="275"/>
      <c r="AG323" s="275"/>
      <c r="AH323" s="275"/>
      <c r="AI323" s="275"/>
      <c r="AJ323" s="275"/>
      <c r="AK323" s="275"/>
      <c r="AL323" s="275"/>
      <c r="AM323" s="275"/>
      <c r="AR323" s="197"/>
      <c r="AT323" s="197"/>
      <c r="AU323" s="197"/>
      <c r="AY323" s="185"/>
      <c r="BE323" s="198"/>
      <c r="BF323" s="198"/>
      <c r="BG323" s="198"/>
      <c r="BH323" s="198"/>
      <c r="BI323" s="198"/>
      <c r="BJ323" s="185"/>
      <c r="BK323" s="198"/>
      <c r="BL323" s="185"/>
      <c r="BM323" s="197"/>
    </row>
    <row r="324" spans="1:65" s="184" customFormat="1" ht="24.2" customHeight="1" x14ac:dyDescent="0.2">
      <c r="A324" s="259"/>
      <c r="B324" s="188"/>
      <c r="C324" s="189" t="s">
        <v>684</v>
      </c>
      <c r="D324" s="189" t="s">
        <v>162</v>
      </c>
      <c r="E324" s="151" t="s">
        <v>1020</v>
      </c>
      <c r="F324" s="236" t="s">
        <v>1021</v>
      </c>
      <c r="G324" s="372" t="s">
        <v>304</v>
      </c>
      <c r="H324" s="373"/>
      <c r="I324" s="374">
        <v>1.2</v>
      </c>
      <c r="J324" s="374"/>
      <c r="K324" s="387"/>
      <c r="L324" s="230"/>
      <c r="M324" s="231"/>
      <c r="N324" s="232"/>
      <c r="O324" s="233"/>
      <c r="P324" s="233"/>
      <c r="Q324" s="233"/>
      <c r="R324" s="233"/>
      <c r="S324" s="233"/>
      <c r="T324" s="234"/>
      <c r="U324" s="225"/>
      <c r="V324" s="225"/>
      <c r="W324" s="225"/>
      <c r="X324" s="225"/>
      <c r="Y324" s="225"/>
      <c r="Z324" s="225"/>
      <c r="AA324" s="225"/>
      <c r="AB324" s="225"/>
      <c r="AC324" s="225"/>
      <c r="AD324" s="225"/>
      <c r="AE324" s="225"/>
      <c r="AF324" s="275"/>
      <c r="AG324" s="275"/>
      <c r="AH324" s="275"/>
      <c r="AI324" s="275"/>
      <c r="AJ324" s="275"/>
      <c r="AK324" s="275"/>
      <c r="AL324" s="275"/>
      <c r="AM324" s="275"/>
      <c r="AR324" s="197"/>
      <c r="AT324" s="197"/>
      <c r="AU324" s="197"/>
      <c r="AY324" s="185"/>
      <c r="BE324" s="198"/>
      <c r="BF324" s="198"/>
      <c r="BG324" s="198"/>
      <c r="BH324" s="198"/>
      <c r="BI324" s="198"/>
      <c r="BJ324" s="185"/>
      <c r="BK324" s="198"/>
      <c r="BL324" s="185"/>
      <c r="BM324" s="197"/>
    </row>
    <row r="325" spans="1:65" s="12" customFormat="1" ht="22.9" customHeight="1" x14ac:dyDescent="0.2">
      <c r="B325" s="137"/>
      <c r="D325" s="138" t="s">
        <v>69</v>
      </c>
      <c r="E325" s="147" t="s">
        <v>345</v>
      </c>
      <c r="F325" s="376" t="s">
        <v>346</v>
      </c>
      <c r="G325" s="226"/>
      <c r="H325" s="226"/>
      <c r="I325" s="226"/>
      <c r="J325" s="392"/>
      <c r="K325" s="226"/>
      <c r="L325" s="377"/>
      <c r="M325" s="378"/>
      <c r="N325" s="379"/>
      <c r="O325" s="379"/>
      <c r="P325" s="380"/>
      <c r="Q325" s="379"/>
      <c r="R325" s="380"/>
      <c r="S325" s="379"/>
      <c r="T325" s="381"/>
      <c r="U325" s="226"/>
      <c r="V325" s="226"/>
      <c r="W325" s="226"/>
      <c r="X325" s="226"/>
      <c r="Y325" s="226"/>
      <c r="Z325" s="226"/>
      <c r="AA325" s="226"/>
      <c r="AB325" s="226"/>
      <c r="AC325" s="226"/>
      <c r="AD325" s="226"/>
      <c r="AE325" s="226"/>
      <c r="AF325" s="226"/>
      <c r="AG325" s="226"/>
      <c r="AH325" s="226"/>
      <c r="AI325" s="226"/>
      <c r="AJ325" s="226"/>
      <c r="AK325" s="226"/>
      <c r="AL325" s="226"/>
      <c r="AM325" s="226"/>
      <c r="AR325" s="138"/>
      <c r="AT325" s="145"/>
      <c r="AU325" s="145"/>
      <c r="AY325" s="138"/>
      <c r="BK325" s="146"/>
    </row>
    <row r="326" spans="1:65" s="184" customFormat="1" ht="21.75" customHeight="1" x14ac:dyDescent="0.2">
      <c r="A326" s="259"/>
      <c r="B326" s="188"/>
      <c r="C326" s="189" t="s">
        <v>1084</v>
      </c>
      <c r="D326" s="189" t="s">
        <v>162</v>
      </c>
      <c r="E326" s="151" t="s">
        <v>1022</v>
      </c>
      <c r="F326" s="236" t="s">
        <v>1023</v>
      </c>
      <c r="G326" s="372" t="s">
        <v>168</v>
      </c>
      <c r="H326" s="373">
        <v>21</v>
      </c>
      <c r="I326" s="374"/>
      <c r="J326" s="374"/>
      <c r="K326" s="387"/>
      <c r="L326" s="230"/>
      <c r="M326" s="231"/>
      <c r="N326" s="232"/>
      <c r="O326" s="233"/>
      <c r="P326" s="233"/>
      <c r="Q326" s="233"/>
      <c r="R326" s="233"/>
      <c r="S326" s="233"/>
      <c r="T326" s="234"/>
      <c r="U326" s="225"/>
      <c r="V326" s="225"/>
      <c r="W326" s="225"/>
      <c r="X326" s="225"/>
      <c r="Y326" s="225"/>
      <c r="Z326" s="225"/>
      <c r="AA326" s="225"/>
      <c r="AB326" s="225"/>
      <c r="AC326" s="225"/>
      <c r="AD326" s="225"/>
      <c r="AE326" s="225"/>
      <c r="AF326" s="275"/>
      <c r="AG326" s="275"/>
      <c r="AH326" s="275"/>
      <c r="AI326" s="275"/>
      <c r="AJ326" s="275"/>
      <c r="AK326" s="275"/>
      <c r="AL326" s="275"/>
      <c r="AM326" s="275"/>
      <c r="AR326" s="197"/>
      <c r="AT326" s="197"/>
      <c r="AU326" s="197"/>
      <c r="AY326" s="185"/>
      <c r="BE326" s="198"/>
      <c r="BF326" s="198"/>
      <c r="BG326" s="198"/>
      <c r="BH326" s="198"/>
      <c r="BI326" s="198"/>
      <c r="BJ326" s="185"/>
      <c r="BK326" s="198"/>
      <c r="BL326" s="185"/>
      <c r="BM326" s="197"/>
    </row>
    <row r="327" spans="1:65" s="184" customFormat="1" ht="28.5" customHeight="1" x14ac:dyDescent="0.2">
      <c r="A327" s="259"/>
      <c r="B327" s="188"/>
      <c r="C327" s="167" t="s">
        <v>688</v>
      </c>
      <c r="D327" s="167" t="s">
        <v>261</v>
      </c>
      <c r="E327" s="168" t="s">
        <v>1025</v>
      </c>
      <c r="F327" s="224" t="s">
        <v>2065</v>
      </c>
      <c r="G327" s="383" t="s">
        <v>168</v>
      </c>
      <c r="H327" s="384">
        <v>24.15</v>
      </c>
      <c r="I327" s="385"/>
      <c r="J327" s="385"/>
      <c r="K327" s="386"/>
      <c r="L327" s="237"/>
      <c r="M327" s="370"/>
      <c r="N327" s="371"/>
      <c r="O327" s="233"/>
      <c r="P327" s="233"/>
      <c r="Q327" s="233"/>
      <c r="R327" s="233"/>
      <c r="S327" s="233"/>
      <c r="T327" s="234"/>
      <c r="U327" s="225"/>
      <c r="V327" s="225"/>
      <c r="W327" s="225"/>
      <c r="X327" s="225"/>
      <c r="Y327" s="225"/>
      <c r="Z327" s="225"/>
      <c r="AA327" s="225"/>
      <c r="AB327" s="225"/>
      <c r="AC327" s="225"/>
      <c r="AD327" s="225"/>
      <c r="AE327" s="225"/>
      <c r="AF327" s="275"/>
      <c r="AG327" s="275"/>
      <c r="AH327" s="275"/>
      <c r="AI327" s="275"/>
      <c r="AJ327" s="275"/>
      <c r="AK327" s="275"/>
      <c r="AL327" s="275"/>
      <c r="AM327" s="275"/>
      <c r="AR327" s="197"/>
      <c r="AT327" s="197"/>
      <c r="AU327" s="197"/>
      <c r="AY327" s="185"/>
      <c r="BE327" s="198"/>
      <c r="BF327" s="198"/>
      <c r="BG327" s="198"/>
      <c r="BH327" s="198"/>
      <c r="BI327" s="198"/>
      <c r="BJ327" s="185"/>
      <c r="BK327" s="198"/>
      <c r="BL327" s="185"/>
      <c r="BM327" s="197"/>
    </row>
    <row r="328" spans="1:65" s="184" customFormat="1" ht="33" customHeight="1" x14ac:dyDescent="0.2">
      <c r="A328" s="259"/>
      <c r="B328" s="188"/>
      <c r="C328" s="189" t="s">
        <v>1086</v>
      </c>
      <c r="D328" s="189" t="s">
        <v>162</v>
      </c>
      <c r="E328" s="151" t="s">
        <v>1031</v>
      </c>
      <c r="F328" s="152" t="s">
        <v>1032</v>
      </c>
      <c r="G328" s="153" t="s">
        <v>295</v>
      </c>
      <c r="H328" s="190">
        <v>7.6</v>
      </c>
      <c r="I328" s="191"/>
      <c r="J328" s="191"/>
      <c r="K328" s="192"/>
      <c r="L328" s="187"/>
      <c r="M328" s="193"/>
      <c r="N328" s="194"/>
      <c r="O328" s="195"/>
      <c r="P328" s="195"/>
      <c r="Q328" s="195"/>
      <c r="R328" s="195"/>
      <c r="S328" s="195"/>
      <c r="T328" s="196"/>
      <c r="U328" s="259"/>
      <c r="V328" s="259"/>
      <c r="W328" s="259"/>
      <c r="X328" s="259"/>
      <c r="Y328" s="259"/>
      <c r="Z328" s="259"/>
      <c r="AA328" s="259"/>
      <c r="AB328" s="259"/>
      <c r="AC328" s="259"/>
      <c r="AD328" s="259"/>
      <c r="AE328" s="259"/>
      <c r="AR328" s="197"/>
      <c r="AT328" s="197"/>
      <c r="AU328" s="197"/>
      <c r="AY328" s="185"/>
      <c r="BE328" s="198"/>
      <c r="BF328" s="198"/>
      <c r="BG328" s="198"/>
      <c r="BH328" s="198"/>
      <c r="BI328" s="198"/>
      <c r="BJ328" s="185"/>
      <c r="BK328" s="198"/>
      <c r="BL328" s="185"/>
      <c r="BM328" s="197"/>
    </row>
    <row r="329" spans="1:65" s="184" customFormat="1" ht="33" customHeight="1" x14ac:dyDescent="0.2">
      <c r="A329" s="259"/>
      <c r="B329" s="188"/>
      <c r="C329" s="189" t="s">
        <v>691</v>
      </c>
      <c r="D329" s="189" t="s">
        <v>162</v>
      </c>
      <c r="E329" s="151" t="s">
        <v>348</v>
      </c>
      <c r="F329" s="152" t="s">
        <v>2066</v>
      </c>
      <c r="G329" s="153" t="s">
        <v>295</v>
      </c>
      <c r="H329" s="190">
        <v>107</v>
      </c>
      <c r="I329" s="191"/>
      <c r="J329" s="191"/>
      <c r="K329" s="192"/>
      <c r="L329" s="187"/>
      <c r="M329" s="193"/>
      <c r="N329" s="194"/>
      <c r="O329" s="195"/>
      <c r="P329" s="195"/>
      <c r="Q329" s="195"/>
      <c r="R329" s="195"/>
      <c r="S329" s="195"/>
      <c r="T329" s="196"/>
      <c r="U329" s="259"/>
      <c r="V329" s="259"/>
      <c r="W329" s="259"/>
      <c r="X329" s="259"/>
      <c r="Y329" s="259"/>
      <c r="Z329" s="259"/>
      <c r="AA329" s="259"/>
      <c r="AB329" s="259"/>
      <c r="AC329" s="259"/>
      <c r="AD329" s="259"/>
      <c r="AE329" s="259"/>
      <c r="AR329" s="197"/>
      <c r="AT329" s="197"/>
      <c r="AU329" s="197"/>
      <c r="AY329" s="185"/>
      <c r="BE329" s="198"/>
      <c r="BF329" s="198"/>
      <c r="BG329" s="198"/>
      <c r="BH329" s="198"/>
      <c r="BI329" s="198"/>
      <c r="BJ329" s="185"/>
      <c r="BK329" s="198"/>
      <c r="BL329" s="185"/>
      <c r="BM329" s="197"/>
    </row>
    <row r="330" spans="1:65" s="184" customFormat="1" ht="44.25" customHeight="1" x14ac:dyDescent="0.2">
      <c r="A330" s="259"/>
      <c r="B330" s="188"/>
      <c r="C330" s="189" t="s">
        <v>1091</v>
      </c>
      <c r="D330" s="189" t="s">
        <v>162</v>
      </c>
      <c r="E330" s="151" t="s">
        <v>2067</v>
      </c>
      <c r="F330" s="152" t="s">
        <v>2068</v>
      </c>
      <c r="G330" s="153" t="s">
        <v>266</v>
      </c>
      <c r="H330" s="190">
        <v>1</v>
      </c>
      <c r="I330" s="191"/>
      <c r="J330" s="191"/>
      <c r="K330" s="192"/>
      <c r="L330" s="187"/>
      <c r="M330" s="193"/>
      <c r="N330" s="194"/>
      <c r="O330" s="195"/>
      <c r="P330" s="195"/>
      <c r="Q330" s="195"/>
      <c r="R330" s="195"/>
      <c r="S330" s="195"/>
      <c r="T330" s="196"/>
      <c r="U330" s="259"/>
      <c r="V330" s="259"/>
      <c r="W330" s="259"/>
      <c r="X330" s="259"/>
      <c r="Y330" s="259"/>
      <c r="Z330" s="259"/>
      <c r="AA330" s="259"/>
      <c r="AB330" s="259"/>
      <c r="AC330" s="259"/>
      <c r="AD330" s="259"/>
      <c r="AE330" s="259"/>
      <c r="AR330" s="197"/>
      <c r="AT330" s="197"/>
      <c r="AU330" s="197"/>
      <c r="AY330" s="185"/>
      <c r="BE330" s="198"/>
      <c r="BF330" s="198"/>
      <c r="BG330" s="198"/>
      <c r="BH330" s="198"/>
      <c r="BI330" s="198"/>
      <c r="BJ330" s="185"/>
      <c r="BK330" s="198"/>
      <c r="BL330" s="185"/>
      <c r="BM330" s="197"/>
    </row>
    <row r="331" spans="1:65" s="184" customFormat="1" ht="24.2" customHeight="1" x14ac:dyDescent="0.2">
      <c r="A331" s="259"/>
      <c r="B331" s="188"/>
      <c r="C331" s="189" t="s">
        <v>695</v>
      </c>
      <c r="D331" s="189" t="s">
        <v>162</v>
      </c>
      <c r="E331" s="151" t="s">
        <v>354</v>
      </c>
      <c r="F331" s="152" t="s">
        <v>355</v>
      </c>
      <c r="G331" s="153" t="s">
        <v>304</v>
      </c>
      <c r="H331" s="190"/>
      <c r="I331" s="191">
        <v>1.95</v>
      </c>
      <c r="J331" s="191"/>
      <c r="K331" s="192"/>
      <c r="L331" s="187"/>
      <c r="M331" s="193"/>
      <c r="N331" s="194"/>
      <c r="O331" s="195"/>
      <c r="P331" s="195"/>
      <c r="Q331" s="195"/>
      <c r="R331" s="195"/>
      <c r="S331" s="195"/>
      <c r="T331" s="196"/>
      <c r="U331" s="259"/>
      <c r="V331" s="259"/>
      <c r="W331" s="259"/>
      <c r="X331" s="259"/>
      <c r="Y331" s="259"/>
      <c r="Z331" s="259"/>
      <c r="AA331" s="259"/>
      <c r="AB331" s="259"/>
      <c r="AC331" s="259"/>
      <c r="AD331" s="259"/>
      <c r="AE331" s="259"/>
      <c r="AR331" s="197"/>
      <c r="AT331" s="197"/>
      <c r="AU331" s="197"/>
      <c r="AY331" s="185"/>
      <c r="BE331" s="198"/>
      <c r="BF331" s="198"/>
      <c r="BG331" s="198"/>
      <c r="BH331" s="198"/>
      <c r="BI331" s="198"/>
      <c r="BJ331" s="185"/>
      <c r="BK331" s="198"/>
      <c r="BL331" s="185"/>
      <c r="BM331" s="197"/>
    </row>
    <row r="332" spans="1:65" s="12" customFormat="1" ht="22.9" customHeight="1" x14ac:dyDescent="0.2">
      <c r="B332" s="137"/>
      <c r="D332" s="138" t="s">
        <v>69</v>
      </c>
      <c r="E332" s="147" t="s">
        <v>372</v>
      </c>
      <c r="F332" s="147" t="s">
        <v>373</v>
      </c>
      <c r="J332" s="148"/>
      <c r="L332" s="137"/>
      <c r="M332" s="141"/>
      <c r="N332" s="142"/>
      <c r="O332" s="142"/>
      <c r="P332" s="143"/>
      <c r="Q332" s="142"/>
      <c r="R332" s="143"/>
      <c r="S332" s="142"/>
      <c r="T332" s="144"/>
      <c r="AR332" s="138"/>
      <c r="AT332" s="145"/>
      <c r="AU332" s="145"/>
      <c r="AY332" s="138"/>
      <c r="BK332" s="146"/>
    </row>
    <row r="333" spans="1:65" s="184" customFormat="1" ht="66.75" customHeight="1" x14ac:dyDescent="0.2">
      <c r="A333" s="259"/>
      <c r="B333" s="188"/>
      <c r="C333" s="189" t="s">
        <v>1096</v>
      </c>
      <c r="D333" s="189" t="s">
        <v>162</v>
      </c>
      <c r="E333" s="151" t="s">
        <v>374</v>
      </c>
      <c r="F333" s="236" t="s">
        <v>2069</v>
      </c>
      <c r="G333" s="372" t="s">
        <v>266</v>
      </c>
      <c r="H333" s="373">
        <v>20</v>
      </c>
      <c r="I333" s="374"/>
      <c r="J333" s="374"/>
      <c r="K333" s="387"/>
      <c r="L333" s="230"/>
      <c r="M333" s="231"/>
      <c r="N333" s="232"/>
      <c r="O333" s="233"/>
      <c r="P333" s="233"/>
      <c r="Q333" s="233"/>
      <c r="R333" s="233"/>
      <c r="S333" s="233"/>
      <c r="T333" s="234"/>
      <c r="U333" s="225"/>
      <c r="V333" s="225"/>
      <c r="W333" s="225"/>
      <c r="X333" s="225"/>
      <c r="Y333" s="225"/>
      <c r="Z333" s="225"/>
      <c r="AA333" s="225"/>
      <c r="AB333" s="225"/>
      <c r="AC333" s="225"/>
      <c r="AD333" s="225"/>
      <c r="AE333" s="225"/>
      <c r="AF333" s="275"/>
      <c r="AG333" s="275"/>
      <c r="AH333" s="275"/>
      <c r="AI333" s="275"/>
      <c r="AJ333" s="275"/>
      <c r="AK333" s="275"/>
      <c r="AL333" s="275"/>
      <c r="AM333" s="275"/>
      <c r="AN333" s="275"/>
      <c r="AO333" s="275"/>
      <c r="AR333" s="197"/>
      <c r="AT333" s="197"/>
      <c r="AU333" s="197"/>
      <c r="AY333" s="185"/>
      <c r="BE333" s="198"/>
      <c r="BF333" s="198"/>
      <c r="BG333" s="198"/>
      <c r="BH333" s="198"/>
      <c r="BI333" s="198"/>
      <c r="BJ333" s="185"/>
      <c r="BK333" s="198"/>
      <c r="BL333" s="185"/>
      <c r="BM333" s="197"/>
    </row>
    <row r="334" spans="1:65" s="184" customFormat="1" ht="66.75" customHeight="1" x14ac:dyDescent="0.2">
      <c r="A334" s="259"/>
      <c r="B334" s="188"/>
      <c r="C334" s="189" t="s">
        <v>698</v>
      </c>
      <c r="D334" s="189" t="s">
        <v>162</v>
      </c>
      <c r="E334" s="151" t="s">
        <v>375</v>
      </c>
      <c r="F334" s="236" t="s">
        <v>2070</v>
      </c>
      <c r="G334" s="372" t="s">
        <v>266</v>
      </c>
      <c r="H334" s="373">
        <v>16</v>
      </c>
      <c r="I334" s="374"/>
      <c r="J334" s="374"/>
      <c r="K334" s="387"/>
      <c r="L334" s="230"/>
      <c r="M334" s="231"/>
      <c r="N334" s="232"/>
      <c r="O334" s="233"/>
      <c r="P334" s="233"/>
      <c r="Q334" s="233"/>
      <c r="R334" s="233"/>
      <c r="S334" s="233"/>
      <c r="T334" s="234"/>
      <c r="U334" s="225"/>
      <c r="V334" s="225"/>
      <c r="W334" s="225"/>
      <c r="X334" s="225"/>
      <c r="Y334" s="225"/>
      <c r="Z334" s="225"/>
      <c r="AA334" s="225"/>
      <c r="AB334" s="225"/>
      <c r="AC334" s="225"/>
      <c r="AD334" s="225"/>
      <c r="AE334" s="225"/>
      <c r="AF334" s="275"/>
      <c r="AG334" s="275"/>
      <c r="AH334" s="275"/>
      <c r="AI334" s="275"/>
      <c r="AJ334" s="275"/>
      <c r="AK334" s="275"/>
      <c r="AL334" s="275"/>
      <c r="AM334" s="275"/>
      <c r="AN334" s="275"/>
      <c r="AR334" s="197"/>
      <c r="AT334" s="197"/>
      <c r="AU334" s="197"/>
      <c r="AY334" s="185"/>
      <c r="BE334" s="198"/>
      <c r="BF334" s="198"/>
      <c r="BG334" s="198"/>
      <c r="BH334" s="198"/>
      <c r="BI334" s="198"/>
      <c r="BJ334" s="185"/>
      <c r="BK334" s="198"/>
      <c r="BL334" s="185"/>
      <c r="BM334" s="197"/>
    </row>
    <row r="335" spans="1:65" s="184" customFormat="1" ht="66.75" customHeight="1" x14ac:dyDescent="0.2">
      <c r="A335" s="259"/>
      <c r="B335" s="188"/>
      <c r="C335" s="189" t="s">
        <v>1101</v>
      </c>
      <c r="D335" s="189" t="s">
        <v>162</v>
      </c>
      <c r="E335" s="151" t="s">
        <v>377</v>
      </c>
      <c r="F335" s="461" t="s">
        <v>3373</v>
      </c>
      <c r="G335" s="372" t="s">
        <v>266</v>
      </c>
      <c r="H335" s="373">
        <v>4</v>
      </c>
      <c r="I335" s="374"/>
      <c r="J335" s="374"/>
      <c r="K335" s="387"/>
      <c r="L335" s="230"/>
      <c r="M335" s="231"/>
      <c r="N335" s="232"/>
      <c r="O335" s="233"/>
      <c r="P335" s="233"/>
      <c r="Q335" s="233"/>
      <c r="R335" s="233"/>
      <c r="S335" s="233"/>
      <c r="T335" s="234"/>
      <c r="U335" s="225"/>
      <c r="V335" s="225"/>
      <c r="W335" s="225"/>
      <c r="X335" s="225"/>
      <c r="Y335" s="225"/>
      <c r="Z335" s="225"/>
      <c r="AA335" s="225"/>
      <c r="AB335" s="225"/>
      <c r="AC335" s="225"/>
      <c r="AD335" s="225"/>
      <c r="AE335" s="225"/>
      <c r="AF335" s="275"/>
      <c r="AG335" s="275"/>
      <c r="AH335" s="275"/>
      <c r="AI335" s="275"/>
      <c r="AJ335" s="275"/>
      <c r="AK335" s="275"/>
      <c r="AL335" s="275"/>
      <c r="AM335" s="275"/>
      <c r="AN335" s="275"/>
      <c r="AR335" s="197"/>
      <c r="AT335" s="197"/>
      <c r="AU335" s="197"/>
      <c r="AY335" s="185"/>
      <c r="BE335" s="198"/>
      <c r="BF335" s="198"/>
      <c r="BG335" s="198"/>
      <c r="BH335" s="198"/>
      <c r="BI335" s="198"/>
      <c r="BJ335" s="185"/>
      <c r="BK335" s="198"/>
      <c r="BL335" s="185"/>
      <c r="BM335" s="197"/>
    </row>
    <row r="336" spans="1:65" s="184" customFormat="1" ht="66.75" customHeight="1" x14ac:dyDescent="0.2">
      <c r="A336" s="259"/>
      <c r="B336" s="188"/>
      <c r="C336" s="189" t="s">
        <v>702</v>
      </c>
      <c r="D336" s="189" t="s">
        <v>162</v>
      </c>
      <c r="E336" s="151" t="s">
        <v>378</v>
      </c>
      <c r="F336" s="461" t="s">
        <v>3399</v>
      </c>
      <c r="G336" s="372" t="s">
        <v>266</v>
      </c>
      <c r="H336" s="373">
        <v>4</v>
      </c>
      <c r="I336" s="374"/>
      <c r="J336" s="374"/>
      <c r="K336" s="387"/>
      <c r="L336" s="230"/>
      <c r="M336" s="231"/>
      <c r="N336" s="232"/>
      <c r="O336" s="233"/>
      <c r="P336" s="233"/>
      <c r="Q336" s="233"/>
      <c r="R336" s="233"/>
      <c r="S336" s="233"/>
      <c r="T336" s="234"/>
      <c r="U336" s="225"/>
      <c r="V336" s="225"/>
      <c r="W336" s="225"/>
      <c r="X336" s="225"/>
      <c r="Y336" s="225"/>
      <c r="Z336" s="225"/>
      <c r="AA336" s="225"/>
      <c r="AB336" s="225"/>
      <c r="AC336" s="225"/>
      <c r="AD336" s="225"/>
      <c r="AE336" s="225"/>
      <c r="AF336" s="275"/>
      <c r="AG336" s="275"/>
      <c r="AH336" s="275"/>
      <c r="AI336" s="275"/>
      <c r="AJ336" s="275"/>
      <c r="AK336" s="275"/>
      <c r="AL336" s="275"/>
      <c r="AM336" s="275"/>
      <c r="AN336" s="275"/>
      <c r="AR336" s="197"/>
      <c r="AT336" s="197"/>
      <c r="AU336" s="197"/>
      <c r="AY336" s="185"/>
      <c r="BE336" s="198"/>
      <c r="BF336" s="198"/>
      <c r="BG336" s="198"/>
      <c r="BH336" s="198"/>
      <c r="BI336" s="198"/>
      <c r="BJ336" s="185"/>
      <c r="BK336" s="198"/>
      <c r="BL336" s="185"/>
      <c r="BM336" s="197"/>
    </row>
    <row r="337" spans="1:65" s="184" customFormat="1" ht="66.75" customHeight="1" x14ac:dyDescent="0.2">
      <c r="A337" s="259"/>
      <c r="B337" s="188"/>
      <c r="C337" s="189" t="s">
        <v>1106</v>
      </c>
      <c r="D337" s="189" t="s">
        <v>162</v>
      </c>
      <c r="E337" s="151" t="s">
        <v>2071</v>
      </c>
      <c r="F337" s="461" t="s">
        <v>3400</v>
      </c>
      <c r="G337" s="372" t="s">
        <v>266</v>
      </c>
      <c r="H337" s="373">
        <v>1</v>
      </c>
      <c r="I337" s="374"/>
      <c r="J337" s="374"/>
      <c r="K337" s="387"/>
      <c r="L337" s="230"/>
      <c r="M337" s="231"/>
      <c r="N337" s="232"/>
      <c r="O337" s="233"/>
      <c r="P337" s="233"/>
      <c r="Q337" s="233"/>
      <c r="R337" s="233"/>
      <c r="S337" s="233"/>
      <c r="T337" s="234"/>
      <c r="U337" s="225"/>
      <c r="V337" s="225"/>
      <c r="W337" s="225"/>
      <c r="X337" s="225"/>
      <c r="Y337" s="225"/>
      <c r="Z337" s="225"/>
      <c r="AA337" s="225"/>
      <c r="AB337" s="225"/>
      <c r="AC337" s="225"/>
      <c r="AD337" s="225"/>
      <c r="AE337" s="225"/>
      <c r="AF337" s="275"/>
      <c r="AG337" s="275"/>
      <c r="AH337" s="275"/>
      <c r="AI337" s="275"/>
      <c r="AJ337" s="275"/>
      <c r="AK337" s="275"/>
      <c r="AL337" s="275"/>
      <c r="AM337" s="275"/>
      <c r="AN337" s="275"/>
      <c r="AR337" s="197"/>
      <c r="AT337" s="197"/>
      <c r="AU337" s="197"/>
      <c r="AY337" s="185"/>
      <c r="BE337" s="198"/>
      <c r="BF337" s="198"/>
      <c r="BG337" s="198"/>
      <c r="BH337" s="198"/>
      <c r="BI337" s="198"/>
      <c r="BJ337" s="185"/>
      <c r="BK337" s="198"/>
      <c r="BL337" s="185"/>
      <c r="BM337" s="197"/>
    </row>
    <row r="338" spans="1:65" s="184" customFormat="1" ht="66.75" customHeight="1" x14ac:dyDescent="0.2">
      <c r="A338" s="259"/>
      <c r="B338" s="188"/>
      <c r="C338" s="189" t="s">
        <v>705</v>
      </c>
      <c r="D338" s="189" t="s">
        <v>162</v>
      </c>
      <c r="E338" s="151" t="s">
        <v>2072</v>
      </c>
      <c r="F338" s="461" t="s">
        <v>3401</v>
      </c>
      <c r="G338" s="372" t="s">
        <v>266</v>
      </c>
      <c r="H338" s="373">
        <v>2</v>
      </c>
      <c r="I338" s="374"/>
      <c r="J338" s="374"/>
      <c r="K338" s="387"/>
      <c r="L338" s="230"/>
      <c r="M338" s="231"/>
      <c r="N338" s="232"/>
      <c r="O338" s="233"/>
      <c r="P338" s="233"/>
      <c r="Q338" s="233"/>
      <c r="R338" s="233"/>
      <c r="S338" s="233"/>
      <c r="T338" s="234"/>
      <c r="U338" s="225"/>
      <c r="V338" s="225"/>
      <c r="W338" s="225"/>
      <c r="X338" s="225"/>
      <c r="Y338" s="225"/>
      <c r="Z338" s="225"/>
      <c r="AA338" s="225"/>
      <c r="AB338" s="225"/>
      <c r="AC338" s="225"/>
      <c r="AD338" s="225"/>
      <c r="AE338" s="225"/>
      <c r="AF338" s="275"/>
      <c r="AG338" s="275"/>
      <c r="AH338" s="275"/>
      <c r="AI338" s="275"/>
      <c r="AJ338" s="275"/>
      <c r="AK338" s="275"/>
      <c r="AL338" s="275"/>
      <c r="AM338" s="275"/>
      <c r="AN338" s="275"/>
      <c r="AR338" s="197"/>
      <c r="AT338" s="197"/>
      <c r="AU338" s="197"/>
      <c r="AY338" s="185"/>
      <c r="BE338" s="198"/>
      <c r="BF338" s="198"/>
      <c r="BG338" s="198"/>
      <c r="BH338" s="198"/>
      <c r="BI338" s="198"/>
      <c r="BJ338" s="185"/>
      <c r="BK338" s="198"/>
      <c r="BL338" s="185"/>
      <c r="BM338" s="197"/>
    </row>
    <row r="339" spans="1:65" s="184" customFormat="1" ht="66.75" customHeight="1" x14ac:dyDescent="0.2">
      <c r="A339" s="259"/>
      <c r="B339" s="188"/>
      <c r="C339" s="189" t="s">
        <v>1111</v>
      </c>
      <c r="D339" s="189" t="s">
        <v>162</v>
      </c>
      <c r="E339" s="151" t="s">
        <v>2073</v>
      </c>
      <c r="F339" s="461" t="s">
        <v>3402</v>
      </c>
      <c r="G339" s="372" t="s">
        <v>266</v>
      </c>
      <c r="H339" s="373">
        <v>1</v>
      </c>
      <c r="I339" s="374"/>
      <c r="J339" s="374"/>
      <c r="K339" s="387"/>
      <c r="L339" s="230"/>
      <c r="M339" s="231"/>
      <c r="N339" s="232"/>
      <c r="O339" s="233"/>
      <c r="P339" s="233"/>
      <c r="Q339" s="233"/>
      <c r="R339" s="233"/>
      <c r="S339" s="233"/>
      <c r="T339" s="234"/>
      <c r="U339" s="225"/>
      <c r="V339" s="225"/>
      <c r="W339" s="225"/>
      <c r="X339" s="225"/>
      <c r="Y339" s="225"/>
      <c r="Z339" s="225"/>
      <c r="AA339" s="225"/>
      <c r="AB339" s="225"/>
      <c r="AC339" s="225"/>
      <c r="AD339" s="225"/>
      <c r="AE339" s="225"/>
      <c r="AF339" s="275"/>
      <c r="AG339" s="275"/>
      <c r="AH339" s="275"/>
      <c r="AI339" s="275"/>
      <c r="AJ339" s="275"/>
      <c r="AK339" s="275"/>
      <c r="AL339" s="275"/>
      <c r="AM339" s="275"/>
      <c r="AN339" s="275"/>
      <c r="AR339" s="197"/>
      <c r="AT339" s="197"/>
      <c r="AU339" s="197"/>
      <c r="AY339" s="185"/>
      <c r="BE339" s="198"/>
      <c r="BF339" s="198"/>
      <c r="BG339" s="198"/>
      <c r="BH339" s="198"/>
      <c r="BI339" s="198"/>
      <c r="BJ339" s="185"/>
      <c r="BK339" s="198"/>
      <c r="BL339" s="185"/>
      <c r="BM339" s="197"/>
    </row>
    <row r="340" spans="1:65" s="184" customFormat="1" ht="39.75" customHeight="1" x14ac:dyDescent="0.2">
      <c r="A340" s="499"/>
      <c r="B340" s="188"/>
      <c r="C340" s="512" t="s">
        <v>3372</v>
      </c>
      <c r="D340" s="505" t="s">
        <v>162</v>
      </c>
      <c r="E340" s="506"/>
      <c r="F340" s="531" t="s">
        <v>3371</v>
      </c>
      <c r="G340" s="458" t="s">
        <v>3370</v>
      </c>
      <c r="H340" s="459">
        <v>1</v>
      </c>
      <c r="I340" s="460"/>
      <c r="J340" s="460"/>
      <c r="K340" s="192"/>
      <c r="L340" s="230"/>
      <c r="M340" s="231"/>
      <c r="N340" s="232"/>
      <c r="O340" s="233"/>
      <c r="P340" s="233"/>
      <c r="Q340" s="233"/>
      <c r="R340" s="233"/>
      <c r="S340" s="233"/>
      <c r="T340" s="234"/>
      <c r="U340" s="225"/>
      <c r="V340" s="225"/>
      <c r="W340" s="225"/>
      <c r="X340" s="225"/>
      <c r="Y340" s="225"/>
      <c r="Z340" s="499"/>
      <c r="AA340" s="499"/>
      <c r="AB340" s="499"/>
      <c r="AC340" s="499"/>
      <c r="AD340" s="499"/>
      <c r="AE340" s="499"/>
      <c r="AR340" s="197"/>
      <c r="AT340" s="197"/>
      <c r="AU340" s="197"/>
      <c r="AY340" s="185"/>
      <c r="BE340" s="198"/>
      <c r="BF340" s="198"/>
      <c r="BG340" s="198"/>
      <c r="BH340" s="198"/>
      <c r="BI340" s="198"/>
      <c r="BJ340" s="185"/>
      <c r="BK340" s="198"/>
      <c r="BL340" s="185"/>
      <c r="BM340" s="197"/>
    </row>
    <row r="341" spans="1:65" s="184" customFormat="1" ht="96" customHeight="1" x14ac:dyDescent="0.2">
      <c r="A341" s="499"/>
      <c r="B341" s="188"/>
      <c r="C341" s="505"/>
      <c r="D341" s="505"/>
      <c r="E341" s="506"/>
      <c r="F341" s="532" t="s">
        <v>3411</v>
      </c>
      <c r="G341" s="458"/>
      <c r="H341" s="459"/>
      <c r="I341" s="460"/>
      <c r="J341" s="460"/>
      <c r="K341" s="192"/>
      <c r="L341" s="230"/>
      <c r="M341" s="231"/>
      <c r="N341" s="232"/>
      <c r="O341" s="233"/>
      <c r="P341" s="233"/>
      <c r="Q341" s="233"/>
      <c r="R341" s="233"/>
      <c r="S341" s="233"/>
      <c r="T341" s="234"/>
      <c r="U341" s="225"/>
      <c r="V341" s="225"/>
      <c r="W341" s="225"/>
      <c r="X341" s="225"/>
      <c r="Y341" s="225"/>
      <c r="Z341" s="499"/>
      <c r="AA341" s="499"/>
      <c r="AB341" s="499"/>
      <c r="AC341" s="499"/>
      <c r="AD341" s="499"/>
      <c r="AE341" s="499"/>
      <c r="AR341" s="197"/>
      <c r="AT341" s="197"/>
      <c r="AU341" s="197"/>
      <c r="AY341" s="185"/>
      <c r="BE341" s="198"/>
      <c r="BF341" s="198"/>
      <c r="BG341" s="198"/>
      <c r="BH341" s="198"/>
      <c r="BI341" s="198"/>
      <c r="BJ341" s="185"/>
      <c r="BK341" s="198"/>
      <c r="BL341" s="185"/>
      <c r="BM341" s="197"/>
    </row>
    <row r="342" spans="1:65" s="184" customFormat="1" ht="60.75" customHeight="1" x14ac:dyDescent="0.2">
      <c r="A342" s="259"/>
      <c r="B342" s="188"/>
      <c r="C342" s="189" t="s">
        <v>709</v>
      </c>
      <c r="D342" s="189" t="s">
        <v>162</v>
      </c>
      <c r="E342" s="151" t="s">
        <v>382</v>
      </c>
      <c r="F342" s="461" t="s">
        <v>3403</v>
      </c>
      <c r="G342" s="372" t="s">
        <v>266</v>
      </c>
      <c r="H342" s="373">
        <v>1</v>
      </c>
      <c r="I342" s="374"/>
      <c r="J342" s="374"/>
      <c r="K342" s="387"/>
      <c r="L342" s="230"/>
      <c r="M342" s="231"/>
      <c r="N342" s="232"/>
      <c r="O342" s="233"/>
      <c r="P342" s="233"/>
      <c r="Q342" s="233"/>
      <c r="R342" s="233"/>
      <c r="S342" s="233"/>
      <c r="T342" s="234"/>
      <c r="U342" s="225"/>
      <c r="V342" s="225"/>
      <c r="W342" s="225"/>
      <c r="X342" s="225"/>
      <c r="Y342" s="259"/>
      <c r="Z342" s="259"/>
      <c r="AA342" s="259"/>
      <c r="AB342" s="259"/>
      <c r="AC342" s="259"/>
      <c r="AD342" s="259"/>
      <c r="AE342" s="259"/>
      <c r="AR342" s="197"/>
      <c r="AT342" s="197"/>
      <c r="AU342" s="197"/>
      <c r="AY342" s="185"/>
      <c r="BE342" s="198"/>
      <c r="BF342" s="198"/>
      <c r="BG342" s="198"/>
      <c r="BH342" s="198"/>
      <c r="BI342" s="198"/>
      <c r="BJ342" s="185"/>
      <c r="BK342" s="198"/>
      <c r="BL342" s="185"/>
      <c r="BM342" s="197"/>
    </row>
    <row r="343" spans="1:65" s="184" customFormat="1" ht="59.25" customHeight="1" x14ac:dyDescent="0.2">
      <c r="A343" s="259"/>
      <c r="B343" s="188"/>
      <c r="C343" s="189" t="s">
        <v>1116</v>
      </c>
      <c r="D343" s="189" t="s">
        <v>162</v>
      </c>
      <c r="E343" s="151" t="s">
        <v>383</v>
      </c>
      <c r="F343" s="461" t="s">
        <v>3404</v>
      </c>
      <c r="G343" s="372" t="s">
        <v>266</v>
      </c>
      <c r="H343" s="373">
        <v>1</v>
      </c>
      <c r="I343" s="374"/>
      <c r="J343" s="374"/>
      <c r="K343" s="387"/>
      <c r="L343" s="230"/>
      <c r="M343" s="231"/>
      <c r="N343" s="232"/>
      <c r="O343" s="233"/>
      <c r="P343" s="233"/>
      <c r="Q343" s="233"/>
      <c r="R343" s="233"/>
      <c r="S343" s="233"/>
      <c r="T343" s="234"/>
      <c r="U343" s="225"/>
      <c r="V343" s="225"/>
      <c r="W343" s="225"/>
      <c r="X343" s="225"/>
      <c r="Y343" s="259"/>
      <c r="Z343" s="259"/>
      <c r="AA343" s="259"/>
      <c r="AB343" s="259"/>
      <c r="AC343" s="259"/>
      <c r="AD343" s="259"/>
      <c r="AE343" s="259"/>
      <c r="AR343" s="197"/>
      <c r="AT343" s="197"/>
      <c r="AU343" s="197"/>
      <c r="AY343" s="185"/>
      <c r="BE343" s="198"/>
      <c r="BF343" s="198"/>
      <c r="BG343" s="198"/>
      <c r="BH343" s="198"/>
      <c r="BI343" s="198"/>
      <c r="BJ343" s="185"/>
      <c r="BK343" s="198"/>
      <c r="BL343" s="185"/>
      <c r="BM343" s="197"/>
    </row>
    <row r="344" spans="1:65" s="184" customFormat="1" ht="66.75" customHeight="1" x14ac:dyDescent="0.2">
      <c r="A344" s="259"/>
      <c r="B344" s="188"/>
      <c r="C344" s="189" t="s">
        <v>712</v>
      </c>
      <c r="D344" s="189" t="s">
        <v>162</v>
      </c>
      <c r="E344" s="469" t="s">
        <v>3303</v>
      </c>
      <c r="F344" s="461" t="s">
        <v>3405</v>
      </c>
      <c r="G344" s="372" t="s">
        <v>266</v>
      </c>
      <c r="H344" s="373">
        <v>3</v>
      </c>
      <c r="I344" s="374"/>
      <c r="J344" s="374"/>
      <c r="K344" s="387"/>
      <c r="L344" s="230"/>
      <c r="M344" s="231"/>
      <c r="N344" s="232"/>
      <c r="O344" s="233"/>
      <c r="P344" s="233"/>
      <c r="Q344" s="233"/>
      <c r="R344" s="233"/>
      <c r="S344" s="233"/>
      <c r="T344" s="234"/>
      <c r="U344" s="225"/>
      <c r="V344" s="225"/>
      <c r="W344" s="225"/>
      <c r="X344" s="225"/>
      <c r="Y344" s="259"/>
      <c r="Z344" s="259"/>
      <c r="AA344" s="259"/>
      <c r="AB344" s="259"/>
      <c r="AC344" s="259"/>
      <c r="AD344" s="259"/>
      <c r="AE344" s="259"/>
      <c r="AR344" s="197"/>
      <c r="AT344" s="197"/>
      <c r="AU344" s="197"/>
      <c r="AY344" s="185"/>
      <c r="BE344" s="198"/>
      <c r="BF344" s="198"/>
      <c r="BG344" s="198"/>
      <c r="BH344" s="198"/>
      <c r="BI344" s="198"/>
      <c r="BJ344" s="185"/>
      <c r="BK344" s="198"/>
      <c r="BL344" s="185"/>
      <c r="BM344" s="197"/>
    </row>
    <row r="345" spans="1:65" s="184" customFormat="1" ht="66.75" customHeight="1" x14ac:dyDescent="0.2">
      <c r="A345" s="259"/>
      <c r="B345" s="188"/>
      <c r="C345" s="189" t="s">
        <v>1121</v>
      </c>
      <c r="D345" s="189" t="s">
        <v>162</v>
      </c>
      <c r="E345" s="151" t="s">
        <v>2074</v>
      </c>
      <c r="F345" s="152" t="s">
        <v>2075</v>
      </c>
      <c r="G345" s="153" t="s">
        <v>266</v>
      </c>
      <c r="H345" s="190">
        <v>1</v>
      </c>
      <c r="I345" s="191"/>
      <c r="J345" s="191"/>
      <c r="K345" s="192"/>
      <c r="L345" s="187"/>
      <c r="M345" s="193"/>
      <c r="N345" s="194"/>
      <c r="O345" s="195"/>
      <c r="P345" s="195"/>
      <c r="Q345" s="195"/>
      <c r="R345" s="195"/>
      <c r="S345" s="195"/>
      <c r="T345" s="196"/>
      <c r="U345" s="259"/>
      <c r="V345" s="259"/>
      <c r="W345" s="259"/>
      <c r="X345" s="259"/>
      <c r="Y345" s="259"/>
      <c r="Z345" s="259"/>
      <c r="AA345" s="259"/>
      <c r="AB345" s="259"/>
      <c r="AC345" s="259"/>
      <c r="AD345" s="259"/>
      <c r="AE345" s="259"/>
      <c r="AR345" s="197"/>
      <c r="AT345" s="197"/>
      <c r="AU345" s="197"/>
      <c r="AY345" s="185"/>
      <c r="BE345" s="198"/>
      <c r="BF345" s="198"/>
      <c r="BG345" s="198"/>
      <c r="BH345" s="198"/>
      <c r="BI345" s="198"/>
      <c r="BJ345" s="185"/>
      <c r="BK345" s="198"/>
      <c r="BL345" s="185"/>
      <c r="BM345" s="197"/>
    </row>
    <row r="346" spans="1:65" s="184" customFormat="1" ht="66.75" customHeight="1" x14ac:dyDescent="0.2">
      <c r="A346" s="259"/>
      <c r="B346" s="188"/>
      <c r="C346" s="189" t="s">
        <v>716</v>
      </c>
      <c r="D346" s="189" t="s">
        <v>162</v>
      </c>
      <c r="E346" s="151" t="s">
        <v>2076</v>
      </c>
      <c r="F346" s="152" t="s">
        <v>2077</v>
      </c>
      <c r="G346" s="153" t="s">
        <v>266</v>
      </c>
      <c r="H346" s="190">
        <v>15</v>
      </c>
      <c r="I346" s="191"/>
      <c r="J346" s="191"/>
      <c r="K346" s="192"/>
      <c r="L346" s="187"/>
      <c r="M346" s="193"/>
      <c r="N346" s="194"/>
      <c r="O346" s="195"/>
      <c r="P346" s="195"/>
      <c r="Q346" s="195"/>
      <c r="R346" s="195"/>
      <c r="S346" s="195"/>
      <c r="T346" s="196"/>
      <c r="U346" s="259"/>
      <c r="V346" s="259"/>
      <c r="W346" s="259"/>
      <c r="X346" s="259"/>
      <c r="Y346" s="259"/>
      <c r="Z346" s="259"/>
      <c r="AA346" s="259"/>
      <c r="AB346" s="259"/>
      <c r="AC346" s="259"/>
      <c r="AD346" s="259"/>
      <c r="AE346" s="259"/>
      <c r="AR346" s="197"/>
      <c r="AT346" s="197"/>
      <c r="AU346" s="197"/>
      <c r="AY346" s="185"/>
      <c r="BE346" s="198"/>
      <c r="BF346" s="198"/>
      <c r="BG346" s="198"/>
      <c r="BH346" s="198"/>
      <c r="BI346" s="198"/>
      <c r="BJ346" s="185"/>
      <c r="BK346" s="198"/>
      <c r="BL346" s="185"/>
      <c r="BM346" s="197"/>
    </row>
    <row r="347" spans="1:65" s="184" customFormat="1" ht="66.75" customHeight="1" x14ac:dyDescent="0.2">
      <c r="A347" s="259"/>
      <c r="B347" s="188"/>
      <c r="C347" s="189" t="s">
        <v>1126</v>
      </c>
      <c r="D347" s="189" t="s">
        <v>162</v>
      </c>
      <c r="E347" s="151" t="s">
        <v>2078</v>
      </c>
      <c r="F347" s="152" t="s">
        <v>2079</v>
      </c>
      <c r="G347" s="153" t="s">
        <v>266</v>
      </c>
      <c r="H347" s="190">
        <v>15</v>
      </c>
      <c r="I347" s="191"/>
      <c r="J347" s="191"/>
      <c r="K347" s="192"/>
      <c r="L347" s="187"/>
      <c r="M347" s="193"/>
      <c r="N347" s="194"/>
      <c r="O347" s="195"/>
      <c r="P347" s="195"/>
      <c r="Q347" s="195"/>
      <c r="R347" s="195"/>
      <c r="S347" s="195"/>
      <c r="T347" s="196"/>
      <c r="U347" s="259"/>
      <c r="V347" s="259"/>
      <c r="W347" s="259"/>
      <c r="X347" s="259"/>
      <c r="Y347" s="259"/>
      <c r="Z347" s="259"/>
      <c r="AA347" s="259"/>
      <c r="AB347" s="259"/>
      <c r="AC347" s="259"/>
      <c r="AD347" s="259"/>
      <c r="AE347" s="259"/>
      <c r="AR347" s="197"/>
      <c r="AT347" s="197"/>
      <c r="AU347" s="197"/>
      <c r="AY347" s="185"/>
      <c r="BE347" s="198"/>
      <c r="BF347" s="198"/>
      <c r="BG347" s="198"/>
      <c r="BH347" s="198"/>
      <c r="BI347" s="198"/>
      <c r="BJ347" s="185"/>
      <c r="BK347" s="198"/>
      <c r="BL347" s="185"/>
      <c r="BM347" s="197"/>
    </row>
    <row r="348" spans="1:65" s="184" customFormat="1" ht="66.75" customHeight="1" x14ac:dyDescent="0.2">
      <c r="A348" s="259"/>
      <c r="B348" s="188"/>
      <c r="C348" s="189" t="s">
        <v>719</v>
      </c>
      <c r="D348" s="189" t="s">
        <v>162</v>
      </c>
      <c r="E348" s="151" t="s">
        <v>2080</v>
      </c>
      <c r="F348" s="152" t="s">
        <v>2081</v>
      </c>
      <c r="G348" s="153" t="s">
        <v>266</v>
      </c>
      <c r="H348" s="190">
        <v>3</v>
      </c>
      <c r="I348" s="191"/>
      <c r="J348" s="191"/>
      <c r="K348" s="192"/>
      <c r="L348" s="187"/>
      <c r="M348" s="193"/>
      <c r="N348" s="194"/>
      <c r="O348" s="195"/>
      <c r="P348" s="195"/>
      <c r="Q348" s="195"/>
      <c r="R348" s="195"/>
      <c r="S348" s="195"/>
      <c r="T348" s="196"/>
      <c r="U348" s="259"/>
      <c r="V348" s="259"/>
      <c r="W348" s="259"/>
      <c r="X348" s="259"/>
      <c r="Y348" s="259"/>
      <c r="Z348" s="259"/>
      <c r="AA348" s="259"/>
      <c r="AB348" s="259"/>
      <c r="AC348" s="259"/>
      <c r="AD348" s="259"/>
      <c r="AE348" s="259"/>
      <c r="AR348" s="197"/>
      <c r="AT348" s="197"/>
      <c r="AU348" s="197"/>
      <c r="AY348" s="185"/>
      <c r="BE348" s="198"/>
      <c r="BF348" s="198"/>
      <c r="BG348" s="198"/>
      <c r="BH348" s="198"/>
      <c r="BI348" s="198"/>
      <c r="BJ348" s="185"/>
      <c r="BK348" s="198"/>
      <c r="BL348" s="185"/>
      <c r="BM348" s="197"/>
    </row>
    <row r="349" spans="1:65" s="184" customFormat="1" ht="55.5" customHeight="1" x14ac:dyDescent="0.2">
      <c r="A349" s="259"/>
      <c r="B349" s="188"/>
      <c r="C349" s="189" t="s">
        <v>1131</v>
      </c>
      <c r="D349" s="189" t="s">
        <v>162</v>
      </c>
      <c r="E349" s="151" t="s">
        <v>1053</v>
      </c>
      <c r="F349" s="152" t="s">
        <v>1054</v>
      </c>
      <c r="G349" s="153" t="s">
        <v>266</v>
      </c>
      <c r="H349" s="190">
        <v>15</v>
      </c>
      <c r="I349" s="191"/>
      <c r="J349" s="191"/>
      <c r="K349" s="192"/>
      <c r="L349" s="187"/>
      <c r="M349" s="193"/>
      <c r="N349" s="194"/>
      <c r="O349" s="195"/>
      <c r="P349" s="195"/>
      <c r="Q349" s="195"/>
      <c r="R349" s="195"/>
      <c r="S349" s="195"/>
      <c r="T349" s="196"/>
      <c r="U349" s="259"/>
      <c r="V349" s="259"/>
      <c r="W349" s="259"/>
      <c r="X349" s="259"/>
      <c r="Y349" s="259"/>
      <c r="Z349" s="259"/>
      <c r="AA349" s="259"/>
      <c r="AB349" s="259"/>
      <c r="AC349" s="259"/>
      <c r="AD349" s="259"/>
      <c r="AE349" s="259"/>
      <c r="AR349" s="197"/>
      <c r="AT349" s="197"/>
      <c r="AU349" s="197"/>
      <c r="AY349" s="185"/>
      <c r="BE349" s="198"/>
      <c r="BF349" s="198"/>
      <c r="BG349" s="198"/>
      <c r="BH349" s="198"/>
      <c r="BI349" s="198"/>
      <c r="BJ349" s="185"/>
      <c r="BK349" s="198"/>
      <c r="BL349" s="185"/>
      <c r="BM349" s="197"/>
    </row>
    <row r="350" spans="1:65" s="184" customFormat="1" ht="55.5" customHeight="1" x14ac:dyDescent="0.2">
      <c r="A350" s="259"/>
      <c r="B350" s="188"/>
      <c r="C350" s="189" t="s">
        <v>723</v>
      </c>
      <c r="D350" s="189" t="s">
        <v>162</v>
      </c>
      <c r="E350" s="151" t="s">
        <v>1056</v>
      </c>
      <c r="F350" s="152" t="s">
        <v>1057</v>
      </c>
      <c r="G350" s="153" t="s">
        <v>266</v>
      </c>
      <c r="H350" s="190">
        <v>18</v>
      </c>
      <c r="I350" s="191"/>
      <c r="J350" s="191"/>
      <c r="K350" s="192"/>
      <c r="L350" s="187"/>
      <c r="M350" s="193"/>
      <c r="N350" s="194"/>
      <c r="O350" s="195"/>
      <c r="P350" s="195"/>
      <c r="Q350" s="195"/>
      <c r="R350" s="195"/>
      <c r="S350" s="195"/>
      <c r="T350" s="196"/>
      <c r="U350" s="259"/>
      <c r="V350" s="259"/>
      <c r="W350" s="259"/>
      <c r="X350" s="259"/>
      <c r="Y350" s="259"/>
      <c r="Z350" s="259"/>
      <c r="AA350" s="259"/>
      <c r="AB350" s="259"/>
      <c r="AC350" s="259"/>
      <c r="AD350" s="259"/>
      <c r="AE350" s="259"/>
      <c r="AR350" s="197"/>
      <c r="AT350" s="197"/>
      <c r="AU350" s="197"/>
      <c r="AY350" s="185"/>
      <c r="BE350" s="198"/>
      <c r="BF350" s="198"/>
      <c r="BG350" s="198"/>
      <c r="BH350" s="198"/>
      <c r="BI350" s="198"/>
      <c r="BJ350" s="185"/>
      <c r="BK350" s="198"/>
      <c r="BL350" s="185"/>
      <c r="BM350" s="197"/>
    </row>
    <row r="351" spans="1:65" s="184" customFormat="1" ht="62.65" customHeight="1" x14ac:dyDescent="0.2">
      <c r="A351" s="259"/>
      <c r="B351" s="188"/>
      <c r="C351" s="189" t="s">
        <v>1136</v>
      </c>
      <c r="D351" s="189" t="s">
        <v>162</v>
      </c>
      <c r="E351" s="151" t="s">
        <v>1058</v>
      </c>
      <c r="F351" s="152" t="s">
        <v>2082</v>
      </c>
      <c r="G351" s="153" t="s">
        <v>266</v>
      </c>
      <c r="H351" s="190">
        <v>15</v>
      </c>
      <c r="I351" s="191"/>
      <c r="J351" s="191"/>
      <c r="K351" s="192"/>
      <c r="L351" s="187"/>
      <c r="M351" s="193"/>
      <c r="N351" s="194"/>
      <c r="O351" s="195"/>
      <c r="P351" s="195"/>
      <c r="Q351" s="195"/>
      <c r="R351" s="195"/>
      <c r="S351" s="195"/>
      <c r="T351" s="196"/>
      <c r="U351" s="259"/>
      <c r="V351" s="259"/>
      <c r="W351" s="259"/>
      <c r="X351" s="259"/>
      <c r="Y351" s="259"/>
      <c r="Z351" s="259"/>
      <c r="AA351" s="259"/>
      <c r="AB351" s="259"/>
      <c r="AC351" s="259"/>
      <c r="AD351" s="259"/>
      <c r="AE351" s="259"/>
      <c r="AR351" s="197"/>
      <c r="AT351" s="197"/>
      <c r="AU351" s="197"/>
      <c r="AY351" s="185"/>
      <c r="BE351" s="198"/>
      <c r="BF351" s="198"/>
      <c r="BG351" s="198"/>
      <c r="BH351" s="198"/>
      <c r="BI351" s="198"/>
      <c r="BJ351" s="185"/>
      <c r="BK351" s="198"/>
      <c r="BL351" s="185"/>
      <c r="BM351" s="197"/>
    </row>
    <row r="352" spans="1:65" s="184" customFormat="1" ht="62.65" customHeight="1" x14ac:dyDescent="0.2">
      <c r="A352" s="259"/>
      <c r="B352" s="188"/>
      <c r="C352" s="189" t="s">
        <v>726</v>
      </c>
      <c r="D352" s="189" t="s">
        <v>162</v>
      </c>
      <c r="E352" s="151" t="s">
        <v>1061</v>
      </c>
      <c r="F352" s="152" t="s">
        <v>2083</v>
      </c>
      <c r="G352" s="153" t="s">
        <v>266</v>
      </c>
      <c r="H352" s="190">
        <v>18</v>
      </c>
      <c r="I352" s="191"/>
      <c r="J352" s="191"/>
      <c r="K352" s="192"/>
      <c r="L352" s="187"/>
      <c r="M352" s="193"/>
      <c r="N352" s="194"/>
      <c r="O352" s="195"/>
      <c r="P352" s="195"/>
      <c r="Q352" s="195"/>
      <c r="R352" s="195"/>
      <c r="S352" s="195"/>
      <c r="T352" s="196"/>
      <c r="U352" s="259"/>
      <c r="V352" s="259"/>
      <c r="W352" s="259"/>
      <c r="X352" s="259"/>
      <c r="Y352" s="259"/>
      <c r="Z352" s="259"/>
      <c r="AA352" s="259"/>
      <c r="AB352" s="259"/>
      <c r="AC352" s="259"/>
      <c r="AD352" s="259"/>
      <c r="AE352" s="259"/>
      <c r="AR352" s="197"/>
      <c r="AT352" s="197"/>
      <c r="AU352" s="197"/>
      <c r="AY352" s="185"/>
      <c r="BE352" s="198"/>
      <c r="BF352" s="198"/>
      <c r="BG352" s="198"/>
      <c r="BH352" s="198"/>
      <c r="BI352" s="198"/>
      <c r="BJ352" s="185"/>
      <c r="BK352" s="198"/>
      <c r="BL352" s="185"/>
      <c r="BM352" s="197"/>
    </row>
    <row r="353" spans="1:65" s="184" customFormat="1" ht="62.65" customHeight="1" x14ac:dyDescent="0.2">
      <c r="A353" s="259"/>
      <c r="B353" s="188"/>
      <c r="C353" s="189" t="s">
        <v>1141</v>
      </c>
      <c r="D353" s="189" t="s">
        <v>162</v>
      </c>
      <c r="E353" s="151" t="s">
        <v>1063</v>
      </c>
      <c r="F353" s="152" t="s">
        <v>2084</v>
      </c>
      <c r="G353" s="153" t="s">
        <v>266</v>
      </c>
      <c r="H353" s="190">
        <v>15</v>
      </c>
      <c r="I353" s="191"/>
      <c r="J353" s="191"/>
      <c r="K353" s="192"/>
      <c r="L353" s="187"/>
      <c r="M353" s="193"/>
      <c r="N353" s="194"/>
      <c r="O353" s="195"/>
      <c r="P353" s="195"/>
      <c r="Q353" s="195"/>
      <c r="R353" s="195"/>
      <c r="S353" s="195"/>
      <c r="T353" s="196"/>
      <c r="U353" s="259"/>
      <c r="V353" s="259"/>
      <c r="W353" s="259"/>
      <c r="X353" s="259"/>
      <c r="Y353" s="259"/>
      <c r="Z353" s="259"/>
      <c r="AA353" s="259"/>
      <c r="AB353" s="259"/>
      <c r="AC353" s="259"/>
      <c r="AD353" s="259"/>
      <c r="AE353" s="259"/>
      <c r="AR353" s="197"/>
      <c r="AT353" s="197"/>
      <c r="AU353" s="197"/>
      <c r="AY353" s="185"/>
      <c r="BE353" s="198"/>
      <c r="BF353" s="198"/>
      <c r="BG353" s="198"/>
      <c r="BH353" s="198"/>
      <c r="BI353" s="198"/>
      <c r="BJ353" s="185"/>
      <c r="BK353" s="198"/>
      <c r="BL353" s="185"/>
      <c r="BM353" s="197"/>
    </row>
    <row r="354" spans="1:65" s="184" customFormat="1" ht="62.65" customHeight="1" x14ac:dyDescent="0.2">
      <c r="A354" s="259"/>
      <c r="B354" s="188"/>
      <c r="C354" s="189" t="s">
        <v>730</v>
      </c>
      <c r="D354" s="189" t="s">
        <v>162</v>
      </c>
      <c r="E354" s="151" t="s">
        <v>1066</v>
      </c>
      <c r="F354" s="152" t="s">
        <v>2085</v>
      </c>
      <c r="G354" s="153" t="s">
        <v>266</v>
      </c>
      <c r="H354" s="190">
        <v>18</v>
      </c>
      <c r="I354" s="191"/>
      <c r="J354" s="191"/>
      <c r="K354" s="192"/>
      <c r="L354" s="187"/>
      <c r="M354" s="193"/>
      <c r="N354" s="194"/>
      <c r="O354" s="195"/>
      <c r="P354" s="195"/>
      <c r="Q354" s="195"/>
      <c r="R354" s="195"/>
      <c r="S354" s="195"/>
      <c r="T354" s="196"/>
      <c r="U354" s="259"/>
      <c r="V354" s="259"/>
      <c r="W354" s="259"/>
      <c r="X354" s="259"/>
      <c r="Y354" s="259"/>
      <c r="Z354" s="259"/>
      <c r="AA354" s="259"/>
      <c r="AB354" s="259"/>
      <c r="AC354" s="259"/>
      <c r="AD354" s="259"/>
      <c r="AE354" s="259"/>
      <c r="AR354" s="197"/>
      <c r="AT354" s="197"/>
      <c r="AU354" s="197"/>
      <c r="AY354" s="185"/>
      <c r="BE354" s="198"/>
      <c r="BF354" s="198"/>
      <c r="BG354" s="198"/>
      <c r="BH354" s="198"/>
      <c r="BI354" s="198"/>
      <c r="BJ354" s="185"/>
      <c r="BK354" s="198"/>
      <c r="BL354" s="185"/>
      <c r="BM354" s="197"/>
    </row>
    <row r="355" spans="1:65" s="184" customFormat="1" ht="66.75" customHeight="1" x14ac:dyDescent="0.2">
      <c r="A355" s="259"/>
      <c r="B355" s="188"/>
      <c r="C355" s="189" t="s">
        <v>1144</v>
      </c>
      <c r="D355" s="189" t="s">
        <v>162</v>
      </c>
      <c r="E355" s="151" t="s">
        <v>2086</v>
      </c>
      <c r="F355" s="152" t="s">
        <v>2087</v>
      </c>
      <c r="G355" s="153" t="s">
        <v>266</v>
      </c>
      <c r="H355" s="190">
        <v>4</v>
      </c>
      <c r="I355" s="191"/>
      <c r="J355" s="191"/>
      <c r="K355" s="192"/>
      <c r="L355" s="187"/>
      <c r="M355" s="193"/>
      <c r="N355" s="194"/>
      <c r="O355" s="195"/>
      <c r="P355" s="195"/>
      <c r="Q355" s="195"/>
      <c r="R355" s="195"/>
      <c r="S355" s="195"/>
      <c r="T355" s="196"/>
      <c r="U355" s="259"/>
      <c r="V355" s="259"/>
      <c r="W355" s="259"/>
      <c r="X355" s="259"/>
      <c r="Y355" s="259"/>
      <c r="Z355" s="259"/>
      <c r="AA355" s="259"/>
      <c r="AB355" s="259"/>
      <c r="AC355" s="259"/>
      <c r="AD355" s="259"/>
      <c r="AE355" s="259"/>
      <c r="AR355" s="197"/>
      <c r="AT355" s="197"/>
      <c r="AU355" s="197"/>
      <c r="AY355" s="185"/>
      <c r="BE355" s="198"/>
      <c r="BF355" s="198"/>
      <c r="BG355" s="198"/>
      <c r="BH355" s="198"/>
      <c r="BI355" s="198"/>
      <c r="BJ355" s="185"/>
      <c r="BK355" s="198"/>
      <c r="BL355" s="185"/>
      <c r="BM355" s="197"/>
    </row>
    <row r="356" spans="1:65" s="184" customFormat="1" ht="55.5" customHeight="1" x14ac:dyDescent="0.2">
      <c r="A356" s="259"/>
      <c r="B356" s="188"/>
      <c r="C356" s="189" t="s">
        <v>733</v>
      </c>
      <c r="D356" s="189" t="s">
        <v>162</v>
      </c>
      <c r="E356" s="151" t="s">
        <v>2088</v>
      </c>
      <c r="F356" s="152" t="s">
        <v>2089</v>
      </c>
      <c r="G356" s="153" t="s">
        <v>266</v>
      </c>
      <c r="H356" s="190">
        <v>4</v>
      </c>
      <c r="I356" s="191"/>
      <c r="J356" s="191"/>
      <c r="K356" s="192"/>
      <c r="L356" s="187"/>
      <c r="M356" s="193"/>
      <c r="N356" s="194"/>
      <c r="O356" s="195"/>
      <c r="P356" s="195"/>
      <c r="Q356" s="195"/>
      <c r="R356" s="195"/>
      <c r="S356" s="195"/>
      <c r="T356" s="196"/>
      <c r="U356" s="259"/>
      <c r="V356" s="259"/>
      <c r="W356" s="259"/>
      <c r="X356" s="259"/>
      <c r="Y356" s="259"/>
      <c r="Z356" s="259"/>
      <c r="AA356" s="259"/>
      <c r="AB356" s="259"/>
      <c r="AC356" s="259"/>
      <c r="AD356" s="259"/>
      <c r="AE356" s="259"/>
      <c r="AR356" s="197"/>
      <c r="AT356" s="197"/>
      <c r="AU356" s="197"/>
      <c r="AY356" s="185"/>
      <c r="BE356" s="198"/>
      <c r="BF356" s="198"/>
      <c r="BG356" s="198"/>
      <c r="BH356" s="198"/>
      <c r="BI356" s="198"/>
      <c r="BJ356" s="185"/>
      <c r="BK356" s="198"/>
      <c r="BL356" s="185"/>
      <c r="BM356" s="197"/>
    </row>
    <row r="357" spans="1:65" s="184" customFormat="1" ht="66.75" customHeight="1" x14ac:dyDescent="0.2">
      <c r="A357" s="259"/>
      <c r="B357" s="188"/>
      <c r="C357" s="189" t="s">
        <v>1149</v>
      </c>
      <c r="D357" s="189" t="s">
        <v>162</v>
      </c>
      <c r="E357" s="151" t="s">
        <v>2090</v>
      </c>
      <c r="F357" s="152" t="s">
        <v>2091</v>
      </c>
      <c r="G357" s="153" t="s">
        <v>266</v>
      </c>
      <c r="H357" s="190">
        <v>4</v>
      </c>
      <c r="I357" s="191"/>
      <c r="J357" s="191"/>
      <c r="K357" s="192"/>
      <c r="L357" s="187"/>
      <c r="M357" s="193"/>
      <c r="N357" s="194"/>
      <c r="O357" s="195"/>
      <c r="P357" s="195"/>
      <c r="Q357" s="195"/>
      <c r="R357" s="195"/>
      <c r="S357" s="195"/>
      <c r="T357" s="196"/>
      <c r="U357" s="259"/>
      <c r="V357" s="259"/>
      <c r="W357" s="259"/>
      <c r="X357" s="259"/>
      <c r="Y357" s="259"/>
      <c r="Z357" s="259"/>
      <c r="AA357" s="259"/>
      <c r="AB357" s="259"/>
      <c r="AC357" s="259"/>
      <c r="AD357" s="259"/>
      <c r="AE357" s="259"/>
      <c r="AR357" s="197"/>
      <c r="AT357" s="197"/>
      <c r="AU357" s="197"/>
      <c r="AY357" s="185"/>
      <c r="BE357" s="198"/>
      <c r="BF357" s="198"/>
      <c r="BG357" s="198"/>
      <c r="BH357" s="198"/>
      <c r="BI357" s="198"/>
      <c r="BJ357" s="185"/>
      <c r="BK357" s="198"/>
      <c r="BL357" s="185"/>
      <c r="BM357" s="197"/>
    </row>
    <row r="358" spans="1:65" s="184" customFormat="1" ht="66.75" customHeight="1" x14ac:dyDescent="0.2">
      <c r="A358" s="259"/>
      <c r="B358" s="188"/>
      <c r="C358" s="189" t="s">
        <v>736</v>
      </c>
      <c r="D358" s="189" t="s">
        <v>162</v>
      </c>
      <c r="E358" s="151" t="s">
        <v>2092</v>
      </c>
      <c r="F358" s="152" t="s">
        <v>2093</v>
      </c>
      <c r="G358" s="153" t="s">
        <v>266</v>
      </c>
      <c r="H358" s="534">
        <v>2</v>
      </c>
      <c r="I358" s="191"/>
      <c r="J358" s="191"/>
      <c r="K358" s="192"/>
      <c r="L358" s="187"/>
      <c r="M358" s="193"/>
      <c r="N358" s="194"/>
      <c r="O358" s="195"/>
      <c r="P358" s="195"/>
      <c r="Q358" s="195"/>
      <c r="R358" s="195"/>
      <c r="S358" s="195"/>
      <c r="T358" s="196"/>
      <c r="U358" s="259"/>
      <c r="V358" s="259"/>
      <c r="W358" s="259"/>
      <c r="X358" s="259"/>
      <c r="Y358" s="259"/>
      <c r="Z358" s="259"/>
      <c r="AA358" s="259"/>
      <c r="AB358" s="259"/>
      <c r="AC358" s="259"/>
      <c r="AD358" s="259"/>
      <c r="AE358" s="259"/>
      <c r="AR358" s="197"/>
      <c r="AT358" s="197"/>
      <c r="AU358" s="197"/>
      <c r="AY358" s="185"/>
      <c r="BE358" s="198"/>
      <c r="BF358" s="198"/>
      <c r="BG358" s="198"/>
      <c r="BH358" s="198"/>
      <c r="BI358" s="198"/>
      <c r="BJ358" s="185"/>
      <c r="BK358" s="198"/>
      <c r="BL358" s="185"/>
      <c r="BM358" s="197"/>
    </row>
    <row r="359" spans="1:65" s="184" customFormat="1" ht="66.75" customHeight="1" x14ac:dyDescent="0.2">
      <c r="A359" s="259"/>
      <c r="B359" s="188"/>
      <c r="C359" s="189" t="s">
        <v>1152</v>
      </c>
      <c r="D359" s="189" t="s">
        <v>162</v>
      </c>
      <c r="E359" s="151" t="s">
        <v>2094</v>
      </c>
      <c r="F359" s="152" t="s">
        <v>2095</v>
      </c>
      <c r="G359" s="153" t="s">
        <v>266</v>
      </c>
      <c r="H359" s="190">
        <v>4</v>
      </c>
      <c r="I359" s="191"/>
      <c r="J359" s="191"/>
      <c r="K359" s="192"/>
      <c r="L359" s="187"/>
      <c r="M359" s="193"/>
      <c r="N359" s="194"/>
      <c r="O359" s="195"/>
      <c r="P359" s="195"/>
      <c r="Q359" s="195"/>
      <c r="R359" s="195"/>
      <c r="S359" s="195"/>
      <c r="T359" s="196"/>
      <c r="U359" s="259"/>
      <c r="V359" s="259"/>
      <c r="W359" s="259"/>
      <c r="X359" s="259"/>
      <c r="Y359" s="259"/>
      <c r="Z359" s="259"/>
      <c r="AA359" s="259"/>
      <c r="AB359" s="259"/>
      <c r="AC359" s="259"/>
      <c r="AD359" s="259"/>
      <c r="AE359" s="259"/>
      <c r="AR359" s="197"/>
      <c r="AT359" s="197"/>
      <c r="AU359" s="197"/>
      <c r="AY359" s="185"/>
      <c r="BE359" s="198"/>
      <c r="BF359" s="198"/>
      <c r="BG359" s="198"/>
      <c r="BH359" s="198"/>
      <c r="BI359" s="198"/>
      <c r="BJ359" s="185"/>
      <c r="BK359" s="198"/>
      <c r="BL359" s="185"/>
      <c r="BM359" s="197"/>
    </row>
    <row r="360" spans="1:65" s="184" customFormat="1" ht="66.75" customHeight="1" x14ac:dyDescent="0.2">
      <c r="A360" s="259"/>
      <c r="B360" s="188"/>
      <c r="C360" s="189" t="s">
        <v>740</v>
      </c>
      <c r="D360" s="189" t="s">
        <v>162</v>
      </c>
      <c r="E360" s="151" t="s">
        <v>2096</v>
      </c>
      <c r="F360" s="152" t="s">
        <v>2097</v>
      </c>
      <c r="G360" s="153" t="s">
        <v>266</v>
      </c>
      <c r="H360" s="534">
        <v>2</v>
      </c>
      <c r="I360" s="191"/>
      <c r="J360" s="191"/>
      <c r="K360" s="192"/>
      <c r="L360" s="187"/>
      <c r="M360" s="193"/>
      <c r="N360" s="194"/>
      <c r="O360" s="195"/>
      <c r="P360" s="195"/>
      <c r="Q360" s="195"/>
      <c r="R360" s="195"/>
      <c r="S360" s="195"/>
      <c r="T360" s="196"/>
      <c r="U360" s="259"/>
      <c r="V360" s="259"/>
      <c r="W360" s="259"/>
      <c r="X360" s="259"/>
      <c r="Y360" s="259"/>
      <c r="Z360" s="259"/>
      <c r="AA360" s="259"/>
      <c r="AB360" s="259"/>
      <c r="AC360" s="259"/>
      <c r="AD360" s="259"/>
      <c r="AE360" s="259"/>
      <c r="AR360" s="197"/>
      <c r="AT360" s="197"/>
      <c r="AU360" s="197"/>
      <c r="AY360" s="185"/>
      <c r="BE360" s="198"/>
      <c r="BF360" s="198"/>
      <c r="BG360" s="198"/>
      <c r="BH360" s="198"/>
      <c r="BI360" s="198"/>
      <c r="BJ360" s="185"/>
      <c r="BK360" s="198"/>
      <c r="BL360" s="185"/>
      <c r="BM360" s="197"/>
    </row>
    <row r="361" spans="1:65" s="184" customFormat="1" ht="24.2" customHeight="1" x14ac:dyDescent="0.2">
      <c r="A361" s="259"/>
      <c r="B361" s="188"/>
      <c r="C361" s="189" t="s">
        <v>1159</v>
      </c>
      <c r="D361" s="189" t="s">
        <v>162</v>
      </c>
      <c r="E361" s="151" t="s">
        <v>385</v>
      </c>
      <c r="F361" s="152" t="s">
        <v>386</v>
      </c>
      <c r="G361" s="153" t="s">
        <v>304</v>
      </c>
      <c r="H361" s="190"/>
      <c r="I361" s="191">
        <v>0.8</v>
      </c>
      <c r="J361" s="191"/>
      <c r="K361" s="192"/>
      <c r="L361" s="187"/>
      <c r="M361" s="193"/>
      <c r="N361" s="194"/>
      <c r="O361" s="195"/>
      <c r="P361" s="195"/>
      <c r="Q361" s="195"/>
      <c r="R361" s="195"/>
      <c r="S361" s="195"/>
      <c r="T361" s="196"/>
      <c r="U361" s="259"/>
      <c r="V361" s="259"/>
      <c r="W361" s="259"/>
      <c r="X361" s="259"/>
      <c r="Y361" s="259"/>
      <c r="Z361" s="259"/>
      <c r="AA361" s="259"/>
      <c r="AB361" s="259"/>
      <c r="AC361" s="259"/>
      <c r="AD361" s="259"/>
      <c r="AE361" s="259"/>
      <c r="AR361" s="197"/>
      <c r="AT361" s="197"/>
      <c r="AU361" s="197"/>
      <c r="AY361" s="185"/>
      <c r="BE361" s="198"/>
      <c r="BF361" s="198"/>
      <c r="BG361" s="198"/>
      <c r="BH361" s="198"/>
      <c r="BI361" s="198"/>
      <c r="BJ361" s="185"/>
      <c r="BK361" s="198"/>
      <c r="BL361" s="185"/>
      <c r="BM361" s="197"/>
    </row>
    <row r="362" spans="1:65" s="12" customFormat="1" ht="22.9" customHeight="1" x14ac:dyDescent="0.2">
      <c r="B362" s="137"/>
      <c r="D362" s="138" t="s">
        <v>69</v>
      </c>
      <c r="E362" s="147" t="s">
        <v>356</v>
      </c>
      <c r="F362" s="147" t="s">
        <v>357</v>
      </c>
      <c r="J362" s="148"/>
      <c r="L362" s="137"/>
      <c r="M362" s="141"/>
      <c r="N362" s="142"/>
      <c r="O362" s="142"/>
      <c r="P362" s="143"/>
      <c r="Q362" s="142"/>
      <c r="R362" s="143"/>
      <c r="S362" s="142"/>
      <c r="T362" s="144"/>
      <c r="AR362" s="138"/>
      <c r="AT362" s="145"/>
      <c r="AU362" s="145"/>
      <c r="AY362" s="138"/>
      <c r="BK362" s="146"/>
    </row>
    <row r="363" spans="1:65" s="184" customFormat="1" ht="62.65" customHeight="1" x14ac:dyDescent="0.2">
      <c r="A363" s="259"/>
      <c r="B363" s="188"/>
      <c r="C363" s="189" t="s">
        <v>743</v>
      </c>
      <c r="D363" s="189" t="s">
        <v>162</v>
      </c>
      <c r="E363" s="151" t="s">
        <v>2098</v>
      </c>
      <c r="F363" s="152" t="s">
        <v>2099</v>
      </c>
      <c r="G363" s="153" t="s">
        <v>266</v>
      </c>
      <c r="H363" s="190">
        <v>6</v>
      </c>
      <c r="I363" s="191"/>
      <c r="J363" s="191"/>
      <c r="K363" s="192"/>
      <c r="L363" s="187"/>
      <c r="M363" s="193"/>
      <c r="N363" s="194"/>
      <c r="O363" s="195"/>
      <c r="P363" s="195"/>
      <c r="Q363" s="195"/>
      <c r="R363" s="195"/>
      <c r="S363" s="195"/>
      <c r="T363" s="196"/>
      <c r="U363" s="259"/>
      <c r="V363" s="259"/>
      <c r="W363" s="259"/>
      <c r="X363" s="259"/>
      <c r="Y363" s="259"/>
      <c r="Z363" s="259"/>
      <c r="AA363" s="259"/>
      <c r="AB363" s="259"/>
      <c r="AC363" s="259"/>
      <c r="AD363" s="259"/>
      <c r="AE363" s="259"/>
      <c r="AR363" s="197"/>
      <c r="AT363" s="197"/>
      <c r="AU363" s="197"/>
      <c r="AY363" s="185"/>
      <c r="BE363" s="198"/>
      <c r="BF363" s="198"/>
      <c r="BG363" s="198"/>
      <c r="BH363" s="198"/>
      <c r="BI363" s="198"/>
      <c r="BJ363" s="185"/>
      <c r="BK363" s="198"/>
      <c r="BL363" s="185"/>
      <c r="BM363" s="197"/>
    </row>
    <row r="364" spans="1:65" s="184" customFormat="1" ht="62.65" customHeight="1" x14ac:dyDescent="0.2">
      <c r="A364" s="259"/>
      <c r="B364" s="188"/>
      <c r="C364" s="189" t="s">
        <v>1165</v>
      </c>
      <c r="D364" s="189" t="s">
        <v>162</v>
      </c>
      <c r="E364" s="151" t="s">
        <v>2100</v>
      </c>
      <c r="F364" s="152" t="s">
        <v>2101</v>
      </c>
      <c r="G364" s="153" t="s">
        <v>266</v>
      </c>
      <c r="H364" s="190">
        <v>6</v>
      </c>
      <c r="I364" s="191"/>
      <c r="J364" s="191"/>
      <c r="K364" s="192"/>
      <c r="L364" s="187"/>
      <c r="M364" s="193"/>
      <c r="N364" s="194"/>
      <c r="O364" s="195"/>
      <c r="P364" s="195"/>
      <c r="Q364" s="195"/>
      <c r="R364" s="195"/>
      <c r="S364" s="195"/>
      <c r="T364" s="196"/>
      <c r="U364" s="259"/>
      <c r="V364" s="259"/>
      <c r="W364" s="259"/>
      <c r="X364" s="259"/>
      <c r="Y364" s="259"/>
      <c r="Z364" s="259"/>
      <c r="AA364" s="259"/>
      <c r="AB364" s="259"/>
      <c r="AC364" s="259"/>
      <c r="AD364" s="259"/>
      <c r="AE364" s="259"/>
      <c r="AR364" s="197"/>
      <c r="AT364" s="197"/>
      <c r="AU364" s="197"/>
      <c r="AY364" s="185"/>
      <c r="BE364" s="198"/>
      <c r="BF364" s="198"/>
      <c r="BG364" s="198"/>
      <c r="BH364" s="198"/>
      <c r="BI364" s="198"/>
      <c r="BJ364" s="185"/>
      <c r="BK364" s="198"/>
      <c r="BL364" s="185"/>
      <c r="BM364" s="197"/>
    </row>
    <row r="365" spans="1:65" s="184" customFormat="1" ht="62.65" customHeight="1" x14ac:dyDescent="0.2">
      <c r="A365" s="259"/>
      <c r="B365" s="188"/>
      <c r="C365" s="189" t="s">
        <v>745</v>
      </c>
      <c r="D365" s="189" t="s">
        <v>162</v>
      </c>
      <c r="E365" s="151" t="s">
        <v>2102</v>
      </c>
      <c r="F365" s="152" t="s">
        <v>2103</v>
      </c>
      <c r="G365" s="153" t="s">
        <v>266</v>
      </c>
      <c r="H365" s="190">
        <v>3</v>
      </c>
      <c r="I365" s="191"/>
      <c r="J365" s="191"/>
      <c r="K365" s="192"/>
      <c r="L365" s="187"/>
      <c r="M365" s="193"/>
      <c r="N365" s="194"/>
      <c r="O365" s="195"/>
      <c r="P365" s="195"/>
      <c r="Q365" s="195"/>
      <c r="R365" s="195"/>
      <c r="S365" s="195"/>
      <c r="T365" s="196"/>
      <c r="U365" s="259"/>
      <c r="V365" s="259"/>
      <c r="W365" s="259"/>
      <c r="X365" s="259"/>
      <c r="Y365" s="259"/>
      <c r="Z365" s="259"/>
      <c r="AA365" s="259"/>
      <c r="AB365" s="259"/>
      <c r="AC365" s="259"/>
      <c r="AD365" s="259"/>
      <c r="AE365" s="259"/>
      <c r="AR365" s="197"/>
      <c r="AT365" s="197"/>
      <c r="AU365" s="197"/>
      <c r="AY365" s="185"/>
      <c r="BE365" s="198"/>
      <c r="BF365" s="198"/>
      <c r="BG365" s="198"/>
      <c r="BH365" s="198"/>
      <c r="BI365" s="198"/>
      <c r="BJ365" s="185"/>
      <c r="BK365" s="198"/>
      <c r="BL365" s="185"/>
      <c r="BM365" s="197"/>
    </row>
    <row r="366" spans="1:65" s="184" customFormat="1" ht="62.65" customHeight="1" x14ac:dyDescent="0.2">
      <c r="A366" s="259"/>
      <c r="B366" s="188"/>
      <c r="C366" s="189" t="s">
        <v>1170</v>
      </c>
      <c r="D366" s="189" t="s">
        <v>162</v>
      </c>
      <c r="E366" s="151" t="s">
        <v>2104</v>
      </c>
      <c r="F366" s="152" t="s">
        <v>2105</v>
      </c>
      <c r="G366" s="153" t="s">
        <v>266</v>
      </c>
      <c r="H366" s="190">
        <v>5</v>
      </c>
      <c r="I366" s="191"/>
      <c r="J366" s="191"/>
      <c r="K366" s="192"/>
      <c r="L366" s="187"/>
      <c r="M366" s="193"/>
      <c r="N366" s="194"/>
      <c r="O366" s="195"/>
      <c r="P366" s="195"/>
      <c r="Q366" s="195"/>
      <c r="R366" s="195"/>
      <c r="S366" s="195"/>
      <c r="T366" s="196"/>
      <c r="U366" s="259"/>
      <c r="V366" s="259"/>
      <c r="W366" s="259"/>
      <c r="X366" s="259"/>
      <c r="Y366" s="259"/>
      <c r="Z366" s="259"/>
      <c r="AA366" s="259"/>
      <c r="AB366" s="259"/>
      <c r="AC366" s="259"/>
      <c r="AD366" s="259"/>
      <c r="AE366" s="259"/>
      <c r="AR366" s="197"/>
      <c r="AT366" s="197"/>
      <c r="AU366" s="197"/>
      <c r="AY366" s="185"/>
      <c r="BE366" s="198"/>
      <c r="BF366" s="198"/>
      <c r="BG366" s="198"/>
      <c r="BH366" s="198"/>
      <c r="BI366" s="198"/>
      <c r="BJ366" s="185"/>
      <c r="BK366" s="198"/>
      <c r="BL366" s="185"/>
      <c r="BM366" s="197"/>
    </row>
    <row r="367" spans="1:65" s="184" customFormat="1" ht="62.65" customHeight="1" x14ac:dyDescent="0.2">
      <c r="A367" s="259"/>
      <c r="B367" s="188"/>
      <c r="C367" s="189" t="s">
        <v>749</v>
      </c>
      <c r="D367" s="189" t="s">
        <v>162</v>
      </c>
      <c r="E367" s="151" t="s">
        <v>2106</v>
      </c>
      <c r="F367" s="152" t="s">
        <v>2107</v>
      </c>
      <c r="G367" s="153" t="s">
        <v>266</v>
      </c>
      <c r="H367" s="190">
        <v>1</v>
      </c>
      <c r="I367" s="191"/>
      <c r="J367" s="191"/>
      <c r="K367" s="192"/>
      <c r="L367" s="187"/>
      <c r="M367" s="193"/>
      <c r="N367" s="194"/>
      <c r="O367" s="195"/>
      <c r="P367" s="195"/>
      <c r="Q367" s="195"/>
      <c r="R367" s="195"/>
      <c r="S367" s="195"/>
      <c r="T367" s="196"/>
      <c r="U367" s="259"/>
      <c r="V367" s="259"/>
      <c r="W367" s="259"/>
      <c r="X367" s="259"/>
      <c r="Y367" s="259"/>
      <c r="Z367" s="259"/>
      <c r="AA367" s="259"/>
      <c r="AB367" s="259"/>
      <c r="AC367" s="259"/>
      <c r="AD367" s="259"/>
      <c r="AE367" s="259"/>
      <c r="AR367" s="197"/>
      <c r="AT367" s="197"/>
      <c r="AU367" s="197"/>
      <c r="AY367" s="185"/>
      <c r="BE367" s="198"/>
      <c r="BF367" s="198"/>
      <c r="BG367" s="198"/>
      <c r="BH367" s="198"/>
      <c r="BI367" s="198"/>
      <c r="BJ367" s="185"/>
      <c r="BK367" s="198"/>
      <c r="BL367" s="185"/>
      <c r="BM367" s="197"/>
    </row>
    <row r="368" spans="1:65" s="184" customFormat="1" ht="33" customHeight="1" x14ac:dyDescent="0.2">
      <c r="A368" s="259"/>
      <c r="B368" s="188"/>
      <c r="C368" s="189" t="s">
        <v>1176</v>
      </c>
      <c r="D368" s="189" t="s">
        <v>162</v>
      </c>
      <c r="E368" s="151" t="s">
        <v>2108</v>
      </c>
      <c r="F368" s="152" t="s">
        <v>2109</v>
      </c>
      <c r="G368" s="153" t="s">
        <v>266</v>
      </c>
      <c r="H368" s="190">
        <v>1</v>
      </c>
      <c r="I368" s="191"/>
      <c r="J368" s="191"/>
      <c r="K368" s="192"/>
      <c r="L368" s="187"/>
      <c r="M368" s="193"/>
      <c r="N368" s="194"/>
      <c r="O368" s="195"/>
      <c r="P368" s="195"/>
      <c r="Q368" s="195"/>
      <c r="R368" s="195"/>
      <c r="S368" s="195"/>
      <c r="T368" s="196"/>
      <c r="U368" s="259"/>
      <c r="V368" s="259"/>
      <c r="W368" s="259"/>
      <c r="X368" s="259"/>
      <c r="Y368" s="259"/>
      <c r="Z368" s="259"/>
      <c r="AA368" s="259"/>
      <c r="AB368" s="259"/>
      <c r="AC368" s="259"/>
      <c r="AD368" s="259"/>
      <c r="AE368" s="259"/>
      <c r="AR368" s="197"/>
      <c r="AT368" s="197"/>
      <c r="AU368" s="197"/>
      <c r="AY368" s="185"/>
      <c r="BE368" s="198"/>
      <c r="BF368" s="198"/>
      <c r="BG368" s="198"/>
      <c r="BH368" s="198"/>
      <c r="BI368" s="198"/>
      <c r="BJ368" s="185"/>
      <c r="BK368" s="198"/>
      <c r="BL368" s="185"/>
      <c r="BM368" s="197"/>
    </row>
    <row r="369" spans="1:65" s="184" customFormat="1" ht="44.25" customHeight="1" x14ac:dyDescent="0.2">
      <c r="A369" s="259"/>
      <c r="B369" s="188"/>
      <c r="C369" s="189" t="s">
        <v>752</v>
      </c>
      <c r="D369" s="189" t="s">
        <v>162</v>
      </c>
      <c r="E369" s="151" t="s">
        <v>1112</v>
      </c>
      <c r="F369" s="152" t="s">
        <v>1113</v>
      </c>
      <c r="G369" s="153" t="s">
        <v>266</v>
      </c>
      <c r="H369" s="190">
        <v>1</v>
      </c>
      <c r="I369" s="191"/>
      <c r="J369" s="191"/>
      <c r="K369" s="192"/>
      <c r="L369" s="187"/>
      <c r="M369" s="193"/>
      <c r="N369" s="194"/>
      <c r="O369" s="195"/>
      <c r="P369" s="195"/>
      <c r="Q369" s="195"/>
      <c r="R369" s="195"/>
      <c r="S369" s="195"/>
      <c r="T369" s="196"/>
      <c r="U369" s="259"/>
      <c r="V369" s="259"/>
      <c r="W369" s="259"/>
      <c r="X369" s="259"/>
      <c r="Y369" s="259"/>
      <c r="Z369" s="259"/>
      <c r="AA369" s="259"/>
      <c r="AB369" s="259"/>
      <c r="AC369" s="259"/>
      <c r="AD369" s="259"/>
      <c r="AE369" s="259"/>
      <c r="AR369" s="197"/>
      <c r="AT369" s="197"/>
      <c r="AU369" s="197"/>
      <c r="AY369" s="185"/>
      <c r="BE369" s="198"/>
      <c r="BF369" s="198"/>
      <c r="BG369" s="198"/>
      <c r="BH369" s="198"/>
      <c r="BI369" s="198"/>
      <c r="BJ369" s="185"/>
      <c r="BK369" s="198"/>
      <c r="BL369" s="185"/>
      <c r="BM369" s="197"/>
    </row>
    <row r="370" spans="1:65" s="184" customFormat="1" ht="37.9" customHeight="1" x14ac:dyDescent="0.2">
      <c r="A370" s="259"/>
      <c r="B370" s="188"/>
      <c r="C370" s="189" t="s">
        <v>1180</v>
      </c>
      <c r="D370" s="189" t="s">
        <v>162</v>
      </c>
      <c r="E370" s="151" t="s">
        <v>1114</v>
      </c>
      <c r="F370" s="152" t="s">
        <v>1115</v>
      </c>
      <c r="G370" s="153" t="s">
        <v>266</v>
      </c>
      <c r="H370" s="190">
        <v>1</v>
      </c>
      <c r="I370" s="191"/>
      <c r="J370" s="191"/>
      <c r="K370" s="192"/>
      <c r="L370" s="187"/>
      <c r="M370" s="193"/>
      <c r="N370" s="194"/>
      <c r="O370" s="195"/>
      <c r="P370" s="195"/>
      <c r="Q370" s="195"/>
      <c r="R370" s="195"/>
      <c r="S370" s="195"/>
      <c r="T370" s="196"/>
      <c r="U370" s="259"/>
      <c r="V370" s="259"/>
      <c r="W370" s="259"/>
      <c r="X370" s="259"/>
      <c r="Y370" s="259"/>
      <c r="Z370" s="259"/>
      <c r="AA370" s="259"/>
      <c r="AB370" s="259"/>
      <c r="AC370" s="259"/>
      <c r="AD370" s="259"/>
      <c r="AE370" s="259"/>
      <c r="AR370" s="197"/>
      <c r="AT370" s="197"/>
      <c r="AU370" s="197"/>
      <c r="AY370" s="185"/>
      <c r="BE370" s="198"/>
      <c r="BF370" s="198"/>
      <c r="BG370" s="198"/>
      <c r="BH370" s="198"/>
      <c r="BI370" s="198"/>
      <c r="BJ370" s="185"/>
      <c r="BK370" s="198"/>
      <c r="BL370" s="185"/>
      <c r="BM370" s="197"/>
    </row>
    <row r="371" spans="1:65" s="184" customFormat="1" ht="66.75" customHeight="1" x14ac:dyDescent="0.2">
      <c r="A371" s="259"/>
      <c r="B371" s="188"/>
      <c r="C371" s="189" t="s">
        <v>756</v>
      </c>
      <c r="D371" s="189" t="s">
        <v>162</v>
      </c>
      <c r="E371" s="151" t="s">
        <v>2110</v>
      </c>
      <c r="F371" s="152" t="s">
        <v>2111</v>
      </c>
      <c r="G371" s="153" t="s">
        <v>266</v>
      </c>
      <c r="H371" s="190">
        <v>1</v>
      </c>
      <c r="I371" s="191"/>
      <c r="J371" s="191"/>
      <c r="K371" s="192"/>
      <c r="L371" s="187"/>
      <c r="M371" s="193"/>
      <c r="N371" s="194"/>
      <c r="O371" s="195"/>
      <c r="P371" s="195"/>
      <c r="Q371" s="195"/>
      <c r="R371" s="195"/>
      <c r="S371" s="195"/>
      <c r="T371" s="196"/>
      <c r="U371" s="259"/>
      <c r="V371" s="259"/>
      <c r="W371" s="259"/>
      <c r="X371" s="259"/>
      <c r="Y371" s="259"/>
      <c r="Z371" s="259"/>
      <c r="AA371" s="259"/>
      <c r="AB371" s="259"/>
      <c r="AC371" s="259"/>
      <c r="AD371" s="259"/>
      <c r="AE371" s="259"/>
      <c r="AR371" s="197"/>
      <c r="AT371" s="197"/>
      <c r="AU371" s="197"/>
      <c r="AY371" s="185"/>
      <c r="BE371" s="198"/>
      <c r="BF371" s="198"/>
      <c r="BG371" s="198"/>
      <c r="BH371" s="198"/>
      <c r="BI371" s="198"/>
      <c r="BJ371" s="185"/>
      <c r="BK371" s="198"/>
      <c r="BL371" s="185"/>
      <c r="BM371" s="197"/>
    </row>
    <row r="372" spans="1:65" s="184" customFormat="1" ht="66.75" customHeight="1" x14ac:dyDescent="0.2">
      <c r="A372" s="259"/>
      <c r="B372" s="188"/>
      <c r="C372" s="189" t="s">
        <v>1187</v>
      </c>
      <c r="D372" s="189" t="s">
        <v>162</v>
      </c>
      <c r="E372" s="151" t="s">
        <v>1119</v>
      </c>
      <c r="F372" s="152" t="s">
        <v>1120</v>
      </c>
      <c r="G372" s="153" t="s">
        <v>266</v>
      </c>
      <c r="H372" s="190">
        <v>7</v>
      </c>
      <c r="I372" s="191"/>
      <c r="J372" s="191"/>
      <c r="K372" s="192"/>
      <c r="L372" s="187"/>
      <c r="M372" s="193"/>
      <c r="N372" s="194"/>
      <c r="O372" s="195"/>
      <c r="P372" s="195"/>
      <c r="Q372" s="195"/>
      <c r="R372" s="195"/>
      <c r="S372" s="195"/>
      <c r="T372" s="196"/>
      <c r="U372" s="259"/>
      <c r="V372" s="259"/>
      <c r="W372" s="259"/>
      <c r="X372" s="259"/>
      <c r="Y372" s="259"/>
      <c r="Z372" s="259"/>
      <c r="AA372" s="259"/>
      <c r="AB372" s="259"/>
      <c r="AC372" s="259"/>
      <c r="AD372" s="259"/>
      <c r="AE372" s="259"/>
      <c r="AR372" s="197"/>
      <c r="AT372" s="197"/>
      <c r="AU372" s="197"/>
      <c r="AY372" s="185"/>
      <c r="BE372" s="198"/>
      <c r="BF372" s="198"/>
      <c r="BG372" s="198"/>
      <c r="BH372" s="198"/>
      <c r="BI372" s="198"/>
      <c r="BJ372" s="185"/>
      <c r="BK372" s="198"/>
      <c r="BL372" s="185"/>
      <c r="BM372" s="197"/>
    </row>
    <row r="373" spans="1:65" s="184" customFormat="1" ht="66.75" customHeight="1" x14ac:dyDescent="0.2">
      <c r="A373" s="259"/>
      <c r="B373" s="188"/>
      <c r="C373" s="189" t="s">
        <v>758</v>
      </c>
      <c r="D373" s="189" t="s">
        <v>162</v>
      </c>
      <c r="E373" s="151" t="s">
        <v>1122</v>
      </c>
      <c r="F373" s="152" t="s">
        <v>1123</v>
      </c>
      <c r="G373" s="153" t="s">
        <v>266</v>
      </c>
      <c r="H373" s="190">
        <v>1</v>
      </c>
      <c r="I373" s="191"/>
      <c r="J373" s="191"/>
      <c r="K373" s="192"/>
      <c r="L373" s="187"/>
      <c r="M373" s="193"/>
      <c r="N373" s="194"/>
      <c r="O373" s="195"/>
      <c r="P373" s="195"/>
      <c r="Q373" s="195"/>
      <c r="R373" s="195"/>
      <c r="S373" s="195"/>
      <c r="T373" s="196"/>
      <c r="U373" s="259"/>
      <c r="V373" s="259"/>
      <c r="W373" s="259"/>
      <c r="X373" s="259"/>
      <c r="Y373" s="259"/>
      <c r="Z373" s="259"/>
      <c r="AA373" s="259"/>
      <c r="AB373" s="259"/>
      <c r="AC373" s="259"/>
      <c r="AD373" s="259"/>
      <c r="AE373" s="259"/>
      <c r="AR373" s="197"/>
      <c r="AT373" s="197"/>
      <c r="AU373" s="197"/>
      <c r="AY373" s="185"/>
      <c r="BE373" s="198"/>
      <c r="BF373" s="198"/>
      <c r="BG373" s="198"/>
      <c r="BH373" s="198"/>
      <c r="BI373" s="198"/>
      <c r="BJ373" s="185"/>
      <c r="BK373" s="198"/>
      <c r="BL373" s="185"/>
      <c r="BM373" s="197"/>
    </row>
    <row r="374" spans="1:65" s="184" customFormat="1" ht="66.75" customHeight="1" x14ac:dyDescent="0.2">
      <c r="A374" s="259"/>
      <c r="B374" s="188"/>
      <c r="C374" s="189" t="s">
        <v>1193</v>
      </c>
      <c r="D374" s="189" t="s">
        <v>162</v>
      </c>
      <c r="E374" s="151" t="s">
        <v>2112</v>
      </c>
      <c r="F374" s="152" t="s">
        <v>2113</v>
      </c>
      <c r="G374" s="153" t="s">
        <v>266</v>
      </c>
      <c r="H374" s="190">
        <v>1</v>
      </c>
      <c r="I374" s="191"/>
      <c r="J374" s="191"/>
      <c r="K374" s="192"/>
      <c r="L374" s="187"/>
      <c r="M374" s="193"/>
      <c r="N374" s="194"/>
      <c r="O374" s="195"/>
      <c r="P374" s="195"/>
      <c r="Q374" s="195"/>
      <c r="R374" s="195"/>
      <c r="S374" s="195"/>
      <c r="T374" s="196"/>
      <c r="U374" s="259"/>
      <c r="V374" s="259"/>
      <c r="W374" s="259"/>
      <c r="X374" s="259"/>
      <c r="Y374" s="259"/>
      <c r="Z374" s="259"/>
      <c r="AA374" s="259"/>
      <c r="AB374" s="259"/>
      <c r="AC374" s="259"/>
      <c r="AD374" s="259"/>
      <c r="AE374" s="259"/>
      <c r="AR374" s="197"/>
      <c r="AT374" s="197"/>
      <c r="AU374" s="197"/>
      <c r="AY374" s="185"/>
      <c r="BE374" s="198"/>
      <c r="BF374" s="198"/>
      <c r="BG374" s="198"/>
      <c r="BH374" s="198"/>
      <c r="BI374" s="198"/>
      <c r="BJ374" s="185"/>
      <c r="BK374" s="198"/>
      <c r="BL374" s="185"/>
      <c r="BM374" s="197"/>
    </row>
    <row r="375" spans="1:65" s="184" customFormat="1" ht="44.25" customHeight="1" x14ac:dyDescent="0.2">
      <c r="A375" s="259"/>
      <c r="B375" s="188"/>
      <c r="C375" s="189" t="s">
        <v>761</v>
      </c>
      <c r="D375" s="189" t="s">
        <v>162</v>
      </c>
      <c r="E375" s="151" t="s">
        <v>1129</v>
      </c>
      <c r="F375" s="152" t="s">
        <v>1130</v>
      </c>
      <c r="G375" s="153" t="s">
        <v>266</v>
      </c>
      <c r="H375" s="190">
        <v>1</v>
      </c>
      <c r="I375" s="191"/>
      <c r="J375" s="191"/>
      <c r="K375" s="192"/>
      <c r="L375" s="187"/>
      <c r="M375" s="193"/>
      <c r="N375" s="194"/>
      <c r="O375" s="195"/>
      <c r="P375" s="195"/>
      <c r="Q375" s="195"/>
      <c r="R375" s="195"/>
      <c r="S375" s="195"/>
      <c r="T375" s="196"/>
      <c r="U375" s="259"/>
      <c r="V375" s="259"/>
      <c r="W375" s="259"/>
      <c r="X375" s="259"/>
      <c r="Y375" s="259"/>
      <c r="Z375" s="259"/>
      <c r="AA375" s="259"/>
      <c r="AB375" s="259"/>
      <c r="AC375" s="259"/>
      <c r="AD375" s="259"/>
      <c r="AE375" s="259"/>
      <c r="AR375" s="197"/>
      <c r="AT375" s="197"/>
      <c r="AU375" s="197"/>
      <c r="AY375" s="185"/>
      <c r="BE375" s="198"/>
      <c r="BF375" s="198"/>
      <c r="BG375" s="198"/>
      <c r="BH375" s="198"/>
      <c r="BI375" s="198"/>
      <c r="BJ375" s="185"/>
      <c r="BK375" s="198"/>
      <c r="BL375" s="185"/>
      <c r="BM375" s="197"/>
    </row>
    <row r="376" spans="1:65" s="184" customFormat="1" ht="24.2" customHeight="1" x14ac:dyDescent="0.2">
      <c r="A376" s="259"/>
      <c r="B376" s="188"/>
      <c r="C376" s="189" t="s">
        <v>2114</v>
      </c>
      <c r="D376" s="189" t="s">
        <v>162</v>
      </c>
      <c r="E376" s="151" t="s">
        <v>368</v>
      </c>
      <c r="F376" s="152" t="s">
        <v>369</v>
      </c>
      <c r="G376" s="153" t="s">
        <v>304</v>
      </c>
      <c r="H376" s="190"/>
      <c r="I376" s="191">
        <v>1.1000000000000001</v>
      </c>
      <c r="J376" s="191"/>
      <c r="K376" s="192"/>
      <c r="L376" s="187"/>
      <c r="M376" s="193"/>
      <c r="N376" s="194"/>
      <c r="O376" s="195"/>
      <c r="P376" s="195"/>
      <c r="Q376" s="195"/>
      <c r="R376" s="195"/>
      <c r="S376" s="195"/>
      <c r="T376" s="196"/>
      <c r="U376" s="259"/>
      <c r="V376" s="259"/>
      <c r="W376" s="259"/>
      <c r="X376" s="259"/>
      <c r="Y376" s="259"/>
      <c r="Z376" s="259"/>
      <c r="AA376" s="259"/>
      <c r="AB376" s="259"/>
      <c r="AC376" s="259"/>
      <c r="AD376" s="259"/>
      <c r="AE376" s="259"/>
      <c r="AR376" s="197"/>
      <c r="AT376" s="197"/>
      <c r="AU376" s="197"/>
      <c r="AY376" s="185"/>
      <c r="BE376" s="198"/>
      <c r="BF376" s="198"/>
      <c r="BG376" s="198"/>
      <c r="BH376" s="198"/>
      <c r="BI376" s="198"/>
      <c r="BJ376" s="185"/>
      <c r="BK376" s="198"/>
      <c r="BL376" s="185"/>
      <c r="BM376" s="197"/>
    </row>
    <row r="377" spans="1:65" s="12" customFormat="1" ht="22.9" customHeight="1" x14ac:dyDescent="0.2">
      <c r="B377" s="137"/>
      <c r="D377" s="138" t="s">
        <v>69</v>
      </c>
      <c r="E377" s="147" t="s">
        <v>1137</v>
      </c>
      <c r="F377" s="147" t="s">
        <v>1138</v>
      </c>
      <c r="J377" s="148"/>
      <c r="L377" s="137"/>
      <c r="M377" s="141"/>
      <c r="N377" s="142"/>
      <c r="O377" s="142"/>
      <c r="P377" s="143"/>
      <c r="Q377" s="142"/>
      <c r="R377" s="143"/>
      <c r="S377" s="142"/>
      <c r="T377" s="144"/>
      <c r="AR377" s="138"/>
      <c r="AT377" s="145"/>
      <c r="AU377" s="145"/>
      <c r="AY377" s="138"/>
      <c r="BK377" s="146"/>
    </row>
    <row r="378" spans="1:65" s="184" customFormat="1" ht="24.2" customHeight="1" x14ac:dyDescent="0.2">
      <c r="A378" s="259"/>
      <c r="B378" s="188"/>
      <c r="C378" s="189" t="s">
        <v>762</v>
      </c>
      <c r="D378" s="189" t="s">
        <v>162</v>
      </c>
      <c r="E378" s="151" t="s">
        <v>1139</v>
      </c>
      <c r="F378" s="152" t="s">
        <v>1140</v>
      </c>
      <c r="G378" s="153" t="s">
        <v>168</v>
      </c>
      <c r="H378" s="190">
        <v>52.828000000000003</v>
      </c>
      <c r="I378" s="191"/>
      <c r="J378" s="191"/>
      <c r="K378" s="192"/>
      <c r="L378" s="187"/>
      <c r="M378" s="193"/>
      <c r="N378" s="194"/>
      <c r="O378" s="195"/>
      <c r="P378" s="195"/>
      <c r="Q378" s="195"/>
      <c r="R378" s="195"/>
      <c r="S378" s="195"/>
      <c r="T378" s="196"/>
      <c r="U378" s="259"/>
      <c r="V378" s="259"/>
      <c r="W378" s="259"/>
      <c r="X378" s="259"/>
      <c r="Y378" s="259"/>
      <c r="Z378" s="259"/>
      <c r="AA378" s="259"/>
      <c r="AB378" s="259"/>
      <c r="AC378" s="259"/>
      <c r="AD378" s="259"/>
      <c r="AE378" s="259"/>
      <c r="AR378" s="197"/>
      <c r="AT378" s="197"/>
      <c r="AU378" s="197"/>
      <c r="AY378" s="185"/>
      <c r="BE378" s="198"/>
      <c r="BF378" s="198"/>
      <c r="BG378" s="198"/>
      <c r="BH378" s="198"/>
      <c r="BI378" s="198"/>
      <c r="BJ378" s="185"/>
      <c r="BK378" s="198"/>
      <c r="BL378" s="185"/>
      <c r="BM378" s="197"/>
    </row>
    <row r="379" spans="1:65" s="184" customFormat="1" ht="24.2" customHeight="1" x14ac:dyDescent="0.2">
      <c r="A379" s="259"/>
      <c r="B379" s="188"/>
      <c r="C379" s="167" t="s">
        <v>2115</v>
      </c>
      <c r="D379" s="167" t="s">
        <v>261</v>
      </c>
      <c r="E379" s="168" t="s">
        <v>1142</v>
      </c>
      <c r="F379" s="224" t="s">
        <v>2116</v>
      </c>
      <c r="G379" s="383" t="s">
        <v>168</v>
      </c>
      <c r="H379" s="384">
        <v>36.718000000000004</v>
      </c>
      <c r="I379" s="385"/>
      <c r="J379" s="385"/>
      <c r="K379" s="386"/>
      <c r="L379" s="237"/>
      <c r="M379" s="370"/>
      <c r="N379" s="371"/>
      <c r="O379" s="233"/>
      <c r="P379" s="233"/>
      <c r="Q379" s="233"/>
      <c r="R379" s="233"/>
      <c r="S379" s="233"/>
      <c r="T379" s="234"/>
      <c r="U379" s="225"/>
      <c r="V379" s="225"/>
      <c r="W379" s="225"/>
      <c r="X379" s="225"/>
      <c r="Y379" s="225"/>
      <c r="Z379" s="225"/>
      <c r="AA379" s="225"/>
      <c r="AB379" s="225"/>
      <c r="AC379" s="225"/>
      <c r="AD379" s="225"/>
      <c r="AE379" s="225"/>
      <c r="AF379" s="275"/>
      <c r="AR379" s="197"/>
      <c r="AT379" s="197"/>
      <c r="AU379" s="197"/>
      <c r="AY379" s="185"/>
      <c r="BE379" s="198"/>
      <c r="BF379" s="198"/>
      <c r="BG379" s="198"/>
      <c r="BH379" s="198"/>
      <c r="BI379" s="198"/>
      <c r="BJ379" s="185"/>
      <c r="BK379" s="198"/>
      <c r="BL379" s="185"/>
      <c r="BM379" s="197"/>
    </row>
    <row r="380" spans="1:65" s="184" customFormat="1" ht="24.2" customHeight="1" x14ac:dyDescent="0.2">
      <c r="A380" s="259"/>
      <c r="B380" s="188"/>
      <c r="C380" s="167" t="s">
        <v>1381</v>
      </c>
      <c r="D380" s="167" t="s">
        <v>261</v>
      </c>
      <c r="E380" s="168" t="s">
        <v>1143</v>
      </c>
      <c r="F380" s="224" t="s">
        <v>1748</v>
      </c>
      <c r="G380" s="383" t="s">
        <v>168</v>
      </c>
      <c r="H380" s="384">
        <v>17.167000000000002</v>
      </c>
      <c r="I380" s="385"/>
      <c r="J380" s="385"/>
      <c r="K380" s="386"/>
      <c r="L380" s="237"/>
      <c r="M380" s="370"/>
      <c r="N380" s="371"/>
      <c r="O380" s="233"/>
      <c r="P380" s="233"/>
      <c r="Q380" s="233"/>
      <c r="R380" s="233"/>
      <c r="S380" s="233"/>
      <c r="T380" s="234"/>
      <c r="U380" s="225"/>
      <c r="V380" s="225"/>
      <c r="W380" s="225"/>
      <c r="X380" s="225"/>
      <c r="Y380" s="225"/>
      <c r="Z380" s="225"/>
      <c r="AA380" s="225"/>
      <c r="AB380" s="225"/>
      <c r="AC380" s="225"/>
      <c r="AD380" s="225"/>
      <c r="AE380" s="225"/>
      <c r="AF380" s="275"/>
      <c r="AR380" s="197"/>
      <c r="AT380" s="197"/>
      <c r="AU380" s="197"/>
      <c r="AY380" s="185"/>
      <c r="BE380" s="198"/>
      <c r="BF380" s="198"/>
      <c r="BG380" s="198"/>
      <c r="BH380" s="198"/>
      <c r="BI380" s="198"/>
      <c r="BJ380" s="185"/>
      <c r="BK380" s="198"/>
      <c r="BL380" s="185"/>
      <c r="BM380" s="197"/>
    </row>
    <row r="381" spans="1:65" s="184" customFormat="1" ht="21.75" customHeight="1" x14ac:dyDescent="0.2">
      <c r="A381" s="259"/>
      <c r="B381" s="188"/>
      <c r="C381" s="189" t="s">
        <v>2117</v>
      </c>
      <c r="D381" s="189" t="s">
        <v>162</v>
      </c>
      <c r="E381" s="151" t="s">
        <v>1145</v>
      </c>
      <c r="F381" s="236" t="s">
        <v>1146</v>
      </c>
      <c r="G381" s="372" t="s">
        <v>295</v>
      </c>
      <c r="H381" s="373">
        <v>279.39499999999998</v>
      </c>
      <c r="I381" s="374"/>
      <c r="J381" s="374"/>
      <c r="K381" s="387"/>
      <c r="L381" s="230"/>
      <c r="M381" s="231"/>
      <c r="N381" s="232"/>
      <c r="O381" s="233"/>
      <c r="P381" s="233"/>
      <c r="Q381" s="233"/>
      <c r="R381" s="233"/>
      <c r="S381" s="233"/>
      <c r="T381" s="234"/>
      <c r="U381" s="225"/>
      <c r="V381" s="225"/>
      <c r="W381" s="225"/>
      <c r="X381" s="225"/>
      <c r="Y381" s="225"/>
      <c r="Z381" s="225"/>
      <c r="AA381" s="225"/>
      <c r="AB381" s="225"/>
      <c r="AC381" s="225"/>
      <c r="AD381" s="225"/>
      <c r="AE381" s="225"/>
      <c r="AF381" s="275"/>
      <c r="AR381" s="197"/>
      <c r="AT381" s="197"/>
      <c r="AU381" s="197"/>
      <c r="AY381" s="185"/>
      <c r="BE381" s="198"/>
      <c r="BF381" s="198"/>
      <c r="BG381" s="198"/>
      <c r="BH381" s="198"/>
      <c r="BI381" s="198"/>
      <c r="BJ381" s="185"/>
      <c r="BK381" s="198"/>
      <c r="BL381" s="185"/>
      <c r="BM381" s="197"/>
    </row>
    <row r="382" spans="1:65" s="184" customFormat="1" ht="16.5" customHeight="1" x14ac:dyDescent="0.2">
      <c r="A382" s="259"/>
      <c r="B382" s="188"/>
      <c r="C382" s="189" t="s">
        <v>1383</v>
      </c>
      <c r="D382" s="189" t="s">
        <v>162</v>
      </c>
      <c r="E382" s="151" t="s">
        <v>1147</v>
      </c>
      <c r="F382" s="236" t="s">
        <v>1148</v>
      </c>
      <c r="G382" s="372" t="s">
        <v>168</v>
      </c>
      <c r="H382" s="373">
        <v>608.39</v>
      </c>
      <c r="I382" s="374"/>
      <c r="J382" s="374"/>
      <c r="K382" s="387"/>
      <c r="L382" s="230"/>
      <c r="M382" s="231"/>
      <c r="N382" s="232"/>
      <c r="O382" s="233"/>
      <c r="P382" s="233"/>
      <c r="Q382" s="233"/>
      <c r="R382" s="233"/>
      <c r="S382" s="233"/>
      <c r="T382" s="234"/>
      <c r="U382" s="225"/>
      <c r="V382" s="225"/>
      <c r="W382" s="225"/>
      <c r="X382" s="225"/>
      <c r="Y382" s="225"/>
      <c r="Z382" s="225"/>
      <c r="AA382" s="225"/>
      <c r="AB382" s="225"/>
      <c r="AC382" s="225"/>
      <c r="AD382" s="225"/>
      <c r="AE382" s="225"/>
      <c r="AF382" s="275"/>
      <c r="AR382" s="197"/>
      <c r="AT382" s="197"/>
      <c r="AU382" s="197"/>
      <c r="AY382" s="185"/>
      <c r="BE382" s="198"/>
      <c r="BF382" s="198"/>
      <c r="BG382" s="198"/>
      <c r="BH382" s="198"/>
      <c r="BI382" s="198"/>
      <c r="BJ382" s="185"/>
      <c r="BK382" s="198"/>
      <c r="BL382" s="185"/>
      <c r="BM382" s="197"/>
    </row>
    <row r="383" spans="1:65" s="184" customFormat="1" ht="24.2" customHeight="1" x14ac:dyDescent="0.2">
      <c r="A383" s="259"/>
      <c r="B383" s="188"/>
      <c r="C383" s="167" t="s">
        <v>2118</v>
      </c>
      <c r="D383" s="167" t="s">
        <v>261</v>
      </c>
      <c r="E383" s="168" t="s">
        <v>1150</v>
      </c>
      <c r="F383" s="224" t="s">
        <v>1749</v>
      </c>
      <c r="G383" s="383" t="s">
        <v>168</v>
      </c>
      <c r="H383" s="384">
        <v>649.33600000000001</v>
      </c>
      <c r="I383" s="385"/>
      <c r="J383" s="385"/>
      <c r="K383" s="386"/>
      <c r="L383" s="237"/>
      <c r="M383" s="370"/>
      <c r="N383" s="371"/>
      <c r="O383" s="233"/>
      <c r="P383" s="233"/>
      <c r="Q383" s="233"/>
      <c r="R383" s="233"/>
      <c r="S383" s="233"/>
      <c r="T383" s="234"/>
      <c r="U383" s="225"/>
      <c r="V383" s="225"/>
      <c r="W383" s="225"/>
      <c r="X383" s="225"/>
      <c r="Y383" s="225"/>
      <c r="Z383" s="225"/>
      <c r="AA383" s="225"/>
      <c r="AB383" s="225"/>
      <c r="AC383" s="225"/>
      <c r="AD383" s="225"/>
      <c r="AE383" s="225"/>
      <c r="AF383" s="275"/>
      <c r="AR383" s="197"/>
      <c r="AT383" s="197"/>
      <c r="AU383" s="197"/>
      <c r="AY383" s="185"/>
      <c r="BE383" s="198"/>
      <c r="BF383" s="198"/>
      <c r="BG383" s="198"/>
      <c r="BH383" s="198"/>
      <c r="BI383" s="198"/>
      <c r="BJ383" s="185"/>
      <c r="BK383" s="198"/>
      <c r="BL383" s="185"/>
      <c r="BM383" s="197"/>
    </row>
    <row r="384" spans="1:65" s="184" customFormat="1" ht="24.2" customHeight="1" x14ac:dyDescent="0.2">
      <c r="A384" s="259"/>
      <c r="B384" s="188"/>
      <c r="C384" s="189" t="s">
        <v>1386</v>
      </c>
      <c r="D384" s="189" t="s">
        <v>162</v>
      </c>
      <c r="E384" s="151" t="s">
        <v>1153</v>
      </c>
      <c r="F384" s="236" t="s">
        <v>1154</v>
      </c>
      <c r="G384" s="372" t="s">
        <v>304</v>
      </c>
      <c r="H384" s="373"/>
      <c r="I384" s="374">
        <v>4.0999999999999996</v>
      </c>
      <c r="J384" s="374"/>
      <c r="K384" s="387"/>
      <c r="L384" s="230"/>
      <c r="M384" s="231"/>
      <c r="N384" s="232"/>
      <c r="O384" s="233"/>
      <c r="P384" s="233"/>
      <c r="Q384" s="233"/>
      <c r="R384" s="233"/>
      <c r="S384" s="233"/>
      <c r="T384" s="234"/>
      <c r="U384" s="225"/>
      <c r="V384" s="225"/>
      <c r="W384" s="225"/>
      <c r="X384" s="225"/>
      <c r="Y384" s="225"/>
      <c r="Z384" s="225"/>
      <c r="AA384" s="225"/>
      <c r="AB384" s="225"/>
      <c r="AC384" s="225"/>
      <c r="AD384" s="225"/>
      <c r="AE384" s="225"/>
      <c r="AF384" s="275"/>
      <c r="AR384" s="197"/>
      <c r="AT384" s="197"/>
      <c r="AU384" s="197"/>
      <c r="AY384" s="185"/>
      <c r="BE384" s="198"/>
      <c r="BF384" s="198"/>
      <c r="BG384" s="198"/>
      <c r="BH384" s="198"/>
      <c r="BI384" s="198"/>
      <c r="BJ384" s="185"/>
      <c r="BK384" s="198"/>
      <c r="BL384" s="185"/>
      <c r="BM384" s="197"/>
    </row>
    <row r="385" spans="1:65" s="12" customFormat="1" ht="22.9" customHeight="1" x14ac:dyDescent="0.2">
      <c r="B385" s="137"/>
      <c r="D385" s="138" t="s">
        <v>69</v>
      </c>
      <c r="E385" s="147" t="s">
        <v>1163</v>
      </c>
      <c r="F385" s="376" t="s">
        <v>1164</v>
      </c>
      <c r="G385" s="226"/>
      <c r="H385" s="226"/>
      <c r="I385" s="226"/>
      <c r="J385" s="392"/>
      <c r="K385" s="226"/>
      <c r="L385" s="377"/>
      <c r="M385" s="378"/>
      <c r="N385" s="379"/>
      <c r="O385" s="379"/>
      <c r="P385" s="380"/>
      <c r="Q385" s="379"/>
      <c r="R385" s="380"/>
      <c r="S385" s="379"/>
      <c r="T385" s="381"/>
      <c r="U385" s="226"/>
      <c r="V385" s="226"/>
      <c r="W385" s="226"/>
      <c r="X385" s="226"/>
      <c r="Y385" s="226"/>
      <c r="Z385" s="226"/>
      <c r="AA385" s="226"/>
      <c r="AB385" s="226"/>
      <c r="AC385" s="226"/>
      <c r="AD385" s="226"/>
      <c r="AE385" s="226"/>
      <c r="AF385" s="226"/>
      <c r="AR385" s="138"/>
      <c r="AT385" s="145"/>
      <c r="AU385" s="145"/>
      <c r="AY385" s="138"/>
      <c r="BK385" s="146"/>
    </row>
    <row r="386" spans="1:65" s="184" customFormat="1" ht="24.2" customHeight="1" x14ac:dyDescent="0.2">
      <c r="A386" s="495"/>
      <c r="B386" s="188"/>
      <c r="C386" s="189" t="s">
        <v>2119</v>
      </c>
      <c r="D386" s="189" t="s">
        <v>162</v>
      </c>
      <c r="E386" s="151" t="s">
        <v>1168</v>
      </c>
      <c r="F386" s="236" t="s">
        <v>1169</v>
      </c>
      <c r="G386" s="372" t="s">
        <v>168</v>
      </c>
      <c r="H386" s="373">
        <v>1248.67</v>
      </c>
      <c r="I386" s="374"/>
      <c r="J386" s="374"/>
      <c r="K386" s="387"/>
      <c r="L386" s="230"/>
      <c r="M386" s="231"/>
      <c r="N386" s="232"/>
      <c r="O386" s="233"/>
      <c r="P386" s="233"/>
      <c r="Q386" s="233"/>
      <c r="R386" s="233"/>
      <c r="S386" s="233"/>
      <c r="T386" s="234"/>
      <c r="U386" s="225"/>
      <c r="V386" s="225"/>
      <c r="W386" s="225"/>
      <c r="X386" s="225"/>
      <c r="Y386" s="225"/>
      <c r="Z386" s="225"/>
      <c r="AA386" s="225"/>
      <c r="AB386" s="225"/>
      <c r="AC386" s="225"/>
      <c r="AD386" s="225"/>
      <c r="AE386" s="225"/>
      <c r="AF386" s="275"/>
      <c r="AR386" s="197"/>
      <c r="AT386" s="197"/>
      <c r="AU386" s="197"/>
      <c r="AY386" s="185"/>
      <c r="BE386" s="198"/>
      <c r="BF386" s="198"/>
      <c r="BG386" s="198"/>
      <c r="BH386" s="198"/>
      <c r="BI386" s="198"/>
      <c r="BJ386" s="185"/>
      <c r="BK386" s="198"/>
      <c r="BL386" s="185"/>
      <c r="BM386" s="197"/>
    </row>
    <row r="387" spans="1:65" s="184" customFormat="1" ht="16.5" customHeight="1" x14ac:dyDescent="0.2">
      <c r="A387" s="259"/>
      <c r="B387" s="188"/>
      <c r="C387" s="167" t="s">
        <v>1388</v>
      </c>
      <c r="D387" s="167" t="s">
        <v>261</v>
      </c>
      <c r="E387" s="168" t="s">
        <v>1171</v>
      </c>
      <c r="F387" s="224" t="s">
        <v>1845</v>
      </c>
      <c r="G387" s="383" t="s">
        <v>168</v>
      </c>
      <c r="H387" s="384">
        <v>1273.643</v>
      </c>
      <c r="I387" s="385"/>
      <c r="J387" s="385"/>
      <c r="K387" s="386"/>
      <c r="L387" s="237"/>
      <c r="M387" s="370"/>
      <c r="N387" s="371"/>
      <c r="O387" s="233"/>
      <c r="P387" s="233"/>
      <c r="Q387" s="233"/>
      <c r="R387" s="233"/>
      <c r="S387" s="233"/>
      <c r="T387" s="234"/>
      <c r="U387" s="225"/>
      <c r="V387" s="225"/>
      <c r="W387" s="225"/>
      <c r="X387" s="225"/>
      <c r="Y387" s="225"/>
      <c r="Z387" s="225"/>
      <c r="AA387" s="225"/>
      <c r="AB387" s="225"/>
      <c r="AC387" s="225"/>
      <c r="AD387" s="225"/>
      <c r="AE387" s="225"/>
      <c r="AF387" s="275"/>
      <c r="AR387" s="197"/>
      <c r="AT387" s="197"/>
      <c r="AU387" s="197"/>
      <c r="AY387" s="185"/>
      <c r="BE387" s="198"/>
      <c r="BF387" s="198"/>
      <c r="BG387" s="198"/>
      <c r="BH387" s="198"/>
      <c r="BI387" s="198"/>
      <c r="BJ387" s="185"/>
      <c r="BK387" s="198"/>
      <c r="BL387" s="185"/>
      <c r="BM387" s="197"/>
    </row>
    <row r="388" spans="1:65" s="475" customFormat="1" ht="16.5" customHeight="1" x14ac:dyDescent="0.2">
      <c r="B388" s="188"/>
      <c r="C388" s="484" t="s">
        <v>3330</v>
      </c>
      <c r="D388" s="484" t="s">
        <v>162</v>
      </c>
      <c r="E388" s="485" t="s">
        <v>3332</v>
      </c>
      <c r="F388" s="486" t="s">
        <v>3333</v>
      </c>
      <c r="G388" s="487" t="s">
        <v>295</v>
      </c>
      <c r="H388" s="488">
        <v>1195.22</v>
      </c>
      <c r="I388" s="489"/>
      <c r="J388" s="489"/>
      <c r="K388" s="477"/>
      <c r="L388" s="478"/>
      <c r="M388" s="479"/>
      <c r="N388" s="480"/>
      <c r="O388" s="481"/>
      <c r="P388" s="481"/>
      <c r="Q388" s="481"/>
      <c r="R388" s="481"/>
      <c r="S388" s="481"/>
      <c r="T388" s="482"/>
      <c r="U388" s="225"/>
      <c r="V388" s="225"/>
      <c r="W388" s="225"/>
      <c r="X388" s="225"/>
      <c r="Y388" s="225"/>
      <c r="Z388" s="225"/>
      <c r="AA388" s="225"/>
      <c r="AB388" s="225"/>
      <c r="AC388" s="225"/>
      <c r="AD388" s="225"/>
      <c r="AE388" s="225"/>
      <c r="AF388" s="225"/>
      <c r="AR388" s="483"/>
      <c r="AT388" s="483"/>
      <c r="AU388" s="483"/>
      <c r="AY388" s="185"/>
      <c r="BE388" s="198"/>
      <c r="BF388" s="198"/>
      <c r="BG388" s="198"/>
      <c r="BH388" s="198"/>
      <c r="BI388" s="198"/>
      <c r="BJ388" s="185"/>
      <c r="BK388" s="198"/>
      <c r="BL388" s="185"/>
      <c r="BM388" s="483"/>
    </row>
    <row r="389" spans="1:65" s="184" customFormat="1" ht="16.5" customHeight="1" x14ac:dyDescent="0.2">
      <c r="A389" s="475"/>
      <c r="B389" s="188"/>
      <c r="C389" s="490" t="s">
        <v>3331</v>
      </c>
      <c r="D389" s="490" t="s">
        <v>261</v>
      </c>
      <c r="E389" s="491" t="s">
        <v>3334</v>
      </c>
      <c r="F389" s="471" t="s">
        <v>3337</v>
      </c>
      <c r="G389" s="492" t="s">
        <v>295</v>
      </c>
      <c r="H389" s="493">
        <v>1219.1199999999999</v>
      </c>
      <c r="I389" s="494"/>
      <c r="J389" s="494"/>
      <c r="K389" s="386"/>
      <c r="L389" s="237"/>
      <c r="M389" s="370"/>
      <c r="N389" s="371"/>
      <c r="O389" s="233"/>
      <c r="P389" s="233"/>
      <c r="Q389" s="233"/>
      <c r="R389" s="233"/>
      <c r="S389" s="233"/>
      <c r="T389" s="234"/>
      <c r="U389" s="225"/>
      <c r="V389" s="225"/>
      <c r="W389" s="225"/>
      <c r="X389" s="225"/>
      <c r="Y389" s="225"/>
      <c r="Z389" s="225"/>
      <c r="AA389" s="225"/>
      <c r="AB389" s="225"/>
      <c r="AC389" s="225"/>
      <c r="AD389" s="225"/>
      <c r="AE389" s="225"/>
      <c r="AF389" s="275"/>
      <c r="AR389" s="197"/>
      <c r="AT389" s="197"/>
      <c r="AU389" s="197"/>
      <c r="AY389" s="185"/>
      <c r="BE389" s="198"/>
      <c r="BF389" s="198"/>
      <c r="BG389" s="198"/>
      <c r="BH389" s="198"/>
      <c r="BI389" s="198"/>
      <c r="BJ389" s="185"/>
      <c r="BK389" s="198"/>
      <c r="BL389" s="185"/>
      <c r="BM389" s="197"/>
    </row>
    <row r="390" spans="1:65" s="184" customFormat="1" ht="24.2" customHeight="1" x14ac:dyDescent="0.2">
      <c r="A390" s="259"/>
      <c r="B390" s="188"/>
      <c r="C390" s="189" t="s">
        <v>2120</v>
      </c>
      <c r="D390" s="189" t="s">
        <v>162</v>
      </c>
      <c r="E390" s="151" t="s">
        <v>1172</v>
      </c>
      <c r="F390" s="236" t="s">
        <v>1173</v>
      </c>
      <c r="G390" s="372" t="s">
        <v>304</v>
      </c>
      <c r="H390" s="373"/>
      <c r="I390" s="374">
        <v>0.35</v>
      </c>
      <c r="J390" s="374"/>
      <c r="K390" s="387"/>
      <c r="L390" s="230"/>
      <c r="M390" s="231"/>
      <c r="N390" s="232"/>
      <c r="O390" s="233"/>
      <c r="P390" s="233"/>
      <c r="Q390" s="233"/>
      <c r="R390" s="233"/>
      <c r="S390" s="233"/>
      <c r="T390" s="234"/>
      <c r="U390" s="225"/>
      <c r="V390" s="225"/>
      <c r="W390" s="225"/>
      <c r="X390" s="225"/>
      <c r="Y390" s="225"/>
      <c r="Z390" s="225"/>
      <c r="AA390" s="225"/>
      <c r="AB390" s="225"/>
      <c r="AC390" s="225"/>
      <c r="AD390" s="225"/>
      <c r="AE390" s="225"/>
      <c r="AF390" s="275"/>
      <c r="AR390" s="197"/>
      <c r="AT390" s="197"/>
      <c r="AU390" s="197"/>
      <c r="AY390" s="185"/>
      <c r="BE390" s="198"/>
      <c r="BF390" s="198"/>
      <c r="BG390" s="198"/>
      <c r="BH390" s="198"/>
      <c r="BI390" s="198"/>
      <c r="BJ390" s="185"/>
      <c r="BK390" s="198"/>
      <c r="BL390" s="185"/>
      <c r="BM390" s="197"/>
    </row>
    <row r="391" spans="1:65" s="12" customFormat="1" ht="22.9" customHeight="1" x14ac:dyDescent="0.2">
      <c r="B391" s="137"/>
      <c r="D391" s="138" t="s">
        <v>69</v>
      </c>
      <c r="E391" s="147" t="s">
        <v>2121</v>
      </c>
      <c r="F391" s="376" t="s">
        <v>2122</v>
      </c>
      <c r="G391" s="226"/>
      <c r="H391" s="226"/>
      <c r="I391" s="226"/>
      <c r="J391" s="392"/>
      <c r="K391" s="226"/>
      <c r="L391" s="377"/>
      <c r="M391" s="378"/>
      <c r="N391" s="379"/>
      <c r="O391" s="379"/>
      <c r="P391" s="380"/>
      <c r="Q391" s="379"/>
      <c r="R391" s="380"/>
      <c r="S391" s="379"/>
      <c r="T391" s="381"/>
      <c r="U391" s="226"/>
      <c r="V391" s="226"/>
      <c r="W391" s="226"/>
      <c r="X391" s="226"/>
      <c r="Y391" s="226"/>
      <c r="Z391" s="226"/>
      <c r="AA391" s="226"/>
      <c r="AB391" s="226"/>
      <c r="AC391" s="226"/>
      <c r="AD391" s="226"/>
      <c r="AE391" s="226"/>
      <c r="AF391" s="226"/>
      <c r="AR391" s="138"/>
      <c r="AT391" s="145"/>
      <c r="AU391" s="145"/>
      <c r="AY391" s="138"/>
      <c r="BK391" s="146"/>
    </row>
    <row r="392" spans="1:65" s="184" customFormat="1" ht="38.25" customHeight="1" x14ac:dyDescent="0.2">
      <c r="A392" s="259"/>
      <c r="B392" s="188"/>
      <c r="C392" s="189" t="s">
        <v>1391</v>
      </c>
      <c r="D392" s="189" t="s">
        <v>162</v>
      </c>
      <c r="E392" s="151" t="s">
        <v>2123</v>
      </c>
      <c r="F392" s="236" t="s">
        <v>2124</v>
      </c>
      <c r="G392" s="372" t="s">
        <v>168</v>
      </c>
      <c r="H392" s="373">
        <v>3.09</v>
      </c>
      <c r="I392" s="374"/>
      <c r="J392" s="374"/>
      <c r="K392" s="387"/>
      <c r="L392" s="230"/>
      <c r="M392" s="231"/>
      <c r="N392" s="232"/>
      <c r="O392" s="233"/>
      <c r="P392" s="233"/>
      <c r="Q392" s="233"/>
      <c r="R392" s="233"/>
      <c r="S392" s="233"/>
      <c r="T392" s="234"/>
      <c r="U392" s="225"/>
      <c r="V392" s="225"/>
      <c r="W392" s="225"/>
      <c r="X392" s="225"/>
      <c r="Y392" s="225"/>
      <c r="Z392" s="225"/>
      <c r="AA392" s="225"/>
      <c r="AB392" s="225"/>
      <c r="AC392" s="225"/>
      <c r="AD392" s="225"/>
      <c r="AE392" s="225"/>
      <c r="AF392" s="275"/>
      <c r="AR392" s="197"/>
      <c r="AT392" s="197"/>
      <c r="AU392" s="197"/>
      <c r="AY392" s="185"/>
      <c r="BE392" s="198"/>
      <c r="BF392" s="198"/>
      <c r="BG392" s="198"/>
      <c r="BH392" s="198"/>
      <c r="BI392" s="198"/>
      <c r="BJ392" s="185"/>
      <c r="BK392" s="198"/>
      <c r="BL392" s="185"/>
      <c r="BM392" s="197"/>
    </row>
    <row r="393" spans="1:65" s="184" customFormat="1" ht="24.2" customHeight="1" x14ac:dyDescent="0.2">
      <c r="A393" s="259"/>
      <c r="B393" s="188"/>
      <c r="C393" s="189" t="s">
        <v>2125</v>
      </c>
      <c r="D393" s="189" t="s">
        <v>162</v>
      </c>
      <c r="E393" s="151" t="s">
        <v>2126</v>
      </c>
      <c r="F393" s="236" t="s">
        <v>2127</v>
      </c>
      <c r="G393" s="372" t="s">
        <v>304</v>
      </c>
      <c r="H393" s="373"/>
      <c r="I393" s="374">
        <v>0.75</v>
      </c>
      <c r="J393" s="374"/>
      <c r="K393" s="387"/>
      <c r="L393" s="230"/>
      <c r="M393" s="231"/>
      <c r="N393" s="232"/>
      <c r="O393" s="233"/>
      <c r="P393" s="233"/>
      <c r="Q393" s="233"/>
      <c r="R393" s="233"/>
      <c r="S393" s="233"/>
      <c r="T393" s="234"/>
      <c r="U393" s="225"/>
      <c r="V393" s="225"/>
      <c r="W393" s="225"/>
      <c r="X393" s="225"/>
      <c r="Y393" s="225"/>
      <c r="Z393" s="225"/>
      <c r="AA393" s="225"/>
      <c r="AB393" s="225"/>
      <c r="AC393" s="225"/>
      <c r="AD393" s="225"/>
      <c r="AE393" s="225"/>
      <c r="AF393" s="275"/>
      <c r="AR393" s="197"/>
      <c r="AT393" s="197"/>
      <c r="AU393" s="197"/>
      <c r="AY393" s="185"/>
      <c r="BE393" s="198"/>
      <c r="BF393" s="198"/>
      <c r="BG393" s="198"/>
      <c r="BH393" s="198"/>
      <c r="BI393" s="198"/>
      <c r="BJ393" s="185"/>
      <c r="BK393" s="198"/>
      <c r="BL393" s="185"/>
      <c r="BM393" s="197"/>
    </row>
    <row r="394" spans="1:65" s="12" customFormat="1" ht="22.9" customHeight="1" x14ac:dyDescent="0.2">
      <c r="B394" s="137"/>
      <c r="D394" s="138" t="s">
        <v>69</v>
      </c>
      <c r="E394" s="147" t="s">
        <v>1174</v>
      </c>
      <c r="F394" s="376" t="s">
        <v>1175</v>
      </c>
      <c r="G394" s="226"/>
      <c r="H394" s="226"/>
      <c r="I394" s="226"/>
      <c r="J394" s="392"/>
      <c r="K394" s="226"/>
      <c r="L394" s="377"/>
      <c r="M394" s="378"/>
      <c r="N394" s="379"/>
      <c r="O394" s="379"/>
      <c r="P394" s="380"/>
      <c r="Q394" s="379"/>
      <c r="R394" s="380"/>
      <c r="S394" s="379"/>
      <c r="T394" s="381"/>
      <c r="U394" s="226"/>
      <c r="V394" s="226"/>
      <c r="W394" s="226"/>
      <c r="X394" s="226"/>
      <c r="Y394" s="226"/>
      <c r="Z394" s="226"/>
      <c r="AA394" s="226"/>
      <c r="AB394" s="226"/>
      <c r="AC394" s="226"/>
      <c r="AD394" s="226"/>
      <c r="AE394" s="226"/>
      <c r="AF394" s="226"/>
      <c r="AR394" s="138"/>
      <c r="AT394" s="145"/>
      <c r="AU394" s="145"/>
      <c r="AY394" s="138"/>
      <c r="BK394" s="146"/>
    </row>
    <row r="395" spans="1:65" s="184" customFormat="1" ht="24.2" customHeight="1" x14ac:dyDescent="0.2">
      <c r="A395" s="259"/>
      <c r="B395" s="188"/>
      <c r="C395" s="189" t="s">
        <v>1393</v>
      </c>
      <c r="D395" s="189" t="s">
        <v>162</v>
      </c>
      <c r="E395" s="151" t="s">
        <v>1177</v>
      </c>
      <c r="F395" s="236" t="s">
        <v>2128</v>
      </c>
      <c r="G395" s="372" t="s">
        <v>168</v>
      </c>
      <c r="H395" s="373">
        <v>900.84699999999998</v>
      </c>
      <c r="I395" s="374"/>
      <c r="J395" s="374"/>
      <c r="K395" s="387"/>
      <c r="L395" s="230"/>
      <c r="M395" s="231"/>
      <c r="N395" s="232"/>
      <c r="O395" s="233"/>
      <c r="P395" s="233"/>
      <c r="Q395" s="233"/>
      <c r="R395" s="233"/>
      <c r="S395" s="233"/>
      <c r="T395" s="234"/>
      <c r="U395" s="225"/>
      <c r="V395" s="225"/>
      <c r="W395" s="225"/>
      <c r="X395" s="225"/>
      <c r="Y395" s="225"/>
      <c r="Z395" s="225"/>
      <c r="AA395" s="225"/>
      <c r="AB395" s="225"/>
      <c r="AC395" s="225"/>
      <c r="AD395" s="225"/>
      <c r="AE395" s="225"/>
      <c r="AF395" s="275"/>
      <c r="AR395" s="197"/>
      <c r="AT395" s="197"/>
      <c r="AU395" s="197"/>
      <c r="AY395" s="185"/>
      <c r="BE395" s="198"/>
      <c r="BF395" s="198"/>
      <c r="BG395" s="198"/>
      <c r="BH395" s="198"/>
      <c r="BI395" s="198"/>
      <c r="BJ395" s="185"/>
      <c r="BK395" s="198"/>
      <c r="BL395" s="185"/>
      <c r="BM395" s="197"/>
    </row>
    <row r="396" spans="1:65" s="184" customFormat="1" ht="16.5" customHeight="1" x14ac:dyDescent="0.2">
      <c r="A396" s="259"/>
      <c r="B396" s="188"/>
      <c r="C396" s="167" t="s">
        <v>2129</v>
      </c>
      <c r="D396" s="167" t="s">
        <v>261</v>
      </c>
      <c r="E396" s="168" t="s">
        <v>1179</v>
      </c>
      <c r="F396" s="224" t="s">
        <v>2130</v>
      </c>
      <c r="G396" s="383" t="s">
        <v>168</v>
      </c>
      <c r="H396" s="384">
        <v>927.87199999999996</v>
      </c>
      <c r="I396" s="385"/>
      <c r="J396" s="385"/>
      <c r="K396" s="386"/>
      <c r="L396" s="237"/>
      <c r="M396" s="370"/>
      <c r="N396" s="371"/>
      <c r="O396" s="233"/>
      <c r="P396" s="233"/>
      <c r="Q396" s="233"/>
      <c r="R396" s="233"/>
      <c r="S396" s="233"/>
      <c r="T396" s="234"/>
      <c r="U396" s="225"/>
      <c r="V396" s="225"/>
      <c r="W396" s="225"/>
      <c r="X396" s="225"/>
      <c r="Y396" s="225"/>
      <c r="Z396" s="225"/>
      <c r="AA396" s="225"/>
      <c r="AB396" s="225"/>
      <c r="AC396" s="225"/>
      <c r="AD396" s="225"/>
      <c r="AE396" s="225"/>
      <c r="AF396" s="275"/>
      <c r="AR396" s="197"/>
      <c r="AT396" s="197"/>
      <c r="AU396" s="197"/>
      <c r="AY396" s="185"/>
      <c r="BE396" s="198"/>
      <c r="BF396" s="198"/>
      <c r="BG396" s="198"/>
      <c r="BH396" s="198"/>
      <c r="BI396" s="198"/>
      <c r="BJ396" s="185"/>
      <c r="BK396" s="198"/>
      <c r="BL396" s="185"/>
      <c r="BM396" s="197"/>
    </row>
    <row r="397" spans="1:65" s="184" customFormat="1" ht="24.2" customHeight="1" x14ac:dyDescent="0.2">
      <c r="A397" s="259"/>
      <c r="B397" s="188"/>
      <c r="C397" s="189" t="s">
        <v>1395</v>
      </c>
      <c r="D397" s="189" t="s">
        <v>162</v>
      </c>
      <c r="E397" s="151" t="s">
        <v>1181</v>
      </c>
      <c r="F397" s="152" t="s">
        <v>1182</v>
      </c>
      <c r="G397" s="153" t="s">
        <v>304</v>
      </c>
      <c r="H397" s="190"/>
      <c r="I397" s="191">
        <v>2.2999999999999998</v>
      </c>
      <c r="J397" s="191"/>
      <c r="K397" s="192"/>
      <c r="L397" s="187"/>
      <c r="M397" s="193"/>
      <c r="N397" s="194"/>
      <c r="O397" s="195"/>
      <c r="P397" s="195"/>
      <c r="Q397" s="195"/>
      <c r="R397" s="195"/>
      <c r="S397" s="195"/>
      <c r="T397" s="196"/>
      <c r="U397" s="259"/>
      <c r="V397" s="259"/>
      <c r="W397" s="259"/>
      <c r="X397" s="259"/>
      <c r="Y397" s="259"/>
      <c r="Z397" s="259"/>
      <c r="AA397" s="259"/>
      <c r="AB397" s="259"/>
      <c r="AC397" s="259"/>
      <c r="AD397" s="259"/>
      <c r="AE397" s="259"/>
      <c r="AR397" s="197"/>
      <c r="AT397" s="197"/>
      <c r="AU397" s="197"/>
      <c r="AY397" s="185"/>
      <c r="BE397" s="198"/>
      <c r="BF397" s="198"/>
      <c r="BG397" s="198"/>
      <c r="BH397" s="198"/>
      <c r="BI397" s="198"/>
      <c r="BJ397" s="185"/>
      <c r="BK397" s="198"/>
      <c r="BL397" s="185"/>
      <c r="BM397" s="197"/>
    </row>
    <row r="398" spans="1:65" s="12" customFormat="1" ht="22.9" customHeight="1" x14ac:dyDescent="0.2">
      <c r="B398" s="137"/>
      <c r="D398" s="138" t="s">
        <v>69</v>
      </c>
      <c r="E398" s="147" t="s">
        <v>1183</v>
      </c>
      <c r="F398" s="147" t="s">
        <v>1184</v>
      </c>
      <c r="J398" s="148"/>
      <c r="L398" s="137"/>
      <c r="M398" s="141"/>
      <c r="N398" s="142"/>
      <c r="O398" s="142"/>
      <c r="P398" s="143"/>
      <c r="Q398" s="142"/>
      <c r="R398" s="143"/>
      <c r="S398" s="142"/>
      <c r="T398" s="144"/>
      <c r="AR398" s="138"/>
      <c r="AT398" s="145"/>
      <c r="AU398" s="145"/>
      <c r="AY398" s="138"/>
      <c r="BK398" s="146"/>
    </row>
    <row r="399" spans="1:65" s="184" customFormat="1" ht="24.2" customHeight="1" x14ac:dyDescent="0.2">
      <c r="A399" s="259"/>
      <c r="B399" s="188"/>
      <c r="C399" s="189" t="s">
        <v>2131</v>
      </c>
      <c r="D399" s="189" t="s">
        <v>162</v>
      </c>
      <c r="E399" s="151" t="s">
        <v>1185</v>
      </c>
      <c r="F399" s="152" t="s">
        <v>1186</v>
      </c>
      <c r="G399" s="153" t="s">
        <v>168</v>
      </c>
      <c r="H399" s="190">
        <v>5828.6549999999997</v>
      </c>
      <c r="I399" s="191"/>
      <c r="J399" s="191"/>
      <c r="K399" s="192"/>
      <c r="L399" s="187"/>
      <c r="M399" s="193"/>
      <c r="N399" s="194"/>
      <c r="O399" s="195"/>
      <c r="P399" s="195"/>
      <c r="Q399" s="195"/>
      <c r="R399" s="195"/>
      <c r="S399" s="195"/>
      <c r="T399" s="196"/>
      <c r="U399" s="259"/>
      <c r="V399" s="259"/>
      <c r="W399" s="259"/>
      <c r="X399" s="259"/>
      <c r="Y399" s="259"/>
      <c r="Z399" s="259"/>
      <c r="AA399" s="259"/>
      <c r="AB399" s="259"/>
      <c r="AC399" s="259"/>
      <c r="AD399" s="259"/>
      <c r="AE399" s="259"/>
      <c r="AR399" s="197"/>
      <c r="AT399" s="197"/>
      <c r="AU399" s="197"/>
      <c r="AY399" s="185"/>
      <c r="BE399" s="198"/>
      <c r="BF399" s="198"/>
      <c r="BG399" s="198"/>
      <c r="BH399" s="198"/>
      <c r="BI399" s="198"/>
      <c r="BJ399" s="185"/>
      <c r="BK399" s="198"/>
      <c r="BL399" s="185"/>
      <c r="BM399" s="197"/>
    </row>
    <row r="400" spans="1:65" s="184" customFormat="1" ht="37.9" customHeight="1" x14ac:dyDescent="0.2">
      <c r="A400" s="259"/>
      <c r="B400" s="188"/>
      <c r="C400" s="189" t="s">
        <v>1398</v>
      </c>
      <c r="D400" s="189" t="s">
        <v>162</v>
      </c>
      <c r="E400" s="151" t="s">
        <v>1188</v>
      </c>
      <c r="F400" s="152" t="s">
        <v>2132</v>
      </c>
      <c r="G400" s="153" t="s">
        <v>168</v>
      </c>
      <c r="H400" s="190">
        <v>5718.5690000000004</v>
      </c>
      <c r="I400" s="191"/>
      <c r="J400" s="191"/>
      <c r="K400" s="192"/>
      <c r="L400" s="187"/>
      <c r="M400" s="193"/>
      <c r="N400" s="194"/>
      <c r="O400" s="195"/>
      <c r="P400" s="195"/>
      <c r="Q400" s="195"/>
      <c r="R400" s="195"/>
      <c r="S400" s="195"/>
      <c r="T400" s="196"/>
      <c r="U400" s="259"/>
      <c r="V400" s="259"/>
      <c r="W400" s="259"/>
      <c r="X400" s="259"/>
      <c r="Y400" s="259"/>
      <c r="Z400" s="259"/>
      <c r="AA400" s="259"/>
      <c r="AB400" s="259"/>
      <c r="AC400" s="259"/>
      <c r="AD400" s="259"/>
      <c r="AE400" s="259"/>
      <c r="AR400" s="197"/>
      <c r="AT400" s="197"/>
      <c r="AU400" s="197"/>
      <c r="AY400" s="185"/>
      <c r="BE400" s="198"/>
      <c r="BF400" s="198"/>
      <c r="BG400" s="198"/>
      <c r="BH400" s="198"/>
      <c r="BI400" s="198"/>
      <c r="BJ400" s="185"/>
      <c r="BK400" s="198"/>
      <c r="BL400" s="185"/>
      <c r="BM400" s="197"/>
    </row>
    <row r="401" spans="1:65" s="184" customFormat="1" ht="37.9" customHeight="1" x14ac:dyDescent="0.2">
      <c r="A401" s="259"/>
      <c r="B401" s="462"/>
      <c r="C401" s="229" t="s">
        <v>2133</v>
      </c>
      <c r="D401" s="229" t="s">
        <v>162</v>
      </c>
      <c r="E401" s="463" t="s">
        <v>1190</v>
      </c>
      <c r="F401" s="236" t="s">
        <v>1191</v>
      </c>
      <c r="G401" s="372" t="s">
        <v>168</v>
      </c>
      <c r="H401" s="459">
        <v>110.086</v>
      </c>
      <c r="I401" s="374"/>
      <c r="J401" s="374"/>
      <c r="K401" s="192"/>
      <c r="L401" s="187"/>
      <c r="M401" s="193"/>
      <c r="N401" s="194"/>
      <c r="O401" s="195"/>
      <c r="P401" s="195"/>
      <c r="Q401" s="195"/>
      <c r="R401" s="195"/>
      <c r="S401" s="195"/>
      <c r="T401" s="196"/>
      <c r="U401" s="259"/>
      <c r="V401" s="259"/>
      <c r="W401" s="259"/>
      <c r="X401" s="259"/>
      <c r="Y401" s="259"/>
      <c r="Z401" s="259"/>
      <c r="AA401" s="259"/>
      <c r="AB401" s="259"/>
      <c r="AC401" s="259"/>
      <c r="AD401" s="259"/>
      <c r="AE401" s="259"/>
      <c r="AR401" s="197"/>
      <c r="AT401" s="197"/>
      <c r="AU401" s="197"/>
      <c r="AY401" s="185"/>
      <c r="BE401" s="198"/>
      <c r="BF401" s="198"/>
      <c r="BG401" s="198"/>
      <c r="BH401" s="198"/>
      <c r="BI401" s="198"/>
      <c r="BJ401" s="185"/>
      <c r="BK401" s="198"/>
      <c r="BL401" s="185"/>
      <c r="BM401" s="197"/>
    </row>
    <row r="402" spans="1:65" s="184" customFormat="1" ht="15.75" customHeight="1" x14ac:dyDescent="0.2">
      <c r="A402" s="498"/>
      <c r="B402" s="457"/>
      <c r="C402" s="526"/>
      <c r="D402" s="526"/>
      <c r="E402" s="527"/>
      <c r="F402" s="528"/>
      <c r="G402" s="529"/>
      <c r="H402" s="524"/>
      <c r="I402" s="530"/>
      <c r="J402" s="530"/>
      <c r="K402" s="210"/>
      <c r="L402" s="187"/>
      <c r="M402" s="193"/>
      <c r="N402" s="194"/>
      <c r="O402" s="195"/>
      <c r="P402" s="195"/>
      <c r="Q402" s="195"/>
      <c r="R402" s="195"/>
      <c r="S402" s="195"/>
      <c r="T402" s="196"/>
      <c r="U402" s="498"/>
      <c r="V402" s="498" t="s">
        <v>21</v>
      </c>
      <c r="W402" s="498"/>
      <c r="X402" s="498"/>
      <c r="Y402" s="498"/>
      <c r="Z402" s="498"/>
      <c r="AA402" s="498"/>
      <c r="AB402" s="498"/>
      <c r="AC402" s="498"/>
      <c r="AD402" s="498"/>
      <c r="AE402" s="498"/>
      <c r="AR402" s="197"/>
      <c r="AT402" s="197"/>
      <c r="AU402" s="197"/>
      <c r="AY402" s="185"/>
      <c r="BE402" s="198"/>
      <c r="BF402" s="198"/>
      <c r="BG402" s="198"/>
      <c r="BH402" s="198"/>
      <c r="BI402" s="198"/>
      <c r="BJ402" s="185"/>
      <c r="BK402" s="198"/>
      <c r="BL402" s="185"/>
      <c r="BM402" s="197"/>
    </row>
    <row r="403" spans="1:65" s="12" customFormat="1" ht="10.5" customHeight="1" x14ac:dyDescent="0.2">
      <c r="B403" s="500"/>
      <c r="C403" s="501"/>
      <c r="D403" s="502"/>
      <c r="E403" s="503" t="s">
        <v>3338</v>
      </c>
      <c r="F403" s="503" t="s">
        <v>3339</v>
      </c>
      <c r="G403" s="501"/>
      <c r="H403" s="501"/>
      <c r="I403" s="501"/>
      <c r="J403" s="504"/>
      <c r="L403" s="137"/>
      <c r="M403" s="141"/>
      <c r="N403" s="142"/>
      <c r="O403" s="142"/>
      <c r="P403" s="143"/>
      <c r="Q403" s="142"/>
      <c r="R403" s="143"/>
      <c r="S403" s="142"/>
      <c r="T403" s="144"/>
      <c r="AR403" s="138"/>
      <c r="AT403" s="145"/>
      <c r="AU403" s="145"/>
      <c r="AY403" s="138"/>
      <c r="BK403" s="146"/>
    </row>
    <row r="404" spans="1:65" s="184" customFormat="1" ht="25.5" customHeight="1" x14ac:dyDescent="0.2">
      <c r="A404" s="498"/>
      <c r="B404" s="457"/>
      <c r="C404" s="505">
        <v>234</v>
      </c>
      <c r="D404" s="505" t="s">
        <v>162</v>
      </c>
      <c r="E404" s="506" t="s">
        <v>3340</v>
      </c>
      <c r="F404" s="473" t="s">
        <v>3357</v>
      </c>
      <c r="G404" s="458" t="s">
        <v>421</v>
      </c>
      <c r="H404" s="459">
        <v>4.2</v>
      </c>
      <c r="I404" s="460"/>
      <c r="J404" s="460"/>
      <c r="K404" s="192"/>
      <c r="L404" s="187"/>
      <c r="M404" s="163"/>
      <c r="N404" s="194"/>
      <c r="O404" s="165"/>
      <c r="P404" s="165"/>
      <c r="Q404" s="165"/>
      <c r="R404" s="165"/>
      <c r="S404" s="165"/>
      <c r="T404" s="166"/>
      <c r="U404" s="498"/>
      <c r="V404" s="498"/>
      <c r="W404" s="498"/>
      <c r="X404" s="498"/>
      <c r="Y404" s="498"/>
      <c r="Z404" s="498"/>
      <c r="AA404" s="498"/>
      <c r="AB404" s="498"/>
      <c r="AC404" s="498"/>
      <c r="AD404" s="498"/>
      <c r="AE404" s="498"/>
      <c r="AR404" s="197"/>
      <c r="AT404" s="197"/>
      <c r="AU404" s="197"/>
      <c r="AY404" s="185"/>
      <c r="BE404" s="198"/>
      <c r="BF404" s="198"/>
      <c r="BG404" s="198"/>
      <c r="BH404" s="198"/>
      <c r="BI404" s="198"/>
      <c r="BJ404" s="185"/>
      <c r="BK404" s="198"/>
      <c r="BL404" s="185"/>
      <c r="BM404" s="197"/>
    </row>
    <row r="405" spans="1:65" s="184" customFormat="1" ht="50.25" customHeight="1" x14ac:dyDescent="0.2">
      <c r="A405" s="498"/>
      <c r="B405" s="457"/>
      <c r="C405" s="507">
        <v>235</v>
      </c>
      <c r="D405" s="507" t="s">
        <v>261</v>
      </c>
      <c r="E405" s="508" t="s">
        <v>3358</v>
      </c>
      <c r="F405" s="509" t="s">
        <v>3362</v>
      </c>
      <c r="G405" s="510" t="s">
        <v>266</v>
      </c>
      <c r="H405" s="493">
        <v>2</v>
      </c>
      <c r="I405" s="511"/>
      <c r="J405" s="494"/>
      <c r="K405" s="192"/>
      <c r="L405" s="187"/>
      <c r="M405" s="163"/>
      <c r="N405" s="194"/>
      <c r="O405" s="165"/>
      <c r="P405" s="165"/>
      <c r="Q405" s="165"/>
      <c r="R405" s="165"/>
      <c r="S405" s="165"/>
      <c r="T405" s="166"/>
      <c r="U405" s="498"/>
      <c r="V405" s="498"/>
      <c r="W405" s="498"/>
      <c r="X405" s="498"/>
      <c r="Y405" s="498"/>
      <c r="Z405" s="498"/>
      <c r="AA405" s="498"/>
      <c r="AB405" s="498"/>
      <c r="AC405" s="498"/>
      <c r="AD405" s="498"/>
      <c r="AE405" s="498"/>
      <c r="AR405" s="197"/>
      <c r="AT405" s="197"/>
      <c r="AU405" s="197"/>
      <c r="AY405" s="185"/>
      <c r="BE405" s="198"/>
      <c r="BF405" s="198"/>
      <c r="BG405" s="198"/>
      <c r="BH405" s="198"/>
      <c r="BI405" s="198"/>
      <c r="BJ405" s="185"/>
      <c r="BK405" s="198"/>
      <c r="BL405" s="185"/>
      <c r="BM405" s="197"/>
    </row>
    <row r="406" spans="1:65" s="184" customFormat="1" ht="25.5" customHeight="1" x14ac:dyDescent="0.2">
      <c r="A406" s="498"/>
      <c r="B406" s="457"/>
      <c r="C406" s="505">
        <v>236</v>
      </c>
      <c r="D406" s="512" t="s">
        <v>162</v>
      </c>
      <c r="E406" s="469" t="s">
        <v>3345</v>
      </c>
      <c r="F406" s="461" t="s">
        <v>3359</v>
      </c>
      <c r="G406" s="472" t="s">
        <v>421</v>
      </c>
      <c r="H406" s="459">
        <v>4.2</v>
      </c>
      <c r="I406" s="460"/>
      <c r="J406" s="460"/>
      <c r="K406" s="192"/>
      <c r="L406" s="187"/>
      <c r="M406" s="163"/>
      <c r="N406" s="194"/>
      <c r="O406" s="165"/>
      <c r="P406" s="165"/>
      <c r="Q406" s="165"/>
      <c r="R406" s="165"/>
      <c r="S406" s="165"/>
      <c r="T406" s="166"/>
      <c r="U406" s="498"/>
      <c r="V406" s="498"/>
      <c r="W406" s="498"/>
      <c r="X406" s="498"/>
      <c r="Y406" s="498"/>
      <c r="Z406" s="498"/>
      <c r="AA406" s="498"/>
      <c r="AB406" s="498"/>
      <c r="AC406" s="498"/>
      <c r="AD406" s="498"/>
      <c r="AE406" s="498"/>
      <c r="AR406" s="197"/>
      <c r="AT406" s="197"/>
      <c r="AU406" s="197"/>
      <c r="AY406" s="185"/>
      <c r="BE406" s="198"/>
      <c r="BF406" s="198"/>
      <c r="BG406" s="198"/>
      <c r="BH406" s="198"/>
      <c r="BI406" s="198"/>
      <c r="BJ406" s="185"/>
      <c r="BK406" s="198"/>
      <c r="BL406" s="185"/>
      <c r="BM406" s="197"/>
    </row>
    <row r="407" spans="1:65" s="184" customFormat="1" ht="51" customHeight="1" x14ac:dyDescent="0.2">
      <c r="A407" s="498"/>
      <c r="B407" s="457"/>
      <c r="C407" s="507">
        <v>237</v>
      </c>
      <c r="D407" s="507" t="s">
        <v>261</v>
      </c>
      <c r="E407" s="491" t="s">
        <v>3360</v>
      </c>
      <c r="F407" s="471" t="s">
        <v>3361</v>
      </c>
      <c r="G407" s="510" t="s">
        <v>266</v>
      </c>
      <c r="H407" s="493">
        <v>2</v>
      </c>
      <c r="I407" s="513"/>
      <c r="J407" s="513"/>
      <c r="K407" s="192"/>
      <c r="L407" s="187"/>
      <c r="M407" s="163"/>
      <c r="N407" s="194"/>
      <c r="O407" s="165"/>
      <c r="P407" s="165"/>
      <c r="Q407" s="165"/>
      <c r="R407" s="165"/>
      <c r="S407" s="165"/>
      <c r="T407" s="166"/>
      <c r="U407" s="498"/>
      <c r="V407" s="498"/>
      <c r="W407" s="498"/>
      <c r="X407" s="498"/>
      <c r="Y407" s="498"/>
      <c r="Z407" s="498"/>
      <c r="AA407" s="498"/>
      <c r="AB407" s="498"/>
      <c r="AC407" s="498"/>
      <c r="AD407" s="498"/>
      <c r="AE407" s="498"/>
      <c r="AR407" s="197"/>
      <c r="AT407" s="197"/>
      <c r="AU407" s="197"/>
      <c r="AY407" s="185"/>
      <c r="BE407" s="198"/>
      <c r="BF407" s="198"/>
      <c r="BG407" s="198"/>
      <c r="BH407" s="198"/>
      <c r="BI407" s="198"/>
      <c r="BJ407" s="185"/>
      <c r="BK407" s="198"/>
      <c r="BL407" s="185"/>
      <c r="BM407" s="197"/>
    </row>
    <row r="408" spans="1:65" s="184" customFormat="1" ht="25.5" customHeight="1" x14ac:dyDescent="0.2">
      <c r="A408" s="498"/>
      <c r="B408" s="457"/>
      <c r="C408" s="505">
        <v>238</v>
      </c>
      <c r="D408" s="512" t="s">
        <v>162</v>
      </c>
      <c r="E408" s="469" t="s">
        <v>3349</v>
      </c>
      <c r="F408" s="461" t="s">
        <v>3363</v>
      </c>
      <c r="G408" s="472" t="s">
        <v>421</v>
      </c>
      <c r="H408" s="459">
        <v>2.4</v>
      </c>
      <c r="I408" s="460"/>
      <c r="J408" s="460"/>
      <c r="K408" s="192"/>
      <c r="L408" s="187"/>
      <c r="M408" s="163"/>
      <c r="N408" s="194"/>
      <c r="O408" s="165"/>
      <c r="P408" s="165"/>
      <c r="Q408" s="165"/>
      <c r="R408" s="165"/>
      <c r="S408" s="165"/>
      <c r="T408" s="166"/>
      <c r="U408" s="498"/>
      <c r="V408" s="498"/>
      <c r="W408" s="498"/>
      <c r="X408" s="498"/>
      <c r="Y408" s="498"/>
      <c r="Z408" s="498"/>
      <c r="AA408" s="498"/>
      <c r="AB408" s="498"/>
      <c r="AC408" s="498"/>
      <c r="AD408" s="498"/>
      <c r="AE408" s="498"/>
      <c r="AR408" s="197"/>
      <c r="AT408" s="197"/>
      <c r="AU408" s="197"/>
      <c r="AY408" s="185"/>
      <c r="BE408" s="198"/>
      <c r="BF408" s="198"/>
      <c r="BG408" s="198"/>
      <c r="BH408" s="198"/>
      <c r="BI408" s="198"/>
      <c r="BJ408" s="185"/>
      <c r="BK408" s="198"/>
      <c r="BL408" s="185"/>
      <c r="BM408" s="197"/>
    </row>
    <row r="409" spans="1:65" s="184" customFormat="1" ht="52.5" customHeight="1" x14ac:dyDescent="0.2">
      <c r="A409" s="498"/>
      <c r="B409" s="457"/>
      <c r="C409" s="507">
        <v>239</v>
      </c>
      <c r="D409" s="507" t="s">
        <v>261</v>
      </c>
      <c r="E409" s="491" t="s">
        <v>3364</v>
      </c>
      <c r="F409" s="471" t="s">
        <v>3365</v>
      </c>
      <c r="G409" s="510" t="s">
        <v>266</v>
      </c>
      <c r="H409" s="493">
        <v>1</v>
      </c>
      <c r="I409" s="493"/>
      <c r="J409" s="493"/>
      <c r="K409" s="192"/>
      <c r="L409" s="187"/>
      <c r="M409" s="163"/>
      <c r="N409" s="194"/>
      <c r="O409" s="165"/>
      <c r="P409" s="165"/>
      <c r="Q409" s="165"/>
      <c r="R409" s="165"/>
      <c r="S409" s="165"/>
      <c r="T409" s="166"/>
      <c r="U409" s="498"/>
      <c r="V409" s="498"/>
      <c r="W409" s="498"/>
      <c r="X409" s="498"/>
      <c r="Y409" s="498"/>
      <c r="Z409" s="498"/>
      <c r="AA409" s="498"/>
      <c r="AB409" s="498"/>
      <c r="AC409" s="498"/>
      <c r="AD409" s="498"/>
      <c r="AE409" s="498"/>
      <c r="AR409" s="197"/>
      <c r="AT409" s="197"/>
      <c r="AU409" s="197"/>
      <c r="AY409" s="185"/>
      <c r="BE409" s="198"/>
      <c r="BF409" s="198"/>
      <c r="BG409" s="198"/>
      <c r="BH409" s="198"/>
      <c r="BI409" s="198"/>
      <c r="BJ409" s="185"/>
      <c r="BK409" s="198"/>
      <c r="BL409" s="185"/>
      <c r="BM409" s="197"/>
    </row>
    <row r="410" spans="1:65" s="184" customFormat="1" ht="24" customHeight="1" x14ac:dyDescent="0.2">
      <c r="A410" s="498"/>
      <c r="B410" s="457"/>
      <c r="C410" s="505">
        <v>240</v>
      </c>
      <c r="D410" s="512" t="s">
        <v>162</v>
      </c>
      <c r="E410" s="469" t="s">
        <v>3353</v>
      </c>
      <c r="F410" s="461" t="s">
        <v>3366</v>
      </c>
      <c r="G410" s="472" t="s">
        <v>421</v>
      </c>
      <c r="H410" s="459">
        <v>2.4</v>
      </c>
      <c r="I410" s="460"/>
      <c r="J410" s="460"/>
      <c r="K410" s="192"/>
      <c r="L410" s="187"/>
      <c r="M410" s="163"/>
      <c r="N410" s="194"/>
      <c r="O410" s="165"/>
      <c r="P410" s="165"/>
      <c r="Q410" s="165"/>
      <c r="R410" s="165"/>
      <c r="S410" s="165"/>
      <c r="T410" s="166"/>
      <c r="U410" s="498"/>
      <c r="V410" s="498"/>
      <c r="W410" s="498"/>
      <c r="X410" s="498"/>
      <c r="Y410" s="498"/>
      <c r="Z410" s="498"/>
      <c r="AA410" s="498"/>
      <c r="AB410" s="498"/>
      <c r="AC410" s="498"/>
      <c r="AD410" s="498"/>
      <c r="AE410" s="498"/>
      <c r="AR410" s="197"/>
      <c r="AT410" s="197"/>
      <c r="AU410" s="197"/>
      <c r="AY410" s="185"/>
      <c r="BE410" s="198"/>
      <c r="BF410" s="198"/>
      <c r="BG410" s="198"/>
      <c r="BH410" s="198"/>
      <c r="BI410" s="198"/>
      <c r="BJ410" s="185"/>
      <c r="BK410" s="198"/>
      <c r="BL410" s="185"/>
      <c r="BM410" s="197"/>
    </row>
    <row r="411" spans="1:65" s="184" customFormat="1" ht="51" customHeight="1" x14ac:dyDescent="0.2">
      <c r="A411" s="498"/>
      <c r="B411" s="457"/>
      <c r="C411" s="507">
        <v>241</v>
      </c>
      <c r="D411" s="507" t="s">
        <v>261</v>
      </c>
      <c r="E411" s="491" t="s">
        <v>3367</v>
      </c>
      <c r="F411" s="471" t="s">
        <v>3368</v>
      </c>
      <c r="G411" s="510" t="s">
        <v>266</v>
      </c>
      <c r="H411" s="514">
        <v>1</v>
      </c>
      <c r="I411" s="515"/>
      <c r="J411" s="515"/>
      <c r="K411" s="192"/>
      <c r="L411" s="187"/>
      <c r="M411" s="163"/>
      <c r="N411" s="194"/>
      <c r="O411" s="165"/>
      <c r="P411" s="165"/>
      <c r="Q411" s="165"/>
      <c r="R411" s="165"/>
      <c r="S411" s="165"/>
      <c r="T411" s="166"/>
      <c r="U411" s="498"/>
      <c r="V411" s="498"/>
      <c r="W411" s="498"/>
      <c r="X411" s="498"/>
      <c r="Y411" s="498"/>
      <c r="Z411" s="498"/>
      <c r="AA411" s="498"/>
      <c r="AB411" s="498"/>
      <c r="AC411" s="498"/>
      <c r="AD411" s="498"/>
      <c r="AE411" s="498"/>
      <c r="AR411" s="197"/>
      <c r="AT411" s="197"/>
      <c r="AU411" s="197"/>
      <c r="AY411" s="185"/>
      <c r="BE411" s="198"/>
      <c r="BF411" s="198"/>
      <c r="BG411" s="198"/>
      <c r="BH411" s="198"/>
      <c r="BI411" s="198"/>
      <c r="BJ411" s="185"/>
      <c r="BK411" s="198"/>
      <c r="BL411" s="185"/>
      <c r="BM411" s="197"/>
    </row>
    <row r="412" spans="1:65" s="184" customFormat="1" ht="28.5" customHeight="1" x14ac:dyDescent="0.2">
      <c r="A412" s="498"/>
      <c r="B412" s="457"/>
      <c r="C412" s="517">
        <v>242</v>
      </c>
      <c r="D412" s="517" t="s">
        <v>162</v>
      </c>
      <c r="E412" s="518" t="s">
        <v>385</v>
      </c>
      <c r="F412" s="519" t="s">
        <v>386</v>
      </c>
      <c r="G412" s="520" t="s">
        <v>304</v>
      </c>
      <c r="H412" s="521"/>
      <c r="I412" s="522">
        <v>0.8</v>
      </c>
      <c r="J412" s="522"/>
      <c r="K412" s="192"/>
      <c r="L412" s="187"/>
      <c r="M412" s="193"/>
      <c r="N412" s="194"/>
      <c r="O412" s="195"/>
      <c r="P412" s="195"/>
      <c r="Q412" s="195"/>
      <c r="R412" s="195"/>
      <c r="S412" s="195"/>
      <c r="T412" s="196"/>
      <c r="U412" s="498"/>
      <c r="V412" s="498"/>
      <c r="W412" s="498"/>
      <c r="X412" s="498"/>
      <c r="Y412" s="498"/>
      <c r="Z412" s="498"/>
      <c r="AA412" s="498"/>
      <c r="AB412" s="498"/>
      <c r="AC412" s="498"/>
      <c r="AD412" s="498"/>
      <c r="AE412" s="498"/>
      <c r="AR412" s="197"/>
      <c r="AT412" s="197"/>
      <c r="AU412" s="197"/>
      <c r="AY412" s="185"/>
      <c r="BE412" s="198"/>
      <c r="BF412" s="198"/>
      <c r="BG412" s="198"/>
      <c r="BH412" s="198"/>
      <c r="BI412" s="198"/>
      <c r="BJ412" s="185"/>
      <c r="BK412" s="198"/>
      <c r="BL412" s="185"/>
      <c r="BM412" s="197"/>
    </row>
    <row r="413" spans="1:65" x14ac:dyDescent="0.2">
      <c r="B413" s="523"/>
      <c r="C413" s="523"/>
      <c r="D413" s="523"/>
      <c r="E413" s="523"/>
      <c r="F413" s="523"/>
      <c r="G413" s="523"/>
      <c r="H413" s="523"/>
      <c r="I413" s="523"/>
      <c r="J413" s="523"/>
    </row>
    <row r="414" spans="1:65" x14ac:dyDescent="0.2">
      <c r="B414" s="516"/>
      <c r="C414" s="516"/>
      <c r="D414" s="516"/>
      <c r="E414" s="516"/>
      <c r="F414" s="516"/>
      <c r="G414" s="516"/>
      <c r="H414" s="516"/>
      <c r="I414" s="516"/>
      <c r="J414" s="516"/>
    </row>
  </sheetData>
  <autoFilter ref="C141:K405"/>
  <mergeCells count="13">
    <mergeCell ref="E29:H29"/>
    <mergeCell ref="L2:V2"/>
    <mergeCell ref="E7:H7"/>
    <mergeCell ref="E9:H9"/>
    <mergeCell ref="E11:H11"/>
    <mergeCell ref="E20:H20"/>
    <mergeCell ref="V181:V184"/>
    <mergeCell ref="E85:H85"/>
    <mergeCell ref="E87:H87"/>
    <mergeCell ref="E89:H89"/>
    <mergeCell ref="E130:H130"/>
    <mergeCell ref="E132:H132"/>
    <mergeCell ref="E134:H134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61"/>
  <sheetViews>
    <sheetView showGridLines="0" workbookViewId="0">
      <selection activeCell="I36" sqref="I36"/>
    </sheetView>
  </sheetViews>
  <sheetFormatPr defaultRowHeight="11.25" x14ac:dyDescent="0.2"/>
  <cols>
    <col min="1" max="1" width="8.33203125" style="247" customWidth="1"/>
    <col min="2" max="2" width="1.1640625" style="247" customWidth="1"/>
    <col min="3" max="3" width="5.6640625" style="247" customWidth="1"/>
    <col min="4" max="4" width="4.33203125" style="247" customWidth="1"/>
    <col min="5" max="5" width="17.1640625" style="247" customWidth="1"/>
    <col min="6" max="6" width="50.83203125" style="247" customWidth="1"/>
    <col min="7" max="7" width="7.5" style="247" customWidth="1"/>
    <col min="8" max="8" width="14" style="247" customWidth="1"/>
    <col min="9" max="9" width="15.83203125" style="247" customWidth="1"/>
    <col min="10" max="10" width="22.33203125" style="247" customWidth="1"/>
    <col min="11" max="11" width="22.33203125" style="247" hidden="1" customWidth="1"/>
    <col min="12" max="12" width="9.33203125" style="247" customWidth="1"/>
    <col min="13" max="13" width="10.83203125" style="247" hidden="1" customWidth="1"/>
    <col min="14" max="14" width="9.33203125" style="247"/>
    <col min="15" max="20" width="14.1640625" style="247" hidden="1" customWidth="1"/>
    <col min="21" max="21" width="16.33203125" style="247" hidden="1" customWidth="1"/>
    <col min="22" max="22" width="12.33203125" style="247" customWidth="1"/>
    <col min="23" max="23" width="16.33203125" style="247" customWidth="1"/>
    <col min="24" max="24" width="12.33203125" style="247" customWidth="1"/>
    <col min="25" max="25" width="15" style="247" customWidth="1"/>
    <col min="26" max="26" width="11" style="247" customWidth="1"/>
    <col min="27" max="27" width="15" style="247" customWidth="1"/>
    <col min="28" max="28" width="16.33203125" style="247" customWidth="1"/>
    <col min="29" max="29" width="11" style="247" customWidth="1"/>
    <col min="30" max="30" width="15" style="247" customWidth="1"/>
    <col min="31" max="31" width="16.33203125" style="247" customWidth="1"/>
    <col min="32" max="40" width="9.33203125" style="247"/>
    <col min="41" max="41" width="7" style="247" customWidth="1"/>
    <col min="42" max="47" width="9.33203125" style="247" hidden="1" customWidth="1"/>
    <col min="48" max="48" width="5.6640625" style="247" customWidth="1"/>
    <col min="49" max="65" width="9.33203125" style="247" hidden="1" customWidth="1"/>
    <col min="66" max="16384" width="9.33203125" style="247"/>
  </cols>
  <sheetData>
    <row r="1" spans="1:46" x14ac:dyDescent="0.2">
      <c r="A1" s="95"/>
    </row>
    <row r="2" spans="1:46" ht="36.950000000000003" customHeight="1" x14ac:dyDescent="0.2">
      <c r="L2" s="593" t="s">
        <v>5</v>
      </c>
      <c r="M2" s="594"/>
      <c r="N2" s="594"/>
      <c r="O2" s="594"/>
      <c r="P2" s="594"/>
      <c r="Q2" s="594"/>
      <c r="R2" s="594"/>
      <c r="S2" s="594"/>
      <c r="T2" s="594"/>
      <c r="U2" s="594"/>
      <c r="V2" s="594"/>
      <c r="AT2" s="185" t="s">
        <v>1884</v>
      </c>
    </row>
    <row r="3" spans="1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85" t="s">
        <v>70</v>
      </c>
    </row>
    <row r="4" spans="1:46" ht="24.95" customHeight="1" x14ac:dyDescent="0.2">
      <c r="B4" s="17"/>
      <c r="D4" s="18" t="s">
        <v>129</v>
      </c>
      <c r="L4" s="17"/>
      <c r="M4" s="96" t="s">
        <v>9</v>
      </c>
      <c r="AT4" s="185" t="s">
        <v>3</v>
      </c>
    </row>
    <row r="5" spans="1:46" ht="6.95" customHeight="1" x14ac:dyDescent="0.2">
      <c r="B5" s="17"/>
      <c r="L5" s="17"/>
    </row>
    <row r="6" spans="1:46" ht="12" customHeight="1" x14ac:dyDescent="0.2">
      <c r="B6" s="17"/>
      <c r="D6" s="257" t="s">
        <v>13</v>
      </c>
      <c r="L6" s="17"/>
    </row>
    <row r="7" spans="1:46" ht="16.5" customHeight="1" x14ac:dyDescent="0.2">
      <c r="B7" s="17"/>
      <c r="E7" s="612" t="str">
        <f>'Rekapitulácia SO 02 Príst. B'!K6</f>
        <v>SOŠ PZ Pezinok, rekonštrukcia ubytovne A a B</v>
      </c>
      <c r="F7" s="613"/>
      <c r="G7" s="613"/>
      <c r="H7" s="613"/>
      <c r="L7" s="17"/>
    </row>
    <row r="8" spans="1:46" ht="12" customHeight="1" x14ac:dyDescent="0.2">
      <c r="B8" s="17"/>
      <c r="D8" s="257" t="s">
        <v>130</v>
      </c>
      <c r="L8" s="17"/>
    </row>
    <row r="9" spans="1:46" s="184" customFormat="1" ht="16.5" customHeight="1" x14ac:dyDescent="0.2">
      <c r="A9" s="259"/>
      <c r="B9" s="187"/>
      <c r="C9" s="259"/>
      <c r="D9" s="259"/>
      <c r="E9" s="612" t="s">
        <v>1902</v>
      </c>
      <c r="F9" s="615"/>
      <c r="G9" s="615"/>
      <c r="H9" s="615"/>
      <c r="I9" s="259"/>
      <c r="J9" s="259"/>
      <c r="K9" s="259"/>
      <c r="L9" s="3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</row>
    <row r="10" spans="1:46" s="184" customFormat="1" ht="12" customHeight="1" x14ac:dyDescent="0.2">
      <c r="A10" s="259"/>
      <c r="B10" s="187"/>
      <c r="C10" s="259"/>
      <c r="D10" s="257" t="s">
        <v>132</v>
      </c>
      <c r="E10" s="259"/>
      <c r="F10" s="259"/>
      <c r="G10" s="259"/>
      <c r="H10" s="259"/>
      <c r="I10" s="259"/>
      <c r="J10" s="259"/>
      <c r="K10" s="259"/>
      <c r="L10" s="3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</row>
    <row r="11" spans="1:46" s="184" customFormat="1" ht="16.5" customHeight="1" x14ac:dyDescent="0.2">
      <c r="A11" s="259"/>
      <c r="B11" s="187"/>
      <c r="C11" s="259"/>
      <c r="D11" s="259"/>
      <c r="E11" s="583" t="s">
        <v>2136</v>
      </c>
      <c r="F11" s="615"/>
      <c r="G11" s="615"/>
      <c r="H11" s="615"/>
      <c r="I11" s="259"/>
      <c r="J11" s="259"/>
      <c r="K11" s="259"/>
      <c r="L11" s="3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</row>
    <row r="12" spans="1:46" s="184" customFormat="1" x14ac:dyDescent="0.2">
      <c r="A12" s="259"/>
      <c r="B12" s="187"/>
      <c r="C12" s="259"/>
      <c r="D12" s="259"/>
      <c r="E12" s="259"/>
      <c r="F12" s="259"/>
      <c r="G12" s="259"/>
      <c r="H12" s="259"/>
      <c r="I12" s="259"/>
      <c r="J12" s="259"/>
      <c r="K12" s="259"/>
      <c r="L12" s="3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</row>
    <row r="13" spans="1:46" s="184" customFormat="1" ht="12" customHeight="1" x14ac:dyDescent="0.2">
      <c r="A13" s="259"/>
      <c r="B13" s="187"/>
      <c r="C13" s="259"/>
      <c r="D13" s="257" t="s">
        <v>14</v>
      </c>
      <c r="E13" s="259"/>
      <c r="F13" s="246" t="s">
        <v>1</v>
      </c>
      <c r="G13" s="259"/>
      <c r="H13" s="259"/>
      <c r="I13" s="257" t="s">
        <v>15</v>
      </c>
      <c r="J13" s="246" t="s">
        <v>1</v>
      </c>
      <c r="K13" s="259"/>
      <c r="L13" s="3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</row>
    <row r="14" spans="1:46" s="184" customFormat="1" ht="12" customHeight="1" x14ac:dyDescent="0.2">
      <c r="A14" s="259"/>
      <c r="B14" s="187"/>
      <c r="C14" s="259"/>
      <c r="D14" s="257" t="s">
        <v>16</v>
      </c>
      <c r="E14" s="259"/>
      <c r="F14" s="246" t="s">
        <v>17</v>
      </c>
      <c r="G14" s="259"/>
      <c r="H14" s="259"/>
      <c r="I14" s="257" t="s">
        <v>18</v>
      </c>
      <c r="J14" s="254"/>
      <c r="K14" s="259"/>
      <c r="L14" s="3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</row>
    <row r="15" spans="1:46" s="184" customFormat="1" ht="10.9" customHeight="1" x14ac:dyDescent="0.2">
      <c r="A15" s="259"/>
      <c r="B15" s="187"/>
      <c r="C15" s="259"/>
      <c r="D15" s="259"/>
      <c r="E15" s="259"/>
      <c r="F15" s="259"/>
      <c r="G15" s="259"/>
      <c r="H15" s="259"/>
      <c r="I15" s="259"/>
      <c r="J15" s="259"/>
      <c r="K15" s="259"/>
      <c r="L15" s="3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</row>
    <row r="16" spans="1:46" s="184" customFormat="1" ht="12" customHeight="1" x14ac:dyDescent="0.2">
      <c r="A16" s="259"/>
      <c r="B16" s="187"/>
      <c r="C16" s="259"/>
      <c r="D16" s="257" t="s">
        <v>19</v>
      </c>
      <c r="E16" s="259"/>
      <c r="F16" s="259"/>
      <c r="G16" s="259"/>
      <c r="H16" s="259"/>
      <c r="I16" s="257" t="s">
        <v>20</v>
      </c>
      <c r="J16" s="246" t="str">
        <f>IF('Rekapitulácia SO 02 Príst. B'!AN11="","",'Rekapitulácia SO 02 Príst. B'!AN11)</f>
        <v/>
      </c>
      <c r="K16" s="259"/>
      <c r="L16" s="39"/>
      <c r="S16" s="259"/>
      <c r="T16" s="259"/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</row>
    <row r="17" spans="1:31" s="184" customFormat="1" ht="18" customHeight="1" x14ac:dyDescent="0.2">
      <c r="A17" s="259"/>
      <c r="B17" s="187"/>
      <c r="C17" s="259"/>
      <c r="D17" s="259"/>
      <c r="E17" s="246" t="str">
        <f>IF('Rekapitulácia SO 02 Príst. B'!E12="","",'Rekapitulácia SO 02 Príst. B'!E12)</f>
        <v xml:space="preserve"> </v>
      </c>
      <c r="F17" s="259"/>
      <c r="G17" s="259"/>
      <c r="H17" s="259"/>
      <c r="I17" s="257" t="s">
        <v>22</v>
      </c>
      <c r="J17" s="246" t="str">
        <f>IF('Rekapitulácia SO 02 Príst. B'!AN12="","",'Rekapitulácia SO 02 Príst. B'!AN12)</f>
        <v/>
      </c>
      <c r="K17" s="259"/>
      <c r="L17" s="3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</row>
    <row r="18" spans="1:31" s="184" customFormat="1" ht="6.95" customHeight="1" x14ac:dyDescent="0.2">
      <c r="A18" s="259"/>
      <c r="B18" s="187"/>
      <c r="C18" s="259"/>
      <c r="D18" s="259"/>
      <c r="E18" s="259"/>
      <c r="F18" s="259"/>
      <c r="G18" s="259"/>
      <c r="H18" s="259"/>
      <c r="I18" s="259"/>
      <c r="J18" s="259"/>
      <c r="K18" s="259"/>
      <c r="L18" s="3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</row>
    <row r="19" spans="1:31" s="184" customFormat="1" ht="12" customHeight="1" x14ac:dyDescent="0.2">
      <c r="A19" s="259"/>
      <c r="B19" s="187"/>
      <c r="C19" s="259"/>
      <c r="D19" s="257" t="s">
        <v>23</v>
      </c>
      <c r="E19" s="259"/>
      <c r="F19" s="259"/>
      <c r="G19" s="259"/>
      <c r="H19" s="259"/>
      <c r="I19" s="257" t="s">
        <v>20</v>
      </c>
      <c r="J19" s="246" t="str">
        <f>'Rekapitulácia SO 02 Príst. B'!AN14</f>
        <v/>
      </c>
      <c r="K19" s="259"/>
      <c r="L19" s="3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</row>
    <row r="20" spans="1:31" s="184" customFormat="1" ht="18" customHeight="1" x14ac:dyDescent="0.2">
      <c r="A20" s="259"/>
      <c r="B20" s="187"/>
      <c r="C20" s="259"/>
      <c r="D20" s="259"/>
      <c r="E20" s="595" t="str">
        <f>'Rekapitulácia SO 02 Príst. B'!E15</f>
        <v xml:space="preserve"> </v>
      </c>
      <c r="F20" s="595"/>
      <c r="G20" s="595"/>
      <c r="H20" s="595"/>
      <c r="I20" s="257" t="s">
        <v>22</v>
      </c>
      <c r="J20" s="246" t="str">
        <f>'Rekapitulácia SO 02 Príst. B'!AN15</f>
        <v/>
      </c>
      <c r="K20" s="259"/>
      <c r="L20" s="3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</row>
    <row r="21" spans="1:31" s="184" customFormat="1" ht="6.95" customHeight="1" x14ac:dyDescent="0.2">
      <c r="A21" s="259"/>
      <c r="B21" s="187"/>
      <c r="C21" s="259"/>
      <c r="D21" s="259"/>
      <c r="E21" s="259"/>
      <c r="F21" s="259"/>
      <c r="G21" s="259"/>
      <c r="H21" s="259"/>
      <c r="I21" s="259"/>
      <c r="J21" s="259"/>
      <c r="K21" s="259"/>
      <c r="L21" s="3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</row>
    <row r="22" spans="1:31" s="184" customFormat="1" ht="12" customHeight="1" x14ac:dyDescent="0.2">
      <c r="A22" s="259"/>
      <c r="B22" s="187"/>
      <c r="C22" s="259"/>
      <c r="D22" s="257" t="s">
        <v>24</v>
      </c>
      <c r="E22" s="259"/>
      <c r="F22" s="259"/>
      <c r="G22" s="259"/>
      <c r="H22" s="259"/>
      <c r="I22" s="257" t="s">
        <v>20</v>
      </c>
      <c r="J22" s="246" t="s">
        <v>1</v>
      </c>
      <c r="K22" s="259"/>
      <c r="L22" s="3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</row>
    <row r="23" spans="1:31" s="184" customFormat="1" ht="18" customHeight="1" x14ac:dyDescent="0.2">
      <c r="A23" s="259"/>
      <c r="B23" s="187"/>
      <c r="C23" s="259"/>
      <c r="D23" s="259"/>
      <c r="E23" s="246" t="s">
        <v>25</v>
      </c>
      <c r="F23" s="259"/>
      <c r="G23" s="259"/>
      <c r="H23" s="259"/>
      <c r="I23" s="257" t="s">
        <v>22</v>
      </c>
      <c r="J23" s="246" t="s">
        <v>1</v>
      </c>
      <c r="K23" s="259"/>
      <c r="L23" s="3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</row>
    <row r="24" spans="1:31" s="184" customFormat="1" ht="6.95" customHeight="1" x14ac:dyDescent="0.2">
      <c r="A24" s="259"/>
      <c r="B24" s="187"/>
      <c r="C24" s="259"/>
      <c r="D24" s="259"/>
      <c r="E24" s="259"/>
      <c r="F24" s="259"/>
      <c r="G24" s="259"/>
      <c r="H24" s="259"/>
      <c r="I24" s="259"/>
      <c r="J24" s="259"/>
      <c r="K24" s="259"/>
      <c r="L24" s="3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</row>
    <row r="25" spans="1:31" s="184" customFormat="1" ht="12" customHeight="1" x14ac:dyDescent="0.2">
      <c r="A25" s="259"/>
      <c r="B25" s="187"/>
      <c r="C25" s="259"/>
      <c r="D25" s="257" t="s">
        <v>27</v>
      </c>
      <c r="E25" s="259"/>
      <c r="F25" s="259"/>
      <c r="G25" s="259"/>
      <c r="H25" s="259"/>
      <c r="I25" s="257" t="s">
        <v>20</v>
      </c>
      <c r="J25" s="246" t="s">
        <v>1</v>
      </c>
      <c r="K25" s="259"/>
      <c r="L25" s="3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</row>
    <row r="26" spans="1:31" s="184" customFormat="1" ht="18" customHeight="1" x14ac:dyDescent="0.2">
      <c r="A26" s="259"/>
      <c r="B26" s="187"/>
      <c r="C26" s="259"/>
      <c r="D26" s="259"/>
      <c r="E26" s="246" t="s">
        <v>28</v>
      </c>
      <c r="F26" s="259"/>
      <c r="G26" s="259"/>
      <c r="H26" s="259"/>
      <c r="I26" s="257" t="s">
        <v>22</v>
      </c>
      <c r="J26" s="246" t="s">
        <v>1</v>
      </c>
      <c r="K26" s="259"/>
      <c r="L26" s="3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</row>
    <row r="27" spans="1:31" s="184" customFormat="1" ht="6.95" customHeight="1" x14ac:dyDescent="0.2">
      <c r="A27" s="259"/>
      <c r="B27" s="187"/>
      <c r="C27" s="259"/>
      <c r="D27" s="259"/>
      <c r="E27" s="259"/>
      <c r="F27" s="259"/>
      <c r="G27" s="259"/>
      <c r="H27" s="259"/>
      <c r="I27" s="259"/>
      <c r="J27" s="259"/>
      <c r="K27" s="259"/>
      <c r="L27" s="3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</row>
    <row r="28" spans="1:31" s="184" customFormat="1" ht="12" customHeight="1" x14ac:dyDescent="0.2">
      <c r="A28" s="259"/>
      <c r="B28" s="187"/>
      <c r="C28" s="259"/>
      <c r="D28" s="257" t="s">
        <v>29</v>
      </c>
      <c r="E28" s="259"/>
      <c r="F28" s="259"/>
      <c r="G28" s="259"/>
      <c r="H28" s="259"/>
      <c r="I28" s="259"/>
      <c r="J28" s="259"/>
      <c r="K28" s="259"/>
      <c r="L28" s="3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</row>
    <row r="29" spans="1:31" s="8" customFormat="1" ht="16.5" customHeight="1" x14ac:dyDescent="0.2">
      <c r="A29" s="98"/>
      <c r="B29" s="99"/>
      <c r="C29" s="98"/>
      <c r="D29" s="98"/>
      <c r="E29" s="597" t="s">
        <v>1</v>
      </c>
      <c r="F29" s="597"/>
      <c r="G29" s="597"/>
      <c r="H29" s="597"/>
      <c r="I29" s="98"/>
      <c r="J29" s="98"/>
      <c r="K29" s="98"/>
      <c r="L29" s="100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</row>
    <row r="30" spans="1:31" s="184" customFormat="1" ht="6.95" customHeight="1" x14ac:dyDescent="0.2">
      <c r="A30" s="259"/>
      <c r="B30" s="187"/>
      <c r="C30" s="259"/>
      <c r="D30" s="259"/>
      <c r="E30" s="259"/>
      <c r="F30" s="259"/>
      <c r="G30" s="259"/>
      <c r="H30" s="259"/>
      <c r="I30" s="259"/>
      <c r="J30" s="259"/>
      <c r="K30" s="259"/>
      <c r="L30" s="3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</row>
    <row r="31" spans="1:31" s="184" customFormat="1" ht="6.95" customHeight="1" x14ac:dyDescent="0.2">
      <c r="A31" s="259"/>
      <c r="B31" s="187"/>
      <c r="C31" s="259"/>
      <c r="D31" s="63"/>
      <c r="E31" s="63"/>
      <c r="F31" s="63"/>
      <c r="G31" s="63"/>
      <c r="H31" s="63"/>
      <c r="I31" s="63"/>
      <c r="J31" s="63"/>
      <c r="K31" s="63"/>
      <c r="L31" s="3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</row>
    <row r="32" spans="1:31" s="184" customFormat="1" ht="25.35" customHeight="1" x14ac:dyDescent="0.2">
      <c r="A32" s="259"/>
      <c r="B32" s="187"/>
      <c r="C32" s="259"/>
      <c r="D32" s="101" t="s">
        <v>30</v>
      </c>
      <c r="E32" s="259"/>
      <c r="F32" s="259"/>
      <c r="G32" s="259"/>
      <c r="H32" s="259"/>
      <c r="I32" s="259"/>
      <c r="J32" s="256"/>
      <c r="K32" s="259"/>
      <c r="L32" s="3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</row>
    <row r="33" spans="1:31" s="184" customFormat="1" ht="6.95" customHeight="1" x14ac:dyDescent="0.2">
      <c r="A33" s="259"/>
      <c r="B33" s="187"/>
      <c r="C33" s="259"/>
      <c r="D33" s="63"/>
      <c r="E33" s="63"/>
      <c r="F33" s="63"/>
      <c r="G33" s="63"/>
      <c r="H33" s="63"/>
      <c r="I33" s="63"/>
      <c r="J33" s="63"/>
      <c r="K33" s="63"/>
      <c r="L33" s="3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</row>
    <row r="34" spans="1:31" s="184" customFormat="1" ht="14.45" customHeight="1" x14ac:dyDescent="0.2">
      <c r="A34" s="259"/>
      <c r="B34" s="187"/>
      <c r="C34" s="259"/>
      <c r="D34" s="259"/>
      <c r="E34" s="259"/>
      <c r="F34" s="250" t="s">
        <v>32</v>
      </c>
      <c r="G34" s="259"/>
      <c r="H34" s="259"/>
      <c r="I34" s="250" t="s">
        <v>31</v>
      </c>
      <c r="J34" s="250" t="s">
        <v>33</v>
      </c>
      <c r="K34" s="259"/>
      <c r="L34" s="3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</row>
    <row r="35" spans="1:31" s="184" customFormat="1" ht="14.45" customHeight="1" x14ac:dyDescent="0.2">
      <c r="A35" s="259"/>
      <c r="B35" s="187"/>
      <c r="C35" s="259"/>
      <c r="D35" s="258" t="s">
        <v>34</v>
      </c>
      <c r="E35" s="32" t="s">
        <v>35</v>
      </c>
      <c r="F35" s="102">
        <f>ROUND((SUM(BE132:BE260)),  2)</f>
        <v>0</v>
      </c>
      <c r="G35" s="103"/>
      <c r="H35" s="103"/>
      <c r="I35" s="104">
        <v>0.2</v>
      </c>
      <c r="J35" s="102">
        <f>ROUND(((SUM(BE132:BE260))*I35),  2)</f>
        <v>0</v>
      </c>
      <c r="K35" s="259"/>
      <c r="L35" s="3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</row>
    <row r="36" spans="1:31" s="184" customFormat="1" ht="14.45" customHeight="1" x14ac:dyDescent="0.2">
      <c r="A36" s="259"/>
      <c r="B36" s="187"/>
      <c r="C36" s="259"/>
      <c r="D36" s="259"/>
      <c r="E36" s="32" t="s">
        <v>36</v>
      </c>
      <c r="F36" s="105"/>
      <c r="G36" s="259"/>
      <c r="H36" s="259"/>
      <c r="I36" s="106">
        <v>0.23</v>
      </c>
      <c r="J36" s="105"/>
      <c r="K36" s="259"/>
      <c r="L36" s="3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</row>
    <row r="37" spans="1:31" s="184" customFormat="1" ht="14.45" hidden="1" customHeight="1" x14ac:dyDescent="0.2">
      <c r="A37" s="259"/>
      <c r="B37" s="187"/>
      <c r="C37" s="259"/>
      <c r="D37" s="259"/>
      <c r="E37" s="257" t="s">
        <v>37</v>
      </c>
      <c r="F37" s="105">
        <f>ROUND((SUM(BG132:BG260)),  2)</f>
        <v>0</v>
      </c>
      <c r="G37" s="259"/>
      <c r="H37" s="259"/>
      <c r="I37" s="106">
        <v>0.2</v>
      </c>
      <c r="J37" s="105"/>
      <c r="K37" s="259"/>
      <c r="L37" s="3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</row>
    <row r="38" spans="1:31" s="184" customFormat="1" ht="14.45" hidden="1" customHeight="1" x14ac:dyDescent="0.2">
      <c r="A38" s="259"/>
      <c r="B38" s="187"/>
      <c r="C38" s="259"/>
      <c r="D38" s="259"/>
      <c r="E38" s="257" t="s">
        <v>38</v>
      </c>
      <c r="F38" s="105">
        <f>ROUND((SUM(BH132:BH260)),  2)</f>
        <v>0</v>
      </c>
      <c r="G38" s="259"/>
      <c r="H38" s="259"/>
      <c r="I38" s="106">
        <v>0.2</v>
      </c>
      <c r="J38" s="105"/>
      <c r="K38" s="259"/>
      <c r="L38" s="3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</row>
    <row r="39" spans="1:31" s="184" customFormat="1" ht="14.45" hidden="1" customHeight="1" x14ac:dyDescent="0.2">
      <c r="A39" s="259"/>
      <c r="B39" s="187"/>
      <c r="C39" s="259"/>
      <c r="D39" s="259"/>
      <c r="E39" s="32" t="s">
        <v>39</v>
      </c>
      <c r="F39" s="102">
        <f>ROUND((SUM(BI132:BI260)),  2)</f>
        <v>0</v>
      </c>
      <c r="G39" s="103"/>
      <c r="H39" s="103"/>
      <c r="I39" s="104">
        <v>0</v>
      </c>
      <c r="J39" s="102"/>
      <c r="K39" s="259"/>
      <c r="L39" s="3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</row>
    <row r="40" spans="1:31" s="184" customFormat="1" ht="6.95" customHeight="1" x14ac:dyDescent="0.2">
      <c r="A40" s="259"/>
      <c r="B40" s="187"/>
      <c r="C40" s="259"/>
      <c r="D40" s="259"/>
      <c r="E40" s="259"/>
      <c r="F40" s="259"/>
      <c r="G40" s="259"/>
      <c r="H40" s="259"/>
      <c r="I40" s="259"/>
      <c r="J40" s="259"/>
      <c r="K40" s="259"/>
      <c r="L40" s="3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</row>
    <row r="41" spans="1:31" s="184" customFormat="1" ht="25.35" customHeight="1" x14ac:dyDescent="0.2">
      <c r="A41" s="259"/>
      <c r="B41" s="187"/>
      <c r="C41" s="107"/>
      <c r="D41" s="108" t="s">
        <v>40</v>
      </c>
      <c r="E41" s="57"/>
      <c r="F41" s="57"/>
      <c r="G41" s="109" t="s">
        <v>41</v>
      </c>
      <c r="H41" s="110" t="s">
        <v>42</v>
      </c>
      <c r="I41" s="57"/>
      <c r="J41" s="111"/>
      <c r="K41" s="112"/>
      <c r="L41" s="3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</row>
    <row r="42" spans="1:31" s="184" customFormat="1" ht="14.45" customHeight="1" x14ac:dyDescent="0.2">
      <c r="A42" s="259"/>
      <c r="B42" s="187"/>
      <c r="C42" s="259"/>
      <c r="D42" s="259"/>
      <c r="E42" s="259"/>
      <c r="F42" s="259"/>
      <c r="G42" s="259"/>
      <c r="H42" s="259"/>
      <c r="I42" s="259"/>
      <c r="J42" s="259"/>
      <c r="K42" s="259"/>
      <c r="L42" s="3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</row>
    <row r="43" spans="1:31" ht="14.45" customHeight="1" x14ac:dyDescent="0.2">
      <c r="B43" s="17"/>
      <c r="L43" s="17"/>
    </row>
    <row r="44" spans="1:31" ht="14.45" customHeight="1" x14ac:dyDescent="0.2">
      <c r="B44" s="17"/>
      <c r="L44" s="17"/>
    </row>
    <row r="45" spans="1:31" ht="14.45" customHeight="1" x14ac:dyDescent="0.2">
      <c r="B45" s="17"/>
      <c r="L45" s="17"/>
    </row>
    <row r="46" spans="1:31" ht="14.45" customHeight="1" x14ac:dyDescent="0.2">
      <c r="B46" s="17"/>
      <c r="L46" s="17"/>
    </row>
    <row r="47" spans="1:31" ht="14.45" customHeight="1" x14ac:dyDescent="0.2">
      <c r="B47" s="17"/>
      <c r="L47" s="17"/>
    </row>
    <row r="48" spans="1:31" ht="14.45" customHeight="1" x14ac:dyDescent="0.2">
      <c r="B48" s="17"/>
      <c r="L48" s="17"/>
    </row>
    <row r="49" spans="1:31" ht="14.45" customHeight="1" x14ac:dyDescent="0.2">
      <c r="B49" s="17"/>
      <c r="L49" s="17"/>
    </row>
    <row r="50" spans="1:31" s="184" customFormat="1" ht="14.45" customHeight="1" x14ac:dyDescent="0.2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184" customFormat="1" ht="12.75" x14ac:dyDescent="0.2">
      <c r="A61" s="259"/>
      <c r="B61" s="187"/>
      <c r="C61" s="259"/>
      <c r="D61" s="42" t="s">
        <v>45</v>
      </c>
      <c r="E61" s="249"/>
      <c r="F61" s="113" t="s">
        <v>46</v>
      </c>
      <c r="G61" s="42" t="s">
        <v>45</v>
      </c>
      <c r="H61" s="249"/>
      <c r="I61" s="249"/>
      <c r="J61" s="114" t="s">
        <v>46</v>
      </c>
      <c r="K61" s="249"/>
      <c r="L61" s="3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184" customFormat="1" ht="12.75" x14ac:dyDescent="0.2">
      <c r="A65" s="259"/>
      <c r="B65" s="187"/>
      <c r="C65" s="259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59"/>
      <c r="T65" s="259"/>
      <c r="U65" s="259"/>
      <c r="V65" s="259"/>
      <c r="W65" s="259"/>
      <c r="X65" s="259"/>
      <c r="Y65" s="259"/>
      <c r="Z65" s="259"/>
      <c r="AA65" s="259"/>
      <c r="AB65" s="259"/>
      <c r="AC65" s="259"/>
      <c r="AD65" s="259"/>
      <c r="AE65" s="25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184" customFormat="1" ht="12.75" x14ac:dyDescent="0.2">
      <c r="A76" s="259"/>
      <c r="B76" s="187"/>
      <c r="C76" s="259"/>
      <c r="D76" s="42" t="s">
        <v>45</v>
      </c>
      <c r="E76" s="249"/>
      <c r="F76" s="113" t="s">
        <v>46</v>
      </c>
      <c r="G76" s="42" t="s">
        <v>45</v>
      </c>
      <c r="H76" s="249"/>
      <c r="I76" s="249"/>
      <c r="J76" s="114" t="s">
        <v>46</v>
      </c>
      <c r="K76" s="249"/>
      <c r="L76" s="3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</row>
    <row r="77" spans="1:31" s="184" customFormat="1" ht="14.45" customHeight="1" x14ac:dyDescent="0.2">
      <c r="A77" s="25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59"/>
      <c r="T77" s="259"/>
      <c r="U77" s="259"/>
      <c r="V77" s="259"/>
      <c r="W77" s="259"/>
      <c r="X77" s="259"/>
      <c r="Y77" s="259"/>
      <c r="Z77" s="259"/>
      <c r="AA77" s="259"/>
      <c r="AB77" s="259"/>
      <c r="AC77" s="259"/>
      <c r="AD77" s="259"/>
      <c r="AE77" s="259"/>
    </row>
    <row r="81" spans="1:31" s="184" customFormat="1" ht="6.95" customHeight="1" x14ac:dyDescent="0.2">
      <c r="A81" s="25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59"/>
      <c r="T81" s="259"/>
      <c r="U81" s="259"/>
      <c r="V81" s="259"/>
      <c r="W81" s="259"/>
      <c r="X81" s="259"/>
      <c r="Y81" s="259"/>
      <c r="Z81" s="259"/>
      <c r="AA81" s="259"/>
      <c r="AB81" s="259"/>
      <c r="AC81" s="259"/>
      <c r="AD81" s="259"/>
      <c r="AE81" s="259"/>
    </row>
    <row r="82" spans="1:31" s="184" customFormat="1" ht="24.95" customHeight="1" x14ac:dyDescent="0.2">
      <c r="A82" s="259"/>
      <c r="B82" s="187"/>
      <c r="C82" s="18" t="s">
        <v>136</v>
      </c>
      <c r="D82" s="259"/>
      <c r="E82" s="259"/>
      <c r="F82" s="259"/>
      <c r="G82" s="259"/>
      <c r="H82" s="259"/>
      <c r="I82" s="259"/>
      <c r="J82" s="259"/>
      <c r="K82" s="259"/>
      <c r="L82" s="39"/>
      <c r="S82" s="259"/>
      <c r="T82" s="259"/>
      <c r="U82" s="259"/>
      <c r="V82" s="259"/>
      <c r="W82" s="259"/>
      <c r="X82" s="259"/>
      <c r="Y82" s="259"/>
      <c r="Z82" s="259"/>
      <c r="AA82" s="259"/>
      <c r="AB82" s="259"/>
      <c r="AC82" s="259"/>
      <c r="AD82" s="259"/>
      <c r="AE82" s="259"/>
    </row>
    <row r="83" spans="1:31" s="184" customFormat="1" ht="6.95" customHeight="1" x14ac:dyDescent="0.2">
      <c r="A83" s="259"/>
      <c r="B83" s="187"/>
      <c r="C83" s="259"/>
      <c r="D83" s="259"/>
      <c r="E83" s="259"/>
      <c r="F83" s="259"/>
      <c r="G83" s="259"/>
      <c r="H83" s="259"/>
      <c r="I83" s="259"/>
      <c r="J83" s="259"/>
      <c r="K83" s="259"/>
      <c r="L83" s="39"/>
      <c r="S83" s="259"/>
      <c r="T83" s="259"/>
      <c r="U83" s="259"/>
      <c r="V83" s="259"/>
      <c r="W83" s="259"/>
      <c r="X83" s="259"/>
      <c r="Y83" s="259"/>
      <c r="Z83" s="259"/>
      <c r="AA83" s="259"/>
      <c r="AB83" s="259"/>
      <c r="AC83" s="259"/>
      <c r="AD83" s="259"/>
      <c r="AE83" s="259"/>
    </row>
    <row r="84" spans="1:31" s="184" customFormat="1" ht="12" customHeight="1" x14ac:dyDescent="0.2">
      <c r="A84" s="259"/>
      <c r="B84" s="187"/>
      <c r="C84" s="257" t="s">
        <v>13</v>
      </c>
      <c r="D84" s="259"/>
      <c r="E84" s="259"/>
      <c r="F84" s="259"/>
      <c r="G84" s="259"/>
      <c r="H84" s="259"/>
      <c r="I84" s="259"/>
      <c r="J84" s="259"/>
      <c r="K84" s="259"/>
      <c r="L84" s="39"/>
      <c r="S84" s="259"/>
      <c r="T84" s="259"/>
      <c r="U84" s="259"/>
      <c r="V84" s="259"/>
      <c r="W84" s="259"/>
      <c r="X84" s="259"/>
      <c r="Y84" s="259"/>
      <c r="Z84" s="259"/>
      <c r="AA84" s="259"/>
      <c r="AB84" s="259"/>
      <c r="AC84" s="259"/>
      <c r="AD84" s="259"/>
      <c r="AE84" s="259"/>
    </row>
    <row r="85" spans="1:31" s="184" customFormat="1" ht="16.5" customHeight="1" x14ac:dyDescent="0.2">
      <c r="A85" s="259"/>
      <c r="B85" s="187"/>
      <c r="C85" s="259"/>
      <c r="D85" s="259"/>
      <c r="E85" s="612" t="str">
        <f>E7</f>
        <v>SOŠ PZ Pezinok, rekonštrukcia ubytovne A a B</v>
      </c>
      <c r="F85" s="613"/>
      <c r="G85" s="613"/>
      <c r="H85" s="613"/>
      <c r="I85" s="259"/>
      <c r="J85" s="259"/>
      <c r="K85" s="259"/>
      <c r="L85" s="3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</row>
    <row r="86" spans="1:31" ht="12" customHeight="1" x14ac:dyDescent="0.2">
      <c r="B86" s="17"/>
      <c r="C86" s="257" t="s">
        <v>130</v>
      </c>
      <c r="L86" s="17"/>
    </row>
    <row r="87" spans="1:31" s="184" customFormat="1" ht="16.5" customHeight="1" x14ac:dyDescent="0.2">
      <c r="A87" s="259"/>
      <c r="B87" s="187"/>
      <c r="C87" s="259"/>
      <c r="D87" s="259"/>
      <c r="E87" s="612" t="s">
        <v>1902</v>
      </c>
      <c r="F87" s="615"/>
      <c r="G87" s="615"/>
      <c r="H87" s="615"/>
      <c r="I87" s="259"/>
      <c r="J87" s="259"/>
      <c r="K87" s="259"/>
      <c r="L87" s="39"/>
      <c r="S87" s="259"/>
      <c r="T87" s="259"/>
      <c r="U87" s="259"/>
      <c r="V87" s="259"/>
      <c r="W87" s="259"/>
      <c r="X87" s="259"/>
      <c r="Y87" s="259"/>
      <c r="Z87" s="259"/>
      <c r="AA87" s="259"/>
      <c r="AB87" s="259"/>
      <c r="AC87" s="259"/>
      <c r="AD87" s="259"/>
      <c r="AE87" s="259"/>
    </row>
    <row r="88" spans="1:31" s="184" customFormat="1" ht="12" customHeight="1" x14ac:dyDescent="0.2">
      <c r="A88" s="259"/>
      <c r="B88" s="187"/>
      <c r="C88" s="257" t="s">
        <v>132</v>
      </c>
      <c r="D88" s="259"/>
      <c r="E88" s="259"/>
      <c r="F88" s="259"/>
      <c r="G88" s="259"/>
      <c r="H88" s="259"/>
      <c r="I88" s="259"/>
      <c r="J88" s="259"/>
      <c r="K88" s="259"/>
      <c r="L88" s="39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</row>
    <row r="89" spans="1:31" s="184" customFormat="1" ht="16.5" customHeight="1" x14ac:dyDescent="0.2">
      <c r="A89" s="259"/>
      <c r="B89" s="187"/>
      <c r="C89" s="259"/>
      <c r="D89" s="259"/>
      <c r="E89" s="583" t="str">
        <f>E11</f>
        <v>02.02 - Zdravotechnika</v>
      </c>
      <c r="F89" s="615"/>
      <c r="G89" s="615"/>
      <c r="H89" s="615"/>
      <c r="I89" s="259"/>
      <c r="J89" s="259"/>
      <c r="K89" s="259"/>
      <c r="L89" s="39"/>
      <c r="S89" s="259"/>
      <c r="T89" s="259"/>
      <c r="U89" s="259"/>
      <c r="V89" s="259"/>
      <c r="W89" s="259"/>
      <c r="X89" s="259"/>
      <c r="Y89" s="259"/>
      <c r="Z89" s="259"/>
      <c r="AA89" s="259"/>
      <c r="AB89" s="259"/>
      <c r="AC89" s="259"/>
      <c r="AD89" s="259"/>
      <c r="AE89" s="259"/>
    </row>
    <row r="90" spans="1:31" s="184" customFormat="1" ht="6.95" customHeight="1" x14ac:dyDescent="0.2">
      <c r="A90" s="259"/>
      <c r="B90" s="187"/>
      <c r="C90" s="259"/>
      <c r="D90" s="259"/>
      <c r="E90" s="259"/>
      <c r="F90" s="259"/>
      <c r="G90" s="259"/>
      <c r="H90" s="259"/>
      <c r="I90" s="259"/>
      <c r="J90" s="259"/>
      <c r="K90" s="259"/>
      <c r="L90" s="39"/>
      <c r="S90" s="259"/>
      <c r="T90" s="259"/>
      <c r="U90" s="259"/>
      <c r="V90" s="259"/>
      <c r="W90" s="259"/>
      <c r="X90" s="259"/>
      <c r="Y90" s="259"/>
      <c r="Z90" s="259"/>
      <c r="AA90" s="259"/>
      <c r="AB90" s="259"/>
      <c r="AC90" s="259"/>
      <c r="AD90" s="259"/>
      <c r="AE90" s="259"/>
    </row>
    <row r="91" spans="1:31" s="184" customFormat="1" ht="12" customHeight="1" x14ac:dyDescent="0.2">
      <c r="A91" s="259"/>
      <c r="B91" s="187"/>
      <c r="C91" s="257" t="s">
        <v>16</v>
      </c>
      <c r="D91" s="259"/>
      <c r="E91" s="259"/>
      <c r="F91" s="246" t="str">
        <f>F14</f>
        <v>Pezinok</v>
      </c>
      <c r="G91" s="259"/>
      <c r="H91" s="259"/>
      <c r="I91" s="257" t="s">
        <v>18</v>
      </c>
      <c r="J91" s="254" t="str">
        <f>IF(J14="","",J14)</f>
        <v/>
      </c>
      <c r="K91" s="259"/>
      <c r="L91" s="39"/>
      <c r="S91" s="259"/>
      <c r="T91" s="259"/>
      <c r="U91" s="259"/>
      <c r="V91" s="259"/>
      <c r="W91" s="259"/>
      <c r="X91" s="259"/>
      <c r="Y91" s="259"/>
      <c r="Z91" s="259"/>
      <c r="AA91" s="259"/>
      <c r="AB91" s="259"/>
      <c r="AC91" s="259"/>
      <c r="AD91" s="259"/>
      <c r="AE91" s="259"/>
    </row>
    <row r="92" spans="1:31" s="184" customFormat="1" ht="6.95" customHeight="1" x14ac:dyDescent="0.2">
      <c r="A92" s="259"/>
      <c r="B92" s="187"/>
      <c r="C92" s="259"/>
      <c r="D92" s="259"/>
      <c r="E92" s="259"/>
      <c r="F92" s="259"/>
      <c r="G92" s="259"/>
      <c r="H92" s="259"/>
      <c r="I92" s="259"/>
      <c r="J92" s="259"/>
      <c r="K92" s="259"/>
      <c r="L92" s="39"/>
      <c r="S92" s="259"/>
      <c r="T92" s="259"/>
      <c r="U92" s="259"/>
      <c r="V92" s="259"/>
      <c r="W92" s="259"/>
      <c r="X92" s="259"/>
      <c r="Y92" s="259"/>
      <c r="Z92" s="259"/>
      <c r="AA92" s="259"/>
      <c r="AB92" s="259"/>
      <c r="AC92" s="259"/>
      <c r="AD92" s="259"/>
      <c r="AE92" s="259"/>
    </row>
    <row r="93" spans="1:31" s="184" customFormat="1" ht="25.7" customHeight="1" x14ac:dyDescent="0.2">
      <c r="A93" s="259"/>
      <c r="B93" s="187"/>
      <c r="C93" s="257" t="s">
        <v>19</v>
      </c>
      <c r="D93" s="259"/>
      <c r="E93" s="259"/>
      <c r="F93" s="246" t="str">
        <f>E17</f>
        <v xml:space="preserve"> </v>
      </c>
      <c r="G93" s="259"/>
      <c r="H93" s="259"/>
      <c r="I93" s="257" t="s">
        <v>24</v>
      </c>
      <c r="J93" s="248" t="str">
        <f>E23</f>
        <v>Ing. arch. Rudolf Melčak, SKA</v>
      </c>
      <c r="K93" s="259"/>
      <c r="L93" s="39"/>
      <c r="S93" s="259"/>
      <c r="T93" s="259"/>
      <c r="U93" s="259"/>
      <c r="V93" s="259"/>
      <c r="W93" s="259"/>
      <c r="X93" s="259"/>
      <c r="Y93" s="259"/>
      <c r="Z93" s="259"/>
      <c r="AA93" s="259"/>
      <c r="AB93" s="259"/>
      <c r="AC93" s="259"/>
      <c r="AD93" s="259"/>
      <c r="AE93" s="259"/>
    </row>
    <row r="94" spans="1:31" s="184" customFormat="1" ht="15.2" customHeight="1" x14ac:dyDescent="0.2">
      <c r="A94" s="259"/>
      <c r="B94" s="187"/>
      <c r="C94" s="257" t="s">
        <v>23</v>
      </c>
      <c r="D94" s="259"/>
      <c r="E94" s="259"/>
      <c r="F94" s="246" t="str">
        <f>IF(E20="","",E20)</f>
        <v xml:space="preserve"> </v>
      </c>
      <c r="G94" s="259"/>
      <c r="H94" s="259"/>
      <c r="I94" s="257" t="s">
        <v>27</v>
      </c>
      <c r="J94" s="248" t="str">
        <f>E26</f>
        <v>Rosoft s.r.o.</v>
      </c>
      <c r="K94" s="259"/>
      <c r="L94" s="39"/>
      <c r="S94" s="259"/>
      <c r="T94" s="259"/>
      <c r="U94" s="259"/>
      <c r="V94" s="259"/>
      <c r="W94" s="259"/>
      <c r="X94" s="259"/>
      <c r="Y94" s="259"/>
      <c r="Z94" s="259"/>
      <c r="AA94" s="259"/>
      <c r="AB94" s="259"/>
      <c r="AC94" s="259"/>
      <c r="AD94" s="259"/>
      <c r="AE94" s="259"/>
    </row>
    <row r="95" spans="1:31" s="184" customFormat="1" ht="10.35" customHeight="1" x14ac:dyDescent="0.2">
      <c r="A95" s="259"/>
      <c r="B95" s="187"/>
      <c r="C95" s="259"/>
      <c r="D95" s="259"/>
      <c r="E95" s="259"/>
      <c r="F95" s="259"/>
      <c r="G95" s="259"/>
      <c r="H95" s="259"/>
      <c r="I95" s="259"/>
      <c r="J95" s="259"/>
      <c r="K95" s="259"/>
      <c r="L95" s="39"/>
      <c r="S95" s="259"/>
      <c r="T95" s="259"/>
      <c r="U95" s="259"/>
      <c r="V95" s="259"/>
      <c r="W95" s="259"/>
      <c r="X95" s="259"/>
      <c r="Y95" s="259"/>
      <c r="Z95" s="259"/>
      <c r="AA95" s="259"/>
      <c r="AB95" s="259"/>
      <c r="AC95" s="259"/>
      <c r="AD95" s="259"/>
      <c r="AE95" s="259"/>
    </row>
    <row r="96" spans="1:31" s="184" customFormat="1" ht="29.25" customHeight="1" x14ac:dyDescent="0.2">
      <c r="A96" s="259"/>
      <c r="B96" s="187"/>
      <c r="C96" s="115" t="s">
        <v>137</v>
      </c>
      <c r="D96" s="107"/>
      <c r="E96" s="107"/>
      <c r="F96" s="107"/>
      <c r="G96" s="107"/>
      <c r="H96" s="107"/>
      <c r="I96" s="107"/>
      <c r="J96" s="116" t="s">
        <v>138</v>
      </c>
      <c r="K96" s="107"/>
      <c r="L96" s="39"/>
      <c r="S96" s="259"/>
      <c r="T96" s="259"/>
      <c r="U96" s="259"/>
      <c r="V96" s="259"/>
      <c r="W96" s="259"/>
      <c r="X96" s="259"/>
      <c r="Y96" s="259"/>
      <c r="Z96" s="259"/>
      <c r="AA96" s="259"/>
      <c r="AB96" s="259"/>
      <c r="AC96" s="259"/>
      <c r="AD96" s="259"/>
      <c r="AE96" s="259"/>
    </row>
    <row r="97" spans="1:47" s="184" customFormat="1" ht="10.35" customHeight="1" x14ac:dyDescent="0.2">
      <c r="A97" s="259"/>
      <c r="B97" s="187"/>
      <c r="C97" s="259"/>
      <c r="D97" s="259"/>
      <c r="E97" s="259"/>
      <c r="F97" s="259"/>
      <c r="G97" s="259"/>
      <c r="H97" s="259"/>
      <c r="I97" s="259"/>
      <c r="J97" s="259"/>
      <c r="K97" s="259"/>
      <c r="L97" s="39"/>
      <c r="S97" s="259"/>
      <c r="T97" s="259"/>
      <c r="U97" s="259"/>
      <c r="V97" s="259"/>
      <c r="W97" s="259"/>
      <c r="X97" s="259"/>
      <c r="Y97" s="259"/>
      <c r="Z97" s="259"/>
      <c r="AA97" s="259"/>
      <c r="AB97" s="259"/>
      <c r="AC97" s="259"/>
      <c r="AD97" s="259"/>
      <c r="AE97" s="259"/>
    </row>
    <row r="98" spans="1:47" s="184" customFormat="1" ht="22.9" customHeight="1" x14ac:dyDescent="0.2">
      <c r="A98" s="259"/>
      <c r="B98" s="187"/>
      <c r="C98" s="117" t="s">
        <v>139</v>
      </c>
      <c r="D98" s="259"/>
      <c r="E98" s="259"/>
      <c r="F98" s="259"/>
      <c r="G98" s="259"/>
      <c r="H98" s="259"/>
      <c r="I98" s="259"/>
      <c r="J98" s="256"/>
      <c r="K98" s="259"/>
      <c r="L98" s="39"/>
      <c r="S98" s="259"/>
      <c r="T98" s="259"/>
      <c r="U98" s="259"/>
      <c r="V98" s="259"/>
      <c r="W98" s="259"/>
      <c r="X98" s="259"/>
      <c r="Y98" s="259"/>
      <c r="Z98" s="259"/>
      <c r="AA98" s="259"/>
      <c r="AB98" s="259"/>
      <c r="AC98" s="259"/>
      <c r="AD98" s="259"/>
      <c r="AE98" s="259"/>
      <c r="AU98" s="185" t="s">
        <v>140</v>
      </c>
    </row>
    <row r="99" spans="1:47" s="9" customFormat="1" ht="24.95" customHeight="1" x14ac:dyDescent="0.2">
      <c r="B99" s="118"/>
      <c r="D99" s="119" t="s">
        <v>141</v>
      </c>
      <c r="E99" s="120"/>
      <c r="F99" s="120"/>
      <c r="G99" s="120"/>
      <c r="H99" s="120"/>
      <c r="I99" s="120"/>
      <c r="J99" s="121"/>
      <c r="L99" s="118"/>
    </row>
    <row r="100" spans="1:47" s="244" customFormat="1" ht="19.899999999999999" customHeight="1" x14ac:dyDescent="0.2">
      <c r="B100" s="122"/>
      <c r="D100" s="123" t="s">
        <v>768</v>
      </c>
      <c r="E100" s="124"/>
      <c r="F100" s="124"/>
      <c r="G100" s="124"/>
      <c r="H100" s="124"/>
      <c r="I100" s="124"/>
      <c r="J100" s="125"/>
      <c r="L100" s="122"/>
    </row>
    <row r="101" spans="1:47" s="244" customFormat="1" ht="19.899999999999999" customHeight="1" x14ac:dyDescent="0.2">
      <c r="B101" s="122"/>
      <c r="D101" s="123" t="s">
        <v>770</v>
      </c>
      <c r="E101" s="124"/>
      <c r="F101" s="124"/>
      <c r="G101" s="124"/>
      <c r="H101" s="124"/>
      <c r="I101" s="124"/>
      <c r="J101" s="125"/>
      <c r="L101" s="122"/>
    </row>
    <row r="102" spans="1:47" s="244" customFormat="1" ht="19.899999999999999" customHeight="1" x14ac:dyDescent="0.2">
      <c r="B102" s="122"/>
      <c r="D102" s="123" t="s">
        <v>1197</v>
      </c>
      <c r="E102" s="124"/>
      <c r="F102" s="124"/>
      <c r="G102" s="124"/>
      <c r="H102" s="124"/>
      <c r="I102" s="124"/>
      <c r="J102" s="125"/>
      <c r="L102" s="122"/>
    </row>
    <row r="103" spans="1:47" s="9" customFormat="1" ht="24.95" customHeight="1" x14ac:dyDescent="0.2">
      <c r="B103" s="118"/>
      <c r="D103" s="119" t="s">
        <v>221</v>
      </c>
      <c r="E103" s="120"/>
      <c r="F103" s="120"/>
      <c r="G103" s="120"/>
      <c r="H103" s="120"/>
      <c r="I103" s="120"/>
      <c r="J103" s="121"/>
      <c r="L103" s="118"/>
    </row>
    <row r="104" spans="1:47" s="244" customFormat="1" ht="19.899999999999999" customHeight="1" x14ac:dyDescent="0.2">
      <c r="B104" s="122"/>
      <c r="D104" s="123" t="s">
        <v>223</v>
      </c>
      <c r="E104" s="124"/>
      <c r="F104" s="124"/>
      <c r="G104" s="124"/>
      <c r="H104" s="124"/>
      <c r="I104" s="124"/>
      <c r="J104" s="125"/>
      <c r="L104" s="122"/>
    </row>
    <row r="105" spans="1:47" s="244" customFormat="1" ht="19.899999999999999" customHeight="1" x14ac:dyDescent="0.2">
      <c r="B105" s="122"/>
      <c r="D105" s="123" t="s">
        <v>1198</v>
      </c>
      <c r="E105" s="124"/>
      <c r="F105" s="124"/>
      <c r="G105" s="124"/>
      <c r="H105" s="124"/>
      <c r="I105" s="124"/>
      <c r="J105" s="125"/>
      <c r="L105" s="122"/>
    </row>
    <row r="106" spans="1:47" s="244" customFormat="1" ht="19.899999999999999" customHeight="1" x14ac:dyDescent="0.2">
      <c r="B106" s="122"/>
      <c r="D106" s="123" t="s">
        <v>1199</v>
      </c>
      <c r="E106" s="124"/>
      <c r="F106" s="124"/>
      <c r="G106" s="124"/>
      <c r="H106" s="124"/>
      <c r="I106" s="124"/>
      <c r="J106" s="125"/>
      <c r="L106" s="122"/>
    </row>
    <row r="107" spans="1:47" s="244" customFormat="1" ht="19.899999999999999" customHeight="1" x14ac:dyDescent="0.2">
      <c r="B107" s="122"/>
      <c r="D107" s="123" t="s">
        <v>1200</v>
      </c>
      <c r="E107" s="124"/>
      <c r="F107" s="124"/>
      <c r="G107" s="124"/>
      <c r="H107" s="124"/>
      <c r="I107" s="124"/>
      <c r="J107" s="125"/>
      <c r="L107" s="122"/>
    </row>
    <row r="108" spans="1:47" s="244" customFormat="1" ht="19.899999999999999" customHeight="1" x14ac:dyDescent="0.2">
      <c r="B108" s="122"/>
      <c r="D108" s="123" t="s">
        <v>1201</v>
      </c>
      <c r="E108" s="124"/>
      <c r="F108" s="124"/>
      <c r="G108" s="124"/>
      <c r="H108" s="124"/>
      <c r="I108" s="124"/>
      <c r="J108" s="125"/>
      <c r="L108" s="122"/>
    </row>
    <row r="109" spans="1:47" s="244" customFormat="1" ht="19.899999999999999" customHeight="1" x14ac:dyDescent="0.2">
      <c r="B109" s="122"/>
      <c r="D109" s="123" t="s">
        <v>1202</v>
      </c>
      <c r="E109" s="124"/>
      <c r="F109" s="124"/>
      <c r="G109" s="124"/>
      <c r="H109" s="124"/>
      <c r="I109" s="124"/>
      <c r="J109" s="125"/>
      <c r="L109" s="122"/>
    </row>
    <row r="110" spans="1:47" s="244" customFormat="1" ht="19.899999999999999" customHeight="1" x14ac:dyDescent="0.2">
      <c r="B110" s="122"/>
      <c r="D110" s="123" t="s">
        <v>773</v>
      </c>
      <c r="E110" s="124"/>
      <c r="F110" s="124"/>
      <c r="G110" s="124"/>
      <c r="H110" s="124"/>
      <c r="I110" s="124"/>
      <c r="J110" s="125"/>
      <c r="L110" s="122"/>
    </row>
    <row r="111" spans="1:47" s="184" customFormat="1" ht="21.75" customHeight="1" x14ac:dyDescent="0.2">
      <c r="A111" s="259"/>
      <c r="B111" s="187"/>
      <c r="C111" s="259"/>
      <c r="D111" s="259"/>
      <c r="E111" s="259"/>
      <c r="F111" s="259"/>
      <c r="G111" s="259"/>
      <c r="H111" s="259"/>
      <c r="I111" s="259"/>
      <c r="J111" s="259"/>
      <c r="K111" s="259"/>
      <c r="L111" s="39"/>
      <c r="S111" s="259"/>
      <c r="T111" s="259"/>
      <c r="U111" s="259"/>
      <c r="V111" s="259"/>
      <c r="W111" s="259"/>
      <c r="X111" s="259"/>
      <c r="Y111" s="259"/>
      <c r="Z111" s="259"/>
      <c r="AA111" s="259"/>
      <c r="AB111" s="259"/>
      <c r="AC111" s="259"/>
      <c r="AD111" s="259"/>
      <c r="AE111" s="259"/>
    </row>
    <row r="112" spans="1:47" s="184" customFormat="1" ht="6.95" customHeight="1" x14ac:dyDescent="0.2">
      <c r="A112" s="259"/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9"/>
      <c r="S112" s="259"/>
      <c r="T112" s="259"/>
      <c r="U112" s="259"/>
      <c r="V112" s="259"/>
      <c r="W112" s="259"/>
      <c r="X112" s="259"/>
      <c r="Y112" s="259"/>
      <c r="Z112" s="259"/>
      <c r="AA112" s="259"/>
      <c r="AB112" s="259"/>
      <c r="AC112" s="259"/>
      <c r="AD112" s="259"/>
      <c r="AE112" s="259"/>
    </row>
    <row r="116" spans="1:31" s="184" customFormat="1" ht="6.95" customHeight="1" x14ac:dyDescent="0.2">
      <c r="A116" s="259"/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9"/>
      <c r="S116" s="259"/>
      <c r="T116" s="259"/>
      <c r="U116" s="259"/>
      <c r="V116" s="259"/>
      <c r="W116" s="259"/>
      <c r="X116" s="259"/>
      <c r="Y116" s="259"/>
      <c r="Z116" s="259"/>
      <c r="AA116" s="259"/>
      <c r="AB116" s="259"/>
      <c r="AC116" s="259"/>
      <c r="AD116" s="259"/>
      <c r="AE116" s="259"/>
    </row>
    <row r="117" spans="1:31" s="184" customFormat="1" ht="24.95" customHeight="1" x14ac:dyDescent="0.2">
      <c r="A117" s="259"/>
      <c r="B117" s="187"/>
      <c r="C117" s="18" t="s">
        <v>146</v>
      </c>
      <c r="D117" s="259"/>
      <c r="E117" s="259"/>
      <c r="F117" s="259"/>
      <c r="G117" s="259"/>
      <c r="H117" s="259"/>
      <c r="I117" s="259"/>
      <c r="J117" s="259"/>
      <c r="K117" s="259"/>
      <c r="L117" s="39"/>
      <c r="S117" s="259"/>
      <c r="T117" s="259"/>
      <c r="U117" s="259"/>
      <c r="V117" s="259"/>
      <c r="W117" s="259"/>
      <c r="X117" s="259"/>
      <c r="Y117" s="259"/>
      <c r="Z117" s="259"/>
      <c r="AA117" s="259"/>
      <c r="AB117" s="259"/>
      <c r="AC117" s="259"/>
      <c r="AD117" s="259"/>
      <c r="AE117" s="259"/>
    </row>
    <row r="118" spans="1:31" s="184" customFormat="1" ht="6.95" customHeight="1" x14ac:dyDescent="0.2">
      <c r="A118" s="259"/>
      <c r="B118" s="187"/>
      <c r="C118" s="259"/>
      <c r="D118" s="259"/>
      <c r="E118" s="259"/>
      <c r="F118" s="259"/>
      <c r="G118" s="259"/>
      <c r="H118" s="259"/>
      <c r="I118" s="259"/>
      <c r="J118" s="259"/>
      <c r="K118" s="259"/>
      <c r="L118" s="39"/>
      <c r="S118" s="259"/>
      <c r="T118" s="259"/>
      <c r="U118" s="259"/>
      <c r="V118" s="259"/>
      <c r="W118" s="259"/>
      <c r="X118" s="259"/>
      <c r="Y118" s="259"/>
      <c r="Z118" s="259"/>
      <c r="AA118" s="259"/>
      <c r="AB118" s="259"/>
      <c r="AC118" s="259"/>
      <c r="AD118" s="259"/>
      <c r="AE118" s="259"/>
    </row>
    <row r="119" spans="1:31" s="184" customFormat="1" ht="12" customHeight="1" x14ac:dyDescent="0.2">
      <c r="A119" s="259"/>
      <c r="B119" s="187"/>
      <c r="C119" s="257" t="s">
        <v>13</v>
      </c>
      <c r="D119" s="259"/>
      <c r="E119" s="259"/>
      <c r="F119" s="259"/>
      <c r="G119" s="259"/>
      <c r="H119" s="259"/>
      <c r="I119" s="259"/>
      <c r="J119" s="259"/>
      <c r="K119" s="259"/>
      <c r="L119" s="39"/>
      <c r="S119" s="259"/>
      <c r="T119" s="259"/>
      <c r="U119" s="259"/>
      <c r="V119" s="259"/>
      <c r="W119" s="259"/>
      <c r="X119" s="259"/>
      <c r="Y119" s="259"/>
      <c r="Z119" s="259"/>
      <c r="AA119" s="259"/>
      <c r="AB119" s="259"/>
      <c r="AC119" s="259"/>
      <c r="AD119" s="259"/>
      <c r="AE119" s="259"/>
    </row>
    <row r="120" spans="1:31" s="184" customFormat="1" ht="16.5" customHeight="1" x14ac:dyDescent="0.2">
      <c r="A120" s="259"/>
      <c r="B120" s="187"/>
      <c r="C120" s="259"/>
      <c r="D120" s="259"/>
      <c r="E120" s="612" t="str">
        <f>E7</f>
        <v>SOŠ PZ Pezinok, rekonštrukcia ubytovne A a B</v>
      </c>
      <c r="F120" s="613"/>
      <c r="G120" s="613"/>
      <c r="H120" s="613"/>
      <c r="I120" s="259"/>
      <c r="J120" s="259"/>
      <c r="K120" s="259"/>
      <c r="L120" s="39"/>
      <c r="S120" s="259"/>
      <c r="T120" s="259"/>
      <c r="U120" s="259"/>
      <c r="V120" s="259"/>
      <c r="W120" s="259"/>
      <c r="X120" s="259"/>
      <c r="Y120" s="259"/>
      <c r="Z120" s="259"/>
      <c r="AA120" s="259"/>
      <c r="AB120" s="259"/>
      <c r="AC120" s="259"/>
      <c r="AD120" s="259"/>
      <c r="AE120" s="259"/>
    </row>
    <row r="121" spans="1:31" ht="12" customHeight="1" x14ac:dyDescent="0.2">
      <c r="B121" s="17"/>
      <c r="C121" s="257" t="s">
        <v>130</v>
      </c>
      <c r="L121" s="17"/>
    </row>
    <row r="122" spans="1:31" s="184" customFormat="1" ht="16.5" customHeight="1" x14ac:dyDescent="0.2">
      <c r="A122" s="259"/>
      <c r="B122" s="187"/>
      <c r="C122" s="259"/>
      <c r="D122" s="259"/>
      <c r="E122" s="612" t="s">
        <v>1902</v>
      </c>
      <c r="F122" s="615"/>
      <c r="G122" s="615"/>
      <c r="H122" s="615"/>
      <c r="I122" s="259"/>
      <c r="J122" s="259"/>
      <c r="K122" s="259"/>
      <c r="L122" s="39"/>
      <c r="S122" s="259"/>
      <c r="T122" s="259"/>
      <c r="U122" s="259"/>
      <c r="V122" s="259"/>
      <c r="W122" s="259"/>
      <c r="X122" s="259"/>
      <c r="Y122" s="259"/>
      <c r="Z122" s="259"/>
      <c r="AA122" s="259"/>
      <c r="AB122" s="259"/>
      <c r="AC122" s="259"/>
      <c r="AD122" s="259"/>
      <c r="AE122" s="259"/>
    </row>
    <row r="123" spans="1:31" s="184" customFormat="1" ht="12" customHeight="1" x14ac:dyDescent="0.2">
      <c r="A123" s="259"/>
      <c r="B123" s="187"/>
      <c r="C123" s="257" t="s">
        <v>132</v>
      </c>
      <c r="D123" s="259"/>
      <c r="E123" s="259"/>
      <c r="F123" s="259"/>
      <c r="G123" s="259"/>
      <c r="H123" s="259"/>
      <c r="I123" s="259"/>
      <c r="J123" s="259"/>
      <c r="K123" s="259"/>
      <c r="L123" s="39"/>
      <c r="S123" s="259"/>
      <c r="T123" s="259"/>
      <c r="U123" s="259"/>
      <c r="V123" s="259"/>
      <c r="W123" s="259"/>
      <c r="X123" s="259"/>
      <c r="Y123" s="259"/>
      <c r="Z123" s="259"/>
      <c r="AA123" s="259"/>
      <c r="AB123" s="259"/>
      <c r="AC123" s="259"/>
      <c r="AD123" s="259"/>
      <c r="AE123" s="259"/>
    </row>
    <row r="124" spans="1:31" s="184" customFormat="1" ht="16.5" customHeight="1" x14ac:dyDescent="0.2">
      <c r="A124" s="259"/>
      <c r="B124" s="187"/>
      <c r="C124" s="259"/>
      <c r="D124" s="259"/>
      <c r="E124" s="583" t="str">
        <f>E11</f>
        <v>02.02 - Zdravotechnika</v>
      </c>
      <c r="F124" s="615"/>
      <c r="G124" s="615"/>
      <c r="H124" s="615"/>
      <c r="I124" s="259"/>
      <c r="J124" s="259"/>
      <c r="K124" s="259"/>
      <c r="L124" s="39"/>
      <c r="S124" s="259"/>
      <c r="T124" s="259"/>
      <c r="U124" s="259"/>
      <c r="V124" s="259"/>
      <c r="W124" s="259"/>
      <c r="X124" s="259"/>
      <c r="Y124" s="259"/>
      <c r="Z124" s="259"/>
      <c r="AA124" s="259"/>
      <c r="AB124" s="259"/>
      <c r="AC124" s="259"/>
      <c r="AD124" s="259"/>
      <c r="AE124" s="259"/>
    </row>
    <row r="125" spans="1:31" s="184" customFormat="1" ht="6.95" customHeight="1" x14ac:dyDescent="0.2">
      <c r="A125" s="259"/>
      <c r="B125" s="187"/>
      <c r="C125" s="259"/>
      <c r="D125" s="259"/>
      <c r="E125" s="259"/>
      <c r="F125" s="259"/>
      <c r="G125" s="259"/>
      <c r="H125" s="259"/>
      <c r="I125" s="259"/>
      <c r="J125" s="259"/>
      <c r="K125" s="259"/>
      <c r="L125" s="39"/>
      <c r="S125" s="259"/>
      <c r="T125" s="259"/>
      <c r="U125" s="259"/>
      <c r="V125" s="259"/>
      <c r="W125" s="259"/>
      <c r="X125" s="259"/>
      <c r="Y125" s="259"/>
      <c r="Z125" s="259"/>
      <c r="AA125" s="259"/>
      <c r="AB125" s="259"/>
      <c r="AC125" s="259"/>
      <c r="AD125" s="259"/>
      <c r="AE125" s="259"/>
    </row>
    <row r="126" spans="1:31" s="184" customFormat="1" ht="12" customHeight="1" x14ac:dyDescent="0.2">
      <c r="A126" s="259"/>
      <c r="B126" s="187"/>
      <c r="C126" s="257" t="s">
        <v>16</v>
      </c>
      <c r="D126" s="259"/>
      <c r="E126" s="259"/>
      <c r="F126" s="246" t="str">
        <f>F14</f>
        <v>Pezinok</v>
      </c>
      <c r="G126" s="259"/>
      <c r="H126" s="259"/>
      <c r="I126" s="257" t="s">
        <v>18</v>
      </c>
      <c r="J126" s="254" t="str">
        <f>IF(J14="","",J14)</f>
        <v/>
      </c>
      <c r="K126" s="259"/>
      <c r="L126" s="39"/>
      <c r="S126" s="259"/>
      <c r="T126" s="259"/>
      <c r="U126" s="259"/>
      <c r="V126" s="259"/>
      <c r="W126" s="259"/>
      <c r="X126" s="259"/>
      <c r="Y126" s="259"/>
      <c r="Z126" s="259"/>
      <c r="AA126" s="259"/>
      <c r="AB126" s="259"/>
      <c r="AC126" s="259"/>
      <c r="AD126" s="259"/>
      <c r="AE126" s="259"/>
    </row>
    <row r="127" spans="1:31" s="184" customFormat="1" ht="6.95" customHeight="1" x14ac:dyDescent="0.2">
      <c r="A127" s="259"/>
      <c r="B127" s="187"/>
      <c r="C127" s="259"/>
      <c r="D127" s="259"/>
      <c r="E127" s="259"/>
      <c r="F127" s="259"/>
      <c r="G127" s="259"/>
      <c r="H127" s="259"/>
      <c r="I127" s="259"/>
      <c r="J127" s="259"/>
      <c r="K127" s="259"/>
      <c r="L127" s="39"/>
      <c r="S127" s="259"/>
      <c r="T127" s="259"/>
      <c r="U127" s="259"/>
      <c r="V127" s="259"/>
      <c r="W127" s="259"/>
      <c r="X127" s="259"/>
      <c r="Y127" s="259"/>
      <c r="Z127" s="259"/>
      <c r="AA127" s="259"/>
      <c r="AB127" s="259"/>
      <c r="AC127" s="259"/>
      <c r="AD127" s="259"/>
      <c r="AE127" s="259"/>
    </row>
    <row r="128" spans="1:31" s="184" customFormat="1" ht="25.7" customHeight="1" x14ac:dyDescent="0.2">
      <c r="A128" s="259"/>
      <c r="B128" s="187"/>
      <c r="C128" s="257" t="s">
        <v>19</v>
      </c>
      <c r="D128" s="259"/>
      <c r="E128" s="259"/>
      <c r="F128" s="246" t="str">
        <f>E17</f>
        <v xml:space="preserve"> </v>
      </c>
      <c r="G128" s="259"/>
      <c r="H128" s="259"/>
      <c r="I128" s="257" t="s">
        <v>24</v>
      </c>
      <c r="J128" s="248" t="str">
        <f>E23</f>
        <v>Ing. arch. Rudolf Melčak, SKA</v>
      </c>
      <c r="K128" s="259"/>
      <c r="L128" s="39"/>
      <c r="S128" s="259"/>
      <c r="T128" s="259"/>
      <c r="U128" s="259"/>
      <c r="V128" s="259"/>
      <c r="W128" s="259"/>
      <c r="X128" s="259"/>
      <c r="Y128" s="259"/>
      <c r="Z128" s="259"/>
      <c r="AA128" s="259"/>
      <c r="AB128" s="259"/>
      <c r="AC128" s="259"/>
      <c r="AD128" s="259"/>
      <c r="AE128" s="259"/>
    </row>
    <row r="129" spans="1:65" s="184" customFormat="1" ht="15.2" customHeight="1" x14ac:dyDescent="0.2">
      <c r="A129" s="259"/>
      <c r="B129" s="187"/>
      <c r="C129" s="257" t="s">
        <v>23</v>
      </c>
      <c r="D129" s="259"/>
      <c r="E129" s="259"/>
      <c r="F129" s="246" t="str">
        <f>IF(E20="","",E20)</f>
        <v xml:space="preserve"> </v>
      </c>
      <c r="G129" s="259"/>
      <c r="H129" s="259"/>
      <c r="I129" s="257" t="s">
        <v>27</v>
      </c>
      <c r="J129" s="248" t="str">
        <f>E26</f>
        <v>Rosoft s.r.o.</v>
      </c>
      <c r="K129" s="259"/>
      <c r="L129" s="39"/>
      <c r="S129" s="259"/>
      <c r="T129" s="259"/>
      <c r="U129" s="259"/>
      <c r="V129" s="259"/>
      <c r="W129" s="259"/>
      <c r="X129" s="259"/>
      <c r="Y129" s="259"/>
      <c r="Z129" s="259"/>
      <c r="AA129" s="259"/>
      <c r="AB129" s="259"/>
      <c r="AC129" s="259"/>
      <c r="AD129" s="259"/>
      <c r="AE129" s="259"/>
    </row>
    <row r="130" spans="1:65" s="184" customFormat="1" ht="10.35" customHeight="1" x14ac:dyDescent="0.2">
      <c r="A130" s="259"/>
      <c r="B130" s="187"/>
      <c r="C130" s="259"/>
      <c r="D130" s="259"/>
      <c r="E130" s="259"/>
      <c r="F130" s="259"/>
      <c r="G130" s="259"/>
      <c r="H130" s="259"/>
      <c r="I130" s="259"/>
      <c r="J130" s="259"/>
      <c r="K130" s="259"/>
      <c r="L130" s="39"/>
      <c r="S130" s="259"/>
      <c r="T130" s="259"/>
      <c r="U130" s="259"/>
      <c r="V130" s="259"/>
      <c r="W130" s="259"/>
      <c r="X130" s="259"/>
      <c r="Y130" s="259"/>
      <c r="Z130" s="259"/>
      <c r="AA130" s="259"/>
      <c r="AB130" s="259"/>
      <c r="AC130" s="259"/>
      <c r="AD130" s="259"/>
      <c r="AE130" s="259"/>
    </row>
    <row r="131" spans="1:65" s="11" customFormat="1" ht="29.25" customHeight="1" x14ac:dyDescent="0.2">
      <c r="A131" s="126"/>
      <c r="B131" s="127"/>
      <c r="C131" s="128" t="s">
        <v>147</v>
      </c>
      <c r="D131" s="129" t="s">
        <v>55</v>
      </c>
      <c r="E131" s="129" t="s">
        <v>51</v>
      </c>
      <c r="F131" s="129" t="s">
        <v>52</v>
      </c>
      <c r="G131" s="129" t="s">
        <v>148</v>
      </c>
      <c r="H131" s="129" t="s">
        <v>149</v>
      </c>
      <c r="I131" s="129" t="s">
        <v>150</v>
      </c>
      <c r="J131" s="130" t="s">
        <v>138</v>
      </c>
      <c r="K131" s="131" t="s">
        <v>151</v>
      </c>
      <c r="L131" s="132"/>
      <c r="M131" s="59" t="s">
        <v>1</v>
      </c>
      <c r="N131" s="60" t="s">
        <v>34</v>
      </c>
      <c r="O131" s="60" t="s">
        <v>152</v>
      </c>
      <c r="P131" s="60" t="s">
        <v>153</v>
      </c>
      <c r="Q131" s="60" t="s">
        <v>154</v>
      </c>
      <c r="R131" s="60" t="s">
        <v>155</v>
      </c>
      <c r="S131" s="60" t="s">
        <v>156</v>
      </c>
      <c r="T131" s="61" t="s">
        <v>157</v>
      </c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</row>
    <row r="132" spans="1:65" s="184" customFormat="1" ht="22.9" customHeight="1" x14ac:dyDescent="0.25">
      <c r="A132" s="259"/>
      <c r="B132" s="187"/>
      <c r="C132" s="66" t="s">
        <v>139</v>
      </c>
      <c r="D132" s="259"/>
      <c r="E132" s="259"/>
      <c r="F132" s="259"/>
      <c r="G132" s="259"/>
      <c r="H132" s="259"/>
      <c r="I132" s="259"/>
      <c r="J132" s="133"/>
      <c r="K132" s="259"/>
      <c r="L132" s="187"/>
      <c r="M132" s="62"/>
      <c r="N132" s="53"/>
      <c r="O132" s="63"/>
      <c r="P132" s="134">
        <f>P133+P153</f>
        <v>0</v>
      </c>
      <c r="Q132" s="63"/>
      <c r="R132" s="134">
        <f>R133+R153</f>
        <v>0</v>
      </c>
      <c r="S132" s="63"/>
      <c r="T132" s="135">
        <f>T133+T153</f>
        <v>0</v>
      </c>
      <c r="U132" s="259"/>
      <c r="V132" s="259"/>
      <c r="W132" s="259"/>
      <c r="X132" s="259"/>
      <c r="Y132" s="259"/>
      <c r="Z132" s="259"/>
      <c r="AA132" s="259"/>
      <c r="AB132" s="259"/>
      <c r="AC132" s="259"/>
      <c r="AD132" s="259"/>
      <c r="AE132" s="259"/>
      <c r="AT132" s="185" t="s">
        <v>69</v>
      </c>
      <c r="AU132" s="185" t="s">
        <v>140</v>
      </c>
      <c r="BK132" s="136">
        <f>BK133+BK153</f>
        <v>0</v>
      </c>
    </row>
    <row r="133" spans="1:65" s="12" customFormat="1" ht="25.9" customHeight="1" x14ac:dyDescent="0.2">
      <c r="B133" s="137"/>
      <c r="D133" s="138" t="s">
        <v>69</v>
      </c>
      <c r="E133" s="139" t="s">
        <v>158</v>
      </c>
      <c r="F133" s="139" t="s">
        <v>159</v>
      </c>
      <c r="J133" s="140"/>
      <c r="L133" s="137"/>
      <c r="M133" s="141"/>
      <c r="N133" s="142"/>
      <c r="O133" s="142"/>
      <c r="P133" s="143">
        <f>P134+P142+P144</f>
        <v>0</v>
      </c>
      <c r="Q133" s="142"/>
      <c r="R133" s="143">
        <f>R134+R142+R144</f>
        <v>0</v>
      </c>
      <c r="S133" s="142"/>
      <c r="T133" s="144">
        <f>T134+T142+T144</f>
        <v>0</v>
      </c>
      <c r="AR133" s="138" t="s">
        <v>77</v>
      </c>
      <c r="AT133" s="145" t="s">
        <v>69</v>
      </c>
      <c r="AU133" s="145" t="s">
        <v>70</v>
      </c>
      <c r="AY133" s="138" t="s">
        <v>160</v>
      </c>
      <c r="BK133" s="146">
        <f>BK134+BK142+BK144</f>
        <v>0</v>
      </c>
    </row>
    <row r="134" spans="1:65" s="12" customFormat="1" ht="22.9" customHeight="1" x14ac:dyDescent="0.2">
      <c r="B134" s="137"/>
      <c r="D134" s="138" t="s">
        <v>69</v>
      </c>
      <c r="E134" s="147" t="s">
        <v>77</v>
      </c>
      <c r="F134" s="147" t="s">
        <v>782</v>
      </c>
      <c r="J134" s="148"/>
      <c r="L134" s="137"/>
      <c r="M134" s="141"/>
      <c r="N134" s="142"/>
      <c r="O134" s="142"/>
      <c r="P134" s="143">
        <f>SUM(P135:P141)</f>
        <v>0</v>
      </c>
      <c r="Q134" s="142"/>
      <c r="R134" s="143">
        <f>SUM(R135:R141)</f>
        <v>0</v>
      </c>
      <c r="S134" s="142"/>
      <c r="T134" s="144">
        <f>SUM(T135:T141)</f>
        <v>0</v>
      </c>
      <c r="AR134" s="138" t="s">
        <v>77</v>
      </c>
      <c r="AT134" s="145" t="s">
        <v>69</v>
      </c>
      <c r="AU134" s="145" t="s">
        <v>77</v>
      </c>
      <c r="AY134" s="138" t="s">
        <v>160</v>
      </c>
      <c r="BK134" s="146">
        <f>SUM(BK135:BK141)</f>
        <v>0</v>
      </c>
    </row>
    <row r="135" spans="1:65" s="184" customFormat="1" ht="21.75" customHeight="1" x14ac:dyDescent="0.2">
      <c r="A135" s="259"/>
      <c r="B135" s="188"/>
      <c r="C135" s="189" t="s">
        <v>77</v>
      </c>
      <c r="D135" s="189" t="s">
        <v>162</v>
      </c>
      <c r="E135" s="151" t="s">
        <v>789</v>
      </c>
      <c r="F135" s="152" t="s">
        <v>790</v>
      </c>
      <c r="G135" s="153" t="s">
        <v>164</v>
      </c>
      <c r="H135" s="190">
        <v>45.6</v>
      </c>
      <c r="I135" s="191"/>
      <c r="J135" s="191"/>
      <c r="K135" s="192"/>
      <c r="L135" s="187"/>
      <c r="M135" s="193" t="s">
        <v>1</v>
      </c>
      <c r="N135" s="194" t="s">
        <v>36</v>
      </c>
      <c r="O135" s="195">
        <v>0</v>
      </c>
      <c r="P135" s="195">
        <f t="shared" ref="P135:P141" si="0">O135*H135</f>
        <v>0</v>
      </c>
      <c r="Q135" s="195">
        <v>0</v>
      </c>
      <c r="R135" s="195">
        <f t="shared" ref="R135:R141" si="1">Q135*H135</f>
        <v>0</v>
      </c>
      <c r="S135" s="195">
        <v>0</v>
      </c>
      <c r="T135" s="196">
        <f t="shared" ref="T135:T141" si="2">S135*H135</f>
        <v>0</v>
      </c>
      <c r="U135" s="259"/>
      <c r="V135" s="259"/>
      <c r="W135" s="259"/>
      <c r="X135" s="259"/>
      <c r="Y135" s="259"/>
      <c r="Z135" s="259"/>
      <c r="AA135" s="259"/>
      <c r="AB135" s="259"/>
      <c r="AC135" s="259"/>
      <c r="AD135" s="259"/>
      <c r="AE135" s="259"/>
      <c r="AR135" s="197" t="s">
        <v>118</v>
      </c>
      <c r="AT135" s="197" t="s">
        <v>162</v>
      </c>
      <c r="AU135" s="197" t="s">
        <v>82</v>
      </c>
      <c r="AY135" s="185" t="s">
        <v>160</v>
      </c>
      <c r="BE135" s="198">
        <f t="shared" ref="BE135:BE141" si="3">IF(N135="základná",J135,0)</f>
        <v>0</v>
      </c>
      <c r="BF135" s="198">
        <f t="shared" ref="BF135:BF141" si="4">IF(N135="znížená",J135,0)</f>
        <v>0</v>
      </c>
      <c r="BG135" s="198">
        <f t="shared" ref="BG135:BG141" si="5">IF(N135="zákl. prenesená",J135,0)</f>
        <v>0</v>
      </c>
      <c r="BH135" s="198">
        <f t="shared" ref="BH135:BH141" si="6">IF(N135="zníž. prenesená",J135,0)</f>
        <v>0</v>
      </c>
      <c r="BI135" s="198">
        <f t="shared" ref="BI135:BI141" si="7">IF(N135="nulová",J135,0)</f>
        <v>0</v>
      </c>
      <c r="BJ135" s="185" t="s">
        <v>82</v>
      </c>
      <c r="BK135" s="198">
        <f t="shared" ref="BK135:BK141" si="8">ROUND(I135*H135,2)</f>
        <v>0</v>
      </c>
      <c r="BL135" s="185" t="s">
        <v>118</v>
      </c>
      <c r="BM135" s="197" t="s">
        <v>82</v>
      </c>
    </row>
    <row r="136" spans="1:65" s="184" customFormat="1" ht="37.9" customHeight="1" x14ac:dyDescent="0.2">
      <c r="A136" s="259"/>
      <c r="B136" s="188"/>
      <c r="C136" s="189" t="s">
        <v>82</v>
      </c>
      <c r="D136" s="189" t="s">
        <v>162</v>
      </c>
      <c r="E136" s="151" t="s">
        <v>791</v>
      </c>
      <c r="F136" s="152" t="s">
        <v>792</v>
      </c>
      <c r="G136" s="153" t="s">
        <v>164</v>
      </c>
      <c r="H136" s="190">
        <v>45.6</v>
      </c>
      <c r="I136" s="191"/>
      <c r="J136" s="191"/>
      <c r="K136" s="192"/>
      <c r="L136" s="187"/>
      <c r="M136" s="193" t="s">
        <v>1</v>
      </c>
      <c r="N136" s="194" t="s">
        <v>36</v>
      </c>
      <c r="O136" s="195">
        <v>0</v>
      </c>
      <c r="P136" s="195">
        <f t="shared" si="0"/>
        <v>0</v>
      </c>
      <c r="Q136" s="195">
        <v>0</v>
      </c>
      <c r="R136" s="195">
        <f t="shared" si="1"/>
        <v>0</v>
      </c>
      <c r="S136" s="195">
        <v>0</v>
      </c>
      <c r="T136" s="196">
        <f t="shared" si="2"/>
        <v>0</v>
      </c>
      <c r="U136" s="259"/>
      <c r="V136" s="259"/>
      <c r="W136" s="259"/>
      <c r="X136" s="259"/>
      <c r="Y136" s="259"/>
      <c r="Z136" s="259"/>
      <c r="AA136" s="259"/>
      <c r="AB136" s="259"/>
      <c r="AC136" s="259"/>
      <c r="AD136" s="259"/>
      <c r="AE136" s="259"/>
      <c r="AR136" s="197" t="s">
        <v>118</v>
      </c>
      <c r="AT136" s="197" t="s">
        <v>162</v>
      </c>
      <c r="AU136" s="197" t="s">
        <v>82</v>
      </c>
      <c r="AY136" s="185" t="s">
        <v>160</v>
      </c>
      <c r="BE136" s="198">
        <f t="shared" si="3"/>
        <v>0</v>
      </c>
      <c r="BF136" s="198">
        <f t="shared" si="4"/>
        <v>0</v>
      </c>
      <c r="BG136" s="198">
        <f t="shared" si="5"/>
        <v>0</v>
      </c>
      <c r="BH136" s="198">
        <f t="shared" si="6"/>
        <v>0</v>
      </c>
      <c r="BI136" s="198">
        <f t="shared" si="7"/>
        <v>0</v>
      </c>
      <c r="BJ136" s="185" t="s">
        <v>82</v>
      </c>
      <c r="BK136" s="198">
        <f t="shared" si="8"/>
        <v>0</v>
      </c>
      <c r="BL136" s="185" t="s">
        <v>118</v>
      </c>
      <c r="BM136" s="197" t="s">
        <v>118</v>
      </c>
    </row>
    <row r="137" spans="1:65" s="184" customFormat="1" ht="24.2" customHeight="1" x14ac:dyDescent="0.2">
      <c r="A137" s="259"/>
      <c r="B137" s="188"/>
      <c r="C137" s="189" t="s">
        <v>87</v>
      </c>
      <c r="D137" s="189" t="s">
        <v>162</v>
      </c>
      <c r="E137" s="151" t="s">
        <v>1203</v>
      </c>
      <c r="F137" s="152" t="s">
        <v>1204</v>
      </c>
      <c r="G137" s="153" t="s">
        <v>168</v>
      </c>
      <c r="H137" s="190">
        <v>91.2</v>
      </c>
      <c r="I137" s="191"/>
      <c r="J137" s="191"/>
      <c r="K137" s="192"/>
      <c r="L137" s="187"/>
      <c r="M137" s="193" t="s">
        <v>1</v>
      </c>
      <c r="N137" s="194" t="s">
        <v>36</v>
      </c>
      <c r="O137" s="195">
        <v>0</v>
      </c>
      <c r="P137" s="195">
        <f t="shared" si="0"/>
        <v>0</v>
      </c>
      <c r="Q137" s="195">
        <v>0</v>
      </c>
      <c r="R137" s="195">
        <f t="shared" si="1"/>
        <v>0</v>
      </c>
      <c r="S137" s="195">
        <v>0</v>
      </c>
      <c r="T137" s="196">
        <f t="shared" si="2"/>
        <v>0</v>
      </c>
      <c r="U137" s="259"/>
      <c r="V137" s="259"/>
      <c r="W137" s="259"/>
      <c r="X137" s="259"/>
      <c r="Y137" s="259"/>
      <c r="Z137" s="259"/>
      <c r="AA137" s="259"/>
      <c r="AB137" s="259"/>
      <c r="AC137" s="259"/>
      <c r="AD137" s="259"/>
      <c r="AE137" s="259"/>
      <c r="AR137" s="197" t="s">
        <v>118</v>
      </c>
      <c r="AT137" s="197" t="s">
        <v>162</v>
      </c>
      <c r="AU137" s="197" t="s">
        <v>82</v>
      </c>
      <c r="AY137" s="185" t="s">
        <v>160</v>
      </c>
      <c r="BE137" s="198">
        <f t="shared" si="3"/>
        <v>0</v>
      </c>
      <c r="BF137" s="198">
        <f t="shared" si="4"/>
        <v>0</v>
      </c>
      <c r="BG137" s="198">
        <f t="shared" si="5"/>
        <v>0</v>
      </c>
      <c r="BH137" s="198">
        <f t="shared" si="6"/>
        <v>0</v>
      </c>
      <c r="BI137" s="198">
        <f t="shared" si="7"/>
        <v>0</v>
      </c>
      <c r="BJ137" s="185" t="s">
        <v>82</v>
      </c>
      <c r="BK137" s="198">
        <f t="shared" si="8"/>
        <v>0</v>
      </c>
      <c r="BL137" s="185" t="s">
        <v>118</v>
      </c>
      <c r="BM137" s="197" t="s">
        <v>165</v>
      </c>
    </row>
    <row r="138" spans="1:65" s="184" customFormat="1" ht="24.2" customHeight="1" x14ac:dyDescent="0.2">
      <c r="A138" s="259"/>
      <c r="B138" s="188"/>
      <c r="C138" s="189" t="s">
        <v>118</v>
      </c>
      <c r="D138" s="189" t="s">
        <v>162</v>
      </c>
      <c r="E138" s="151" t="s">
        <v>1205</v>
      </c>
      <c r="F138" s="152" t="s">
        <v>1206</v>
      </c>
      <c r="G138" s="153" t="s">
        <v>168</v>
      </c>
      <c r="H138" s="190">
        <v>91.2</v>
      </c>
      <c r="I138" s="191"/>
      <c r="J138" s="191"/>
      <c r="K138" s="192"/>
      <c r="L138" s="187"/>
      <c r="M138" s="193" t="s">
        <v>1</v>
      </c>
      <c r="N138" s="194" t="s">
        <v>36</v>
      </c>
      <c r="O138" s="195">
        <v>0</v>
      </c>
      <c r="P138" s="195">
        <f t="shared" si="0"/>
        <v>0</v>
      </c>
      <c r="Q138" s="195">
        <v>0</v>
      </c>
      <c r="R138" s="195">
        <f t="shared" si="1"/>
        <v>0</v>
      </c>
      <c r="S138" s="195">
        <v>0</v>
      </c>
      <c r="T138" s="196">
        <f t="shared" si="2"/>
        <v>0</v>
      </c>
      <c r="U138" s="259"/>
      <c r="V138" s="259"/>
      <c r="W138" s="259"/>
      <c r="X138" s="259"/>
      <c r="Y138" s="259"/>
      <c r="Z138" s="259"/>
      <c r="AA138" s="259"/>
      <c r="AB138" s="259"/>
      <c r="AC138" s="259"/>
      <c r="AD138" s="259"/>
      <c r="AE138" s="259"/>
      <c r="AR138" s="197" t="s">
        <v>118</v>
      </c>
      <c r="AT138" s="197" t="s">
        <v>162</v>
      </c>
      <c r="AU138" s="197" t="s">
        <v>82</v>
      </c>
      <c r="AY138" s="185" t="s">
        <v>160</v>
      </c>
      <c r="BE138" s="198">
        <f t="shared" si="3"/>
        <v>0</v>
      </c>
      <c r="BF138" s="198">
        <f t="shared" si="4"/>
        <v>0</v>
      </c>
      <c r="BG138" s="198">
        <f t="shared" si="5"/>
        <v>0</v>
      </c>
      <c r="BH138" s="198">
        <f t="shared" si="6"/>
        <v>0</v>
      </c>
      <c r="BI138" s="198">
        <f t="shared" si="7"/>
        <v>0</v>
      </c>
      <c r="BJ138" s="185" t="s">
        <v>82</v>
      </c>
      <c r="BK138" s="198">
        <f t="shared" si="8"/>
        <v>0</v>
      </c>
      <c r="BL138" s="185" t="s">
        <v>118</v>
      </c>
      <c r="BM138" s="197" t="s">
        <v>180</v>
      </c>
    </row>
    <row r="139" spans="1:65" s="184" customFormat="1" ht="24.2" customHeight="1" x14ac:dyDescent="0.2">
      <c r="A139" s="259"/>
      <c r="B139" s="188"/>
      <c r="C139" s="189" t="s">
        <v>172</v>
      </c>
      <c r="D139" s="189" t="s">
        <v>162</v>
      </c>
      <c r="E139" s="151" t="s">
        <v>1207</v>
      </c>
      <c r="F139" s="152" t="s">
        <v>1208</v>
      </c>
      <c r="G139" s="153" t="s">
        <v>164</v>
      </c>
      <c r="H139" s="190">
        <v>28.8</v>
      </c>
      <c r="I139" s="191"/>
      <c r="J139" s="191"/>
      <c r="K139" s="192"/>
      <c r="L139" s="187"/>
      <c r="M139" s="193" t="s">
        <v>1</v>
      </c>
      <c r="N139" s="194" t="s">
        <v>36</v>
      </c>
      <c r="O139" s="195">
        <v>0</v>
      </c>
      <c r="P139" s="195">
        <f t="shared" si="0"/>
        <v>0</v>
      </c>
      <c r="Q139" s="195">
        <v>0</v>
      </c>
      <c r="R139" s="195">
        <f t="shared" si="1"/>
        <v>0</v>
      </c>
      <c r="S139" s="195">
        <v>0</v>
      </c>
      <c r="T139" s="196">
        <f t="shared" si="2"/>
        <v>0</v>
      </c>
      <c r="U139" s="259"/>
      <c r="V139" s="259"/>
      <c r="W139" s="259"/>
      <c r="X139" s="259"/>
      <c r="Y139" s="259"/>
      <c r="Z139" s="259"/>
      <c r="AA139" s="259"/>
      <c r="AB139" s="259"/>
      <c r="AC139" s="259"/>
      <c r="AD139" s="259"/>
      <c r="AE139" s="259"/>
      <c r="AR139" s="197" t="s">
        <v>118</v>
      </c>
      <c r="AT139" s="197" t="s">
        <v>162</v>
      </c>
      <c r="AU139" s="197" t="s">
        <v>82</v>
      </c>
      <c r="AY139" s="185" t="s">
        <v>160</v>
      </c>
      <c r="BE139" s="198">
        <f t="shared" si="3"/>
        <v>0</v>
      </c>
      <c r="BF139" s="198">
        <f t="shared" si="4"/>
        <v>0</v>
      </c>
      <c r="BG139" s="198">
        <f t="shared" si="5"/>
        <v>0</v>
      </c>
      <c r="BH139" s="198">
        <f t="shared" si="6"/>
        <v>0</v>
      </c>
      <c r="BI139" s="198">
        <f t="shared" si="7"/>
        <v>0</v>
      </c>
      <c r="BJ139" s="185" t="s">
        <v>82</v>
      </c>
      <c r="BK139" s="198">
        <f t="shared" si="8"/>
        <v>0</v>
      </c>
      <c r="BL139" s="185" t="s">
        <v>118</v>
      </c>
      <c r="BM139" s="197" t="s">
        <v>186</v>
      </c>
    </row>
    <row r="140" spans="1:65" s="184" customFormat="1" ht="24.2" customHeight="1" x14ac:dyDescent="0.2">
      <c r="A140" s="259"/>
      <c r="B140" s="188"/>
      <c r="C140" s="189" t="s">
        <v>165</v>
      </c>
      <c r="D140" s="189" t="s">
        <v>162</v>
      </c>
      <c r="E140" s="151" t="s">
        <v>1209</v>
      </c>
      <c r="F140" s="152" t="s">
        <v>1210</v>
      </c>
      <c r="G140" s="153" t="s">
        <v>164</v>
      </c>
      <c r="H140" s="190">
        <v>14.4</v>
      </c>
      <c r="I140" s="191"/>
      <c r="J140" s="191"/>
      <c r="K140" s="192"/>
      <c r="L140" s="187"/>
      <c r="M140" s="193" t="s">
        <v>1</v>
      </c>
      <c r="N140" s="194" t="s">
        <v>36</v>
      </c>
      <c r="O140" s="195">
        <v>0</v>
      </c>
      <c r="P140" s="195">
        <f t="shared" si="0"/>
        <v>0</v>
      </c>
      <c r="Q140" s="195">
        <v>0</v>
      </c>
      <c r="R140" s="195">
        <f t="shared" si="1"/>
        <v>0</v>
      </c>
      <c r="S140" s="195">
        <v>0</v>
      </c>
      <c r="T140" s="196">
        <f t="shared" si="2"/>
        <v>0</v>
      </c>
      <c r="U140" s="259"/>
      <c r="V140" s="259"/>
      <c r="W140" s="259"/>
      <c r="X140" s="259"/>
      <c r="Y140" s="259"/>
      <c r="Z140" s="259"/>
      <c r="AA140" s="259"/>
      <c r="AB140" s="259"/>
      <c r="AC140" s="259"/>
      <c r="AD140" s="259"/>
      <c r="AE140" s="259"/>
      <c r="AR140" s="197" t="s">
        <v>118</v>
      </c>
      <c r="AT140" s="197" t="s">
        <v>162</v>
      </c>
      <c r="AU140" s="197" t="s">
        <v>82</v>
      </c>
      <c r="AY140" s="185" t="s">
        <v>160</v>
      </c>
      <c r="BE140" s="198">
        <f t="shared" si="3"/>
        <v>0</v>
      </c>
      <c r="BF140" s="198">
        <f t="shared" si="4"/>
        <v>0</v>
      </c>
      <c r="BG140" s="198">
        <f t="shared" si="5"/>
        <v>0</v>
      </c>
      <c r="BH140" s="198">
        <f t="shared" si="6"/>
        <v>0</v>
      </c>
      <c r="BI140" s="198">
        <f t="shared" si="7"/>
        <v>0</v>
      </c>
      <c r="BJ140" s="185" t="s">
        <v>82</v>
      </c>
      <c r="BK140" s="198">
        <f t="shared" si="8"/>
        <v>0</v>
      </c>
      <c r="BL140" s="185" t="s">
        <v>118</v>
      </c>
      <c r="BM140" s="197" t="s">
        <v>192</v>
      </c>
    </row>
    <row r="141" spans="1:65" s="184" customFormat="1" ht="16.5" customHeight="1" x14ac:dyDescent="0.2">
      <c r="A141" s="259"/>
      <c r="B141" s="188"/>
      <c r="C141" s="167" t="s">
        <v>177</v>
      </c>
      <c r="D141" s="167" t="s">
        <v>261</v>
      </c>
      <c r="E141" s="168" t="s">
        <v>1211</v>
      </c>
      <c r="F141" s="169" t="s">
        <v>1212</v>
      </c>
      <c r="G141" s="170" t="s">
        <v>219</v>
      </c>
      <c r="H141" s="171">
        <v>27.216000000000001</v>
      </c>
      <c r="I141" s="172"/>
      <c r="J141" s="172"/>
      <c r="K141" s="173"/>
      <c r="L141" s="174"/>
      <c r="M141" s="175" t="s">
        <v>1</v>
      </c>
      <c r="N141" s="176" t="s">
        <v>36</v>
      </c>
      <c r="O141" s="195">
        <v>0</v>
      </c>
      <c r="P141" s="195">
        <f t="shared" si="0"/>
        <v>0</v>
      </c>
      <c r="Q141" s="195">
        <v>0</v>
      </c>
      <c r="R141" s="195">
        <f t="shared" si="1"/>
        <v>0</v>
      </c>
      <c r="S141" s="195">
        <v>0</v>
      </c>
      <c r="T141" s="196">
        <f t="shared" si="2"/>
        <v>0</v>
      </c>
      <c r="U141" s="259"/>
      <c r="V141" s="259"/>
      <c r="W141" s="259"/>
      <c r="X141" s="259"/>
      <c r="Y141" s="259"/>
      <c r="Z141" s="259"/>
      <c r="AA141" s="259"/>
      <c r="AB141" s="259"/>
      <c r="AC141" s="259"/>
      <c r="AD141" s="259"/>
      <c r="AE141" s="259"/>
      <c r="AR141" s="197" t="s">
        <v>180</v>
      </c>
      <c r="AT141" s="197" t="s">
        <v>261</v>
      </c>
      <c r="AU141" s="197" t="s">
        <v>82</v>
      </c>
      <c r="AY141" s="185" t="s">
        <v>160</v>
      </c>
      <c r="BE141" s="198">
        <f t="shared" si="3"/>
        <v>0</v>
      </c>
      <c r="BF141" s="198">
        <f t="shared" si="4"/>
        <v>0</v>
      </c>
      <c r="BG141" s="198">
        <f t="shared" si="5"/>
        <v>0</v>
      </c>
      <c r="BH141" s="198">
        <f t="shared" si="6"/>
        <v>0</v>
      </c>
      <c r="BI141" s="198">
        <f t="shared" si="7"/>
        <v>0</v>
      </c>
      <c r="BJ141" s="185" t="s">
        <v>82</v>
      </c>
      <c r="BK141" s="198">
        <f t="shared" si="8"/>
        <v>0</v>
      </c>
      <c r="BL141" s="185" t="s">
        <v>118</v>
      </c>
      <c r="BM141" s="197" t="s">
        <v>199</v>
      </c>
    </row>
    <row r="142" spans="1:65" s="12" customFormat="1" ht="22.9" customHeight="1" x14ac:dyDescent="0.2">
      <c r="B142" s="137"/>
      <c r="D142" s="138" t="s">
        <v>69</v>
      </c>
      <c r="E142" s="147" t="s">
        <v>118</v>
      </c>
      <c r="F142" s="147" t="s">
        <v>827</v>
      </c>
      <c r="J142" s="148"/>
      <c r="L142" s="137"/>
      <c r="M142" s="141"/>
      <c r="N142" s="142"/>
      <c r="O142" s="142"/>
      <c r="P142" s="143">
        <f>P143</f>
        <v>0</v>
      </c>
      <c r="Q142" s="142"/>
      <c r="R142" s="143">
        <f>R143</f>
        <v>0</v>
      </c>
      <c r="S142" s="142"/>
      <c r="T142" s="144">
        <f>T143</f>
        <v>0</v>
      </c>
      <c r="AR142" s="138" t="s">
        <v>77</v>
      </c>
      <c r="AT142" s="145" t="s">
        <v>69</v>
      </c>
      <c r="AU142" s="145" t="s">
        <v>77</v>
      </c>
      <c r="AY142" s="138" t="s">
        <v>160</v>
      </c>
      <c r="BK142" s="146">
        <f>BK143</f>
        <v>0</v>
      </c>
    </row>
    <row r="143" spans="1:65" s="184" customFormat="1" ht="37.9" customHeight="1" x14ac:dyDescent="0.2">
      <c r="A143" s="259"/>
      <c r="B143" s="188"/>
      <c r="C143" s="189" t="s">
        <v>180</v>
      </c>
      <c r="D143" s="189" t="s">
        <v>162</v>
      </c>
      <c r="E143" s="151" t="s">
        <v>1213</v>
      </c>
      <c r="F143" s="152" t="s">
        <v>1214</v>
      </c>
      <c r="G143" s="153" t="s">
        <v>164</v>
      </c>
      <c r="H143" s="190">
        <v>2.4</v>
      </c>
      <c r="I143" s="191"/>
      <c r="J143" s="191"/>
      <c r="K143" s="192"/>
      <c r="L143" s="187"/>
      <c r="M143" s="193" t="s">
        <v>1</v>
      </c>
      <c r="N143" s="194" t="s">
        <v>36</v>
      </c>
      <c r="O143" s="195">
        <v>0</v>
      </c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259"/>
      <c r="V143" s="259"/>
      <c r="W143" s="259"/>
      <c r="X143" s="259"/>
      <c r="Y143" s="259"/>
      <c r="Z143" s="259"/>
      <c r="AA143" s="259"/>
      <c r="AB143" s="259"/>
      <c r="AC143" s="259"/>
      <c r="AD143" s="259"/>
      <c r="AE143" s="259"/>
      <c r="AR143" s="197" t="s">
        <v>118</v>
      </c>
      <c r="AT143" s="197" t="s">
        <v>162</v>
      </c>
      <c r="AU143" s="197" t="s">
        <v>82</v>
      </c>
      <c r="AY143" s="185" t="s">
        <v>160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85" t="s">
        <v>82</v>
      </c>
      <c r="BK143" s="198">
        <f>ROUND(I143*H143,2)</f>
        <v>0</v>
      </c>
      <c r="BL143" s="185" t="s">
        <v>118</v>
      </c>
      <c r="BM143" s="197" t="s">
        <v>205</v>
      </c>
    </row>
    <row r="144" spans="1:65" s="12" customFormat="1" ht="22.9" customHeight="1" x14ac:dyDescent="0.2">
      <c r="B144" s="137"/>
      <c r="D144" s="138" t="s">
        <v>69</v>
      </c>
      <c r="E144" s="147" t="s">
        <v>180</v>
      </c>
      <c r="F144" s="147" t="s">
        <v>1215</v>
      </c>
      <c r="J144" s="148"/>
      <c r="L144" s="137"/>
      <c r="M144" s="141"/>
      <c r="N144" s="142"/>
      <c r="O144" s="142"/>
      <c r="P144" s="143">
        <f>SUM(P145:P152)</f>
        <v>0</v>
      </c>
      <c r="Q144" s="142"/>
      <c r="R144" s="143">
        <f>SUM(R145:R152)</f>
        <v>0</v>
      </c>
      <c r="S144" s="142"/>
      <c r="T144" s="144">
        <f>SUM(T145:T152)</f>
        <v>0</v>
      </c>
      <c r="AR144" s="138" t="s">
        <v>77</v>
      </c>
      <c r="AT144" s="145" t="s">
        <v>69</v>
      </c>
      <c r="AU144" s="145" t="s">
        <v>77</v>
      </c>
      <c r="AY144" s="138" t="s">
        <v>160</v>
      </c>
      <c r="BK144" s="146">
        <f>SUM(BK145:BK152)</f>
        <v>0</v>
      </c>
    </row>
    <row r="145" spans="1:65" s="184" customFormat="1" ht="24.2" customHeight="1" x14ac:dyDescent="0.2">
      <c r="A145" s="259"/>
      <c r="B145" s="188"/>
      <c r="C145" s="189" t="s">
        <v>183</v>
      </c>
      <c r="D145" s="189" t="s">
        <v>162</v>
      </c>
      <c r="E145" s="151" t="s">
        <v>1216</v>
      </c>
      <c r="F145" s="236" t="s">
        <v>2137</v>
      </c>
      <c r="G145" s="372" t="s">
        <v>295</v>
      </c>
      <c r="H145" s="373">
        <v>24</v>
      </c>
      <c r="I145" s="374"/>
      <c r="J145" s="374"/>
      <c r="K145" s="387"/>
      <c r="L145" s="230"/>
      <c r="M145" s="231" t="s">
        <v>1</v>
      </c>
      <c r="N145" s="232" t="s">
        <v>36</v>
      </c>
      <c r="O145" s="233">
        <v>0</v>
      </c>
      <c r="P145" s="233">
        <f t="shared" ref="P145:P152" si="9">O145*H145</f>
        <v>0</v>
      </c>
      <c r="Q145" s="233">
        <v>0</v>
      </c>
      <c r="R145" s="233">
        <f t="shared" ref="R145:R152" si="10">Q145*H145</f>
        <v>0</v>
      </c>
      <c r="S145" s="233">
        <v>0</v>
      </c>
      <c r="T145" s="234">
        <f t="shared" ref="T145:T152" si="11">S145*H145</f>
        <v>0</v>
      </c>
      <c r="U145" s="225"/>
      <c r="V145" s="225"/>
      <c r="W145" s="225"/>
      <c r="X145" s="259"/>
      <c r="Y145" s="259"/>
      <c r="Z145" s="259"/>
      <c r="AA145" s="259"/>
      <c r="AB145" s="259"/>
      <c r="AC145" s="259"/>
      <c r="AD145" s="259"/>
      <c r="AE145" s="259"/>
      <c r="AR145" s="197" t="s">
        <v>118</v>
      </c>
      <c r="AT145" s="197" t="s">
        <v>162</v>
      </c>
      <c r="AU145" s="197" t="s">
        <v>82</v>
      </c>
      <c r="AY145" s="185" t="s">
        <v>160</v>
      </c>
      <c r="BE145" s="198">
        <f t="shared" ref="BE145:BE152" si="12">IF(N145="základná",J145,0)</f>
        <v>0</v>
      </c>
      <c r="BF145" s="198">
        <f t="shared" ref="BF145:BF152" si="13">IF(N145="znížená",J145,0)</f>
        <v>0</v>
      </c>
      <c r="BG145" s="198">
        <f t="shared" ref="BG145:BG152" si="14">IF(N145="zákl. prenesená",J145,0)</f>
        <v>0</v>
      </c>
      <c r="BH145" s="198">
        <f t="shared" ref="BH145:BH152" si="15">IF(N145="zníž. prenesená",J145,0)</f>
        <v>0</v>
      </c>
      <c r="BI145" s="198">
        <f t="shared" ref="BI145:BI152" si="16">IF(N145="nulová",J145,0)</f>
        <v>0</v>
      </c>
      <c r="BJ145" s="185" t="s">
        <v>82</v>
      </c>
      <c r="BK145" s="198">
        <f t="shared" ref="BK145:BK152" si="17">ROUND(I145*H145,2)</f>
        <v>0</v>
      </c>
      <c r="BL145" s="185" t="s">
        <v>118</v>
      </c>
      <c r="BM145" s="197" t="s">
        <v>211</v>
      </c>
    </row>
    <row r="146" spans="1:65" s="184" customFormat="1" ht="16.5" customHeight="1" x14ac:dyDescent="0.2">
      <c r="A146" s="259"/>
      <c r="B146" s="188"/>
      <c r="C146" s="189" t="s">
        <v>186</v>
      </c>
      <c r="D146" s="189" t="s">
        <v>162</v>
      </c>
      <c r="E146" s="151" t="s">
        <v>1218</v>
      </c>
      <c r="F146" s="236" t="s">
        <v>1219</v>
      </c>
      <c r="G146" s="372" t="s">
        <v>266</v>
      </c>
      <c r="H146" s="373">
        <v>1</v>
      </c>
      <c r="I146" s="374"/>
      <c r="J146" s="374"/>
      <c r="K146" s="387"/>
      <c r="L146" s="230"/>
      <c r="M146" s="231" t="s">
        <v>1</v>
      </c>
      <c r="N146" s="232" t="s">
        <v>36</v>
      </c>
      <c r="O146" s="233">
        <v>0</v>
      </c>
      <c r="P146" s="233">
        <f t="shared" si="9"/>
        <v>0</v>
      </c>
      <c r="Q146" s="233">
        <v>0</v>
      </c>
      <c r="R146" s="233">
        <f t="shared" si="10"/>
        <v>0</v>
      </c>
      <c r="S146" s="233">
        <v>0</v>
      </c>
      <c r="T146" s="234">
        <f t="shared" si="11"/>
        <v>0</v>
      </c>
      <c r="U146" s="225"/>
      <c r="V146" s="225"/>
      <c r="W146" s="225"/>
      <c r="X146" s="259"/>
      <c r="Y146" s="259"/>
      <c r="Z146" s="259"/>
      <c r="AA146" s="259"/>
      <c r="AB146" s="259"/>
      <c r="AC146" s="259"/>
      <c r="AD146" s="259"/>
      <c r="AE146" s="259"/>
      <c r="AR146" s="197" t="s">
        <v>118</v>
      </c>
      <c r="AT146" s="197" t="s">
        <v>162</v>
      </c>
      <c r="AU146" s="197" t="s">
        <v>82</v>
      </c>
      <c r="AY146" s="185" t="s">
        <v>160</v>
      </c>
      <c r="BE146" s="198">
        <f t="shared" si="12"/>
        <v>0</v>
      </c>
      <c r="BF146" s="198">
        <f t="shared" si="13"/>
        <v>0</v>
      </c>
      <c r="BG146" s="198">
        <f t="shared" si="14"/>
        <v>0</v>
      </c>
      <c r="BH146" s="198">
        <f t="shared" si="15"/>
        <v>0</v>
      </c>
      <c r="BI146" s="198">
        <f t="shared" si="16"/>
        <v>0</v>
      </c>
      <c r="BJ146" s="185" t="s">
        <v>82</v>
      </c>
      <c r="BK146" s="198">
        <f t="shared" si="17"/>
        <v>0</v>
      </c>
      <c r="BL146" s="185" t="s">
        <v>118</v>
      </c>
      <c r="BM146" s="197" t="s">
        <v>7</v>
      </c>
    </row>
    <row r="147" spans="1:65" s="184" customFormat="1" ht="37.9" customHeight="1" x14ac:dyDescent="0.2">
      <c r="A147" s="259"/>
      <c r="B147" s="188"/>
      <c r="C147" s="167" t="s">
        <v>189</v>
      </c>
      <c r="D147" s="167" t="s">
        <v>261</v>
      </c>
      <c r="E147" s="168" t="s">
        <v>1220</v>
      </c>
      <c r="F147" s="224" t="s">
        <v>1221</v>
      </c>
      <c r="G147" s="383" t="s">
        <v>266</v>
      </c>
      <c r="H147" s="384">
        <v>1</v>
      </c>
      <c r="I147" s="385"/>
      <c r="J147" s="385"/>
      <c r="K147" s="386"/>
      <c r="L147" s="237"/>
      <c r="M147" s="370" t="s">
        <v>1</v>
      </c>
      <c r="N147" s="371" t="s">
        <v>36</v>
      </c>
      <c r="O147" s="233">
        <v>0</v>
      </c>
      <c r="P147" s="233">
        <f t="shared" si="9"/>
        <v>0</v>
      </c>
      <c r="Q147" s="233">
        <v>0</v>
      </c>
      <c r="R147" s="233">
        <f t="shared" si="10"/>
        <v>0</v>
      </c>
      <c r="S147" s="233">
        <v>0</v>
      </c>
      <c r="T147" s="234">
        <f t="shared" si="11"/>
        <v>0</v>
      </c>
      <c r="U147" s="225"/>
      <c r="V147" s="225"/>
      <c r="W147" s="225"/>
      <c r="X147" s="259"/>
      <c r="Y147" s="259"/>
      <c r="Z147" s="259"/>
      <c r="AA147" s="259"/>
      <c r="AB147" s="259"/>
      <c r="AC147" s="259"/>
      <c r="AD147" s="259"/>
      <c r="AE147" s="259"/>
      <c r="AR147" s="197" t="s">
        <v>180</v>
      </c>
      <c r="AT147" s="197" t="s">
        <v>261</v>
      </c>
      <c r="AU147" s="197" t="s">
        <v>82</v>
      </c>
      <c r="AY147" s="185" t="s">
        <v>160</v>
      </c>
      <c r="BE147" s="198">
        <f t="shared" si="12"/>
        <v>0</v>
      </c>
      <c r="BF147" s="198">
        <f t="shared" si="13"/>
        <v>0</v>
      </c>
      <c r="BG147" s="198">
        <f t="shared" si="14"/>
        <v>0</v>
      </c>
      <c r="BH147" s="198">
        <f t="shared" si="15"/>
        <v>0</v>
      </c>
      <c r="BI147" s="198">
        <f t="shared" si="16"/>
        <v>0</v>
      </c>
      <c r="BJ147" s="185" t="s">
        <v>82</v>
      </c>
      <c r="BK147" s="198">
        <f t="shared" si="17"/>
        <v>0</v>
      </c>
      <c r="BL147" s="185" t="s">
        <v>118</v>
      </c>
      <c r="BM147" s="197" t="s">
        <v>274</v>
      </c>
    </row>
    <row r="148" spans="1:65" s="184" customFormat="1" ht="37.9" customHeight="1" x14ac:dyDescent="0.2">
      <c r="A148" s="259"/>
      <c r="B148" s="188"/>
      <c r="C148" s="167" t="s">
        <v>192</v>
      </c>
      <c r="D148" s="167" t="s">
        <v>261</v>
      </c>
      <c r="E148" s="168" t="s">
        <v>1222</v>
      </c>
      <c r="F148" s="224" t="s">
        <v>1223</v>
      </c>
      <c r="G148" s="383" t="s">
        <v>266</v>
      </c>
      <c r="H148" s="384">
        <v>1</v>
      </c>
      <c r="I148" s="385"/>
      <c r="J148" s="385"/>
      <c r="K148" s="386"/>
      <c r="L148" s="237"/>
      <c r="M148" s="370" t="s">
        <v>1</v>
      </c>
      <c r="N148" s="371" t="s">
        <v>36</v>
      </c>
      <c r="O148" s="233">
        <v>0</v>
      </c>
      <c r="P148" s="233">
        <f t="shared" si="9"/>
        <v>0</v>
      </c>
      <c r="Q148" s="233">
        <v>0</v>
      </c>
      <c r="R148" s="233">
        <f t="shared" si="10"/>
        <v>0</v>
      </c>
      <c r="S148" s="233">
        <v>0</v>
      </c>
      <c r="T148" s="234">
        <f t="shared" si="11"/>
        <v>0</v>
      </c>
      <c r="U148" s="225"/>
      <c r="V148" s="225"/>
      <c r="W148" s="225"/>
      <c r="X148" s="259"/>
      <c r="Y148" s="259"/>
      <c r="Z148" s="259"/>
      <c r="AA148" s="259"/>
      <c r="AB148" s="259"/>
      <c r="AC148" s="259"/>
      <c r="AD148" s="259"/>
      <c r="AE148" s="259"/>
      <c r="AR148" s="197" t="s">
        <v>180</v>
      </c>
      <c r="AT148" s="197" t="s">
        <v>261</v>
      </c>
      <c r="AU148" s="197" t="s">
        <v>82</v>
      </c>
      <c r="AY148" s="185" t="s">
        <v>160</v>
      </c>
      <c r="BE148" s="198">
        <f t="shared" si="12"/>
        <v>0</v>
      </c>
      <c r="BF148" s="198">
        <f t="shared" si="13"/>
        <v>0</v>
      </c>
      <c r="BG148" s="198">
        <f t="shared" si="14"/>
        <v>0</v>
      </c>
      <c r="BH148" s="198">
        <f t="shared" si="15"/>
        <v>0</v>
      </c>
      <c r="BI148" s="198">
        <f t="shared" si="16"/>
        <v>0</v>
      </c>
      <c r="BJ148" s="185" t="s">
        <v>82</v>
      </c>
      <c r="BK148" s="198">
        <f t="shared" si="17"/>
        <v>0</v>
      </c>
      <c r="BL148" s="185" t="s">
        <v>118</v>
      </c>
      <c r="BM148" s="197" t="s">
        <v>279</v>
      </c>
    </row>
    <row r="149" spans="1:65" s="184" customFormat="1" ht="37.9" customHeight="1" x14ac:dyDescent="0.2">
      <c r="A149" s="259"/>
      <c r="B149" s="188"/>
      <c r="C149" s="167" t="s">
        <v>196</v>
      </c>
      <c r="D149" s="167" t="s">
        <v>261</v>
      </c>
      <c r="E149" s="168" t="s">
        <v>1224</v>
      </c>
      <c r="F149" s="224" t="s">
        <v>1225</v>
      </c>
      <c r="G149" s="383" t="s">
        <v>266</v>
      </c>
      <c r="H149" s="384">
        <v>1</v>
      </c>
      <c r="I149" s="385"/>
      <c r="J149" s="385"/>
      <c r="K149" s="386"/>
      <c r="L149" s="237"/>
      <c r="M149" s="370" t="s">
        <v>1</v>
      </c>
      <c r="N149" s="371" t="s">
        <v>36</v>
      </c>
      <c r="O149" s="233">
        <v>0</v>
      </c>
      <c r="P149" s="233">
        <f t="shared" si="9"/>
        <v>0</v>
      </c>
      <c r="Q149" s="233">
        <v>0</v>
      </c>
      <c r="R149" s="233">
        <f t="shared" si="10"/>
        <v>0</v>
      </c>
      <c r="S149" s="233">
        <v>0</v>
      </c>
      <c r="T149" s="234">
        <f t="shared" si="11"/>
        <v>0</v>
      </c>
      <c r="U149" s="225"/>
      <c r="V149" s="225"/>
      <c r="W149" s="225"/>
      <c r="X149" s="259"/>
      <c r="Y149" s="259"/>
      <c r="Z149" s="259"/>
      <c r="AA149" s="259"/>
      <c r="AB149" s="259"/>
      <c r="AC149" s="259"/>
      <c r="AD149" s="259"/>
      <c r="AE149" s="259"/>
      <c r="AR149" s="197" t="s">
        <v>180</v>
      </c>
      <c r="AT149" s="197" t="s">
        <v>261</v>
      </c>
      <c r="AU149" s="197" t="s">
        <v>82</v>
      </c>
      <c r="AY149" s="185" t="s">
        <v>160</v>
      </c>
      <c r="BE149" s="198">
        <f t="shared" si="12"/>
        <v>0</v>
      </c>
      <c r="BF149" s="198">
        <f t="shared" si="13"/>
        <v>0</v>
      </c>
      <c r="BG149" s="198">
        <f t="shared" si="14"/>
        <v>0</v>
      </c>
      <c r="BH149" s="198">
        <f t="shared" si="15"/>
        <v>0</v>
      </c>
      <c r="BI149" s="198">
        <f t="shared" si="16"/>
        <v>0</v>
      </c>
      <c r="BJ149" s="185" t="s">
        <v>82</v>
      </c>
      <c r="BK149" s="198">
        <f t="shared" si="17"/>
        <v>0</v>
      </c>
      <c r="BL149" s="185" t="s">
        <v>118</v>
      </c>
      <c r="BM149" s="197" t="s">
        <v>284</v>
      </c>
    </row>
    <row r="150" spans="1:65" s="184" customFormat="1" ht="37.9" customHeight="1" x14ac:dyDescent="0.2">
      <c r="A150" s="259"/>
      <c r="B150" s="188"/>
      <c r="C150" s="167" t="s">
        <v>199</v>
      </c>
      <c r="D150" s="167" t="s">
        <v>261</v>
      </c>
      <c r="E150" s="168" t="s">
        <v>1226</v>
      </c>
      <c r="F150" s="224" t="s">
        <v>1227</v>
      </c>
      <c r="G150" s="383" t="s">
        <v>266</v>
      </c>
      <c r="H150" s="384">
        <v>1</v>
      </c>
      <c r="I150" s="385"/>
      <c r="J150" s="385"/>
      <c r="K150" s="386"/>
      <c r="L150" s="237"/>
      <c r="M150" s="370" t="s">
        <v>1</v>
      </c>
      <c r="N150" s="371" t="s">
        <v>36</v>
      </c>
      <c r="O150" s="233">
        <v>0</v>
      </c>
      <c r="P150" s="233">
        <f t="shared" si="9"/>
        <v>0</v>
      </c>
      <c r="Q150" s="233">
        <v>0</v>
      </c>
      <c r="R150" s="233">
        <f t="shared" si="10"/>
        <v>0</v>
      </c>
      <c r="S150" s="233">
        <v>0</v>
      </c>
      <c r="T150" s="234">
        <f t="shared" si="11"/>
        <v>0</v>
      </c>
      <c r="U150" s="225"/>
      <c r="V150" s="225"/>
      <c r="W150" s="225"/>
      <c r="X150" s="259"/>
      <c r="Y150" s="259"/>
      <c r="Z150" s="259"/>
      <c r="AA150" s="259"/>
      <c r="AB150" s="259"/>
      <c r="AC150" s="259"/>
      <c r="AD150" s="259"/>
      <c r="AE150" s="259"/>
      <c r="AR150" s="197" t="s">
        <v>180</v>
      </c>
      <c r="AT150" s="197" t="s">
        <v>261</v>
      </c>
      <c r="AU150" s="197" t="s">
        <v>82</v>
      </c>
      <c r="AY150" s="185" t="s">
        <v>160</v>
      </c>
      <c r="BE150" s="198">
        <f t="shared" si="12"/>
        <v>0</v>
      </c>
      <c r="BF150" s="198">
        <f t="shared" si="13"/>
        <v>0</v>
      </c>
      <c r="BG150" s="198">
        <f t="shared" si="14"/>
        <v>0</v>
      </c>
      <c r="BH150" s="198">
        <f t="shared" si="15"/>
        <v>0</v>
      </c>
      <c r="BI150" s="198">
        <f t="shared" si="16"/>
        <v>0</v>
      </c>
      <c r="BJ150" s="185" t="s">
        <v>82</v>
      </c>
      <c r="BK150" s="198">
        <f t="shared" si="17"/>
        <v>0</v>
      </c>
      <c r="BL150" s="185" t="s">
        <v>118</v>
      </c>
      <c r="BM150" s="197" t="s">
        <v>290</v>
      </c>
    </row>
    <row r="151" spans="1:65" s="184" customFormat="1" ht="24.2" customHeight="1" x14ac:dyDescent="0.2">
      <c r="A151" s="259"/>
      <c r="B151" s="188"/>
      <c r="C151" s="189" t="s">
        <v>202</v>
      </c>
      <c r="D151" s="189" t="s">
        <v>162</v>
      </c>
      <c r="E151" s="151" t="s">
        <v>1228</v>
      </c>
      <c r="F151" s="236" t="s">
        <v>1229</v>
      </c>
      <c r="G151" s="372" t="s">
        <v>266</v>
      </c>
      <c r="H151" s="373">
        <v>1</v>
      </c>
      <c r="I151" s="374"/>
      <c r="J151" s="374"/>
      <c r="K151" s="387"/>
      <c r="L151" s="230"/>
      <c r="M151" s="231" t="s">
        <v>1</v>
      </c>
      <c r="N151" s="232" t="s">
        <v>36</v>
      </c>
      <c r="O151" s="233">
        <v>0</v>
      </c>
      <c r="P151" s="233">
        <f t="shared" si="9"/>
        <v>0</v>
      </c>
      <c r="Q151" s="233">
        <v>0</v>
      </c>
      <c r="R151" s="233">
        <f t="shared" si="10"/>
        <v>0</v>
      </c>
      <c r="S151" s="233">
        <v>0</v>
      </c>
      <c r="T151" s="234">
        <f t="shared" si="11"/>
        <v>0</v>
      </c>
      <c r="U151" s="225"/>
      <c r="V151" s="225"/>
      <c r="W151" s="225"/>
      <c r="X151" s="259"/>
      <c r="Y151" s="259"/>
      <c r="Z151" s="259"/>
      <c r="AA151" s="259"/>
      <c r="AB151" s="259"/>
      <c r="AC151" s="259"/>
      <c r="AD151" s="259"/>
      <c r="AE151" s="259"/>
      <c r="AR151" s="197" t="s">
        <v>118</v>
      </c>
      <c r="AT151" s="197" t="s">
        <v>162</v>
      </c>
      <c r="AU151" s="197" t="s">
        <v>82</v>
      </c>
      <c r="AY151" s="185" t="s">
        <v>160</v>
      </c>
      <c r="BE151" s="198">
        <f t="shared" si="12"/>
        <v>0</v>
      </c>
      <c r="BF151" s="198">
        <f t="shared" si="13"/>
        <v>0</v>
      </c>
      <c r="BG151" s="198">
        <f t="shared" si="14"/>
        <v>0</v>
      </c>
      <c r="BH151" s="198">
        <f t="shared" si="15"/>
        <v>0</v>
      </c>
      <c r="BI151" s="198">
        <f t="shared" si="16"/>
        <v>0</v>
      </c>
      <c r="BJ151" s="185" t="s">
        <v>82</v>
      </c>
      <c r="BK151" s="198">
        <f t="shared" si="17"/>
        <v>0</v>
      </c>
      <c r="BL151" s="185" t="s">
        <v>118</v>
      </c>
      <c r="BM151" s="197" t="s">
        <v>296</v>
      </c>
    </row>
    <row r="152" spans="1:65" s="184" customFormat="1" ht="37.5" customHeight="1" x14ac:dyDescent="0.2">
      <c r="A152" s="259"/>
      <c r="B152" s="188"/>
      <c r="C152" s="167" t="s">
        <v>205</v>
      </c>
      <c r="D152" s="167" t="s">
        <v>261</v>
      </c>
      <c r="E152" s="168" t="s">
        <v>1230</v>
      </c>
      <c r="F152" s="224" t="s">
        <v>1806</v>
      </c>
      <c r="G152" s="383" t="s">
        <v>266</v>
      </c>
      <c r="H152" s="384">
        <v>1</v>
      </c>
      <c r="I152" s="385"/>
      <c r="J152" s="385"/>
      <c r="K152" s="386"/>
      <c r="L152" s="237"/>
      <c r="M152" s="370" t="s">
        <v>1</v>
      </c>
      <c r="N152" s="371" t="s">
        <v>36</v>
      </c>
      <c r="O152" s="233">
        <v>0</v>
      </c>
      <c r="P152" s="233">
        <f t="shared" si="9"/>
        <v>0</v>
      </c>
      <c r="Q152" s="233">
        <v>0</v>
      </c>
      <c r="R152" s="233">
        <f t="shared" si="10"/>
        <v>0</v>
      </c>
      <c r="S152" s="233">
        <v>0</v>
      </c>
      <c r="T152" s="234">
        <f t="shared" si="11"/>
        <v>0</v>
      </c>
      <c r="U152" s="225"/>
      <c r="V152" s="225"/>
      <c r="W152" s="225"/>
      <c r="X152" s="259"/>
      <c r="Y152" s="259"/>
      <c r="Z152" s="259"/>
      <c r="AA152" s="259"/>
      <c r="AB152" s="259"/>
      <c r="AC152" s="259"/>
      <c r="AD152" s="259"/>
      <c r="AE152" s="259"/>
      <c r="AR152" s="197" t="s">
        <v>180</v>
      </c>
      <c r="AT152" s="197" t="s">
        <v>261</v>
      </c>
      <c r="AU152" s="197" t="s">
        <v>82</v>
      </c>
      <c r="AY152" s="185" t="s">
        <v>160</v>
      </c>
      <c r="BE152" s="198">
        <f t="shared" si="12"/>
        <v>0</v>
      </c>
      <c r="BF152" s="198">
        <f t="shared" si="13"/>
        <v>0</v>
      </c>
      <c r="BG152" s="198">
        <f t="shared" si="14"/>
        <v>0</v>
      </c>
      <c r="BH152" s="198">
        <f t="shared" si="15"/>
        <v>0</v>
      </c>
      <c r="BI152" s="198">
        <f t="shared" si="16"/>
        <v>0</v>
      </c>
      <c r="BJ152" s="185" t="s">
        <v>82</v>
      </c>
      <c r="BK152" s="198">
        <f t="shared" si="17"/>
        <v>0</v>
      </c>
      <c r="BL152" s="185" t="s">
        <v>118</v>
      </c>
      <c r="BM152" s="197" t="s">
        <v>263</v>
      </c>
    </row>
    <row r="153" spans="1:65" s="12" customFormat="1" ht="25.9" customHeight="1" x14ac:dyDescent="0.2">
      <c r="B153" s="137"/>
      <c r="D153" s="138" t="s">
        <v>69</v>
      </c>
      <c r="E153" s="139" t="s">
        <v>255</v>
      </c>
      <c r="F153" s="139" t="s">
        <v>256</v>
      </c>
      <c r="J153" s="140"/>
      <c r="L153" s="137"/>
      <c r="M153" s="141"/>
      <c r="N153" s="142"/>
      <c r="O153" s="142"/>
      <c r="P153" s="143">
        <f>P154+P176+P179+P198+P206+P227+P235</f>
        <v>0</v>
      </c>
      <c r="Q153" s="142"/>
      <c r="R153" s="143">
        <f>R154+R176+R179+R198+R206+R227+R235</f>
        <v>0</v>
      </c>
      <c r="S153" s="142"/>
      <c r="T153" s="144">
        <f>T154+T176+T179+T198+T206+T227+T235</f>
        <v>0</v>
      </c>
      <c r="AR153" s="138" t="s">
        <v>82</v>
      </c>
      <c r="AT153" s="145" t="s">
        <v>69</v>
      </c>
      <c r="AU153" s="145" t="s">
        <v>70</v>
      </c>
      <c r="AY153" s="138" t="s">
        <v>160</v>
      </c>
      <c r="BK153" s="146">
        <f>BK154+BK176+BK179+BK198+BK206+BK227+BK235</f>
        <v>0</v>
      </c>
    </row>
    <row r="154" spans="1:65" s="12" customFormat="1" ht="22.9" customHeight="1" x14ac:dyDescent="0.2">
      <c r="B154" s="137"/>
      <c r="D154" s="138" t="s">
        <v>69</v>
      </c>
      <c r="E154" s="147" t="s">
        <v>305</v>
      </c>
      <c r="F154" s="147" t="s">
        <v>306</v>
      </c>
      <c r="J154" s="148"/>
      <c r="L154" s="137"/>
      <c r="M154" s="141"/>
      <c r="N154" s="142"/>
      <c r="O154" s="142"/>
      <c r="P154" s="143">
        <f>SUM(P155:P175)</f>
        <v>0</v>
      </c>
      <c r="Q154" s="142"/>
      <c r="R154" s="143">
        <f>SUM(R155:R175)</f>
        <v>0</v>
      </c>
      <c r="S154" s="142"/>
      <c r="T154" s="144">
        <f>SUM(T155:T175)</f>
        <v>0</v>
      </c>
      <c r="AR154" s="138" t="s">
        <v>82</v>
      </c>
      <c r="AT154" s="145" t="s">
        <v>69</v>
      </c>
      <c r="AU154" s="145" t="s">
        <v>77</v>
      </c>
      <c r="AY154" s="138" t="s">
        <v>160</v>
      </c>
      <c r="BK154" s="146">
        <f>SUM(BK155:BK175)</f>
        <v>0</v>
      </c>
    </row>
    <row r="155" spans="1:65" s="184" customFormat="1" ht="24.2" customHeight="1" x14ac:dyDescent="0.2">
      <c r="A155" s="259"/>
      <c r="B155" s="188"/>
      <c r="C155" s="189" t="s">
        <v>208</v>
      </c>
      <c r="D155" s="189" t="s">
        <v>162</v>
      </c>
      <c r="E155" s="151" t="s">
        <v>1231</v>
      </c>
      <c r="F155" s="152" t="s">
        <v>1232</v>
      </c>
      <c r="G155" s="153" t="s">
        <v>295</v>
      </c>
      <c r="H155" s="190">
        <v>404</v>
      </c>
      <c r="I155" s="191"/>
      <c r="J155" s="191"/>
      <c r="K155" s="192"/>
      <c r="L155" s="187"/>
      <c r="M155" s="193" t="s">
        <v>1</v>
      </c>
      <c r="N155" s="194" t="s">
        <v>36</v>
      </c>
      <c r="O155" s="195">
        <v>0</v>
      </c>
      <c r="P155" s="195">
        <f t="shared" ref="P155:P175" si="18">O155*H155</f>
        <v>0</v>
      </c>
      <c r="Q155" s="195">
        <v>0</v>
      </c>
      <c r="R155" s="195">
        <f t="shared" ref="R155:R175" si="19">Q155*H155</f>
        <v>0</v>
      </c>
      <c r="S155" s="195">
        <v>0</v>
      </c>
      <c r="T155" s="196">
        <f t="shared" ref="T155:T175" si="20">S155*H155</f>
        <v>0</v>
      </c>
      <c r="U155" s="259"/>
      <c r="V155" s="259"/>
      <c r="W155" s="259"/>
      <c r="X155" s="259"/>
      <c r="Y155" s="259"/>
      <c r="Z155" s="259"/>
      <c r="AA155" s="259"/>
      <c r="AB155" s="259"/>
      <c r="AC155" s="259"/>
      <c r="AD155" s="259"/>
      <c r="AE155" s="259"/>
      <c r="AR155" s="197" t="s">
        <v>205</v>
      </c>
      <c r="AT155" s="197" t="s">
        <v>162</v>
      </c>
      <c r="AU155" s="197" t="s">
        <v>82</v>
      </c>
      <c r="AY155" s="185" t="s">
        <v>160</v>
      </c>
      <c r="BE155" s="198">
        <f t="shared" ref="BE155:BE175" si="21">IF(N155="základná",J155,0)</f>
        <v>0</v>
      </c>
      <c r="BF155" s="198">
        <f t="shared" ref="BF155:BF175" si="22">IF(N155="znížená",J155,0)</f>
        <v>0</v>
      </c>
      <c r="BG155" s="198">
        <f t="shared" ref="BG155:BG175" si="23">IF(N155="zákl. prenesená",J155,0)</f>
        <v>0</v>
      </c>
      <c r="BH155" s="198">
        <f t="shared" ref="BH155:BH175" si="24">IF(N155="zníž. prenesená",J155,0)</f>
        <v>0</v>
      </c>
      <c r="BI155" s="198">
        <f t="shared" ref="BI155:BI175" si="25">IF(N155="nulová",J155,0)</f>
        <v>0</v>
      </c>
      <c r="BJ155" s="185" t="s">
        <v>82</v>
      </c>
      <c r="BK155" s="198">
        <f t="shared" ref="BK155:BK175" si="26">ROUND(I155*H155,2)</f>
        <v>0</v>
      </c>
      <c r="BL155" s="185" t="s">
        <v>205</v>
      </c>
      <c r="BM155" s="197" t="s">
        <v>310</v>
      </c>
    </row>
    <row r="156" spans="1:65" s="184" customFormat="1" ht="36" customHeight="1" x14ac:dyDescent="0.2">
      <c r="A156" s="259"/>
      <c r="B156" s="188"/>
      <c r="C156" s="167" t="s">
        <v>211</v>
      </c>
      <c r="D156" s="167" t="s">
        <v>261</v>
      </c>
      <c r="E156" s="168" t="s">
        <v>1233</v>
      </c>
      <c r="F156" s="224" t="s">
        <v>2138</v>
      </c>
      <c r="G156" s="383" t="s">
        <v>295</v>
      </c>
      <c r="H156" s="384">
        <v>102</v>
      </c>
      <c r="I156" s="385"/>
      <c r="J156" s="385"/>
      <c r="K156" s="386"/>
      <c r="L156" s="237"/>
      <c r="M156" s="370" t="s">
        <v>1</v>
      </c>
      <c r="N156" s="371" t="s">
        <v>36</v>
      </c>
      <c r="O156" s="233">
        <v>0</v>
      </c>
      <c r="P156" s="233">
        <f t="shared" si="18"/>
        <v>0</v>
      </c>
      <c r="Q156" s="233">
        <v>0</v>
      </c>
      <c r="R156" s="233">
        <f t="shared" si="19"/>
        <v>0</v>
      </c>
      <c r="S156" s="233">
        <v>0</v>
      </c>
      <c r="T156" s="234">
        <f t="shared" si="20"/>
        <v>0</v>
      </c>
      <c r="U156" s="225"/>
      <c r="V156" s="225"/>
      <c r="W156" s="225"/>
      <c r="X156" s="225"/>
      <c r="Y156" s="225"/>
      <c r="Z156" s="225"/>
      <c r="AA156" s="225"/>
      <c r="AB156" s="225"/>
      <c r="AC156" s="225"/>
      <c r="AD156" s="225"/>
      <c r="AE156" s="225"/>
      <c r="AF156" s="275"/>
      <c r="AG156" s="275"/>
      <c r="AR156" s="197" t="s">
        <v>263</v>
      </c>
      <c r="AT156" s="197" t="s">
        <v>261</v>
      </c>
      <c r="AU156" s="197" t="s">
        <v>82</v>
      </c>
      <c r="AY156" s="185" t="s">
        <v>160</v>
      </c>
      <c r="BE156" s="198">
        <f t="shared" si="21"/>
        <v>0</v>
      </c>
      <c r="BF156" s="198">
        <f t="shared" si="22"/>
        <v>0</v>
      </c>
      <c r="BG156" s="198">
        <f t="shared" si="23"/>
        <v>0</v>
      </c>
      <c r="BH156" s="198">
        <f t="shared" si="24"/>
        <v>0</v>
      </c>
      <c r="BI156" s="198">
        <f t="shared" si="25"/>
        <v>0</v>
      </c>
      <c r="BJ156" s="185" t="s">
        <v>82</v>
      </c>
      <c r="BK156" s="198">
        <f t="shared" si="26"/>
        <v>0</v>
      </c>
      <c r="BL156" s="185" t="s">
        <v>205</v>
      </c>
      <c r="BM156" s="197" t="s">
        <v>316</v>
      </c>
    </row>
    <row r="157" spans="1:65" s="184" customFormat="1" ht="36" customHeight="1" x14ac:dyDescent="0.2">
      <c r="A157" s="259"/>
      <c r="B157" s="188"/>
      <c r="C157" s="167" t="s">
        <v>216</v>
      </c>
      <c r="D157" s="167" t="s">
        <v>261</v>
      </c>
      <c r="E157" s="168" t="s">
        <v>1234</v>
      </c>
      <c r="F157" s="224" t="s">
        <v>2139</v>
      </c>
      <c r="G157" s="383" t="s">
        <v>295</v>
      </c>
      <c r="H157" s="384">
        <v>8</v>
      </c>
      <c r="I157" s="385"/>
      <c r="J157" s="385"/>
      <c r="K157" s="386"/>
      <c r="L157" s="237"/>
      <c r="M157" s="370" t="s">
        <v>1</v>
      </c>
      <c r="N157" s="371" t="s">
        <v>36</v>
      </c>
      <c r="O157" s="233">
        <v>0</v>
      </c>
      <c r="P157" s="233">
        <f t="shared" si="18"/>
        <v>0</v>
      </c>
      <c r="Q157" s="233">
        <v>0</v>
      </c>
      <c r="R157" s="233">
        <f t="shared" si="19"/>
        <v>0</v>
      </c>
      <c r="S157" s="233">
        <v>0</v>
      </c>
      <c r="T157" s="234">
        <f t="shared" si="20"/>
        <v>0</v>
      </c>
      <c r="U157" s="225"/>
      <c r="V157" s="225"/>
      <c r="W157" s="225"/>
      <c r="X157" s="225"/>
      <c r="Y157" s="225"/>
      <c r="Z157" s="225"/>
      <c r="AA157" s="225"/>
      <c r="AB157" s="225"/>
      <c r="AC157" s="225"/>
      <c r="AD157" s="225"/>
      <c r="AE157" s="225"/>
      <c r="AF157" s="275"/>
      <c r="AG157" s="275"/>
      <c r="AR157" s="197" t="s">
        <v>263</v>
      </c>
      <c r="AT157" s="197" t="s">
        <v>261</v>
      </c>
      <c r="AU157" s="197" t="s">
        <v>82</v>
      </c>
      <c r="AY157" s="185" t="s">
        <v>160</v>
      </c>
      <c r="BE157" s="198">
        <f t="shared" si="21"/>
        <v>0</v>
      </c>
      <c r="BF157" s="198">
        <f t="shared" si="22"/>
        <v>0</v>
      </c>
      <c r="BG157" s="198">
        <f t="shared" si="23"/>
        <v>0</v>
      </c>
      <c r="BH157" s="198">
        <f t="shared" si="24"/>
        <v>0</v>
      </c>
      <c r="BI157" s="198">
        <f t="shared" si="25"/>
        <v>0</v>
      </c>
      <c r="BJ157" s="185" t="s">
        <v>82</v>
      </c>
      <c r="BK157" s="198">
        <f t="shared" si="26"/>
        <v>0</v>
      </c>
      <c r="BL157" s="185" t="s">
        <v>205</v>
      </c>
      <c r="BM157" s="197" t="s">
        <v>322</v>
      </c>
    </row>
    <row r="158" spans="1:65" s="184" customFormat="1" ht="36" customHeight="1" x14ac:dyDescent="0.2">
      <c r="A158" s="259"/>
      <c r="B158" s="188"/>
      <c r="C158" s="167" t="s">
        <v>7</v>
      </c>
      <c r="D158" s="167" t="s">
        <v>261</v>
      </c>
      <c r="E158" s="168" t="s">
        <v>1235</v>
      </c>
      <c r="F158" s="224" t="s">
        <v>2140</v>
      </c>
      <c r="G158" s="383" t="s">
        <v>295</v>
      </c>
      <c r="H158" s="384">
        <v>135</v>
      </c>
      <c r="I158" s="385"/>
      <c r="J158" s="385"/>
      <c r="K158" s="386"/>
      <c r="L158" s="237"/>
      <c r="M158" s="370" t="s">
        <v>1</v>
      </c>
      <c r="N158" s="371" t="s">
        <v>36</v>
      </c>
      <c r="O158" s="233">
        <v>0</v>
      </c>
      <c r="P158" s="233">
        <f t="shared" si="18"/>
        <v>0</v>
      </c>
      <c r="Q158" s="233">
        <v>0</v>
      </c>
      <c r="R158" s="233">
        <f t="shared" si="19"/>
        <v>0</v>
      </c>
      <c r="S158" s="233">
        <v>0</v>
      </c>
      <c r="T158" s="234">
        <f t="shared" si="20"/>
        <v>0</v>
      </c>
      <c r="U158" s="225"/>
      <c r="V158" s="225"/>
      <c r="W158" s="225"/>
      <c r="X158" s="225"/>
      <c r="Y158" s="225"/>
      <c r="Z158" s="225"/>
      <c r="AA158" s="225"/>
      <c r="AB158" s="225"/>
      <c r="AC158" s="225"/>
      <c r="AD158" s="225"/>
      <c r="AE158" s="225"/>
      <c r="AF158" s="275"/>
      <c r="AG158" s="275"/>
      <c r="AR158" s="197" t="s">
        <v>263</v>
      </c>
      <c r="AT158" s="197" t="s">
        <v>261</v>
      </c>
      <c r="AU158" s="197" t="s">
        <v>82</v>
      </c>
      <c r="AY158" s="185" t="s">
        <v>160</v>
      </c>
      <c r="BE158" s="198">
        <f t="shared" si="21"/>
        <v>0</v>
      </c>
      <c r="BF158" s="198">
        <f t="shared" si="22"/>
        <v>0</v>
      </c>
      <c r="BG158" s="198">
        <f t="shared" si="23"/>
        <v>0</v>
      </c>
      <c r="BH158" s="198">
        <f t="shared" si="24"/>
        <v>0</v>
      </c>
      <c r="BI158" s="198">
        <f t="shared" si="25"/>
        <v>0</v>
      </c>
      <c r="BJ158" s="185" t="s">
        <v>82</v>
      </c>
      <c r="BK158" s="198">
        <f t="shared" si="26"/>
        <v>0</v>
      </c>
      <c r="BL158" s="185" t="s">
        <v>205</v>
      </c>
      <c r="BM158" s="197" t="s">
        <v>328</v>
      </c>
    </row>
    <row r="159" spans="1:65" s="184" customFormat="1" ht="36" customHeight="1" x14ac:dyDescent="0.2">
      <c r="A159" s="259"/>
      <c r="B159" s="188"/>
      <c r="C159" s="167" t="s">
        <v>271</v>
      </c>
      <c r="D159" s="167" t="s">
        <v>261</v>
      </c>
      <c r="E159" s="168" t="s">
        <v>1237</v>
      </c>
      <c r="F159" s="224" t="s">
        <v>2141</v>
      </c>
      <c r="G159" s="383" t="s">
        <v>295</v>
      </c>
      <c r="H159" s="384">
        <v>159</v>
      </c>
      <c r="I159" s="385"/>
      <c r="J159" s="385"/>
      <c r="K159" s="386"/>
      <c r="L159" s="237"/>
      <c r="M159" s="370" t="s">
        <v>1</v>
      </c>
      <c r="N159" s="371" t="s">
        <v>36</v>
      </c>
      <c r="O159" s="233">
        <v>0</v>
      </c>
      <c r="P159" s="233">
        <f t="shared" si="18"/>
        <v>0</v>
      </c>
      <c r="Q159" s="233">
        <v>0</v>
      </c>
      <c r="R159" s="233">
        <f t="shared" si="19"/>
        <v>0</v>
      </c>
      <c r="S159" s="233">
        <v>0</v>
      </c>
      <c r="T159" s="234">
        <f t="shared" si="20"/>
        <v>0</v>
      </c>
      <c r="U159" s="225"/>
      <c r="V159" s="225"/>
      <c r="W159" s="225"/>
      <c r="X159" s="225"/>
      <c r="Y159" s="225"/>
      <c r="Z159" s="225"/>
      <c r="AA159" s="225"/>
      <c r="AB159" s="225"/>
      <c r="AC159" s="225"/>
      <c r="AD159" s="225"/>
      <c r="AE159" s="225"/>
      <c r="AF159" s="275"/>
      <c r="AG159" s="275"/>
      <c r="AR159" s="197" t="s">
        <v>263</v>
      </c>
      <c r="AT159" s="197" t="s">
        <v>261</v>
      </c>
      <c r="AU159" s="197" t="s">
        <v>82</v>
      </c>
      <c r="AY159" s="185" t="s">
        <v>160</v>
      </c>
      <c r="BE159" s="198">
        <f t="shared" si="21"/>
        <v>0</v>
      </c>
      <c r="BF159" s="198">
        <f t="shared" si="22"/>
        <v>0</v>
      </c>
      <c r="BG159" s="198">
        <f t="shared" si="23"/>
        <v>0</v>
      </c>
      <c r="BH159" s="198">
        <f t="shared" si="24"/>
        <v>0</v>
      </c>
      <c r="BI159" s="198">
        <f t="shared" si="25"/>
        <v>0</v>
      </c>
      <c r="BJ159" s="185" t="s">
        <v>82</v>
      </c>
      <c r="BK159" s="198">
        <f t="shared" si="26"/>
        <v>0</v>
      </c>
      <c r="BL159" s="185" t="s">
        <v>205</v>
      </c>
      <c r="BM159" s="197" t="s">
        <v>334</v>
      </c>
    </row>
    <row r="160" spans="1:65" s="184" customFormat="1" ht="24.2" customHeight="1" x14ac:dyDescent="0.2">
      <c r="A160" s="259"/>
      <c r="B160" s="188"/>
      <c r="C160" s="189" t="s">
        <v>274</v>
      </c>
      <c r="D160" s="189" t="s">
        <v>162</v>
      </c>
      <c r="E160" s="151" t="s">
        <v>1238</v>
      </c>
      <c r="F160" s="236" t="s">
        <v>1239</v>
      </c>
      <c r="G160" s="372" t="s">
        <v>295</v>
      </c>
      <c r="H160" s="373">
        <v>808</v>
      </c>
      <c r="I160" s="374"/>
      <c r="J160" s="374"/>
      <c r="K160" s="387"/>
      <c r="L160" s="230"/>
      <c r="M160" s="231" t="s">
        <v>1</v>
      </c>
      <c r="N160" s="232" t="s">
        <v>36</v>
      </c>
      <c r="O160" s="233">
        <v>0</v>
      </c>
      <c r="P160" s="233">
        <f t="shared" si="18"/>
        <v>0</v>
      </c>
      <c r="Q160" s="233">
        <v>0</v>
      </c>
      <c r="R160" s="233">
        <f t="shared" si="19"/>
        <v>0</v>
      </c>
      <c r="S160" s="233">
        <v>0</v>
      </c>
      <c r="T160" s="234">
        <f t="shared" si="20"/>
        <v>0</v>
      </c>
      <c r="U160" s="225"/>
      <c r="V160" s="225"/>
      <c r="W160" s="225"/>
      <c r="X160" s="225"/>
      <c r="Y160" s="225"/>
      <c r="Z160" s="225"/>
      <c r="AA160" s="225"/>
      <c r="AB160" s="225"/>
      <c r="AC160" s="225"/>
      <c r="AD160" s="225"/>
      <c r="AE160" s="225"/>
      <c r="AF160" s="275"/>
      <c r="AG160" s="275"/>
      <c r="AR160" s="197" t="s">
        <v>205</v>
      </c>
      <c r="AT160" s="197" t="s">
        <v>162</v>
      </c>
      <c r="AU160" s="197" t="s">
        <v>82</v>
      </c>
      <c r="AY160" s="185" t="s">
        <v>160</v>
      </c>
      <c r="BE160" s="198">
        <f t="shared" si="21"/>
        <v>0</v>
      </c>
      <c r="BF160" s="198">
        <f t="shared" si="22"/>
        <v>0</v>
      </c>
      <c r="BG160" s="198">
        <f t="shared" si="23"/>
        <v>0</v>
      </c>
      <c r="BH160" s="198">
        <f t="shared" si="24"/>
        <v>0</v>
      </c>
      <c r="BI160" s="198">
        <f t="shared" si="25"/>
        <v>0</v>
      </c>
      <c r="BJ160" s="185" t="s">
        <v>82</v>
      </c>
      <c r="BK160" s="198">
        <f t="shared" si="26"/>
        <v>0</v>
      </c>
      <c r="BL160" s="185" t="s">
        <v>205</v>
      </c>
      <c r="BM160" s="197" t="s">
        <v>340</v>
      </c>
    </row>
    <row r="161" spans="1:65" s="184" customFormat="1" ht="36" customHeight="1" x14ac:dyDescent="0.2">
      <c r="A161" s="259"/>
      <c r="B161" s="188"/>
      <c r="C161" s="167" t="s">
        <v>276</v>
      </c>
      <c r="D161" s="167" t="s">
        <v>261</v>
      </c>
      <c r="E161" s="168" t="s">
        <v>1240</v>
      </c>
      <c r="F161" s="224" t="s">
        <v>2142</v>
      </c>
      <c r="G161" s="383" t="s">
        <v>295</v>
      </c>
      <c r="H161" s="384">
        <v>83</v>
      </c>
      <c r="I161" s="385"/>
      <c r="J161" s="385"/>
      <c r="K161" s="386"/>
      <c r="L161" s="237"/>
      <c r="M161" s="370" t="s">
        <v>1</v>
      </c>
      <c r="N161" s="371" t="s">
        <v>36</v>
      </c>
      <c r="O161" s="233">
        <v>0</v>
      </c>
      <c r="P161" s="233">
        <f t="shared" si="18"/>
        <v>0</v>
      </c>
      <c r="Q161" s="233">
        <v>0</v>
      </c>
      <c r="R161" s="233">
        <f t="shared" si="19"/>
        <v>0</v>
      </c>
      <c r="S161" s="233">
        <v>0</v>
      </c>
      <c r="T161" s="234">
        <f t="shared" si="20"/>
        <v>0</v>
      </c>
      <c r="U161" s="225"/>
      <c r="V161" s="225"/>
      <c r="W161" s="225"/>
      <c r="X161" s="225"/>
      <c r="Y161" s="225"/>
      <c r="Z161" s="225"/>
      <c r="AA161" s="225"/>
      <c r="AB161" s="225"/>
      <c r="AC161" s="225"/>
      <c r="AD161" s="225"/>
      <c r="AE161" s="225"/>
      <c r="AF161" s="275"/>
      <c r="AG161" s="275"/>
      <c r="AR161" s="197" t="s">
        <v>263</v>
      </c>
      <c r="AT161" s="197" t="s">
        <v>261</v>
      </c>
      <c r="AU161" s="197" t="s">
        <v>82</v>
      </c>
      <c r="AY161" s="185" t="s">
        <v>160</v>
      </c>
      <c r="BE161" s="198">
        <f t="shared" si="21"/>
        <v>0</v>
      </c>
      <c r="BF161" s="198">
        <f t="shared" si="22"/>
        <v>0</v>
      </c>
      <c r="BG161" s="198">
        <f t="shared" si="23"/>
        <v>0</v>
      </c>
      <c r="BH161" s="198">
        <f t="shared" si="24"/>
        <v>0</v>
      </c>
      <c r="BI161" s="198">
        <f t="shared" si="25"/>
        <v>0</v>
      </c>
      <c r="BJ161" s="185" t="s">
        <v>82</v>
      </c>
      <c r="BK161" s="198">
        <f t="shared" si="26"/>
        <v>0</v>
      </c>
      <c r="BL161" s="185" t="s">
        <v>205</v>
      </c>
      <c r="BM161" s="197" t="s">
        <v>347</v>
      </c>
    </row>
    <row r="162" spans="1:65" s="184" customFormat="1" ht="36" customHeight="1" x14ac:dyDescent="0.2">
      <c r="A162" s="259"/>
      <c r="B162" s="188"/>
      <c r="C162" s="167" t="s">
        <v>279</v>
      </c>
      <c r="D162" s="167" t="s">
        <v>261</v>
      </c>
      <c r="E162" s="168" t="s">
        <v>2143</v>
      </c>
      <c r="F162" s="224" t="s">
        <v>2144</v>
      </c>
      <c r="G162" s="383" t="s">
        <v>295</v>
      </c>
      <c r="H162" s="384">
        <v>17</v>
      </c>
      <c r="I162" s="385"/>
      <c r="J162" s="385"/>
      <c r="K162" s="386"/>
      <c r="L162" s="237"/>
      <c r="M162" s="370" t="s">
        <v>1</v>
      </c>
      <c r="N162" s="371" t="s">
        <v>36</v>
      </c>
      <c r="O162" s="233">
        <v>0</v>
      </c>
      <c r="P162" s="233">
        <f t="shared" si="18"/>
        <v>0</v>
      </c>
      <c r="Q162" s="233">
        <v>0</v>
      </c>
      <c r="R162" s="233">
        <f t="shared" si="19"/>
        <v>0</v>
      </c>
      <c r="S162" s="233">
        <v>0</v>
      </c>
      <c r="T162" s="234">
        <f t="shared" si="20"/>
        <v>0</v>
      </c>
      <c r="U162" s="225"/>
      <c r="V162" s="225"/>
      <c r="W162" s="225"/>
      <c r="X162" s="225"/>
      <c r="Y162" s="225"/>
      <c r="Z162" s="225"/>
      <c r="AA162" s="225"/>
      <c r="AB162" s="225"/>
      <c r="AC162" s="225"/>
      <c r="AD162" s="225"/>
      <c r="AE162" s="225"/>
      <c r="AF162" s="275"/>
      <c r="AG162" s="275"/>
      <c r="AR162" s="197" t="s">
        <v>263</v>
      </c>
      <c r="AT162" s="197" t="s">
        <v>261</v>
      </c>
      <c r="AU162" s="197" t="s">
        <v>82</v>
      </c>
      <c r="AY162" s="185" t="s">
        <v>160</v>
      </c>
      <c r="BE162" s="198">
        <f t="shared" si="21"/>
        <v>0</v>
      </c>
      <c r="BF162" s="198">
        <f t="shared" si="22"/>
        <v>0</v>
      </c>
      <c r="BG162" s="198">
        <f t="shared" si="23"/>
        <v>0</v>
      </c>
      <c r="BH162" s="198">
        <f t="shared" si="24"/>
        <v>0</v>
      </c>
      <c r="BI162" s="198">
        <f t="shared" si="25"/>
        <v>0</v>
      </c>
      <c r="BJ162" s="185" t="s">
        <v>82</v>
      </c>
      <c r="BK162" s="198">
        <f t="shared" si="26"/>
        <v>0</v>
      </c>
      <c r="BL162" s="185" t="s">
        <v>205</v>
      </c>
      <c r="BM162" s="197" t="s">
        <v>353</v>
      </c>
    </row>
    <row r="163" spans="1:65" s="184" customFormat="1" ht="36" customHeight="1" x14ac:dyDescent="0.2">
      <c r="A163" s="259"/>
      <c r="B163" s="188"/>
      <c r="C163" s="167" t="s">
        <v>281</v>
      </c>
      <c r="D163" s="167" t="s">
        <v>261</v>
      </c>
      <c r="E163" s="168" t="s">
        <v>1243</v>
      </c>
      <c r="F163" s="224" t="s">
        <v>1813</v>
      </c>
      <c r="G163" s="383" t="s">
        <v>295</v>
      </c>
      <c r="H163" s="384">
        <v>363</v>
      </c>
      <c r="I163" s="385"/>
      <c r="J163" s="385"/>
      <c r="K163" s="386"/>
      <c r="L163" s="237"/>
      <c r="M163" s="370" t="s">
        <v>1</v>
      </c>
      <c r="N163" s="371" t="s">
        <v>36</v>
      </c>
      <c r="O163" s="233">
        <v>0</v>
      </c>
      <c r="P163" s="233">
        <f t="shared" si="18"/>
        <v>0</v>
      </c>
      <c r="Q163" s="233">
        <v>0</v>
      </c>
      <c r="R163" s="233">
        <f t="shared" si="19"/>
        <v>0</v>
      </c>
      <c r="S163" s="233">
        <v>0</v>
      </c>
      <c r="T163" s="234">
        <f t="shared" si="20"/>
        <v>0</v>
      </c>
      <c r="U163" s="225"/>
      <c r="V163" s="225"/>
      <c r="W163" s="225"/>
      <c r="X163" s="225"/>
      <c r="Y163" s="225"/>
      <c r="Z163" s="225"/>
      <c r="AA163" s="225"/>
      <c r="AB163" s="225"/>
      <c r="AC163" s="225"/>
      <c r="AD163" s="225"/>
      <c r="AE163" s="225"/>
      <c r="AF163" s="275"/>
      <c r="AG163" s="275"/>
      <c r="AR163" s="197" t="s">
        <v>263</v>
      </c>
      <c r="AT163" s="197" t="s">
        <v>261</v>
      </c>
      <c r="AU163" s="197" t="s">
        <v>82</v>
      </c>
      <c r="AY163" s="185" t="s">
        <v>160</v>
      </c>
      <c r="BE163" s="198">
        <f t="shared" si="21"/>
        <v>0</v>
      </c>
      <c r="BF163" s="198">
        <f t="shared" si="22"/>
        <v>0</v>
      </c>
      <c r="BG163" s="198">
        <f t="shared" si="23"/>
        <v>0</v>
      </c>
      <c r="BH163" s="198">
        <f t="shared" si="24"/>
        <v>0</v>
      </c>
      <c r="BI163" s="198">
        <f t="shared" si="25"/>
        <v>0</v>
      </c>
      <c r="BJ163" s="185" t="s">
        <v>82</v>
      </c>
      <c r="BK163" s="198">
        <f t="shared" si="26"/>
        <v>0</v>
      </c>
      <c r="BL163" s="185" t="s">
        <v>205</v>
      </c>
      <c r="BM163" s="197" t="s">
        <v>361</v>
      </c>
    </row>
    <row r="164" spans="1:65" s="184" customFormat="1" ht="36" customHeight="1" x14ac:dyDescent="0.2">
      <c r="A164" s="259"/>
      <c r="B164" s="188"/>
      <c r="C164" s="167" t="s">
        <v>284</v>
      </c>
      <c r="D164" s="167" t="s">
        <v>261</v>
      </c>
      <c r="E164" s="168" t="s">
        <v>1244</v>
      </c>
      <c r="F164" s="224" t="s">
        <v>1814</v>
      </c>
      <c r="G164" s="383" t="s">
        <v>295</v>
      </c>
      <c r="H164" s="384">
        <v>189</v>
      </c>
      <c r="I164" s="385"/>
      <c r="J164" s="385"/>
      <c r="K164" s="386"/>
      <c r="L164" s="237"/>
      <c r="M164" s="370" t="s">
        <v>1</v>
      </c>
      <c r="N164" s="371" t="s">
        <v>36</v>
      </c>
      <c r="O164" s="233">
        <v>0</v>
      </c>
      <c r="P164" s="233">
        <f t="shared" si="18"/>
        <v>0</v>
      </c>
      <c r="Q164" s="233">
        <v>0</v>
      </c>
      <c r="R164" s="233">
        <f t="shared" si="19"/>
        <v>0</v>
      </c>
      <c r="S164" s="233">
        <v>0</v>
      </c>
      <c r="T164" s="234">
        <f t="shared" si="20"/>
        <v>0</v>
      </c>
      <c r="U164" s="225"/>
      <c r="V164" s="225"/>
      <c r="W164" s="225"/>
      <c r="X164" s="225"/>
      <c r="Y164" s="225"/>
      <c r="Z164" s="225"/>
      <c r="AA164" s="225"/>
      <c r="AB164" s="225"/>
      <c r="AC164" s="225"/>
      <c r="AD164" s="225"/>
      <c r="AE164" s="225"/>
      <c r="AF164" s="275"/>
      <c r="AG164" s="275"/>
      <c r="AR164" s="197" t="s">
        <v>263</v>
      </c>
      <c r="AT164" s="197" t="s">
        <v>261</v>
      </c>
      <c r="AU164" s="197" t="s">
        <v>82</v>
      </c>
      <c r="AY164" s="185" t="s">
        <v>160</v>
      </c>
      <c r="BE164" s="198">
        <f t="shared" si="21"/>
        <v>0</v>
      </c>
      <c r="BF164" s="198">
        <f t="shared" si="22"/>
        <v>0</v>
      </c>
      <c r="BG164" s="198">
        <f t="shared" si="23"/>
        <v>0</v>
      </c>
      <c r="BH164" s="198">
        <f t="shared" si="24"/>
        <v>0</v>
      </c>
      <c r="BI164" s="198">
        <f t="shared" si="25"/>
        <v>0</v>
      </c>
      <c r="BJ164" s="185" t="s">
        <v>82</v>
      </c>
      <c r="BK164" s="198">
        <f t="shared" si="26"/>
        <v>0</v>
      </c>
      <c r="BL164" s="185" t="s">
        <v>205</v>
      </c>
      <c r="BM164" s="197" t="s">
        <v>367</v>
      </c>
    </row>
    <row r="165" spans="1:65" s="184" customFormat="1" ht="36" customHeight="1" x14ac:dyDescent="0.2">
      <c r="A165" s="259"/>
      <c r="B165" s="188"/>
      <c r="C165" s="167" t="s">
        <v>287</v>
      </c>
      <c r="D165" s="167" t="s">
        <v>261</v>
      </c>
      <c r="E165" s="168" t="s">
        <v>1245</v>
      </c>
      <c r="F165" s="224" t="s">
        <v>1815</v>
      </c>
      <c r="G165" s="383" t="s">
        <v>295</v>
      </c>
      <c r="H165" s="384">
        <v>144</v>
      </c>
      <c r="I165" s="385"/>
      <c r="J165" s="385"/>
      <c r="K165" s="386"/>
      <c r="L165" s="237"/>
      <c r="M165" s="370" t="s">
        <v>1</v>
      </c>
      <c r="N165" s="371" t="s">
        <v>36</v>
      </c>
      <c r="O165" s="233">
        <v>0</v>
      </c>
      <c r="P165" s="233">
        <f t="shared" si="18"/>
        <v>0</v>
      </c>
      <c r="Q165" s="233">
        <v>0</v>
      </c>
      <c r="R165" s="233">
        <f t="shared" si="19"/>
        <v>0</v>
      </c>
      <c r="S165" s="233">
        <v>0</v>
      </c>
      <c r="T165" s="234">
        <f t="shared" si="20"/>
        <v>0</v>
      </c>
      <c r="U165" s="225"/>
      <c r="V165" s="225"/>
      <c r="W165" s="225"/>
      <c r="X165" s="225"/>
      <c r="Y165" s="225"/>
      <c r="Z165" s="225"/>
      <c r="AA165" s="225"/>
      <c r="AB165" s="225"/>
      <c r="AC165" s="225"/>
      <c r="AD165" s="225"/>
      <c r="AE165" s="225"/>
      <c r="AF165" s="275"/>
      <c r="AG165" s="275"/>
      <c r="AR165" s="197" t="s">
        <v>263</v>
      </c>
      <c r="AT165" s="197" t="s">
        <v>261</v>
      </c>
      <c r="AU165" s="197" t="s">
        <v>82</v>
      </c>
      <c r="AY165" s="185" t="s">
        <v>160</v>
      </c>
      <c r="BE165" s="198">
        <f t="shared" si="21"/>
        <v>0</v>
      </c>
      <c r="BF165" s="198">
        <f t="shared" si="22"/>
        <v>0</v>
      </c>
      <c r="BG165" s="198">
        <f t="shared" si="23"/>
        <v>0</v>
      </c>
      <c r="BH165" s="198">
        <f t="shared" si="24"/>
        <v>0</v>
      </c>
      <c r="BI165" s="198">
        <f t="shared" si="25"/>
        <v>0</v>
      </c>
      <c r="BJ165" s="185" t="s">
        <v>82</v>
      </c>
      <c r="BK165" s="198">
        <f t="shared" si="26"/>
        <v>0</v>
      </c>
      <c r="BL165" s="185" t="s">
        <v>205</v>
      </c>
      <c r="BM165" s="197" t="s">
        <v>511</v>
      </c>
    </row>
    <row r="166" spans="1:65" s="184" customFormat="1" ht="36" customHeight="1" x14ac:dyDescent="0.2">
      <c r="A166" s="259"/>
      <c r="B166" s="188"/>
      <c r="C166" s="167" t="s">
        <v>290</v>
      </c>
      <c r="D166" s="167" t="s">
        <v>261</v>
      </c>
      <c r="E166" s="168" t="s">
        <v>1246</v>
      </c>
      <c r="F166" s="224" t="s">
        <v>2145</v>
      </c>
      <c r="G166" s="383" t="s">
        <v>295</v>
      </c>
      <c r="H166" s="384">
        <v>12</v>
      </c>
      <c r="I166" s="385"/>
      <c r="J166" s="385"/>
      <c r="K166" s="386"/>
      <c r="L166" s="237"/>
      <c r="M166" s="370" t="s">
        <v>1</v>
      </c>
      <c r="N166" s="371" t="s">
        <v>36</v>
      </c>
      <c r="O166" s="233">
        <v>0</v>
      </c>
      <c r="P166" s="233">
        <f t="shared" si="18"/>
        <v>0</v>
      </c>
      <c r="Q166" s="233">
        <v>0</v>
      </c>
      <c r="R166" s="233">
        <f t="shared" si="19"/>
        <v>0</v>
      </c>
      <c r="S166" s="233">
        <v>0</v>
      </c>
      <c r="T166" s="234">
        <f t="shared" si="20"/>
        <v>0</v>
      </c>
      <c r="U166" s="225"/>
      <c r="V166" s="225"/>
      <c r="W166" s="225"/>
      <c r="X166" s="225"/>
      <c r="Y166" s="225"/>
      <c r="Z166" s="225"/>
      <c r="AA166" s="225"/>
      <c r="AB166" s="225"/>
      <c r="AC166" s="225"/>
      <c r="AD166" s="225"/>
      <c r="AE166" s="225"/>
      <c r="AF166" s="275"/>
      <c r="AG166" s="275"/>
      <c r="AR166" s="197" t="s">
        <v>263</v>
      </c>
      <c r="AT166" s="197" t="s">
        <v>261</v>
      </c>
      <c r="AU166" s="197" t="s">
        <v>82</v>
      </c>
      <c r="AY166" s="185" t="s">
        <v>160</v>
      </c>
      <c r="BE166" s="198">
        <f t="shared" si="21"/>
        <v>0</v>
      </c>
      <c r="BF166" s="198">
        <f t="shared" si="22"/>
        <v>0</v>
      </c>
      <c r="BG166" s="198">
        <f t="shared" si="23"/>
        <v>0</v>
      </c>
      <c r="BH166" s="198">
        <f t="shared" si="24"/>
        <v>0</v>
      </c>
      <c r="BI166" s="198">
        <f t="shared" si="25"/>
        <v>0</v>
      </c>
      <c r="BJ166" s="185" t="s">
        <v>82</v>
      </c>
      <c r="BK166" s="198">
        <f t="shared" si="26"/>
        <v>0</v>
      </c>
      <c r="BL166" s="185" t="s">
        <v>205</v>
      </c>
      <c r="BM166" s="197" t="s">
        <v>514</v>
      </c>
    </row>
    <row r="167" spans="1:65" s="184" customFormat="1" ht="21.75" customHeight="1" x14ac:dyDescent="0.2">
      <c r="A167" s="259"/>
      <c r="B167" s="188"/>
      <c r="C167" s="189" t="s">
        <v>292</v>
      </c>
      <c r="D167" s="189" t="s">
        <v>162</v>
      </c>
      <c r="E167" s="151" t="s">
        <v>1247</v>
      </c>
      <c r="F167" s="152" t="s">
        <v>1248</v>
      </c>
      <c r="G167" s="153" t="s">
        <v>295</v>
      </c>
      <c r="H167" s="190">
        <v>219</v>
      </c>
      <c r="I167" s="191"/>
      <c r="J167" s="191"/>
      <c r="K167" s="192"/>
      <c r="L167" s="187"/>
      <c r="M167" s="193" t="s">
        <v>1</v>
      </c>
      <c r="N167" s="194" t="s">
        <v>36</v>
      </c>
      <c r="O167" s="195">
        <v>0</v>
      </c>
      <c r="P167" s="195">
        <f t="shared" si="18"/>
        <v>0</v>
      </c>
      <c r="Q167" s="195">
        <v>0</v>
      </c>
      <c r="R167" s="195">
        <f t="shared" si="19"/>
        <v>0</v>
      </c>
      <c r="S167" s="195">
        <v>0</v>
      </c>
      <c r="T167" s="196">
        <f t="shared" si="20"/>
        <v>0</v>
      </c>
      <c r="U167" s="259"/>
      <c r="V167" s="259"/>
      <c r="W167" s="259"/>
      <c r="X167" s="259"/>
      <c r="Y167" s="259"/>
      <c r="Z167" s="259"/>
      <c r="AA167" s="259"/>
      <c r="AB167" s="259"/>
      <c r="AC167" s="259"/>
      <c r="AD167" s="259"/>
      <c r="AE167" s="259"/>
      <c r="AR167" s="197" t="s">
        <v>205</v>
      </c>
      <c r="AT167" s="197" t="s">
        <v>162</v>
      </c>
      <c r="AU167" s="197" t="s">
        <v>82</v>
      </c>
      <c r="AY167" s="185" t="s">
        <v>160</v>
      </c>
      <c r="BE167" s="198">
        <f t="shared" si="21"/>
        <v>0</v>
      </c>
      <c r="BF167" s="198">
        <f t="shared" si="22"/>
        <v>0</v>
      </c>
      <c r="BG167" s="198">
        <f t="shared" si="23"/>
        <v>0</v>
      </c>
      <c r="BH167" s="198">
        <f t="shared" si="24"/>
        <v>0</v>
      </c>
      <c r="BI167" s="198">
        <f t="shared" si="25"/>
        <v>0</v>
      </c>
      <c r="BJ167" s="185" t="s">
        <v>82</v>
      </c>
      <c r="BK167" s="198">
        <f t="shared" si="26"/>
        <v>0</v>
      </c>
      <c r="BL167" s="185" t="s">
        <v>205</v>
      </c>
      <c r="BM167" s="197" t="s">
        <v>517</v>
      </c>
    </row>
    <row r="168" spans="1:65" s="184" customFormat="1" ht="33" customHeight="1" x14ac:dyDescent="0.2">
      <c r="A168" s="259"/>
      <c r="B168" s="188"/>
      <c r="C168" s="167" t="s">
        <v>296</v>
      </c>
      <c r="D168" s="167" t="s">
        <v>261</v>
      </c>
      <c r="E168" s="168" t="s">
        <v>2146</v>
      </c>
      <c r="F168" s="169" t="s">
        <v>2147</v>
      </c>
      <c r="G168" s="170" t="s">
        <v>295</v>
      </c>
      <c r="H168" s="171">
        <v>8</v>
      </c>
      <c r="I168" s="172"/>
      <c r="J168" s="172"/>
      <c r="K168" s="173"/>
      <c r="L168" s="174"/>
      <c r="M168" s="175" t="s">
        <v>1</v>
      </c>
      <c r="N168" s="176" t="s">
        <v>36</v>
      </c>
      <c r="O168" s="195">
        <v>0</v>
      </c>
      <c r="P168" s="195">
        <f t="shared" si="18"/>
        <v>0</v>
      </c>
      <c r="Q168" s="195">
        <v>0</v>
      </c>
      <c r="R168" s="195">
        <f t="shared" si="19"/>
        <v>0</v>
      </c>
      <c r="S168" s="195">
        <v>0</v>
      </c>
      <c r="T168" s="196">
        <f t="shared" si="20"/>
        <v>0</v>
      </c>
      <c r="U168" s="259"/>
      <c r="V168" s="259"/>
      <c r="W168" s="259"/>
      <c r="X168" s="259"/>
      <c r="Y168" s="259"/>
      <c r="Z168" s="259"/>
      <c r="AA168" s="259"/>
      <c r="AB168" s="259"/>
      <c r="AC168" s="259"/>
      <c r="AD168" s="259"/>
      <c r="AE168" s="259"/>
      <c r="AR168" s="197" t="s">
        <v>263</v>
      </c>
      <c r="AT168" s="197" t="s">
        <v>261</v>
      </c>
      <c r="AU168" s="197" t="s">
        <v>82</v>
      </c>
      <c r="AY168" s="185" t="s">
        <v>160</v>
      </c>
      <c r="BE168" s="198">
        <f t="shared" si="21"/>
        <v>0</v>
      </c>
      <c r="BF168" s="198">
        <f t="shared" si="22"/>
        <v>0</v>
      </c>
      <c r="BG168" s="198">
        <f t="shared" si="23"/>
        <v>0</v>
      </c>
      <c r="BH168" s="198">
        <f t="shared" si="24"/>
        <v>0</v>
      </c>
      <c r="BI168" s="198">
        <f t="shared" si="25"/>
        <v>0</v>
      </c>
      <c r="BJ168" s="185" t="s">
        <v>82</v>
      </c>
      <c r="BK168" s="198">
        <f t="shared" si="26"/>
        <v>0</v>
      </c>
      <c r="BL168" s="185" t="s">
        <v>205</v>
      </c>
      <c r="BM168" s="197" t="s">
        <v>520</v>
      </c>
    </row>
    <row r="169" spans="1:65" s="184" customFormat="1" ht="36" customHeight="1" x14ac:dyDescent="0.2">
      <c r="A169" s="259"/>
      <c r="B169" s="188"/>
      <c r="C169" s="167" t="s">
        <v>299</v>
      </c>
      <c r="D169" s="167" t="s">
        <v>261</v>
      </c>
      <c r="E169" s="168" t="s">
        <v>1249</v>
      </c>
      <c r="F169" s="224" t="s">
        <v>1817</v>
      </c>
      <c r="G169" s="383" t="s">
        <v>295</v>
      </c>
      <c r="H169" s="384">
        <v>14</v>
      </c>
      <c r="I169" s="385"/>
      <c r="J169" s="385"/>
      <c r="K169" s="386"/>
      <c r="L169" s="237"/>
      <c r="M169" s="370" t="s">
        <v>1</v>
      </c>
      <c r="N169" s="371" t="s">
        <v>36</v>
      </c>
      <c r="O169" s="233">
        <v>0</v>
      </c>
      <c r="P169" s="233">
        <f t="shared" si="18"/>
        <v>0</v>
      </c>
      <c r="Q169" s="233">
        <v>0</v>
      </c>
      <c r="R169" s="233">
        <f t="shared" si="19"/>
        <v>0</v>
      </c>
      <c r="S169" s="233">
        <v>0</v>
      </c>
      <c r="T169" s="234">
        <f t="shared" si="20"/>
        <v>0</v>
      </c>
      <c r="U169" s="225"/>
      <c r="V169" s="225"/>
      <c r="W169" s="225"/>
      <c r="X169" s="225"/>
      <c r="Y169" s="259"/>
      <c r="Z169" s="259"/>
      <c r="AA169" s="259"/>
      <c r="AB169" s="259"/>
      <c r="AC169" s="259"/>
      <c r="AD169" s="259"/>
      <c r="AE169" s="259"/>
      <c r="AR169" s="197" t="s">
        <v>263</v>
      </c>
      <c r="AT169" s="197" t="s">
        <v>261</v>
      </c>
      <c r="AU169" s="197" t="s">
        <v>82</v>
      </c>
      <c r="AY169" s="185" t="s">
        <v>160</v>
      </c>
      <c r="BE169" s="198">
        <f t="shared" si="21"/>
        <v>0</v>
      </c>
      <c r="BF169" s="198">
        <f t="shared" si="22"/>
        <v>0</v>
      </c>
      <c r="BG169" s="198">
        <f t="shared" si="23"/>
        <v>0</v>
      </c>
      <c r="BH169" s="198">
        <f t="shared" si="24"/>
        <v>0</v>
      </c>
      <c r="BI169" s="198">
        <f t="shared" si="25"/>
        <v>0</v>
      </c>
      <c r="BJ169" s="185" t="s">
        <v>82</v>
      </c>
      <c r="BK169" s="198">
        <f t="shared" si="26"/>
        <v>0</v>
      </c>
      <c r="BL169" s="185" t="s">
        <v>205</v>
      </c>
      <c r="BM169" s="197" t="s">
        <v>523</v>
      </c>
    </row>
    <row r="170" spans="1:65" s="184" customFormat="1" ht="36" customHeight="1" x14ac:dyDescent="0.2">
      <c r="A170" s="259"/>
      <c r="B170" s="188"/>
      <c r="C170" s="167" t="s">
        <v>263</v>
      </c>
      <c r="D170" s="167" t="s">
        <v>261</v>
      </c>
      <c r="E170" s="168" t="s">
        <v>1250</v>
      </c>
      <c r="F170" s="224" t="s">
        <v>2148</v>
      </c>
      <c r="G170" s="383" t="s">
        <v>295</v>
      </c>
      <c r="H170" s="384">
        <v>19</v>
      </c>
      <c r="I170" s="385"/>
      <c r="J170" s="385"/>
      <c r="K170" s="386"/>
      <c r="L170" s="237"/>
      <c r="M170" s="370" t="s">
        <v>1</v>
      </c>
      <c r="N170" s="371" t="s">
        <v>36</v>
      </c>
      <c r="O170" s="233">
        <v>0</v>
      </c>
      <c r="P170" s="233">
        <f t="shared" si="18"/>
        <v>0</v>
      </c>
      <c r="Q170" s="233">
        <v>0</v>
      </c>
      <c r="R170" s="233">
        <f t="shared" si="19"/>
        <v>0</v>
      </c>
      <c r="S170" s="233">
        <v>0</v>
      </c>
      <c r="T170" s="234">
        <f t="shared" si="20"/>
        <v>0</v>
      </c>
      <c r="U170" s="225"/>
      <c r="V170" s="225"/>
      <c r="W170" s="225"/>
      <c r="X170" s="225"/>
      <c r="Y170" s="259"/>
      <c r="Z170" s="259"/>
      <c r="AA170" s="259"/>
      <c r="AB170" s="259"/>
      <c r="AC170" s="259"/>
      <c r="AD170" s="259"/>
      <c r="AE170" s="259"/>
      <c r="AR170" s="197" t="s">
        <v>263</v>
      </c>
      <c r="AT170" s="197" t="s">
        <v>261</v>
      </c>
      <c r="AU170" s="197" t="s">
        <v>82</v>
      </c>
      <c r="AY170" s="185" t="s">
        <v>160</v>
      </c>
      <c r="BE170" s="198">
        <f t="shared" si="21"/>
        <v>0</v>
      </c>
      <c r="BF170" s="198">
        <f t="shared" si="22"/>
        <v>0</v>
      </c>
      <c r="BG170" s="198">
        <f t="shared" si="23"/>
        <v>0</v>
      </c>
      <c r="BH170" s="198">
        <f t="shared" si="24"/>
        <v>0</v>
      </c>
      <c r="BI170" s="198">
        <f t="shared" si="25"/>
        <v>0</v>
      </c>
      <c r="BJ170" s="185" t="s">
        <v>82</v>
      </c>
      <c r="BK170" s="198">
        <f t="shared" si="26"/>
        <v>0</v>
      </c>
      <c r="BL170" s="185" t="s">
        <v>205</v>
      </c>
      <c r="BM170" s="197" t="s">
        <v>478</v>
      </c>
    </row>
    <row r="171" spans="1:65" s="184" customFormat="1" ht="36" customHeight="1" x14ac:dyDescent="0.2">
      <c r="A171" s="259"/>
      <c r="B171" s="188"/>
      <c r="C171" s="167" t="s">
        <v>307</v>
      </c>
      <c r="D171" s="167" t="s">
        <v>261</v>
      </c>
      <c r="E171" s="168" t="s">
        <v>1251</v>
      </c>
      <c r="F171" s="224" t="s">
        <v>1819</v>
      </c>
      <c r="G171" s="383" t="s">
        <v>295</v>
      </c>
      <c r="H171" s="384">
        <v>128</v>
      </c>
      <c r="I171" s="385"/>
      <c r="J171" s="385"/>
      <c r="K171" s="386"/>
      <c r="L171" s="237"/>
      <c r="M171" s="370" t="s">
        <v>1</v>
      </c>
      <c r="N171" s="371" t="s">
        <v>36</v>
      </c>
      <c r="O171" s="233">
        <v>0</v>
      </c>
      <c r="P171" s="233">
        <f t="shared" si="18"/>
        <v>0</v>
      </c>
      <c r="Q171" s="233">
        <v>0</v>
      </c>
      <c r="R171" s="233">
        <f t="shared" si="19"/>
        <v>0</v>
      </c>
      <c r="S171" s="233">
        <v>0</v>
      </c>
      <c r="T171" s="234">
        <f t="shared" si="20"/>
        <v>0</v>
      </c>
      <c r="U171" s="225"/>
      <c r="V171" s="225"/>
      <c r="W171" s="225"/>
      <c r="X171" s="225"/>
      <c r="Y171" s="259"/>
      <c r="Z171" s="259"/>
      <c r="AA171" s="259"/>
      <c r="AB171" s="259"/>
      <c r="AC171" s="259"/>
      <c r="AD171" s="259"/>
      <c r="AE171" s="259"/>
      <c r="AR171" s="197" t="s">
        <v>263</v>
      </c>
      <c r="AT171" s="197" t="s">
        <v>261</v>
      </c>
      <c r="AU171" s="197" t="s">
        <v>82</v>
      </c>
      <c r="AY171" s="185" t="s">
        <v>160</v>
      </c>
      <c r="BE171" s="198">
        <f t="shared" si="21"/>
        <v>0</v>
      </c>
      <c r="BF171" s="198">
        <f t="shared" si="22"/>
        <v>0</v>
      </c>
      <c r="BG171" s="198">
        <f t="shared" si="23"/>
        <v>0</v>
      </c>
      <c r="BH171" s="198">
        <f t="shared" si="24"/>
        <v>0</v>
      </c>
      <c r="BI171" s="198">
        <f t="shared" si="25"/>
        <v>0</v>
      </c>
      <c r="BJ171" s="185" t="s">
        <v>82</v>
      </c>
      <c r="BK171" s="198">
        <f t="shared" si="26"/>
        <v>0</v>
      </c>
      <c r="BL171" s="185" t="s">
        <v>205</v>
      </c>
      <c r="BM171" s="197" t="s">
        <v>528</v>
      </c>
    </row>
    <row r="172" spans="1:65" s="184" customFormat="1" ht="36" customHeight="1" x14ac:dyDescent="0.2">
      <c r="A172" s="259"/>
      <c r="B172" s="188"/>
      <c r="C172" s="167" t="s">
        <v>310</v>
      </c>
      <c r="D172" s="167" t="s">
        <v>261</v>
      </c>
      <c r="E172" s="168" t="s">
        <v>1252</v>
      </c>
      <c r="F172" s="224" t="s">
        <v>2149</v>
      </c>
      <c r="G172" s="383" t="s">
        <v>295</v>
      </c>
      <c r="H172" s="384">
        <v>12</v>
      </c>
      <c r="I172" s="385"/>
      <c r="J172" s="385"/>
      <c r="K172" s="386"/>
      <c r="L172" s="237"/>
      <c r="M172" s="370" t="s">
        <v>1</v>
      </c>
      <c r="N172" s="371" t="s">
        <v>36</v>
      </c>
      <c r="O172" s="233">
        <v>0</v>
      </c>
      <c r="P172" s="233">
        <f t="shared" si="18"/>
        <v>0</v>
      </c>
      <c r="Q172" s="233">
        <v>0</v>
      </c>
      <c r="R172" s="233">
        <f t="shared" si="19"/>
        <v>0</v>
      </c>
      <c r="S172" s="233">
        <v>0</v>
      </c>
      <c r="T172" s="234">
        <f t="shared" si="20"/>
        <v>0</v>
      </c>
      <c r="U172" s="225"/>
      <c r="V172" s="225"/>
      <c r="W172" s="225"/>
      <c r="X172" s="225"/>
      <c r="Y172" s="259"/>
      <c r="Z172" s="259"/>
      <c r="AA172" s="259"/>
      <c r="AB172" s="259"/>
      <c r="AC172" s="259"/>
      <c r="AD172" s="259"/>
      <c r="AE172" s="259"/>
      <c r="AR172" s="197" t="s">
        <v>263</v>
      </c>
      <c r="AT172" s="197" t="s">
        <v>261</v>
      </c>
      <c r="AU172" s="197" t="s">
        <v>82</v>
      </c>
      <c r="AY172" s="185" t="s">
        <v>160</v>
      </c>
      <c r="BE172" s="198">
        <f t="shared" si="21"/>
        <v>0</v>
      </c>
      <c r="BF172" s="198">
        <f t="shared" si="22"/>
        <v>0</v>
      </c>
      <c r="BG172" s="198">
        <f t="shared" si="23"/>
        <v>0</v>
      </c>
      <c r="BH172" s="198">
        <f t="shared" si="24"/>
        <v>0</v>
      </c>
      <c r="BI172" s="198">
        <f t="shared" si="25"/>
        <v>0</v>
      </c>
      <c r="BJ172" s="185" t="s">
        <v>82</v>
      </c>
      <c r="BK172" s="198">
        <f t="shared" si="26"/>
        <v>0</v>
      </c>
      <c r="BL172" s="185" t="s">
        <v>205</v>
      </c>
      <c r="BM172" s="197" t="s">
        <v>531</v>
      </c>
    </row>
    <row r="173" spans="1:65" s="184" customFormat="1" ht="36" customHeight="1" x14ac:dyDescent="0.2">
      <c r="A173" s="259"/>
      <c r="B173" s="188"/>
      <c r="C173" s="167" t="s">
        <v>313</v>
      </c>
      <c r="D173" s="167" t="s">
        <v>261</v>
      </c>
      <c r="E173" s="168" t="s">
        <v>1253</v>
      </c>
      <c r="F173" s="224" t="s">
        <v>1821</v>
      </c>
      <c r="G173" s="383" t="s">
        <v>295</v>
      </c>
      <c r="H173" s="384">
        <v>19</v>
      </c>
      <c r="I173" s="385"/>
      <c r="J173" s="385"/>
      <c r="K173" s="386"/>
      <c r="L173" s="237"/>
      <c r="M173" s="370" t="s">
        <v>1</v>
      </c>
      <c r="N173" s="371" t="s">
        <v>36</v>
      </c>
      <c r="O173" s="233">
        <v>0</v>
      </c>
      <c r="P173" s="233">
        <f t="shared" si="18"/>
        <v>0</v>
      </c>
      <c r="Q173" s="233">
        <v>0</v>
      </c>
      <c r="R173" s="233">
        <f t="shared" si="19"/>
        <v>0</v>
      </c>
      <c r="S173" s="233">
        <v>0</v>
      </c>
      <c r="T173" s="234">
        <f t="shared" si="20"/>
        <v>0</v>
      </c>
      <c r="U173" s="225"/>
      <c r="V173" s="225"/>
      <c r="W173" s="225"/>
      <c r="X173" s="225"/>
      <c r="Y173" s="259"/>
      <c r="Z173" s="259"/>
      <c r="AA173" s="259"/>
      <c r="AB173" s="259"/>
      <c r="AC173" s="259"/>
      <c r="AD173" s="259"/>
      <c r="AE173" s="259"/>
      <c r="AR173" s="197" t="s">
        <v>263</v>
      </c>
      <c r="AT173" s="197" t="s">
        <v>261</v>
      </c>
      <c r="AU173" s="197" t="s">
        <v>82</v>
      </c>
      <c r="AY173" s="185" t="s">
        <v>160</v>
      </c>
      <c r="BE173" s="198">
        <f t="shared" si="21"/>
        <v>0</v>
      </c>
      <c r="BF173" s="198">
        <f t="shared" si="22"/>
        <v>0</v>
      </c>
      <c r="BG173" s="198">
        <f t="shared" si="23"/>
        <v>0</v>
      </c>
      <c r="BH173" s="198">
        <f t="shared" si="24"/>
        <v>0</v>
      </c>
      <c r="BI173" s="198">
        <f t="shared" si="25"/>
        <v>0</v>
      </c>
      <c r="BJ173" s="185" t="s">
        <v>82</v>
      </c>
      <c r="BK173" s="198">
        <f t="shared" si="26"/>
        <v>0</v>
      </c>
      <c r="BL173" s="185" t="s">
        <v>205</v>
      </c>
      <c r="BM173" s="197" t="s">
        <v>534</v>
      </c>
    </row>
    <row r="174" spans="1:65" s="184" customFormat="1" ht="36" customHeight="1" x14ac:dyDescent="0.2">
      <c r="A174" s="259"/>
      <c r="B174" s="188"/>
      <c r="C174" s="167" t="s">
        <v>316</v>
      </c>
      <c r="D174" s="167" t="s">
        <v>261</v>
      </c>
      <c r="E174" s="168" t="s">
        <v>2150</v>
      </c>
      <c r="F174" s="224" t="s">
        <v>2151</v>
      </c>
      <c r="G174" s="383" t="s">
        <v>295</v>
      </c>
      <c r="H174" s="384">
        <v>19</v>
      </c>
      <c r="I174" s="385"/>
      <c r="J174" s="385"/>
      <c r="K174" s="386"/>
      <c r="L174" s="237"/>
      <c r="M174" s="370" t="s">
        <v>1</v>
      </c>
      <c r="N174" s="371" t="s">
        <v>36</v>
      </c>
      <c r="O174" s="233">
        <v>0</v>
      </c>
      <c r="P174" s="233">
        <f t="shared" si="18"/>
        <v>0</v>
      </c>
      <c r="Q174" s="233">
        <v>0</v>
      </c>
      <c r="R174" s="233">
        <f t="shared" si="19"/>
        <v>0</v>
      </c>
      <c r="S174" s="233">
        <v>0</v>
      </c>
      <c r="T174" s="234">
        <f t="shared" si="20"/>
        <v>0</v>
      </c>
      <c r="U174" s="225"/>
      <c r="V174" s="225"/>
      <c r="W174" s="225"/>
      <c r="X174" s="225"/>
      <c r="Y174" s="259"/>
      <c r="Z174" s="259"/>
      <c r="AA174" s="259"/>
      <c r="AB174" s="259"/>
      <c r="AC174" s="259"/>
      <c r="AD174" s="259"/>
      <c r="AE174" s="259"/>
      <c r="AR174" s="197" t="s">
        <v>263</v>
      </c>
      <c r="AT174" s="197" t="s">
        <v>261</v>
      </c>
      <c r="AU174" s="197" t="s">
        <v>82</v>
      </c>
      <c r="AY174" s="185" t="s">
        <v>160</v>
      </c>
      <c r="BE174" s="198">
        <f t="shared" si="21"/>
        <v>0</v>
      </c>
      <c r="BF174" s="198">
        <f t="shared" si="22"/>
        <v>0</v>
      </c>
      <c r="BG174" s="198">
        <f t="shared" si="23"/>
        <v>0</v>
      </c>
      <c r="BH174" s="198">
        <f t="shared" si="24"/>
        <v>0</v>
      </c>
      <c r="BI174" s="198">
        <f t="shared" si="25"/>
        <v>0</v>
      </c>
      <c r="BJ174" s="185" t="s">
        <v>82</v>
      </c>
      <c r="BK174" s="198">
        <f t="shared" si="26"/>
        <v>0</v>
      </c>
      <c r="BL174" s="185" t="s">
        <v>205</v>
      </c>
      <c r="BM174" s="197" t="s">
        <v>537</v>
      </c>
    </row>
    <row r="175" spans="1:65" s="184" customFormat="1" ht="24.2" customHeight="1" x14ac:dyDescent="0.2">
      <c r="A175" s="259"/>
      <c r="B175" s="188"/>
      <c r="C175" s="189" t="s">
        <v>319</v>
      </c>
      <c r="D175" s="189" t="s">
        <v>162</v>
      </c>
      <c r="E175" s="151" t="s">
        <v>1255</v>
      </c>
      <c r="F175" s="152" t="s">
        <v>1256</v>
      </c>
      <c r="G175" s="153" t="s">
        <v>304</v>
      </c>
      <c r="H175" s="190"/>
      <c r="I175" s="191">
        <v>2.76</v>
      </c>
      <c r="J175" s="191"/>
      <c r="K175" s="192"/>
      <c r="L175" s="187"/>
      <c r="M175" s="193" t="s">
        <v>1</v>
      </c>
      <c r="N175" s="194" t="s">
        <v>36</v>
      </c>
      <c r="O175" s="195">
        <v>0</v>
      </c>
      <c r="P175" s="195">
        <f t="shared" si="18"/>
        <v>0</v>
      </c>
      <c r="Q175" s="195">
        <v>0</v>
      </c>
      <c r="R175" s="195">
        <f t="shared" si="19"/>
        <v>0</v>
      </c>
      <c r="S175" s="195">
        <v>0</v>
      </c>
      <c r="T175" s="196">
        <f t="shared" si="20"/>
        <v>0</v>
      </c>
      <c r="U175" s="259"/>
      <c r="V175" s="259"/>
      <c r="W175" s="259"/>
      <c r="X175" s="259"/>
      <c r="Y175" s="259"/>
      <c r="Z175" s="259"/>
      <c r="AA175" s="259"/>
      <c r="AB175" s="259"/>
      <c r="AC175" s="259"/>
      <c r="AD175" s="259"/>
      <c r="AE175" s="259"/>
      <c r="AR175" s="197" t="s">
        <v>205</v>
      </c>
      <c r="AT175" s="197" t="s">
        <v>162</v>
      </c>
      <c r="AU175" s="197" t="s">
        <v>82</v>
      </c>
      <c r="AY175" s="185" t="s">
        <v>160</v>
      </c>
      <c r="BE175" s="198">
        <f t="shared" si="21"/>
        <v>0</v>
      </c>
      <c r="BF175" s="198">
        <f t="shared" si="22"/>
        <v>0</v>
      </c>
      <c r="BG175" s="198">
        <f t="shared" si="23"/>
        <v>0</v>
      </c>
      <c r="BH175" s="198">
        <f t="shared" si="24"/>
        <v>0</v>
      </c>
      <c r="BI175" s="198">
        <f t="shared" si="25"/>
        <v>0</v>
      </c>
      <c r="BJ175" s="185" t="s">
        <v>82</v>
      </c>
      <c r="BK175" s="198">
        <f t="shared" si="26"/>
        <v>0</v>
      </c>
      <c r="BL175" s="185" t="s">
        <v>205</v>
      </c>
      <c r="BM175" s="197" t="s">
        <v>540</v>
      </c>
    </row>
    <row r="176" spans="1:65" s="12" customFormat="1" ht="22.9" customHeight="1" x14ac:dyDescent="0.2">
      <c r="B176" s="137"/>
      <c r="D176" s="138" t="s">
        <v>69</v>
      </c>
      <c r="E176" s="147" t="s">
        <v>1257</v>
      </c>
      <c r="F176" s="147" t="s">
        <v>1258</v>
      </c>
      <c r="J176" s="148"/>
      <c r="L176" s="137"/>
      <c r="M176" s="141"/>
      <c r="N176" s="142"/>
      <c r="O176" s="142"/>
      <c r="P176" s="143">
        <f>SUM(P177:P178)</f>
        <v>0</v>
      </c>
      <c r="Q176" s="142"/>
      <c r="R176" s="143">
        <f>SUM(R177:R178)</f>
        <v>0</v>
      </c>
      <c r="S176" s="142"/>
      <c r="T176" s="144">
        <f>SUM(T177:T178)</f>
        <v>0</v>
      </c>
      <c r="AR176" s="138" t="s">
        <v>82</v>
      </c>
      <c r="AT176" s="145" t="s">
        <v>69</v>
      </c>
      <c r="AU176" s="145" t="s">
        <v>77</v>
      </c>
      <c r="AY176" s="138" t="s">
        <v>160</v>
      </c>
      <c r="BK176" s="146">
        <f>SUM(BK177:BK178)</f>
        <v>0</v>
      </c>
    </row>
    <row r="177" spans="1:65" s="184" customFormat="1" ht="23.25" customHeight="1" x14ac:dyDescent="0.2">
      <c r="A177" s="259"/>
      <c r="B177" s="188"/>
      <c r="C177" s="189" t="s">
        <v>322</v>
      </c>
      <c r="D177" s="189" t="s">
        <v>162</v>
      </c>
      <c r="E177" s="151" t="s">
        <v>1259</v>
      </c>
      <c r="F177" s="236" t="s">
        <v>2152</v>
      </c>
      <c r="G177" s="372" t="s">
        <v>295</v>
      </c>
      <c r="H177" s="534">
        <v>15</v>
      </c>
      <c r="I177" s="374"/>
      <c r="J177" s="374"/>
      <c r="K177" s="387"/>
      <c r="L177" s="230"/>
      <c r="M177" s="231" t="s">
        <v>1</v>
      </c>
      <c r="N177" s="232" t="s">
        <v>36</v>
      </c>
      <c r="O177" s="233">
        <v>0</v>
      </c>
      <c r="P177" s="233">
        <f>O177*H177</f>
        <v>0</v>
      </c>
      <c r="Q177" s="233">
        <v>0</v>
      </c>
      <c r="R177" s="233">
        <f>Q177*H177</f>
        <v>0</v>
      </c>
      <c r="S177" s="233">
        <v>0</v>
      </c>
      <c r="T177" s="234">
        <f>S177*H177</f>
        <v>0</v>
      </c>
      <c r="U177" s="225"/>
      <c r="V177" s="225"/>
      <c r="W177" s="225"/>
      <c r="X177" s="225"/>
      <c r="Y177" s="622"/>
      <c r="Z177" s="622"/>
      <c r="AA177" s="622"/>
      <c r="AB177" s="622"/>
      <c r="AC177" s="622"/>
      <c r="AD177" s="259"/>
      <c r="AE177" s="259"/>
      <c r="AR177" s="197" t="s">
        <v>205</v>
      </c>
      <c r="AT177" s="197" t="s">
        <v>162</v>
      </c>
      <c r="AU177" s="197" t="s">
        <v>82</v>
      </c>
      <c r="AY177" s="185" t="s">
        <v>160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85" t="s">
        <v>82</v>
      </c>
      <c r="BK177" s="198">
        <f>ROUND(I177*H177,2)</f>
        <v>0</v>
      </c>
      <c r="BL177" s="185" t="s">
        <v>205</v>
      </c>
      <c r="BM177" s="197" t="s">
        <v>543</v>
      </c>
    </row>
    <row r="178" spans="1:65" s="184" customFormat="1" ht="33" customHeight="1" x14ac:dyDescent="0.2">
      <c r="A178" s="259"/>
      <c r="B178" s="188"/>
      <c r="C178" s="189" t="s">
        <v>325</v>
      </c>
      <c r="D178" s="189" t="s">
        <v>162</v>
      </c>
      <c r="E178" s="151" t="s">
        <v>1260</v>
      </c>
      <c r="F178" s="152" t="s">
        <v>1261</v>
      </c>
      <c r="G178" s="153" t="s">
        <v>304</v>
      </c>
      <c r="H178" s="190"/>
      <c r="I178" s="191">
        <v>3.36</v>
      </c>
      <c r="J178" s="191"/>
      <c r="K178" s="192"/>
      <c r="L178" s="187"/>
      <c r="M178" s="193" t="s">
        <v>1</v>
      </c>
      <c r="N178" s="194" t="s">
        <v>36</v>
      </c>
      <c r="O178" s="195">
        <v>0</v>
      </c>
      <c r="P178" s="195">
        <f>O178*H178</f>
        <v>0</v>
      </c>
      <c r="Q178" s="195">
        <v>0</v>
      </c>
      <c r="R178" s="195">
        <f>Q178*H178</f>
        <v>0</v>
      </c>
      <c r="S178" s="195">
        <v>0</v>
      </c>
      <c r="T178" s="196">
        <f>S178*H178</f>
        <v>0</v>
      </c>
      <c r="U178" s="259"/>
      <c r="V178" s="259"/>
      <c r="W178" s="259"/>
      <c r="X178" s="259"/>
      <c r="Y178" s="259"/>
      <c r="Z178" s="259"/>
      <c r="AA178" s="259"/>
      <c r="AB178" s="259"/>
      <c r="AC178" s="259"/>
      <c r="AD178" s="259"/>
      <c r="AE178" s="259"/>
      <c r="AR178" s="197" t="s">
        <v>205</v>
      </c>
      <c r="AT178" s="197" t="s">
        <v>162</v>
      </c>
      <c r="AU178" s="197" t="s">
        <v>82</v>
      </c>
      <c r="AY178" s="185" t="s">
        <v>160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85" t="s">
        <v>82</v>
      </c>
      <c r="BK178" s="198">
        <f>ROUND(I178*H178,2)</f>
        <v>0</v>
      </c>
      <c r="BL178" s="185" t="s">
        <v>205</v>
      </c>
      <c r="BM178" s="197" t="s">
        <v>546</v>
      </c>
    </row>
    <row r="179" spans="1:65" s="12" customFormat="1" ht="22.9" customHeight="1" x14ac:dyDescent="0.2">
      <c r="B179" s="137"/>
      <c r="D179" s="138" t="s">
        <v>69</v>
      </c>
      <c r="E179" s="147" t="s">
        <v>1262</v>
      </c>
      <c r="F179" s="147" t="s">
        <v>1263</v>
      </c>
      <c r="J179" s="148"/>
      <c r="L179" s="137"/>
      <c r="M179" s="141"/>
      <c r="N179" s="142"/>
      <c r="O179" s="142"/>
      <c r="P179" s="143">
        <f>SUM(P180:P197)</f>
        <v>0</v>
      </c>
      <c r="Q179" s="142"/>
      <c r="R179" s="143">
        <f>SUM(R180:R197)</f>
        <v>0</v>
      </c>
      <c r="S179" s="142"/>
      <c r="T179" s="144">
        <f>SUM(T180:T197)</f>
        <v>0</v>
      </c>
      <c r="AR179" s="138" t="s">
        <v>82</v>
      </c>
      <c r="AT179" s="145" t="s">
        <v>69</v>
      </c>
      <c r="AU179" s="145" t="s">
        <v>77</v>
      </c>
      <c r="AY179" s="138" t="s">
        <v>160</v>
      </c>
      <c r="BK179" s="146">
        <f>SUM(BK180:BK197)</f>
        <v>0</v>
      </c>
    </row>
    <row r="180" spans="1:65" s="184" customFormat="1" ht="60" customHeight="1" x14ac:dyDescent="0.2">
      <c r="A180" s="259"/>
      <c r="B180" s="188"/>
      <c r="C180" s="189" t="s">
        <v>328</v>
      </c>
      <c r="D180" s="189" t="s">
        <v>162</v>
      </c>
      <c r="E180" s="151" t="s">
        <v>1264</v>
      </c>
      <c r="F180" s="236" t="s">
        <v>2153</v>
      </c>
      <c r="G180" s="153" t="s">
        <v>295</v>
      </c>
      <c r="H180" s="190">
        <v>90</v>
      </c>
      <c r="I180" s="191"/>
      <c r="J180" s="191"/>
      <c r="K180" s="192"/>
      <c r="L180" s="187"/>
      <c r="M180" s="193" t="s">
        <v>1</v>
      </c>
      <c r="N180" s="194" t="s">
        <v>36</v>
      </c>
      <c r="O180" s="195">
        <v>0</v>
      </c>
      <c r="P180" s="195">
        <f t="shared" ref="P180:P197" si="27">O180*H180</f>
        <v>0</v>
      </c>
      <c r="Q180" s="195">
        <v>0</v>
      </c>
      <c r="R180" s="195">
        <f t="shared" ref="R180:R197" si="28">Q180*H180</f>
        <v>0</v>
      </c>
      <c r="S180" s="195">
        <v>0</v>
      </c>
      <c r="T180" s="196">
        <f t="shared" ref="T180:T197" si="29">S180*H180</f>
        <v>0</v>
      </c>
      <c r="U180" s="259"/>
      <c r="V180" s="225"/>
      <c r="W180" s="259"/>
      <c r="X180" s="259"/>
      <c r="Y180" s="259"/>
      <c r="Z180" s="259"/>
      <c r="AA180" s="259"/>
      <c r="AB180" s="259"/>
      <c r="AC180" s="259"/>
      <c r="AD180" s="259"/>
      <c r="AE180" s="259"/>
      <c r="AR180" s="197" t="s">
        <v>205</v>
      </c>
      <c r="AT180" s="197" t="s">
        <v>162</v>
      </c>
      <c r="AU180" s="197" t="s">
        <v>82</v>
      </c>
      <c r="AY180" s="185" t="s">
        <v>160</v>
      </c>
      <c r="BE180" s="198">
        <f t="shared" ref="BE180:BE197" si="30">IF(N180="základná",J180,0)</f>
        <v>0</v>
      </c>
      <c r="BF180" s="198">
        <f t="shared" ref="BF180:BF197" si="31">IF(N180="znížená",J180,0)</f>
        <v>0</v>
      </c>
      <c r="BG180" s="198">
        <f t="shared" ref="BG180:BG197" si="32">IF(N180="zákl. prenesená",J180,0)</f>
        <v>0</v>
      </c>
      <c r="BH180" s="198">
        <f t="shared" ref="BH180:BH197" si="33">IF(N180="zníž. prenesená",J180,0)</f>
        <v>0</v>
      </c>
      <c r="BI180" s="198">
        <f t="shared" ref="BI180:BI197" si="34">IF(N180="nulová",J180,0)</f>
        <v>0</v>
      </c>
      <c r="BJ180" s="185" t="s">
        <v>82</v>
      </c>
      <c r="BK180" s="198">
        <f t="shared" ref="BK180:BK197" si="35">ROUND(I180*H180,2)</f>
        <v>0</v>
      </c>
      <c r="BL180" s="185" t="s">
        <v>205</v>
      </c>
      <c r="BM180" s="197" t="s">
        <v>549</v>
      </c>
    </row>
    <row r="181" spans="1:65" s="184" customFormat="1" ht="60" customHeight="1" x14ac:dyDescent="0.2">
      <c r="A181" s="259"/>
      <c r="B181" s="188"/>
      <c r="C181" s="189" t="s">
        <v>331</v>
      </c>
      <c r="D181" s="189" t="s">
        <v>162</v>
      </c>
      <c r="E181" s="151" t="s">
        <v>1265</v>
      </c>
      <c r="F181" s="236" t="s">
        <v>2154</v>
      </c>
      <c r="G181" s="153" t="s">
        <v>295</v>
      </c>
      <c r="H181" s="190">
        <v>35</v>
      </c>
      <c r="I181" s="191"/>
      <c r="J181" s="191"/>
      <c r="K181" s="192"/>
      <c r="L181" s="187"/>
      <c r="M181" s="193" t="s">
        <v>1</v>
      </c>
      <c r="N181" s="194" t="s">
        <v>36</v>
      </c>
      <c r="O181" s="195">
        <v>0</v>
      </c>
      <c r="P181" s="195">
        <f t="shared" si="27"/>
        <v>0</v>
      </c>
      <c r="Q181" s="195">
        <v>0</v>
      </c>
      <c r="R181" s="195">
        <f t="shared" si="28"/>
        <v>0</v>
      </c>
      <c r="S181" s="195">
        <v>0</v>
      </c>
      <c r="T181" s="196">
        <f t="shared" si="29"/>
        <v>0</v>
      </c>
      <c r="U181" s="259"/>
      <c r="V181" s="225"/>
      <c r="W181" s="259"/>
      <c r="X181" s="259"/>
      <c r="Y181" s="259"/>
      <c r="Z181" s="259"/>
      <c r="AA181" s="259"/>
      <c r="AB181" s="259"/>
      <c r="AC181" s="259"/>
      <c r="AD181" s="259"/>
      <c r="AE181" s="259"/>
      <c r="AR181" s="197" t="s">
        <v>205</v>
      </c>
      <c r="AT181" s="197" t="s">
        <v>162</v>
      </c>
      <c r="AU181" s="197" t="s">
        <v>82</v>
      </c>
      <c r="AY181" s="185" t="s">
        <v>160</v>
      </c>
      <c r="BE181" s="198">
        <f t="shared" si="30"/>
        <v>0</v>
      </c>
      <c r="BF181" s="198">
        <f t="shared" si="31"/>
        <v>0</v>
      </c>
      <c r="BG181" s="198">
        <f t="shared" si="32"/>
        <v>0</v>
      </c>
      <c r="BH181" s="198">
        <f t="shared" si="33"/>
        <v>0</v>
      </c>
      <c r="BI181" s="198">
        <f t="shared" si="34"/>
        <v>0</v>
      </c>
      <c r="BJ181" s="185" t="s">
        <v>82</v>
      </c>
      <c r="BK181" s="198">
        <f t="shared" si="35"/>
        <v>0</v>
      </c>
      <c r="BL181" s="185" t="s">
        <v>205</v>
      </c>
      <c r="BM181" s="197" t="s">
        <v>552</v>
      </c>
    </row>
    <row r="182" spans="1:65" s="184" customFormat="1" ht="60" customHeight="1" x14ac:dyDescent="0.2">
      <c r="A182" s="259"/>
      <c r="B182" s="188"/>
      <c r="C182" s="189" t="s">
        <v>334</v>
      </c>
      <c r="D182" s="189" t="s">
        <v>162</v>
      </c>
      <c r="E182" s="151" t="s">
        <v>1266</v>
      </c>
      <c r="F182" s="236" t="s">
        <v>2155</v>
      </c>
      <c r="G182" s="153" t="s">
        <v>295</v>
      </c>
      <c r="H182" s="190">
        <v>27</v>
      </c>
      <c r="I182" s="191"/>
      <c r="J182" s="191"/>
      <c r="K182" s="192"/>
      <c r="L182" s="187"/>
      <c r="M182" s="193" t="s">
        <v>1</v>
      </c>
      <c r="N182" s="194" t="s">
        <v>36</v>
      </c>
      <c r="O182" s="195">
        <v>0</v>
      </c>
      <c r="P182" s="195">
        <f t="shared" si="27"/>
        <v>0</v>
      </c>
      <c r="Q182" s="195">
        <v>0</v>
      </c>
      <c r="R182" s="195">
        <f t="shared" si="28"/>
        <v>0</v>
      </c>
      <c r="S182" s="195">
        <v>0</v>
      </c>
      <c r="T182" s="196">
        <f t="shared" si="29"/>
        <v>0</v>
      </c>
      <c r="U182" s="259"/>
      <c r="V182" s="225"/>
      <c r="W182" s="259"/>
      <c r="X182" s="259"/>
      <c r="Y182" s="259"/>
      <c r="Z182" s="259"/>
      <c r="AA182" s="259"/>
      <c r="AB182" s="259"/>
      <c r="AC182" s="259"/>
      <c r="AD182" s="259"/>
      <c r="AE182" s="259"/>
      <c r="AR182" s="197" t="s">
        <v>205</v>
      </c>
      <c r="AT182" s="197" t="s">
        <v>162</v>
      </c>
      <c r="AU182" s="197" t="s">
        <v>82</v>
      </c>
      <c r="AY182" s="185" t="s">
        <v>160</v>
      </c>
      <c r="BE182" s="198">
        <f t="shared" si="30"/>
        <v>0</v>
      </c>
      <c r="BF182" s="198">
        <f t="shared" si="31"/>
        <v>0</v>
      </c>
      <c r="BG182" s="198">
        <f t="shared" si="32"/>
        <v>0</v>
      </c>
      <c r="BH182" s="198">
        <f t="shared" si="33"/>
        <v>0</v>
      </c>
      <c r="BI182" s="198">
        <f t="shared" si="34"/>
        <v>0</v>
      </c>
      <c r="BJ182" s="185" t="s">
        <v>82</v>
      </c>
      <c r="BK182" s="198">
        <f t="shared" si="35"/>
        <v>0</v>
      </c>
      <c r="BL182" s="185" t="s">
        <v>205</v>
      </c>
      <c r="BM182" s="197" t="s">
        <v>555</v>
      </c>
    </row>
    <row r="183" spans="1:65" s="184" customFormat="1" ht="63" customHeight="1" x14ac:dyDescent="0.2">
      <c r="A183" s="259"/>
      <c r="B183" s="188"/>
      <c r="C183" s="189" t="s">
        <v>337</v>
      </c>
      <c r="D183" s="189" t="s">
        <v>162</v>
      </c>
      <c r="E183" s="151" t="s">
        <v>1268</v>
      </c>
      <c r="F183" s="236" t="s">
        <v>2156</v>
      </c>
      <c r="G183" s="153" t="s">
        <v>295</v>
      </c>
      <c r="H183" s="190">
        <v>36</v>
      </c>
      <c r="I183" s="191"/>
      <c r="J183" s="191"/>
      <c r="K183" s="192"/>
      <c r="L183" s="187"/>
      <c r="M183" s="193" t="s">
        <v>1</v>
      </c>
      <c r="N183" s="194" t="s">
        <v>36</v>
      </c>
      <c r="O183" s="195">
        <v>0</v>
      </c>
      <c r="P183" s="195">
        <f t="shared" si="27"/>
        <v>0</v>
      </c>
      <c r="Q183" s="195">
        <v>0</v>
      </c>
      <c r="R183" s="195">
        <f t="shared" si="28"/>
        <v>0</v>
      </c>
      <c r="S183" s="195">
        <v>0</v>
      </c>
      <c r="T183" s="196">
        <f t="shared" si="29"/>
        <v>0</v>
      </c>
      <c r="U183" s="259"/>
      <c r="V183" s="225"/>
      <c r="W183" s="259"/>
      <c r="X183" s="259"/>
      <c r="Y183" s="259"/>
      <c r="Z183" s="259"/>
      <c r="AA183" s="259"/>
      <c r="AB183" s="259"/>
      <c r="AC183" s="259"/>
      <c r="AD183" s="259"/>
      <c r="AE183" s="259"/>
      <c r="AR183" s="197" t="s">
        <v>205</v>
      </c>
      <c r="AT183" s="197" t="s">
        <v>162</v>
      </c>
      <c r="AU183" s="197" t="s">
        <v>82</v>
      </c>
      <c r="AY183" s="185" t="s">
        <v>160</v>
      </c>
      <c r="BE183" s="198">
        <f t="shared" si="30"/>
        <v>0</v>
      </c>
      <c r="BF183" s="198">
        <f t="shared" si="31"/>
        <v>0</v>
      </c>
      <c r="BG183" s="198">
        <f t="shared" si="32"/>
        <v>0</v>
      </c>
      <c r="BH183" s="198">
        <f t="shared" si="33"/>
        <v>0</v>
      </c>
      <c r="BI183" s="198">
        <f t="shared" si="34"/>
        <v>0</v>
      </c>
      <c r="BJ183" s="185" t="s">
        <v>82</v>
      </c>
      <c r="BK183" s="198">
        <f t="shared" si="35"/>
        <v>0</v>
      </c>
      <c r="BL183" s="185" t="s">
        <v>205</v>
      </c>
      <c r="BM183" s="197" t="s">
        <v>558</v>
      </c>
    </row>
    <row r="184" spans="1:65" s="184" customFormat="1" ht="60" customHeight="1" x14ac:dyDescent="0.2">
      <c r="A184" s="259"/>
      <c r="B184" s="188"/>
      <c r="C184" s="189" t="s">
        <v>340</v>
      </c>
      <c r="D184" s="189" t="s">
        <v>162</v>
      </c>
      <c r="E184" s="151" t="s">
        <v>1269</v>
      </c>
      <c r="F184" s="236" t="s">
        <v>2157</v>
      </c>
      <c r="G184" s="153" t="s">
        <v>295</v>
      </c>
      <c r="H184" s="190">
        <v>15</v>
      </c>
      <c r="I184" s="191"/>
      <c r="J184" s="191"/>
      <c r="K184" s="192"/>
      <c r="L184" s="187"/>
      <c r="M184" s="193" t="s">
        <v>1</v>
      </c>
      <c r="N184" s="194" t="s">
        <v>36</v>
      </c>
      <c r="O184" s="195">
        <v>0</v>
      </c>
      <c r="P184" s="195">
        <f t="shared" si="27"/>
        <v>0</v>
      </c>
      <c r="Q184" s="195">
        <v>0</v>
      </c>
      <c r="R184" s="195">
        <f t="shared" si="28"/>
        <v>0</v>
      </c>
      <c r="S184" s="195">
        <v>0</v>
      </c>
      <c r="T184" s="196">
        <f t="shared" si="29"/>
        <v>0</v>
      </c>
      <c r="U184" s="259"/>
      <c r="V184" s="225"/>
      <c r="W184" s="259"/>
      <c r="X184" s="259"/>
      <c r="Y184" s="259"/>
      <c r="Z184" s="259"/>
      <c r="AA184" s="259"/>
      <c r="AB184" s="259"/>
      <c r="AC184" s="259"/>
      <c r="AD184" s="259"/>
      <c r="AE184" s="259"/>
      <c r="AR184" s="197" t="s">
        <v>205</v>
      </c>
      <c r="AT184" s="197" t="s">
        <v>162</v>
      </c>
      <c r="AU184" s="197" t="s">
        <v>82</v>
      </c>
      <c r="AY184" s="185" t="s">
        <v>160</v>
      </c>
      <c r="BE184" s="198">
        <f t="shared" si="30"/>
        <v>0</v>
      </c>
      <c r="BF184" s="198">
        <f t="shared" si="31"/>
        <v>0</v>
      </c>
      <c r="BG184" s="198">
        <f t="shared" si="32"/>
        <v>0</v>
      </c>
      <c r="BH184" s="198">
        <f t="shared" si="33"/>
        <v>0</v>
      </c>
      <c r="BI184" s="198">
        <f t="shared" si="34"/>
        <v>0</v>
      </c>
      <c r="BJ184" s="185" t="s">
        <v>82</v>
      </c>
      <c r="BK184" s="198">
        <f t="shared" si="35"/>
        <v>0</v>
      </c>
      <c r="BL184" s="185" t="s">
        <v>205</v>
      </c>
      <c r="BM184" s="197" t="s">
        <v>561</v>
      </c>
    </row>
    <row r="185" spans="1:65" s="184" customFormat="1" ht="60" customHeight="1" x14ac:dyDescent="0.2">
      <c r="A185" s="259"/>
      <c r="B185" s="188"/>
      <c r="C185" s="189" t="s">
        <v>342</v>
      </c>
      <c r="D185" s="189" t="s">
        <v>162</v>
      </c>
      <c r="E185" s="151" t="s">
        <v>1270</v>
      </c>
      <c r="F185" s="236" t="s">
        <v>2158</v>
      </c>
      <c r="G185" s="153" t="s">
        <v>295</v>
      </c>
      <c r="H185" s="190">
        <v>135</v>
      </c>
      <c r="I185" s="191"/>
      <c r="J185" s="191"/>
      <c r="K185" s="192"/>
      <c r="L185" s="187"/>
      <c r="M185" s="193" t="s">
        <v>1</v>
      </c>
      <c r="N185" s="194" t="s">
        <v>36</v>
      </c>
      <c r="O185" s="195">
        <v>0</v>
      </c>
      <c r="P185" s="195">
        <f t="shared" si="27"/>
        <v>0</v>
      </c>
      <c r="Q185" s="195">
        <v>0</v>
      </c>
      <c r="R185" s="195">
        <f t="shared" si="28"/>
        <v>0</v>
      </c>
      <c r="S185" s="195">
        <v>0</v>
      </c>
      <c r="T185" s="196">
        <f t="shared" si="29"/>
        <v>0</v>
      </c>
      <c r="U185" s="259"/>
      <c r="V185" s="225"/>
      <c r="W185" s="259"/>
      <c r="X185" s="259"/>
      <c r="Y185" s="259"/>
      <c r="Z185" s="259"/>
      <c r="AA185" s="259"/>
      <c r="AB185" s="259"/>
      <c r="AC185" s="259"/>
      <c r="AD185" s="259"/>
      <c r="AE185" s="259"/>
      <c r="AR185" s="197" t="s">
        <v>205</v>
      </c>
      <c r="AT185" s="197" t="s">
        <v>162</v>
      </c>
      <c r="AU185" s="197" t="s">
        <v>82</v>
      </c>
      <c r="AY185" s="185" t="s">
        <v>160</v>
      </c>
      <c r="BE185" s="198">
        <f t="shared" si="30"/>
        <v>0</v>
      </c>
      <c r="BF185" s="198">
        <f t="shared" si="31"/>
        <v>0</v>
      </c>
      <c r="BG185" s="198">
        <f t="shared" si="32"/>
        <v>0</v>
      </c>
      <c r="BH185" s="198">
        <f t="shared" si="33"/>
        <v>0</v>
      </c>
      <c r="BI185" s="198">
        <f t="shared" si="34"/>
        <v>0</v>
      </c>
      <c r="BJ185" s="185" t="s">
        <v>82</v>
      </c>
      <c r="BK185" s="198">
        <f t="shared" si="35"/>
        <v>0</v>
      </c>
      <c r="BL185" s="185" t="s">
        <v>205</v>
      </c>
      <c r="BM185" s="197" t="s">
        <v>564</v>
      </c>
    </row>
    <row r="186" spans="1:65" s="184" customFormat="1" ht="39" customHeight="1" x14ac:dyDescent="0.2">
      <c r="A186" s="259"/>
      <c r="B186" s="188"/>
      <c r="C186" s="189" t="s">
        <v>347</v>
      </c>
      <c r="D186" s="189" t="s">
        <v>162</v>
      </c>
      <c r="E186" s="151" t="s">
        <v>1271</v>
      </c>
      <c r="F186" s="236" t="s">
        <v>2159</v>
      </c>
      <c r="G186" s="153" t="s">
        <v>295</v>
      </c>
      <c r="H186" s="190">
        <v>75</v>
      </c>
      <c r="I186" s="191"/>
      <c r="J186" s="191"/>
      <c r="K186" s="192"/>
      <c r="L186" s="187"/>
      <c r="M186" s="193" t="s">
        <v>1</v>
      </c>
      <c r="N186" s="194" t="s">
        <v>36</v>
      </c>
      <c r="O186" s="195">
        <v>0</v>
      </c>
      <c r="P186" s="195">
        <f t="shared" si="27"/>
        <v>0</v>
      </c>
      <c r="Q186" s="195">
        <v>0</v>
      </c>
      <c r="R186" s="195">
        <f t="shared" si="28"/>
        <v>0</v>
      </c>
      <c r="S186" s="195">
        <v>0</v>
      </c>
      <c r="T186" s="196">
        <f t="shared" si="29"/>
        <v>0</v>
      </c>
      <c r="U186" s="259"/>
      <c r="V186" s="225"/>
      <c r="W186" s="259"/>
      <c r="X186" s="259"/>
      <c r="Y186" s="259"/>
      <c r="Z186" s="259"/>
      <c r="AA186" s="259"/>
      <c r="AB186" s="259"/>
      <c r="AC186" s="259"/>
      <c r="AD186" s="259"/>
      <c r="AE186" s="259"/>
      <c r="AR186" s="197" t="s">
        <v>205</v>
      </c>
      <c r="AT186" s="197" t="s">
        <v>162</v>
      </c>
      <c r="AU186" s="197" t="s">
        <v>82</v>
      </c>
      <c r="AY186" s="185" t="s">
        <v>160</v>
      </c>
      <c r="BE186" s="198">
        <f t="shared" si="30"/>
        <v>0</v>
      </c>
      <c r="BF186" s="198">
        <f t="shared" si="31"/>
        <v>0</v>
      </c>
      <c r="BG186" s="198">
        <f t="shared" si="32"/>
        <v>0</v>
      </c>
      <c r="BH186" s="198">
        <f t="shared" si="33"/>
        <v>0</v>
      </c>
      <c r="BI186" s="198">
        <f t="shared" si="34"/>
        <v>0</v>
      </c>
      <c r="BJ186" s="185" t="s">
        <v>82</v>
      </c>
      <c r="BK186" s="198">
        <f t="shared" si="35"/>
        <v>0</v>
      </c>
      <c r="BL186" s="185" t="s">
        <v>205</v>
      </c>
      <c r="BM186" s="197" t="s">
        <v>567</v>
      </c>
    </row>
    <row r="187" spans="1:65" s="184" customFormat="1" ht="39" customHeight="1" x14ac:dyDescent="0.2">
      <c r="A187" s="259"/>
      <c r="B187" s="188"/>
      <c r="C187" s="189" t="s">
        <v>350</v>
      </c>
      <c r="D187" s="189" t="s">
        <v>162</v>
      </c>
      <c r="E187" s="151" t="s">
        <v>1272</v>
      </c>
      <c r="F187" s="236" t="s">
        <v>2160</v>
      </c>
      <c r="G187" s="153" t="s">
        <v>295</v>
      </c>
      <c r="H187" s="190">
        <v>32</v>
      </c>
      <c r="I187" s="191"/>
      <c r="J187" s="191"/>
      <c r="K187" s="192"/>
      <c r="L187" s="187"/>
      <c r="M187" s="193" t="s">
        <v>1</v>
      </c>
      <c r="N187" s="194" t="s">
        <v>36</v>
      </c>
      <c r="O187" s="195">
        <v>0</v>
      </c>
      <c r="P187" s="195">
        <f t="shared" si="27"/>
        <v>0</v>
      </c>
      <c r="Q187" s="195">
        <v>0</v>
      </c>
      <c r="R187" s="195">
        <f t="shared" si="28"/>
        <v>0</v>
      </c>
      <c r="S187" s="195">
        <v>0</v>
      </c>
      <c r="T187" s="196">
        <f t="shared" si="29"/>
        <v>0</v>
      </c>
      <c r="U187" s="259"/>
      <c r="V187" s="225"/>
      <c r="W187" s="259"/>
      <c r="X187" s="259"/>
      <c r="Y187" s="259"/>
      <c r="Z187" s="259"/>
      <c r="AA187" s="259"/>
      <c r="AB187" s="259"/>
      <c r="AC187" s="259"/>
      <c r="AD187" s="259"/>
      <c r="AE187" s="259"/>
      <c r="AR187" s="197" t="s">
        <v>205</v>
      </c>
      <c r="AT187" s="197" t="s">
        <v>162</v>
      </c>
      <c r="AU187" s="197" t="s">
        <v>82</v>
      </c>
      <c r="AY187" s="185" t="s">
        <v>160</v>
      </c>
      <c r="BE187" s="198">
        <f t="shared" si="30"/>
        <v>0</v>
      </c>
      <c r="BF187" s="198">
        <f t="shared" si="31"/>
        <v>0</v>
      </c>
      <c r="BG187" s="198">
        <f t="shared" si="32"/>
        <v>0</v>
      </c>
      <c r="BH187" s="198">
        <f t="shared" si="33"/>
        <v>0</v>
      </c>
      <c r="BI187" s="198">
        <f t="shared" si="34"/>
        <v>0</v>
      </c>
      <c r="BJ187" s="185" t="s">
        <v>82</v>
      </c>
      <c r="BK187" s="198">
        <f t="shared" si="35"/>
        <v>0</v>
      </c>
      <c r="BL187" s="185" t="s">
        <v>205</v>
      </c>
      <c r="BM187" s="197" t="s">
        <v>570</v>
      </c>
    </row>
    <row r="188" spans="1:65" s="184" customFormat="1" ht="16.5" customHeight="1" x14ac:dyDescent="0.2">
      <c r="A188" s="259"/>
      <c r="B188" s="188"/>
      <c r="C188" s="189" t="s">
        <v>353</v>
      </c>
      <c r="D188" s="189" t="s">
        <v>162</v>
      </c>
      <c r="E188" s="151" t="s">
        <v>1273</v>
      </c>
      <c r="F188" s="152" t="s">
        <v>1274</v>
      </c>
      <c r="G188" s="153" t="s">
        <v>266</v>
      </c>
      <c r="H188" s="190">
        <v>1</v>
      </c>
      <c r="I188" s="191"/>
      <c r="J188" s="191"/>
      <c r="K188" s="192"/>
      <c r="L188" s="187"/>
      <c r="M188" s="193" t="s">
        <v>1</v>
      </c>
      <c r="N188" s="194" t="s">
        <v>36</v>
      </c>
      <c r="O188" s="195">
        <v>0</v>
      </c>
      <c r="P188" s="195">
        <f t="shared" si="27"/>
        <v>0</v>
      </c>
      <c r="Q188" s="195">
        <v>0</v>
      </c>
      <c r="R188" s="195">
        <f t="shared" si="28"/>
        <v>0</v>
      </c>
      <c r="S188" s="195">
        <v>0</v>
      </c>
      <c r="T188" s="196">
        <f t="shared" si="29"/>
        <v>0</v>
      </c>
      <c r="U188" s="259"/>
      <c r="V188" s="225"/>
      <c r="W188" s="259"/>
      <c r="X188" s="259"/>
      <c r="Y188" s="259"/>
      <c r="Z188" s="259"/>
      <c r="AA188" s="259"/>
      <c r="AB188" s="259"/>
      <c r="AC188" s="259"/>
      <c r="AD188" s="259"/>
      <c r="AE188" s="259"/>
      <c r="AR188" s="197" t="s">
        <v>205</v>
      </c>
      <c r="AT188" s="197" t="s">
        <v>162</v>
      </c>
      <c r="AU188" s="197" t="s">
        <v>82</v>
      </c>
      <c r="AY188" s="185" t="s">
        <v>160</v>
      </c>
      <c r="BE188" s="198">
        <f t="shared" si="30"/>
        <v>0</v>
      </c>
      <c r="BF188" s="198">
        <f t="shared" si="31"/>
        <v>0</v>
      </c>
      <c r="BG188" s="198">
        <f t="shared" si="32"/>
        <v>0</v>
      </c>
      <c r="BH188" s="198">
        <f t="shared" si="33"/>
        <v>0</v>
      </c>
      <c r="BI188" s="198">
        <f t="shared" si="34"/>
        <v>0</v>
      </c>
      <c r="BJ188" s="185" t="s">
        <v>82</v>
      </c>
      <c r="BK188" s="198">
        <f t="shared" si="35"/>
        <v>0</v>
      </c>
      <c r="BL188" s="185" t="s">
        <v>205</v>
      </c>
      <c r="BM188" s="197" t="s">
        <v>571</v>
      </c>
    </row>
    <row r="189" spans="1:65" s="184" customFormat="1" ht="16.5" customHeight="1" x14ac:dyDescent="0.2">
      <c r="A189" s="259"/>
      <c r="B189" s="188"/>
      <c r="C189" s="189" t="s">
        <v>358</v>
      </c>
      <c r="D189" s="189" t="s">
        <v>162</v>
      </c>
      <c r="E189" s="151" t="s">
        <v>1275</v>
      </c>
      <c r="F189" s="152" t="s">
        <v>1276</v>
      </c>
      <c r="G189" s="153" t="s">
        <v>266</v>
      </c>
      <c r="H189" s="190">
        <v>9</v>
      </c>
      <c r="I189" s="191"/>
      <c r="J189" s="191"/>
      <c r="K189" s="192"/>
      <c r="L189" s="187"/>
      <c r="M189" s="193" t="s">
        <v>1</v>
      </c>
      <c r="N189" s="194" t="s">
        <v>36</v>
      </c>
      <c r="O189" s="195">
        <v>0</v>
      </c>
      <c r="P189" s="195">
        <f t="shared" si="27"/>
        <v>0</v>
      </c>
      <c r="Q189" s="195">
        <v>0</v>
      </c>
      <c r="R189" s="195">
        <f t="shared" si="28"/>
        <v>0</v>
      </c>
      <c r="S189" s="195">
        <v>0</v>
      </c>
      <c r="T189" s="196">
        <f t="shared" si="29"/>
        <v>0</v>
      </c>
      <c r="U189" s="259"/>
      <c r="V189" s="225"/>
      <c r="W189" s="259"/>
      <c r="X189" s="259"/>
      <c r="Y189" s="259"/>
      <c r="Z189" s="259"/>
      <c r="AA189" s="259"/>
      <c r="AB189" s="259"/>
      <c r="AC189" s="259"/>
      <c r="AD189" s="259"/>
      <c r="AE189" s="259"/>
      <c r="AR189" s="197" t="s">
        <v>205</v>
      </c>
      <c r="AT189" s="197" t="s">
        <v>162</v>
      </c>
      <c r="AU189" s="197" t="s">
        <v>82</v>
      </c>
      <c r="AY189" s="185" t="s">
        <v>160</v>
      </c>
      <c r="BE189" s="198">
        <f t="shared" si="30"/>
        <v>0</v>
      </c>
      <c r="BF189" s="198">
        <f t="shared" si="31"/>
        <v>0</v>
      </c>
      <c r="BG189" s="198">
        <f t="shared" si="32"/>
        <v>0</v>
      </c>
      <c r="BH189" s="198">
        <f t="shared" si="33"/>
        <v>0</v>
      </c>
      <c r="BI189" s="198">
        <f t="shared" si="34"/>
        <v>0</v>
      </c>
      <c r="BJ189" s="185" t="s">
        <v>82</v>
      </c>
      <c r="BK189" s="198">
        <f t="shared" si="35"/>
        <v>0</v>
      </c>
      <c r="BL189" s="185" t="s">
        <v>205</v>
      </c>
      <c r="BM189" s="197" t="s">
        <v>572</v>
      </c>
    </row>
    <row r="190" spans="1:65" s="184" customFormat="1" ht="16.5" customHeight="1" x14ac:dyDescent="0.2">
      <c r="A190" s="259"/>
      <c r="B190" s="188"/>
      <c r="C190" s="189" t="s">
        <v>361</v>
      </c>
      <c r="D190" s="189" t="s">
        <v>162</v>
      </c>
      <c r="E190" s="151" t="s">
        <v>1279</v>
      </c>
      <c r="F190" s="152" t="s">
        <v>1280</v>
      </c>
      <c r="G190" s="153" t="s">
        <v>266</v>
      </c>
      <c r="H190" s="190">
        <v>1</v>
      </c>
      <c r="I190" s="191"/>
      <c r="J190" s="191"/>
      <c r="K190" s="192"/>
      <c r="L190" s="187"/>
      <c r="M190" s="193" t="s">
        <v>1</v>
      </c>
      <c r="N190" s="194" t="s">
        <v>36</v>
      </c>
      <c r="O190" s="195">
        <v>0</v>
      </c>
      <c r="P190" s="195">
        <f t="shared" si="27"/>
        <v>0</v>
      </c>
      <c r="Q190" s="195">
        <v>0</v>
      </c>
      <c r="R190" s="195">
        <f t="shared" si="28"/>
        <v>0</v>
      </c>
      <c r="S190" s="195">
        <v>0</v>
      </c>
      <c r="T190" s="196">
        <f t="shared" si="29"/>
        <v>0</v>
      </c>
      <c r="U190" s="259"/>
      <c r="V190" s="259"/>
      <c r="W190" s="259"/>
      <c r="X190" s="259"/>
      <c r="Y190" s="259"/>
      <c r="Z190" s="259"/>
      <c r="AA190" s="259"/>
      <c r="AB190" s="259"/>
      <c r="AC190" s="259"/>
      <c r="AD190" s="259"/>
      <c r="AE190" s="259"/>
      <c r="AR190" s="197" t="s">
        <v>205</v>
      </c>
      <c r="AT190" s="197" t="s">
        <v>162</v>
      </c>
      <c r="AU190" s="197" t="s">
        <v>82</v>
      </c>
      <c r="AY190" s="185" t="s">
        <v>160</v>
      </c>
      <c r="BE190" s="198">
        <f t="shared" si="30"/>
        <v>0</v>
      </c>
      <c r="BF190" s="198">
        <f t="shared" si="31"/>
        <v>0</v>
      </c>
      <c r="BG190" s="198">
        <f t="shared" si="32"/>
        <v>0</v>
      </c>
      <c r="BH190" s="198">
        <f t="shared" si="33"/>
        <v>0</v>
      </c>
      <c r="BI190" s="198">
        <f t="shared" si="34"/>
        <v>0</v>
      </c>
      <c r="BJ190" s="185" t="s">
        <v>82</v>
      </c>
      <c r="BK190" s="198">
        <f t="shared" si="35"/>
        <v>0</v>
      </c>
      <c r="BL190" s="185" t="s">
        <v>205</v>
      </c>
      <c r="BM190" s="197" t="s">
        <v>575</v>
      </c>
    </row>
    <row r="191" spans="1:65" s="184" customFormat="1" ht="16.5" customHeight="1" x14ac:dyDescent="0.2">
      <c r="A191" s="259"/>
      <c r="B191" s="188"/>
      <c r="C191" s="189" t="s">
        <v>364</v>
      </c>
      <c r="D191" s="189" t="s">
        <v>162</v>
      </c>
      <c r="E191" s="151" t="s">
        <v>1281</v>
      </c>
      <c r="F191" s="152" t="s">
        <v>1282</v>
      </c>
      <c r="G191" s="153" t="s">
        <v>266</v>
      </c>
      <c r="H191" s="190">
        <v>9</v>
      </c>
      <c r="I191" s="191"/>
      <c r="J191" s="191"/>
      <c r="K191" s="192"/>
      <c r="L191" s="187"/>
      <c r="M191" s="193" t="s">
        <v>1</v>
      </c>
      <c r="N191" s="194" t="s">
        <v>36</v>
      </c>
      <c r="O191" s="195">
        <v>0</v>
      </c>
      <c r="P191" s="195">
        <f t="shared" si="27"/>
        <v>0</v>
      </c>
      <c r="Q191" s="195">
        <v>0</v>
      </c>
      <c r="R191" s="195">
        <f t="shared" si="28"/>
        <v>0</v>
      </c>
      <c r="S191" s="195">
        <v>0</v>
      </c>
      <c r="T191" s="196">
        <f t="shared" si="29"/>
        <v>0</v>
      </c>
      <c r="U191" s="259"/>
      <c r="V191" s="259"/>
      <c r="W191" s="259"/>
      <c r="X191" s="259"/>
      <c r="Y191" s="259"/>
      <c r="Z191" s="259"/>
      <c r="AA191" s="259"/>
      <c r="AB191" s="259"/>
      <c r="AC191" s="259"/>
      <c r="AD191" s="259"/>
      <c r="AE191" s="259"/>
      <c r="AR191" s="197" t="s">
        <v>205</v>
      </c>
      <c r="AT191" s="197" t="s">
        <v>162</v>
      </c>
      <c r="AU191" s="197" t="s">
        <v>82</v>
      </c>
      <c r="AY191" s="185" t="s">
        <v>160</v>
      </c>
      <c r="BE191" s="198">
        <f t="shared" si="30"/>
        <v>0</v>
      </c>
      <c r="BF191" s="198">
        <f t="shared" si="31"/>
        <v>0</v>
      </c>
      <c r="BG191" s="198">
        <f t="shared" si="32"/>
        <v>0</v>
      </c>
      <c r="BH191" s="198">
        <f t="shared" si="33"/>
        <v>0</v>
      </c>
      <c r="BI191" s="198">
        <f t="shared" si="34"/>
        <v>0</v>
      </c>
      <c r="BJ191" s="185" t="s">
        <v>82</v>
      </c>
      <c r="BK191" s="198">
        <f t="shared" si="35"/>
        <v>0</v>
      </c>
      <c r="BL191" s="185" t="s">
        <v>205</v>
      </c>
      <c r="BM191" s="197" t="s">
        <v>578</v>
      </c>
    </row>
    <row r="192" spans="1:65" s="184" customFormat="1" ht="16.5" customHeight="1" x14ac:dyDescent="0.2">
      <c r="A192" s="456"/>
      <c r="B192" s="470"/>
      <c r="C192" s="537" t="s">
        <v>3306</v>
      </c>
      <c r="D192" s="537" t="s">
        <v>162</v>
      </c>
      <c r="E192" s="538" t="s">
        <v>3307</v>
      </c>
      <c r="F192" s="539" t="s">
        <v>3308</v>
      </c>
      <c r="G192" s="540" t="s">
        <v>266</v>
      </c>
      <c r="H192" s="541">
        <v>1</v>
      </c>
      <c r="I192" s="542"/>
      <c r="J192" s="542"/>
      <c r="K192" s="192"/>
      <c r="L192" s="187"/>
      <c r="M192" s="193"/>
      <c r="N192" s="194"/>
      <c r="O192" s="195"/>
      <c r="P192" s="195"/>
      <c r="Q192" s="195"/>
      <c r="R192" s="195"/>
      <c r="S192" s="195"/>
      <c r="T192" s="196"/>
      <c r="U192" s="456"/>
      <c r="V192" s="456"/>
      <c r="W192" s="456"/>
      <c r="X192" s="456"/>
      <c r="Y192" s="456"/>
      <c r="Z192" s="456"/>
      <c r="AA192" s="456"/>
      <c r="AB192" s="456"/>
      <c r="AC192" s="456"/>
      <c r="AD192" s="456"/>
      <c r="AE192" s="456"/>
      <c r="AR192" s="197"/>
      <c r="AT192" s="197"/>
      <c r="AU192" s="197"/>
      <c r="AY192" s="185"/>
      <c r="BE192" s="198"/>
      <c r="BF192" s="198"/>
      <c r="BG192" s="198"/>
      <c r="BH192" s="198"/>
      <c r="BI192" s="198"/>
      <c r="BJ192" s="185"/>
      <c r="BK192" s="198">
        <f t="shared" si="35"/>
        <v>0</v>
      </c>
      <c r="BL192" s="185"/>
      <c r="BM192" s="197"/>
    </row>
    <row r="193" spans="1:65" s="184" customFormat="1" ht="30.75" customHeight="1" x14ac:dyDescent="0.2">
      <c r="A193" s="456"/>
      <c r="B193" s="470"/>
      <c r="C193" s="543" t="s">
        <v>3309</v>
      </c>
      <c r="D193" s="543" t="s">
        <v>261</v>
      </c>
      <c r="E193" s="544" t="s">
        <v>3310</v>
      </c>
      <c r="F193" s="545" t="s">
        <v>3311</v>
      </c>
      <c r="G193" s="546" t="s">
        <v>266</v>
      </c>
      <c r="H193" s="547">
        <v>1</v>
      </c>
      <c r="I193" s="548"/>
      <c r="J193" s="548"/>
      <c r="K193" s="192"/>
      <c r="L193" s="187"/>
      <c r="M193" s="193"/>
      <c r="N193" s="194"/>
      <c r="O193" s="195"/>
      <c r="P193" s="195"/>
      <c r="Q193" s="195"/>
      <c r="R193" s="195"/>
      <c r="S193" s="195"/>
      <c r="T193" s="196"/>
      <c r="U193" s="456"/>
      <c r="V193" s="456"/>
      <c r="W193" s="456"/>
      <c r="X193" s="456"/>
      <c r="Y193" s="456"/>
      <c r="Z193" s="456"/>
      <c r="AA193" s="456"/>
      <c r="AB193" s="456"/>
      <c r="AC193" s="456"/>
      <c r="AD193" s="456"/>
      <c r="AE193" s="456"/>
      <c r="AR193" s="197"/>
      <c r="AT193" s="197"/>
      <c r="AU193" s="197"/>
      <c r="AY193" s="185"/>
      <c r="BE193" s="198"/>
      <c r="BF193" s="198"/>
      <c r="BG193" s="198"/>
      <c r="BH193" s="198"/>
      <c r="BI193" s="198"/>
      <c r="BJ193" s="185"/>
      <c r="BK193" s="198">
        <f t="shared" si="35"/>
        <v>0</v>
      </c>
      <c r="BL193" s="185"/>
      <c r="BM193" s="197"/>
    </row>
    <row r="194" spans="1:65" s="184" customFormat="1" ht="21.75" customHeight="1" x14ac:dyDescent="0.2">
      <c r="A194" s="259"/>
      <c r="B194" s="188"/>
      <c r="C194" s="189" t="s">
        <v>367</v>
      </c>
      <c r="D194" s="189" t="s">
        <v>162</v>
      </c>
      <c r="E194" s="151" t="s">
        <v>1285</v>
      </c>
      <c r="F194" s="152" t="s">
        <v>1286</v>
      </c>
      <c r="G194" s="153" t="s">
        <v>266</v>
      </c>
      <c r="H194" s="190">
        <v>4</v>
      </c>
      <c r="I194" s="191"/>
      <c r="J194" s="191"/>
      <c r="K194" s="192"/>
      <c r="L194" s="187"/>
      <c r="M194" s="193" t="s">
        <v>1</v>
      </c>
      <c r="N194" s="194" t="s">
        <v>36</v>
      </c>
      <c r="O194" s="195">
        <v>0</v>
      </c>
      <c r="P194" s="195">
        <f t="shared" si="27"/>
        <v>0</v>
      </c>
      <c r="Q194" s="195">
        <v>0</v>
      </c>
      <c r="R194" s="195">
        <f t="shared" si="28"/>
        <v>0</v>
      </c>
      <c r="S194" s="195">
        <v>0</v>
      </c>
      <c r="T194" s="196">
        <f t="shared" si="29"/>
        <v>0</v>
      </c>
      <c r="U194" s="259"/>
      <c r="V194" s="259"/>
      <c r="W194" s="259"/>
      <c r="X194" s="259"/>
      <c r="Y194" s="259"/>
      <c r="Z194" s="259"/>
      <c r="AA194" s="259"/>
      <c r="AB194" s="259"/>
      <c r="AC194" s="259"/>
      <c r="AD194" s="259"/>
      <c r="AE194" s="259"/>
      <c r="AR194" s="197" t="s">
        <v>205</v>
      </c>
      <c r="AT194" s="197" t="s">
        <v>162</v>
      </c>
      <c r="AU194" s="197" t="s">
        <v>82</v>
      </c>
      <c r="AY194" s="185" t="s">
        <v>160</v>
      </c>
      <c r="BE194" s="198">
        <f t="shared" si="30"/>
        <v>0</v>
      </c>
      <c r="BF194" s="198">
        <f t="shared" si="31"/>
        <v>0</v>
      </c>
      <c r="BG194" s="198">
        <f t="shared" si="32"/>
        <v>0</v>
      </c>
      <c r="BH194" s="198">
        <f t="shared" si="33"/>
        <v>0</v>
      </c>
      <c r="BI194" s="198">
        <f t="shared" si="34"/>
        <v>0</v>
      </c>
      <c r="BJ194" s="185" t="s">
        <v>82</v>
      </c>
      <c r="BK194" s="198">
        <f t="shared" si="35"/>
        <v>0</v>
      </c>
      <c r="BL194" s="185" t="s">
        <v>205</v>
      </c>
      <c r="BM194" s="197" t="s">
        <v>581</v>
      </c>
    </row>
    <row r="195" spans="1:65" s="184" customFormat="1" ht="16.5" customHeight="1" x14ac:dyDescent="0.2">
      <c r="A195" s="259"/>
      <c r="B195" s="188"/>
      <c r="C195" s="189" t="s">
        <v>582</v>
      </c>
      <c r="D195" s="189" t="s">
        <v>162</v>
      </c>
      <c r="E195" s="151" t="s">
        <v>1287</v>
      </c>
      <c r="F195" s="152" t="s">
        <v>1288</v>
      </c>
      <c r="G195" s="153" t="s">
        <v>266</v>
      </c>
      <c r="H195" s="190">
        <v>4</v>
      </c>
      <c r="I195" s="191"/>
      <c r="J195" s="191"/>
      <c r="K195" s="192"/>
      <c r="L195" s="187"/>
      <c r="M195" s="193" t="s">
        <v>1</v>
      </c>
      <c r="N195" s="194" t="s">
        <v>36</v>
      </c>
      <c r="O195" s="195">
        <v>0</v>
      </c>
      <c r="P195" s="195">
        <f t="shared" si="27"/>
        <v>0</v>
      </c>
      <c r="Q195" s="195">
        <v>0</v>
      </c>
      <c r="R195" s="195">
        <f t="shared" si="28"/>
        <v>0</v>
      </c>
      <c r="S195" s="195">
        <v>0</v>
      </c>
      <c r="T195" s="196">
        <f t="shared" si="29"/>
        <v>0</v>
      </c>
      <c r="U195" s="259"/>
      <c r="V195" s="259"/>
      <c r="W195" s="259"/>
      <c r="X195" s="259"/>
      <c r="Y195" s="259"/>
      <c r="Z195" s="259"/>
      <c r="AA195" s="259"/>
      <c r="AB195" s="259"/>
      <c r="AC195" s="259"/>
      <c r="AD195" s="259"/>
      <c r="AE195" s="259"/>
      <c r="AR195" s="197" t="s">
        <v>205</v>
      </c>
      <c r="AT195" s="197" t="s">
        <v>162</v>
      </c>
      <c r="AU195" s="197" t="s">
        <v>82</v>
      </c>
      <c r="AY195" s="185" t="s">
        <v>160</v>
      </c>
      <c r="BE195" s="198">
        <f t="shared" si="30"/>
        <v>0</v>
      </c>
      <c r="BF195" s="198">
        <f t="shared" si="31"/>
        <v>0</v>
      </c>
      <c r="BG195" s="198">
        <f t="shared" si="32"/>
        <v>0</v>
      </c>
      <c r="BH195" s="198">
        <f t="shared" si="33"/>
        <v>0</v>
      </c>
      <c r="BI195" s="198">
        <f t="shared" si="34"/>
        <v>0</v>
      </c>
      <c r="BJ195" s="185" t="s">
        <v>82</v>
      </c>
      <c r="BK195" s="198">
        <f t="shared" si="35"/>
        <v>0</v>
      </c>
      <c r="BL195" s="185" t="s">
        <v>205</v>
      </c>
      <c r="BM195" s="197" t="s">
        <v>585</v>
      </c>
    </row>
    <row r="196" spans="1:65" s="184" customFormat="1" ht="16.5" customHeight="1" x14ac:dyDescent="0.2">
      <c r="A196" s="259"/>
      <c r="B196" s="188"/>
      <c r="C196" s="189" t="s">
        <v>511</v>
      </c>
      <c r="D196" s="189" t="s">
        <v>162</v>
      </c>
      <c r="E196" s="151" t="s">
        <v>1289</v>
      </c>
      <c r="F196" s="152" t="s">
        <v>1290</v>
      </c>
      <c r="G196" s="153" t="s">
        <v>266</v>
      </c>
      <c r="H196" s="190">
        <v>36</v>
      </c>
      <c r="I196" s="191"/>
      <c r="J196" s="191"/>
      <c r="K196" s="192"/>
      <c r="L196" s="187"/>
      <c r="M196" s="193" t="s">
        <v>1</v>
      </c>
      <c r="N196" s="194" t="s">
        <v>36</v>
      </c>
      <c r="O196" s="195">
        <v>0</v>
      </c>
      <c r="P196" s="195">
        <f t="shared" si="27"/>
        <v>0</v>
      </c>
      <c r="Q196" s="195">
        <v>0</v>
      </c>
      <c r="R196" s="195">
        <f t="shared" si="28"/>
        <v>0</v>
      </c>
      <c r="S196" s="195">
        <v>0</v>
      </c>
      <c r="T196" s="196">
        <f t="shared" si="29"/>
        <v>0</v>
      </c>
      <c r="U196" s="259"/>
      <c r="V196" s="259"/>
      <c r="W196" s="259"/>
      <c r="X196" s="259"/>
      <c r="Y196" s="259"/>
      <c r="Z196" s="259"/>
      <c r="AA196" s="259"/>
      <c r="AB196" s="259"/>
      <c r="AC196" s="259"/>
      <c r="AD196" s="259"/>
      <c r="AE196" s="259"/>
      <c r="AR196" s="197" t="s">
        <v>205</v>
      </c>
      <c r="AT196" s="197" t="s">
        <v>162</v>
      </c>
      <c r="AU196" s="197" t="s">
        <v>82</v>
      </c>
      <c r="AY196" s="185" t="s">
        <v>160</v>
      </c>
      <c r="BE196" s="198">
        <f t="shared" si="30"/>
        <v>0</v>
      </c>
      <c r="BF196" s="198">
        <f t="shared" si="31"/>
        <v>0</v>
      </c>
      <c r="BG196" s="198">
        <f t="shared" si="32"/>
        <v>0</v>
      </c>
      <c r="BH196" s="198">
        <f t="shared" si="33"/>
        <v>0</v>
      </c>
      <c r="BI196" s="198">
        <f t="shared" si="34"/>
        <v>0</v>
      </c>
      <c r="BJ196" s="185" t="s">
        <v>82</v>
      </c>
      <c r="BK196" s="198">
        <f t="shared" si="35"/>
        <v>0</v>
      </c>
      <c r="BL196" s="185" t="s">
        <v>205</v>
      </c>
      <c r="BM196" s="197" t="s">
        <v>588</v>
      </c>
    </row>
    <row r="197" spans="1:65" s="184" customFormat="1" ht="24.2" customHeight="1" x14ac:dyDescent="0.2">
      <c r="A197" s="259"/>
      <c r="B197" s="188"/>
      <c r="C197" s="189" t="s">
        <v>589</v>
      </c>
      <c r="D197" s="189" t="s">
        <v>162</v>
      </c>
      <c r="E197" s="151" t="s">
        <v>1291</v>
      </c>
      <c r="F197" s="152" t="s">
        <v>1292</v>
      </c>
      <c r="G197" s="153" t="s">
        <v>304</v>
      </c>
      <c r="H197" s="190"/>
      <c r="I197" s="191">
        <v>4.8</v>
      </c>
      <c r="J197" s="191"/>
      <c r="K197" s="192"/>
      <c r="L197" s="187"/>
      <c r="M197" s="193" t="s">
        <v>1</v>
      </c>
      <c r="N197" s="194" t="s">
        <v>36</v>
      </c>
      <c r="O197" s="195">
        <v>0</v>
      </c>
      <c r="P197" s="195">
        <f t="shared" si="27"/>
        <v>0</v>
      </c>
      <c r="Q197" s="195">
        <v>0</v>
      </c>
      <c r="R197" s="195">
        <f t="shared" si="28"/>
        <v>0</v>
      </c>
      <c r="S197" s="195">
        <v>0</v>
      </c>
      <c r="T197" s="196">
        <f t="shared" si="29"/>
        <v>0</v>
      </c>
      <c r="U197" s="259"/>
      <c r="V197" s="259"/>
      <c r="W197" s="259"/>
      <c r="X197" s="259"/>
      <c r="Y197" s="259"/>
      <c r="Z197" s="259"/>
      <c r="AA197" s="259"/>
      <c r="AB197" s="259"/>
      <c r="AC197" s="259"/>
      <c r="AD197" s="259"/>
      <c r="AE197" s="259"/>
      <c r="AR197" s="197" t="s">
        <v>205</v>
      </c>
      <c r="AT197" s="197" t="s">
        <v>162</v>
      </c>
      <c r="AU197" s="197" t="s">
        <v>82</v>
      </c>
      <c r="AY197" s="185" t="s">
        <v>160</v>
      </c>
      <c r="BE197" s="198">
        <f t="shared" si="30"/>
        <v>0</v>
      </c>
      <c r="BF197" s="198">
        <f t="shared" si="31"/>
        <v>0</v>
      </c>
      <c r="BG197" s="198">
        <f t="shared" si="32"/>
        <v>0</v>
      </c>
      <c r="BH197" s="198">
        <f t="shared" si="33"/>
        <v>0</v>
      </c>
      <c r="BI197" s="198">
        <f t="shared" si="34"/>
        <v>0</v>
      </c>
      <c r="BJ197" s="185" t="s">
        <v>82</v>
      </c>
      <c r="BK197" s="198">
        <f t="shared" si="35"/>
        <v>0</v>
      </c>
      <c r="BL197" s="185" t="s">
        <v>205</v>
      </c>
      <c r="BM197" s="197" t="s">
        <v>590</v>
      </c>
    </row>
    <row r="198" spans="1:65" s="12" customFormat="1" ht="22.9" customHeight="1" x14ac:dyDescent="0.2">
      <c r="B198" s="137"/>
      <c r="D198" s="138" t="s">
        <v>69</v>
      </c>
      <c r="E198" s="147" t="s">
        <v>1293</v>
      </c>
      <c r="F198" s="147" t="s">
        <v>1294</v>
      </c>
      <c r="J198" s="148"/>
      <c r="L198" s="137"/>
      <c r="M198" s="141"/>
      <c r="N198" s="142"/>
      <c r="O198" s="142"/>
      <c r="P198" s="143">
        <f>SUM(P199:P205)</f>
        <v>0</v>
      </c>
      <c r="Q198" s="142"/>
      <c r="R198" s="143">
        <f>SUM(R199:R205)</f>
        <v>0</v>
      </c>
      <c r="S198" s="142"/>
      <c r="T198" s="144">
        <f>SUM(T199:T205)</f>
        <v>0</v>
      </c>
      <c r="V198" s="226"/>
      <c r="AR198" s="138" t="s">
        <v>77</v>
      </c>
      <c r="AT198" s="145" t="s">
        <v>69</v>
      </c>
      <c r="AU198" s="145" t="s">
        <v>77</v>
      </c>
      <c r="AY198" s="138" t="s">
        <v>160</v>
      </c>
      <c r="BK198" s="146">
        <f>SUM(BK199:BK205)</f>
        <v>0</v>
      </c>
    </row>
    <row r="199" spans="1:65" s="184" customFormat="1" ht="63" customHeight="1" x14ac:dyDescent="0.2">
      <c r="A199" s="259"/>
      <c r="B199" s="188"/>
      <c r="C199" s="189" t="s">
        <v>514</v>
      </c>
      <c r="D199" s="189" t="s">
        <v>162</v>
      </c>
      <c r="E199" s="151" t="s">
        <v>1295</v>
      </c>
      <c r="F199" s="236" t="s">
        <v>2161</v>
      </c>
      <c r="G199" s="153" t="s">
        <v>295</v>
      </c>
      <c r="H199" s="190">
        <v>30</v>
      </c>
      <c r="I199" s="191"/>
      <c r="J199" s="191"/>
      <c r="K199" s="192"/>
      <c r="L199" s="187"/>
      <c r="M199" s="193" t="s">
        <v>1</v>
      </c>
      <c r="N199" s="194" t="s">
        <v>36</v>
      </c>
      <c r="O199" s="195">
        <v>0</v>
      </c>
      <c r="P199" s="195">
        <f t="shared" ref="P199:P205" si="36">O199*H199</f>
        <v>0</v>
      </c>
      <c r="Q199" s="195">
        <v>0</v>
      </c>
      <c r="R199" s="195">
        <f t="shared" ref="R199:R205" si="37">Q199*H199</f>
        <v>0</v>
      </c>
      <c r="S199" s="195">
        <v>0</v>
      </c>
      <c r="T199" s="196">
        <f t="shared" ref="T199:T205" si="38">S199*H199</f>
        <v>0</v>
      </c>
      <c r="U199" s="259"/>
      <c r="V199" s="225"/>
      <c r="W199" s="259"/>
      <c r="X199" s="259"/>
      <c r="Y199" s="259"/>
      <c r="Z199" s="259"/>
      <c r="AA199" s="259"/>
      <c r="AB199" s="259"/>
      <c r="AC199" s="259"/>
      <c r="AD199" s="259"/>
      <c r="AE199" s="259"/>
      <c r="AR199" s="197" t="s">
        <v>118</v>
      </c>
      <c r="AT199" s="197" t="s">
        <v>162</v>
      </c>
      <c r="AU199" s="197" t="s">
        <v>82</v>
      </c>
      <c r="AY199" s="185" t="s">
        <v>160</v>
      </c>
      <c r="BE199" s="198">
        <f t="shared" ref="BE199:BE205" si="39">IF(N199="základná",J199,0)</f>
        <v>0</v>
      </c>
      <c r="BF199" s="198">
        <f t="shared" ref="BF199:BF205" si="40">IF(N199="znížená",J199,0)</f>
        <v>0</v>
      </c>
      <c r="BG199" s="198">
        <f t="shared" ref="BG199:BG205" si="41">IF(N199="zákl. prenesená",J199,0)</f>
        <v>0</v>
      </c>
      <c r="BH199" s="198">
        <f t="shared" ref="BH199:BH205" si="42">IF(N199="zníž. prenesená",J199,0)</f>
        <v>0</v>
      </c>
      <c r="BI199" s="198">
        <f t="shared" ref="BI199:BI205" si="43">IF(N199="nulová",J199,0)</f>
        <v>0</v>
      </c>
      <c r="BJ199" s="185" t="s">
        <v>82</v>
      </c>
      <c r="BK199" s="198">
        <f t="shared" ref="BK199:BK205" si="44">ROUND(I199*H199,2)</f>
        <v>0</v>
      </c>
      <c r="BL199" s="185" t="s">
        <v>118</v>
      </c>
      <c r="BM199" s="197" t="s">
        <v>593</v>
      </c>
    </row>
    <row r="200" spans="1:65" s="184" customFormat="1" ht="39" customHeight="1" x14ac:dyDescent="0.2">
      <c r="A200" s="259"/>
      <c r="B200" s="188"/>
      <c r="C200" s="189" t="s">
        <v>594</v>
      </c>
      <c r="D200" s="189" t="s">
        <v>162</v>
      </c>
      <c r="E200" s="151" t="s">
        <v>1296</v>
      </c>
      <c r="F200" s="236" t="s">
        <v>2162</v>
      </c>
      <c r="G200" s="153" t="s">
        <v>295</v>
      </c>
      <c r="H200" s="190">
        <v>25</v>
      </c>
      <c r="I200" s="191"/>
      <c r="J200" s="191"/>
      <c r="K200" s="192"/>
      <c r="L200" s="187"/>
      <c r="M200" s="193" t="s">
        <v>1</v>
      </c>
      <c r="N200" s="194" t="s">
        <v>36</v>
      </c>
      <c r="O200" s="195">
        <v>0</v>
      </c>
      <c r="P200" s="195">
        <f t="shared" si="36"/>
        <v>0</v>
      </c>
      <c r="Q200" s="195">
        <v>0</v>
      </c>
      <c r="R200" s="195">
        <f t="shared" si="37"/>
        <v>0</v>
      </c>
      <c r="S200" s="195">
        <v>0</v>
      </c>
      <c r="T200" s="196">
        <f t="shared" si="38"/>
        <v>0</v>
      </c>
      <c r="U200" s="259"/>
      <c r="V200" s="225"/>
      <c r="W200" s="259"/>
      <c r="X200" s="259"/>
      <c r="Y200" s="259"/>
      <c r="Z200" s="259"/>
      <c r="AA200" s="259"/>
      <c r="AB200" s="259"/>
      <c r="AC200" s="259"/>
      <c r="AD200" s="259"/>
      <c r="AE200" s="259"/>
      <c r="AR200" s="197" t="s">
        <v>118</v>
      </c>
      <c r="AT200" s="197" t="s">
        <v>162</v>
      </c>
      <c r="AU200" s="197" t="s">
        <v>82</v>
      </c>
      <c r="AY200" s="185" t="s">
        <v>160</v>
      </c>
      <c r="BE200" s="198">
        <f t="shared" si="39"/>
        <v>0</v>
      </c>
      <c r="BF200" s="198">
        <f t="shared" si="40"/>
        <v>0</v>
      </c>
      <c r="BG200" s="198">
        <f t="shared" si="41"/>
        <v>0</v>
      </c>
      <c r="BH200" s="198">
        <f t="shared" si="42"/>
        <v>0</v>
      </c>
      <c r="BI200" s="198">
        <f t="shared" si="43"/>
        <v>0</v>
      </c>
      <c r="BJ200" s="185" t="s">
        <v>82</v>
      </c>
      <c r="BK200" s="198">
        <f t="shared" si="44"/>
        <v>0</v>
      </c>
      <c r="BL200" s="185" t="s">
        <v>118</v>
      </c>
      <c r="BM200" s="197" t="s">
        <v>597</v>
      </c>
    </row>
    <row r="201" spans="1:65" s="184" customFormat="1" ht="36.75" customHeight="1" x14ac:dyDescent="0.2">
      <c r="A201" s="259"/>
      <c r="B201" s="188"/>
      <c r="C201" s="189" t="s">
        <v>517</v>
      </c>
      <c r="D201" s="189" t="s">
        <v>162</v>
      </c>
      <c r="E201" s="151" t="s">
        <v>2163</v>
      </c>
      <c r="F201" s="236" t="s">
        <v>2164</v>
      </c>
      <c r="G201" s="153" t="s">
        <v>295</v>
      </c>
      <c r="H201" s="190">
        <v>1</v>
      </c>
      <c r="I201" s="191"/>
      <c r="J201" s="191"/>
      <c r="K201" s="192"/>
      <c r="L201" s="187"/>
      <c r="M201" s="193" t="s">
        <v>1</v>
      </c>
      <c r="N201" s="194" t="s">
        <v>36</v>
      </c>
      <c r="O201" s="195">
        <v>0</v>
      </c>
      <c r="P201" s="195">
        <f t="shared" si="36"/>
        <v>0</v>
      </c>
      <c r="Q201" s="195">
        <v>0</v>
      </c>
      <c r="R201" s="195">
        <f t="shared" si="37"/>
        <v>0</v>
      </c>
      <c r="S201" s="195">
        <v>0</v>
      </c>
      <c r="T201" s="196">
        <f t="shared" si="38"/>
        <v>0</v>
      </c>
      <c r="U201" s="259"/>
      <c r="V201" s="225"/>
      <c r="W201" s="259"/>
      <c r="X201" s="259"/>
      <c r="Y201" s="259"/>
      <c r="Z201" s="259"/>
      <c r="AA201" s="259"/>
      <c r="AB201" s="259"/>
      <c r="AC201" s="259"/>
      <c r="AD201" s="259"/>
      <c r="AE201" s="259"/>
      <c r="AR201" s="197" t="s">
        <v>118</v>
      </c>
      <c r="AT201" s="197" t="s">
        <v>162</v>
      </c>
      <c r="AU201" s="197" t="s">
        <v>82</v>
      </c>
      <c r="AY201" s="185" t="s">
        <v>160</v>
      </c>
      <c r="BE201" s="198">
        <f t="shared" si="39"/>
        <v>0</v>
      </c>
      <c r="BF201" s="198">
        <f t="shared" si="40"/>
        <v>0</v>
      </c>
      <c r="BG201" s="198">
        <f t="shared" si="41"/>
        <v>0</v>
      </c>
      <c r="BH201" s="198">
        <f t="shared" si="42"/>
        <v>0</v>
      </c>
      <c r="BI201" s="198">
        <f t="shared" si="43"/>
        <v>0</v>
      </c>
      <c r="BJ201" s="185" t="s">
        <v>82</v>
      </c>
      <c r="BK201" s="198">
        <f t="shared" si="44"/>
        <v>0</v>
      </c>
      <c r="BL201" s="185" t="s">
        <v>118</v>
      </c>
      <c r="BM201" s="197" t="s">
        <v>600</v>
      </c>
    </row>
    <row r="202" spans="1:65" s="184" customFormat="1" ht="16.5" customHeight="1" x14ac:dyDescent="0.2">
      <c r="A202" s="259"/>
      <c r="B202" s="188"/>
      <c r="C202" s="189" t="s">
        <v>601</v>
      </c>
      <c r="D202" s="189" t="s">
        <v>162</v>
      </c>
      <c r="E202" s="151" t="s">
        <v>1297</v>
      </c>
      <c r="F202" s="152" t="s">
        <v>1298</v>
      </c>
      <c r="G202" s="153" t="s">
        <v>266</v>
      </c>
      <c r="H202" s="190">
        <v>2</v>
      </c>
      <c r="I202" s="191"/>
      <c r="J202" s="191"/>
      <c r="K202" s="192"/>
      <c r="L202" s="187"/>
      <c r="M202" s="193" t="s">
        <v>1</v>
      </c>
      <c r="N202" s="194" t="s">
        <v>36</v>
      </c>
      <c r="O202" s="195">
        <v>0</v>
      </c>
      <c r="P202" s="195">
        <f t="shared" si="36"/>
        <v>0</v>
      </c>
      <c r="Q202" s="195">
        <v>0</v>
      </c>
      <c r="R202" s="195">
        <f t="shared" si="37"/>
        <v>0</v>
      </c>
      <c r="S202" s="195">
        <v>0</v>
      </c>
      <c r="T202" s="196">
        <f t="shared" si="38"/>
        <v>0</v>
      </c>
      <c r="U202" s="259"/>
      <c r="V202" s="259"/>
      <c r="W202" s="259"/>
      <c r="X202" s="259"/>
      <c r="Y202" s="259"/>
      <c r="Z202" s="259"/>
      <c r="AA202" s="259"/>
      <c r="AB202" s="259"/>
      <c r="AC202" s="259"/>
      <c r="AD202" s="259"/>
      <c r="AE202" s="259"/>
      <c r="AR202" s="197" t="s">
        <v>118</v>
      </c>
      <c r="AT202" s="197" t="s">
        <v>162</v>
      </c>
      <c r="AU202" s="197" t="s">
        <v>82</v>
      </c>
      <c r="AY202" s="185" t="s">
        <v>160</v>
      </c>
      <c r="BE202" s="198">
        <f t="shared" si="39"/>
        <v>0</v>
      </c>
      <c r="BF202" s="198">
        <f t="shared" si="40"/>
        <v>0</v>
      </c>
      <c r="BG202" s="198">
        <f t="shared" si="41"/>
        <v>0</v>
      </c>
      <c r="BH202" s="198">
        <f t="shared" si="42"/>
        <v>0</v>
      </c>
      <c r="BI202" s="198">
        <f t="shared" si="43"/>
        <v>0</v>
      </c>
      <c r="BJ202" s="185" t="s">
        <v>82</v>
      </c>
      <c r="BK202" s="198">
        <f t="shared" si="44"/>
        <v>0</v>
      </c>
      <c r="BL202" s="185" t="s">
        <v>118</v>
      </c>
      <c r="BM202" s="197" t="s">
        <v>605</v>
      </c>
    </row>
    <row r="203" spans="1:65" s="184" customFormat="1" ht="16.5" customHeight="1" x14ac:dyDescent="0.2">
      <c r="A203" s="259"/>
      <c r="B203" s="188"/>
      <c r="C203" s="189" t="s">
        <v>520</v>
      </c>
      <c r="D203" s="189" t="s">
        <v>162</v>
      </c>
      <c r="E203" s="151" t="s">
        <v>1299</v>
      </c>
      <c r="F203" s="152" t="s">
        <v>1300</v>
      </c>
      <c r="G203" s="153" t="s">
        <v>266</v>
      </c>
      <c r="H203" s="190">
        <v>8</v>
      </c>
      <c r="I203" s="191"/>
      <c r="J203" s="191"/>
      <c r="K203" s="192"/>
      <c r="L203" s="187"/>
      <c r="M203" s="193" t="s">
        <v>1</v>
      </c>
      <c r="N203" s="194" t="s">
        <v>36</v>
      </c>
      <c r="O203" s="195">
        <v>0</v>
      </c>
      <c r="P203" s="195">
        <f t="shared" si="36"/>
        <v>0</v>
      </c>
      <c r="Q203" s="195">
        <v>0</v>
      </c>
      <c r="R203" s="195">
        <f t="shared" si="37"/>
        <v>0</v>
      </c>
      <c r="S203" s="195">
        <v>0</v>
      </c>
      <c r="T203" s="196">
        <f t="shared" si="38"/>
        <v>0</v>
      </c>
      <c r="U203" s="259"/>
      <c r="V203" s="259"/>
      <c r="W203" s="259"/>
      <c r="X203" s="259"/>
      <c r="Y203" s="259"/>
      <c r="Z203" s="259"/>
      <c r="AA203" s="259"/>
      <c r="AB203" s="259"/>
      <c r="AC203" s="259"/>
      <c r="AD203" s="259"/>
      <c r="AE203" s="259"/>
      <c r="AR203" s="197" t="s">
        <v>118</v>
      </c>
      <c r="AT203" s="197" t="s">
        <v>162</v>
      </c>
      <c r="AU203" s="197" t="s">
        <v>82</v>
      </c>
      <c r="AY203" s="185" t="s">
        <v>160</v>
      </c>
      <c r="BE203" s="198">
        <f t="shared" si="39"/>
        <v>0</v>
      </c>
      <c r="BF203" s="198">
        <f t="shared" si="40"/>
        <v>0</v>
      </c>
      <c r="BG203" s="198">
        <f t="shared" si="41"/>
        <v>0</v>
      </c>
      <c r="BH203" s="198">
        <f t="shared" si="42"/>
        <v>0</v>
      </c>
      <c r="BI203" s="198">
        <f t="shared" si="43"/>
        <v>0</v>
      </c>
      <c r="BJ203" s="185" t="s">
        <v>82</v>
      </c>
      <c r="BK203" s="198">
        <f t="shared" si="44"/>
        <v>0</v>
      </c>
      <c r="BL203" s="185" t="s">
        <v>118</v>
      </c>
      <c r="BM203" s="197" t="s">
        <v>608</v>
      </c>
    </row>
    <row r="204" spans="1:65" s="184" customFormat="1" ht="16.5" customHeight="1" x14ac:dyDescent="0.2">
      <c r="A204" s="259"/>
      <c r="B204" s="188"/>
      <c r="C204" s="189" t="s">
        <v>609</v>
      </c>
      <c r="D204" s="189" t="s">
        <v>162</v>
      </c>
      <c r="E204" s="151" t="s">
        <v>1301</v>
      </c>
      <c r="F204" s="152" t="s">
        <v>1302</v>
      </c>
      <c r="G204" s="153" t="s">
        <v>266</v>
      </c>
      <c r="H204" s="190">
        <v>2</v>
      </c>
      <c r="I204" s="191"/>
      <c r="J204" s="191"/>
      <c r="K204" s="192"/>
      <c r="L204" s="187"/>
      <c r="M204" s="193" t="s">
        <v>1</v>
      </c>
      <c r="N204" s="194" t="s">
        <v>36</v>
      </c>
      <c r="O204" s="195">
        <v>0</v>
      </c>
      <c r="P204" s="195">
        <f t="shared" si="36"/>
        <v>0</v>
      </c>
      <c r="Q204" s="195">
        <v>0</v>
      </c>
      <c r="R204" s="195">
        <f t="shared" si="37"/>
        <v>0</v>
      </c>
      <c r="S204" s="195">
        <v>0</v>
      </c>
      <c r="T204" s="196">
        <f t="shared" si="38"/>
        <v>0</v>
      </c>
      <c r="U204" s="259"/>
      <c r="V204" s="259"/>
      <c r="W204" s="259"/>
      <c r="X204" s="259"/>
      <c r="Y204" s="259"/>
      <c r="Z204" s="259"/>
      <c r="AA204" s="259"/>
      <c r="AB204" s="259"/>
      <c r="AC204" s="259"/>
      <c r="AD204" s="259"/>
      <c r="AE204" s="259"/>
      <c r="AR204" s="197" t="s">
        <v>118</v>
      </c>
      <c r="AT204" s="197" t="s">
        <v>162</v>
      </c>
      <c r="AU204" s="197" t="s">
        <v>82</v>
      </c>
      <c r="AY204" s="185" t="s">
        <v>160</v>
      </c>
      <c r="BE204" s="198">
        <f t="shared" si="39"/>
        <v>0</v>
      </c>
      <c r="BF204" s="198">
        <f t="shared" si="40"/>
        <v>0</v>
      </c>
      <c r="BG204" s="198">
        <f t="shared" si="41"/>
        <v>0</v>
      </c>
      <c r="BH204" s="198">
        <f t="shared" si="42"/>
        <v>0</v>
      </c>
      <c r="BI204" s="198">
        <f t="shared" si="43"/>
        <v>0</v>
      </c>
      <c r="BJ204" s="185" t="s">
        <v>82</v>
      </c>
      <c r="BK204" s="198">
        <f t="shared" si="44"/>
        <v>0</v>
      </c>
      <c r="BL204" s="185" t="s">
        <v>118</v>
      </c>
      <c r="BM204" s="197" t="s">
        <v>612</v>
      </c>
    </row>
    <row r="205" spans="1:65" s="184" customFormat="1" ht="24.2" customHeight="1" x14ac:dyDescent="0.2">
      <c r="A205" s="259"/>
      <c r="B205" s="188"/>
      <c r="C205" s="189" t="s">
        <v>523</v>
      </c>
      <c r="D205" s="189" t="s">
        <v>162</v>
      </c>
      <c r="E205" s="151" t="s">
        <v>1303</v>
      </c>
      <c r="F205" s="152" t="s">
        <v>1292</v>
      </c>
      <c r="G205" s="153" t="s">
        <v>304</v>
      </c>
      <c r="H205" s="190"/>
      <c r="I205" s="191">
        <v>4.8</v>
      </c>
      <c r="J205" s="191"/>
      <c r="K205" s="192"/>
      <c r="L205" s="187"/>
      <c r="M205" s="193" t="s">
        <v>1</v>
      </c>
      <c r="N205" s="194" t="s">
        <v>36</v>
      </c>
      <c r="O205" s="195">
        <v>0</v>
      </c>
      <c r="P205" s="195">
        <f t="shared" si="36"/>
        <v>0</v>
      </c>
      <c r="Q205" s="195">
        <v>0</v>
      </c>
      <c r="R205" s="195">
        <f t="shared" si="37"/>
        <v>0</v>
      </c>
      <c r="S205" s="195">
        <v>0</v>
      </c>
      <c r="T205" s="196">
        <f t="shared" si="38"/>
        <v>0</v>
      </c>
      <c r="U205" s="259"/>
      <c r="V205" s="259"/>
      <c r="W205" s="259"/>
      <c r="X205" s="259"/>
      <c r="Y205" s="259"/>
      <c r="Z205" s="259"/>
      <c r="AA205" s="259"/>
      <c r="AB205" s="259"/>
      <c r="AC205" s="259"/>
      <c r="AD205" s="259"/>
      <c r="AE205" s="259"/>
      <c r="AR205" s="197" t="s">
        <v>118</v>
      </c>
      <c r="AT205" s="197" t="s">
        <v>162</v>
      </c>
      <c r="AU205" s="197" t="s">
        <v>82</v>
      </c>
      <c r="AY205" s="185" t="s">
        <v>160</v>
      </c>
      <c r="BE205" s="198">
        <f t="shared" si="39"/>
        <v>0</v>
      </c>
      <c r="BF205" s="198">
        <f t="shared" si="40"/>
        <v>0</v>
      </c>
      <c r="BG205" s="198">
        <f t="shared" si="41"/>
        <v>0</v>
      </c>
      <c r="BH205" s="198">
        <f t="shared" si="42"/>
        <v>0</v>
      </c>
      <c r="BI205" s="198">
        <f t="shared" si="43"/>
        <v>0</v>
      </c>
      <c r="BJ205" s="185" t="s">
        <v>82</v>
      </c>
      <c r="BK205" s="198">
        <f t="shared" si="44"/>
        <v>0</v>
      </c>
      <c r="BL205" s="185" t="s">
        <v>118</v>
      </c>
      <c r="BM205" s="197" t="s">
        <v>615</v>
      </c>
    </row>
    <row r="206" spans="1:65" s="12" customFormat="1" ht="22.9" customHeight="1" x14ac:dyDescent="0.2">
      <c r="B206" s="137"/>
      <c r="D206" s="138" t="s">
        <v>69</v>
      </c>
      <c r="E206" s="147" t="s">
        <v>1304</v>
      </c>
      <c r="F206" s="147" t="s">
        <v>1305</v>
      </c>
      <c r="J206" s="148"/>
      <c r="L206" s="137"/>
      <c r="M206" s="141"/>
      <c r="N206" s="142"/>
      <c r="O206" s="142"/>
      <c r="P206" s="143">
        <f>SUM(P207:P226)</f>
        <v>0</v>
      </c>
      <c r="Q206" s="142"/>
      <c r="R206" s="143">
        <f>SUM(R207:R226)</f>
        <v>0</v>
      </c>
      <c r="S206" s="142"/>
      <c r="T206" s="144">
        <f>SUM(T207:T226)</f>
        <v>0</v>
      </c>
      <c r="AR206" s="138" t="s">
        <v>82</v>
      </c>
      <c r="AT206" s="145" t="s">
        <v>69</v>
      </c>
      <c r="AU206" s="145" t="s">
        <v>77</v>
      </c>
      <c r="AY206" s="138" t="s">
        <v>160</v>
      </c>
      <c r="BK206" s="146">
        <f>SUM(BK207:BK226)</f>
        <v>0</v>
      </c>
    </row>
    <row r="207" spans="1:65" s="184" customFormat="1" ht="60" customHeight="1" x14ac:dyDescent="0.2">
      <c r="A207" s="259"/>
      <c r="B207" s="188"/>
      <c r="C207" s="189" t="s">
        <v>616</v>
      </c>
      <c r="D207" s="189" t="s">
        <v>162</v>
      </c>
      <c r="E207" s="151" t="s">
        <v>1306</v>
      </c>
      <c r="F207" s="236" t="s">
        <v>2165</v>
      </c>
      <c r="G207" s="372" t="s">
        <v>295</v>
      </c>
      <c r="H207" s="373">
        <v>33</v>
      </c>
      <c r="I207" s="374"/>
      <c r="J207" s="374"/>
      <c r="K207" s="387"/>
      <c r="L207" s="230"/>
      <c r="M207" s="231" t="s">
        <v>1</v>
      </c>
      <c r="N207" s="232" t="s">
        <v>36</v>
      </c>
      <c r="O207" s="233">
        <v>0</v>
      </c>
      <c r="P207" s="233">
        <f t="shared" ref="P207:P226" si="45">O207*H207</f>
        <v>0</v>
      </c>
      <c r="Q207" s="233">
        <v>0</v>
      </c>
      <c r="R207" s="233">
        <f t="shared" ref="R207:R226" si="46">Q207*H207</f>
        <v>0</v>
      </c>
      <c r="S207" s="233">
        <v>0</v>
      </c>
      <c r="T207" s="234">
        <f t="shared" ref="T207:T226" si="47">S207*H207</f>
        <v>0</v>
      </c>
      <c r="U207" s="225"/>
      <c r="V207" s="225"/>
      <c r="W207" s="225"/>
      <c r="X207" s="225"/>
      <c r="Y207" s="623"/>
      <c r="Z207" s="623"/>
      <c r="AA207" s="623"/>
      <c r="AB207" s="623"/>
      <c r="AC207" s="623"/>
      <c r="AD207" s="623"/>
      <c r="AE207" s="623"/>
      <c r="AF207" s="623"/>
      <c r="AG207" s="623"/>
      <c r="AH207" s="623"/>
      <c r="AI207" s="623"/>
      <c r="AJ207" s="623"/>
      <c r="AK207" s="623"/>
      <c r="AL207" s="623"/>
      <c r="AM207" s="623"/>
      <c r="AN207" s="623"/>
      <c r="AO207" s="275"/>
      <c r="AP207" s="275"/>
      <c r="AQ207" s="275"/>
      <c r="AR207" s="398" t="s">
        <v>205</v>
      </c>
      <c r="AT207" s="197" t="s">
        <v>162</v>
      </c>
      <c r="AU207" s="197" t="s">
        <v>82</v>
      </c>
      <c r="AY207" s="185" t="s">
        <v>160</v>
      </c>
      <c r="BE207" s="198">
        <f t="shared" ref="BE207:BE226" si="48">IF(N207="základná",J207,0)</f>
        <v>0</v>
      </c>
      <c r="BF207" s="198">
        <f t="shared" ref="BF207:BF226" si="49">IF(N207="znížená",J207,0)</f>
        <v>0</v>
      </c>
      <c r="BG207" s="198">
        <f t="shared" ref="BG207:BG226" si="50">IF(N207="zákl. prenesená",J207,0)</f>
        <v>0</v>
      </c>
      <c r="BH207" s="198">
        <f t="shared" ref="BH207:BH226" si="51">IF(N207="zníž. prenesená",J207,0)</f>
        <v>0</v>
      </c>
      <c r="BI207" s="198">
        <f t="shared" ref="BI207:BI226" si="52">IF(N207="nulová",J207,0)</f>
        <v>0</v>
      </c>
      <c r="BJ207" s="185" t="s">
        <v>82</v>
      </c>
      <c r="BK207" s="198">
        <f t="shared" ref="BK207:BK226" si="53">ROUND(I207*H207,2)</f>
        <v>0</v>
      </c>
      <c r="BL207" s="185" t="s">
        <v>205</v>
      </c>
      <c r="BM207" s="197" t="s">
        <v>619</v>
      </c>
    </row>
    <row r="208" spans="1:65" s="184" customFormat="1" ht="60" customHeight="1" x14ac:dyDescent="0.2">
      <c r="A208" s="259"/>
      <c r="B208" s="188"/>
      <c r="C208" s="189" t="s">
        <v>478</v>
      </c>
      <c r="D208" s="189" t="s">
        <v>162</v>
      </c>
      <c r="E208" s="151" t="s">
        <v>1307</v>
      </c>
      <c r="F208" s="236" t="s">
        <v>2166</v>
      </c>
      <c r="G208" s="372" t="s">
        <v>295</v>
      </c>
      <c r="H208" s="373">
        <v>16</v>
      </c>
      <c r="I208" s="374"/>
      <c r="J208" s="374"/>
      <c r="K208" s="387"/>
      <c r="L208" s="230"/>
      <c r="M208" s="231" t="s">
        <v>1</v>
      </c>
      <c r="N208" s="232" t="s">
        <v>36</v>
      </c>
      <c r="O208" s="233">
        <v>0</v>
      </c>
      <c r="P208" s="233">
        <f t="shared" si="45"/>
        <v>0</v>
      </c>
      <c r="Q208" s="233">
        <v>0</v>
      </c>
      <c r="R208" s="233">
        <f t="shared" si="46"/>
        <v>0</v>
      </c>
      <c r="S208" s="233">
        <v>0</v>
      </c>
      <c r="T208" s="234">
        <f t="shared" si="47"/>
        <v>0</v>
      </c>
      <c r="U208" s="225"/>
      <c r="V208" s="225"/>
      <c r="W208" s="225"/>
      <c r="X208" s="225"/>
      <c r="Y208" s="225"/>
      <c r="Z208" s="225"/>
      <c r="AA208" s="225"/>
      <c r="AB208" s="225"/>
      <c r="AC208" s="225"/>
      <c r="AD208" s="225"/>
      <c r="AE208" s="225"/>
      <c r="AF208" s="275"/>
      <c r="AG208" s="275"/>
      <c r="AH208" s="275"/>
      <c r="AI208" s="275"/>
      <c r="AJ208" s="275"/>
      <c r="AK208" s="275"/>
      <c r="AL208" s="275"/>
      <c r="AM208" s="275"/>
      <c r="AN208" s="275"/>
      <c r="AO208" s="275"/>
      <c r="AP208" s="275"/>
      <c r="AQ208" s="275"/>
      <c r="AR208" s="398" t="s">
        <v>205</v>
      </c>
      <c r="AT208" s="197" t="s">
        <v>162</v>
      </c>
      <c r="AU208" s="197" t="s">
        <v>82</v>
      </c>
      <c r="AY208" s="185" t="s">
        <v>160</v>
      </c>
      <c r="BE208" s="198">
        <f t="shared" si="48"/>
        <v>0</v>
      </c>
      <c r="BF208" s="198">
        <f t="shared" si="49"/>
        <v>0</v>
      </c>
      <c r="BG208" s="198">
        <f t="shared" si="50"/>
        <v>0</v>
      </c>
      <c r="BH208" s="198">
        <f t="shared" si="51"/>
        <v>0</v>
      </c>
      <c r="BI208" s="198">
        <f t="shared" si="52"/>
        <v>0</v>
      </c>
      <c r="BJ208" s="185" t="s">
        <v>82</v>
      </c>
      <c r="BK208" s="198">
        <f t="shared" si="53"/>
        <v>0</v>
      </c>
      <c r="BL208" s="185" t="s">
        <v>205</v>
      </c>
      <c r="BM208" s="197" t="s">
        <v>624</v>
      </c>
    </row>
    <row r="209" spans="1:65" s="184" customFormat="1" ht="60" customHeight="1" x14ac:dyDescent="0.2">
      <c r="A209" s="259"/>
      <c r="B209" s="188"/>
      <c r="C209" s="189" t="s">
        <v>625</v>
      </c>
      <c r="D209" s="189" t="s">
        <v>162</v>
      </c>
      <c r="E209" s="151" t="s">
        <v>1308</v>
      </c>
      <c r="F209" s="236" t="s">
        <v>2167</v>
      </c>
      <c r="G209" s="372" t="s">
        <v>295</v>
      </c>
      <c r="H209" s="373">
        <v>19</v>
      </c>
      <c r="I209" s="374"/>
      <c r="J209" s="374"/>
      <c r="K209" s="387"/>
      <c r="L209" s="230"/>
      <c r="M209" s="231" t="s">
        <v>1</v>
      </c>
      <c r="N209" s="232" t="s">
        <v>36</v>
      </c>
      <c r="O209" s="233">
        <v>0</v>
      </c>
      <c r="P209" s="233">
        <f t="shared" si="45"/>
        <v>0</v>
      </c>
      <c r="Q209" s="233">
        <v>0</v>
      </c>
      <c r="R209" s="233">
        <f t="shared" si="46"/>
        <v>0</v>
      </c>
      <c r="S209" s="233">
        <v>0</v>
      </c>
      <c r="T209" s="234">
        <f t="shared" si="47"/>
        <v>0</v>
      </c>
      <c r="U209" s="225"/>
      <c r="V209" s="225"/>
      <c r="W209" s="225"/>
      <c r="X209" s="225"/>
      <c r="Y209" s="225"/>
      <c r="Z209" s="225"/>
      <c r="AA209" s="225"/>
      <c r="AB209" s="225"/>
      <c r="AC209" s="225"/>
      <c r="AD209" s="225"/>
      <c r="AE209" s="225"/>
      <c r="AF209" s="275"/>
      <c r="AG209" s="275"/>
      <c r="AH209" s="275"/>
      <c r="AI209" s="275"/>
      <c r="AJ209" s="275"/>
      <c r="AK209" s="275"/>
      <c r="AL209" s="275"/>
      <c r="AM209" s="275"/>
      <c r="AN209" s="275"/>
      <c r="AO209" s="275"/>
      <c r="AP209" s="275"/>
      <c r="AQ209" s="275"/>
      <c r="AR209" s="398" t="s">
        <v>205</v>
      </c>
      <c r="AT209" s="197" t="s">
        <v>162</v>
      </c>
      <c r="AU209" s="197" t="s">
        <v>82</v>
      </c>
      <c r="AY209" s="185" t="s">
        <v>160</v>
      </c>
      <c r="BE209" s="198">
        <f t="shared" si="48"/>
        <v>0</v>
      </c>
      <c r="BF209" s="198">
        <f t="shared" si="49"/>
        <v>0</v>
      </c>
      <c r="BG209" s="198">
        <f t="shared" si="50"/>
        <v>0</v>
      </c>
      <c r="BH209" s="198">
        <f t="shared" si="51"/>
        <v>0</v>
      </c>
      <c r="BI209" s="198">
        <f t="shared" si="52"/>
        <v>0</v>
      </c>
      <c r="BJ209" s="185" t="s">
        <v>82</v>
      </c>
      <c r="BK209" s="198">
        <f t="shared" si="53"/>
        <v>0</v>
      </c>
      <c r="BL209" s="185" t="s">
        <v>205</v>
      </c>
      <c r="BM209" s="197" t="s">
        <v>628</v>
      </c>
    </row>
    <row r="210" spans="1:65" s="184" customFormat="1" ht="60" customHeight="1" x14ac:dyDescent="0.2">
      <c r="A210" s="259"/>
      <c r="B210" s="188"/>
      <c r="C210" s="189" t="s">
        <v>528</v>
      </c>
      <c r="D210" s="189" t="s">
        <v>162</v>
      </c>
      <c r="E210" s="151" t="s">
        <v>1309</v>
      </c>
      <c r="F210" s="236" t="s">
        <v>2168</v>
      </c>
      <c r="G210" s="372" t="s">
        <v>295</v>
      </c>
      <c r="H210" s="373">
        <v>32</v>
      </c>
      <c r="I210" s="374"/>
      <c r="J210" s="374"/>
      <c r="K210" s="387"/>
      <c r="L210" s="230"/>
      <c r="M210" s="231" t="s">
        <v>1</v>
      </c>
      <c r="N210" s="232" t="s">
        <v>36</v>
      </c>
      <c r="O210" s="233">
        <v>0</v>
      </c>
      <c r="P210" s="233">
        <f t="shared" si="45"/>
        <v>0</v>
      </c>
      <c r="Q210" s="233">
        <v>0</v>
      </c>
      <c r="R210" s="233">
        <f t="shared" si="46"/>
        <v>0</v>
      </c>
      <c r="S210" s="233">
        <v>0</v>
      </c>
      <c r="T210" s="234">
        <f t="shared" si="47"/>
        <v>0</v>
      </c>
      <c r="U210" s="225"/>
      <c r="V210" s="225"/>
      <c r="W210" s="225"/>
      <c r="X210" s="225"/>
      <c r="Y210" s="225"/>
      <c r="Z210" s="225"/>
      <c r="AA210" s="225"/>
      <c r="AB210" s="225"/>
      <c r="AC210" s="225"/>
      <c r="AD210" s="225"/>
      <c r="AE210" s="225"/>
      <c r="AF210" s="275"/>
      <c r="AG210" s="275"/>
      <c r="AH210" s="275"/>
      <c r="AI210" s="275"/>
      <c r="AJ210" s="275"/>
      <c r="AK210" s="275"/>
      <c r="AL210" s="275"/>
      <c r="AM210" s="275"/>
      <c r="AN210" s="275"/>
      <c r="AO210" s="275"/>
      <c r="AP210" s="275"/>
      <c r="AQ210" s="275"/>
      <c r="AR210" s="398" t="s">
        <v>205</v>
      </c>
      <c r="AT210" s="197" t="s">
        <v>162</v>
      </c>
      <c r="AU210" s="197" t="s">
        <v>82</v>
      </c>
      <c r="AY210" s="185" t="s">
        <v>160</v>
      </c>
      <c r="BE210" s="198">
        <f t="shared" si="48"/>
        <v>0</v>
      </c>
      <c r="BF210" s="198">
        <f t="shared" si="49"/>
        <v>0</v>
      </c>
      <c r="BG210" s="198">
        <f t="shared" si="50"/>
        <v>0</v>
      </c>
      <c r="BH210" s="198">
        <f t="shared" si="51"/>
        <v>0</v>
      </c>
      <c r="BI210" s="198">
        <f t="shared" si="52"/>
        <v>0</v>
      </c>
      <c r="BJ210" s="185" t="s">
        <v>82</v>
      </c>
      <c r="BK210" s="198">
        <f t="shared" si="53"/>
        <v>0</v>
      </c>
      <c r="BL210" s="185" t="s">
        <v>205</v>
      </c>
      <c r="BM210" s="197" t="s">
        <v>631</v>
      </c>
    </row>
    <row r="211" spans="1:65" s="184" customFormat="1" ht="60" customHeight="1" x14ac:dyDescent="0.2">
      <c r="A211" s="259"/>
      <c r="B211" s="188"/>
      <c r="C211" s="189" t="s">
        <v>632</v>
      </c>
      <c r="D211" s="189" t="s">
        <v>162</v>
      </c>
      <c r="E211" s="151" t="s">
        <v>1310</v>
      </c>
      <c r="F211" s="236" t="s">
        <v>2169</v>
      </c>
      <c r="G211" s="372" t="s">
        <v>295</v>
      </c>
      <c r="H211" s="373">
        <v>24</v>
      </c>
      <c r="I211" s="374"/>
      <c r="J211" s="374"/>
      <c r="K211" s="387"/>
      <c r="L211" s="230"/>
      <c r="M211" s="231" t="s">
        <v>1</v>
      </c>
      <c r="N211" s="232" t="s">
        <v>36</v>
      </c>
      <c r="O211" s="233">
        <v>0</v>
      </c>
      <c r="P211" s="233">
        <f t="shared" si="45"/>
        <v>0</v>
      </c>
      <c r="Q211" s="233">
        <v>0</v>
      </c>
      <c r="R211" s="233">
        <f t="shared" si="46"/>
        <v>0</v>
      </c>
      <c r="S211" s="233">
        <v>0</v>
      </c>
      <c r="T211" s="234">
        <f t="shared" si="47"/>
        <v>0</v>
      </c>
      <c r="U211" s="225"/>
      <c r="V211" s="225"/>
      <c r="W211" s="225"/>
      <c r="X211" s="225"/>
      <c r="Y211" s="225"/>
      <c r="Z211" s="225"/>
      <c r="AA211" s="225"/>
      <c r="AB211" s="225"/>
      <c r="AC211" s="225"/>
      <c r="AD211" s="225"/>
      <c r="AE211" s="225"/>
      <c r="AF211" s="275"/>
      <c r="AG211" s="275"/>
      <c r="AH211" s="275"/>
      <c r="AI211" s="275"/>
      <c r="AJ211" s="275"/>
      <c r="AK211" s="275"/>
      <c r="AL211" s="275"/>
      <c r="AM211" s="275"/>
      <c r="AN211" s="275"/>
      <c r="AO211" s="275"/>
      <c r="AP211" s="275"/>
      <c r="AQ211" s="275"/>
      <c r="AR211" s="398" t="s">
        <v>205</v>
      </c>
      <c r="AT211" s="197" t="s">
        <v>162</v>
      </c>
      <c r="AU211" s="197" t="s">
        <v>82</v>
      </c>
      <c r="AY211" s="185" t="s">
        <v>160</v>
      </c>
      <c r="BE211" s="198">
        <f t="shared" si="48"/>
        <v>0</v>
      </c>
      <c r="BF211" s="198">
        <f t="shared" si="49"/>
        <v>0</v>
      </c>
      <c r="BG211" s="198">
        <f t="shared" si="50"/>
        <v>0</v>
      </c>
      <c r="BH211" s="198">
        <f t="shared" si="51"/>
        <v>0</v>
      </c>
      <c r="BI211" s="198">
        <f t="shared" si="52"/>
        <v>0</v>
      </c>
      <c r="BJ211" s="185" t="s">
        <v>82</v>
      </c>
      <c r="BK211" s="198">
        <f t="shared" si="53"/>
        <v>0</v>
      </c>
      <c r="BL211" s="185" t="s">
        <v>205</v>
      </c>
      <c r="BM211" s="197" t="s">
        <v>635</v>
      </c>
    </row>
    <row r="212" spans="1:65" s="184" customFormat="1" ht="60" customHeight="1" x14ac:dyDescent="0.2">
      <c r="A212" s="259"/>
      <c r="B212" s="188"/>
      <c r="C212" s="189" t="s">
        <v>531</v>
      </c>
      <c r="D212" s="189" t="s">
        <v>162</v>
      </c>
      <c r="E212" s="151" t="s">
        <v>1311</v>
      </c>
      <c r="F212" s="236" t="s">
        <v>2170</v>
      </c>
      <c r="G212" s="372" t="s">
        <v>295</v>
      </c>
      <c r="H212" s="373">
        <v>38</v>
      </c>
      <c r="I212" s="374"/>
      <c r="J212" s="374"/>
      <c r="K212" s="387"/>
      <c r="L212" s="230"/>
      <c r="M212" s="231" t="s">
        <v>1</v>
      </c>
      <c r="N212" s="232" t="s">
        <v>36</v>
      </c>
      <c r="O212" s="233">
        <v>0</v>
      </c>
      <c r="P212" s="233">
        <f t="shared" si="45"/>
        <v>0</v>
      </c>
      <c r="Q212" s="233">
        <v>0</v>
      </c>
      <c r="R212" s="233">
        <f t="shared" si="46"/>
        <v>0</v>
      </c>
      <c r="S212" s="233">
        <v>0</v>
      </c>
      <c r="T212" s="234">
        <f t="shared" si="47"/>
        <v>0</v>
      </c>
      <c r="U212" s="225"/>
      <c r="V212" s="225"/>
      <c r="W212" s="225"/>
      <c r="X212" s="225"/>
      <c r="Y212" s="225"/>
      <c r="Z212" s="225"/>
      <c r="AA212" s="225"/>
      <c r="AB212" s="225"/>
      <c r="AC212" s="225"/>
      <c r="AD212" s="225"/>
      <c r="AE212" s="225"/>
      <c r="AF212" s="275"/>
      <c r="AG212" s="275"/>
      <c r="AH212" s="275"/>
      <c r="AI212" s="275"/>
      <c r="AJ212" s="275"/>
      <c r="AK212" s="275"/>
      <c r="AL212" s="275"/>
      <c r="AM212" s="275"/>
      <c r="AN212" s="275"/>
      <c r="AO212" s="275"/>
      <c r="AP212" s="275"/>
      <c r="AQ212" s="275"/>
      <c r="AR212" s="398" t="s">
        <v>205</v>
      </c>
      <c r="AT212" s="197" t="s">
        <v>162</v>
      </c>
      <c r="AU212" s="197" t="s">
        <v>82</v>
      </c>
      <c r="AY212" s="185" t="s">
        <v>160</v>
      </c>
      <c r="BE212" s="198">
        <f t="shared" si="48"/>
        <v>0</v>
      </c>
      <c r="BF212" s="198">
        <f t="shared" si="49"/>
        <v>0</v>
      </c>
      <c r="BG212" s="198">
        <f t="shared" si="50"/>
        <v>0</v>
      </c>
      <c r="BH212" s="198">
        <f t="shared" si="51"/>
        <v>0</v>
      </c>
      <c r="BI212" s="198">
        <f t="shared" si="52"/>
        <v>0</v>
      </c>
      <c r="BJ212" s="185" t="s">
        <v>82</v>
      </c>
      <c r="BK212" s="198">
        <f t="shared" si="53"/>
        <v>0</v>
      </c>
      <c r="BL212" s="185" t="s">
        <v>205</v>
      </c>
      <c r="BM212" s="197" t="s">
        <v>638</v>
      </c>
    </row>
    <row r="213" spans="1:65" s="184" customFormat="1" ht="60" customHeight="1" x14ac:dyDescent="0.2">
      <c r="A213" s="259"/>
      <c r="B213" s="188"/>
      <c r="C213" s="189" t="s">
        <v>639</v>
      </c>
      <c r="D213" s="189" t="s">
        <v>162</v>
      </c>
      <c r="E213" s="151" t="s">
        <v>1313</v>
      </c>
      <c r="F213" s="236" t="s">
        <v>2171</v>
      </c>
      <c r="G213" s="372" t="s">
        <v>295</v>
      </c>
      <c r="H213" s="373">
        <v>165</v>
      </c>
      <c r="I213" s="374"/>
      <c r="J213" s="374"/>
      <c r="K213" s="387"/>
      <c r="L213" s="230"/>
      <c r="M213" s="231" t="s">
        <v>1</v>
      </c>
      <c r="N213" s="232" t="s">
        <v>36</v>
      </c>
      <c r="O213" s="233">
        <v>0</v>
      </c>
      <c r="P213" s="233">
        <f t="shared" si="45"/>
        <v>0</v>
      </c>
      <c r="Q213" s="233">
        <v>0</v>
      </c>
      <c r="R213" s="233">
        <f t="shared" si="46"/>
        <v>0</v>
      </c>
      <c r="S213" s="233">
        <v>0</v>
      </c>
      <c r="T213" s="234">
        <f t="shared" si="47"/>
        <v>0</v>
      </c>
      <c r="U213" s="225"/>
      <c r="V213" s="225"/>
      <c r="W213" s="225"/>
      <c r="X213" s="225"/>
      <c r="Y213" s="225"/>
      <c r="Z213" s="259"/>
      <c r="AA213" s="259"/>
      <c r="AB213" s="259"/>
      <c r="AC213" s="259"/>
      <c r="AD213" s="259"/>
      <c r="AE213" s="259"/>
      <c r="AR213" s="197" t="s">
        <v>205</v>
      </c>
      <c r="AT213" s="197" t="s">
        <v>162</v>
      </c>
      <c r="AU213" s="197" t="s">
        <v>82</v>
      </c>
      <c r="AY213" s="185" t="s">
        <v>160</v>
      </c>
      <c r="BE213" s="198">
        <f t="shared" si="48"/>
        <v>0</v>
      </c>
      <c r="BF213" s="198">
        <f t="shared" si="49"/>
        <v>0</v>
      </c>
      <c r="BG213" s="198">
        <f t="shared" si="50"/>
        <v>0</v>
      </c>
      <c r="BH213" s="198">
        <f t="shared" si="51"/>
        <v>0</v>
      </c>
      <c r="BI213" s="198">
        <f t="shared" si="52"/>
        <v>0</v>
      </c>
      <c r="BJ213" s="185" t="s">
        <v>82</v>
      </c>
      <c r="BK213" s="198">
        <f t="shared" si="53"/>
        <v>0</v>
      </c>
      <c r="BL213" s="185" t="s">
        <v>205</v>
      </c>
      <c r="BM213" s="197" t="s">
        <v>642</v>
      </c>
    </row>
    <row r="214" spans="1:65" s="184" customFormat="1" ht="60" customHeight="1" x14ac:dyDescent="0.2">
      <c r="A214" s="259"/>
      <c r="B214" s="188"/>
      <c r="C214" s="189" t="s">
        <v>534</v>
      </c>
      <c r="D214" s="189" t="s">
        <v>162</v>
      </c>
      <c r="E214" s="151" t="s">
        <v>1314</v>
      </c>
      <c r="F214" s="236" t="s">
        <v>2172</v>
      </c>
      <c r="G214" s="372" t="s">
        <v>295</v>
      </c>
      <c r="H214" s="373">
        <v>527</v>
      </c>
      <c r="I214" s="374"/>
      <c r="J214" s="374"/>
      <c r="K214" s="387"/>
      <c r="L214" s="230"/>
      <c r="M214" s="231" t="s">
        <v>1</v>
      </c>
      <c r="N214" s="232" t="s">
        <v>36</v>
      </c>
      <c r="O214" s="233">
        <v>0</v>
      </c>
      <c r="P214" s="233">
        <f t="shared" si="45"/>
        <v>0</v>
      </c>
      <c r="Q214" s="233">
        <v>0</v>
      </c>
      <c r="R214" s="233">
        <f t="shared" si="46"/>
        <v>0</v>
      </c>
      <c r="S214" s="233">
        <v>0</v>
      </c>
      <c r="T214" s="234">
        <f t="shared" si="47"/>
        <v>0</v>
      </c>
      <c r="U214" s="225"/>
      <c r="V214" s="225"/>
      <c r="W214" s="225"/>
      <c r="X214" s="225"/>
      <c r="Y214" s="225"/>
      <c r="Z214" s="259"/>
      <c r="AA214" s="259"/>
      <c r="AB214" s="259"/>
      <c r="AC214" s="259"/>
      <c r="AD214" s="259"/>
      <c r="AE214" s="259"/>
      <c r="AR214" s="197" t="s">
        <v>205</v>
      </c>
      <c r="AT214" s="197" t="s">
        <v>162</v>
      </c>
      <c r="AU214" s="197" t="s">
        <v>82</v>
      </c>
      <c r="AY214" s="185" t="s">
        <v>160</v>
      </c>
      <c r="BE214" s="198">
        <f t="shared" si="48"/>
        <v>0</v>
      </c>
      <c r="BF214" s="198">
        <f t="shared" si="49"/>
        <v>0</v>
      </c>
      <c r="BG214" s="198">
        <f t="shared" si="50"/>
        <v>0</v>
      </c>
      <c r="BH214" s="198">
        <f t="shared" si="51"/>
        <v>0</v>
      </c>
      <c r="BI214" s="198">
        <f t="shared" si="52"/>
        <v>0</v>
      </c>
      <c r="BJ214" s="185" t="s">
        <v>82</v>
      </c>
      <c r="BK214" s="198">
        <f t="shared" si="53"/>
        <v>0</v>
      </c>
      <c r="BL214" s="185" t="s">
        <v>205</v>
      </c>
      <c r="BM214" s="197" t="s">
        <v>645</v>
      </c>
    </row>
    <row r="215" spans="1:65" s="184" customFormat="1" ht="60" customHeight="1" x14ac:dyDescent="0.2">
      <c r="A215" s="259"/>
      <c r="B215" s="188"/>
      <c r="C215" s="189" t="s">
        <v>646</v>
      </c>
      <c r="D215" s="189" t="s">
        <v>162</v>
      </c>
      <c r="E215" s="151" t="s">
        <v>1315</v>
      </c>
      <c r="F215" s="236" t="s">
        <v>2173</v>
      </c>
      <c r="G215" s="372" t="s">
        <v>295</v>
      </c>
      <c r="H215" s="373">
        <v>348</v>
      </c>
      <c r="I215" s="374"/>
      <c r="J215" s="374"/>
      <c r="K215" s="387"/>
      <c r="L215" s="230"/>
      <c r="M215" s="231" t="s">
        <v>1</v>
      </c>
      <c r="N215" s="232" t="s">
        <v>36</v>
      </c>
      <c r="O215" s="233">
        <v>0</v>
      </c>
      <c r="P215" s="233">
        <f t="shared" si="45"/>
        <v>0</v>
      </c>
      <c r="Q215" s="233">
        <v>0</v>
      </c>
      <c r="R215" s="233">
        <f t="shared" si="46"/>
        <v>0</v>
      </c>
      <c r="S215" s="233">
        <v>0</v>
      </c>
      <c r="T215" s="234">
        <f t="shared" si="47"/>
        <v>0</v>
      </c>
      <c r="U215" s="225"/>
      <c r="V215" s="225"/>
      <c r="W215" s="225"/>
      <c r="X215" s="225"/>
      <c r="Y215" s="225"/>
      <c r="Z215" s="259"/>
      <c r="AA215" s="259"/>
      <c r="AB215" s="259"/>
      <c r="AC215" s="259"/>
      <c r="AD215" s="259"/>
      <c r="AE215" s="259"/>
      <c r="AR215" s="197" t="s">
        <v>205</v>
      </c>
      <c r="AT215" s="197" t="s">
        <v>162</v>
      </c>
      <c r="AU215" s="197" t="s">
        <v>82</v>
      </c>
      <c r="AY215" s="185" t="s">
        <v>160</v>
      </c>
      <c r="BE215" s="198">
        <f t="shared" si="48"/>
        <v>0</v>
      </c>
      <c r="BF215" s="198">
        <f t="shared" si="49"/>
        <v>0</v>
      </c>
      <c r="BG215" s="198">
        <f t="shared" si="50"/>
        <v>0</v>
      </c>
      <c r="BH215" s="198">
        <f t="shared" si="51"/>
        <v>0</v>
      </c>
      <c r="BI215" s="198">
        <f t="shared" si="52"/>
        <v>0</v>
      </c>
      <c r="BJ215" s="185" t="s">
        <v>82</v>
      </c>
      <c r="BK215" s="198">
        <f t="shared" si="53"/>
        <v>0</v>
      </c>
      <c r="BL215" s="185" t="s">
        <v>205</v>
      </c>
      <c r="BM215" s="197" t="s">
        <v>647</v>
      </c>
    </row>
    <row r="216" spans="1:65" s="184" customFormat="1" ht="60" customHeight="1" x14ac:dyDescent="0.2">
      <c r="A216" s="259"/>
      <c r="B216" s="188"/>
      <c r="C216" s="189" t="s">
        <v>537</v>
      </c>
      <c r="D216" s="189" t="s">
        <v>162</v>
      </c>
      <c r="E216" s="151" t="s">
        <v>1316</v>
      </c>
      <c r="F216" s="236" t="s">
        <v>2174</v>
      </c>
      <c r="G216" s="372" t="s">
        <v>295</v>
      </c>
      <c r="H216" s="373">
        <v>256</v>
      </c>
      <c r="I216" s="374"/>
      <c r="J216" s="374"/>
      <c r="K216" s="387"/>
      <c r="L216" s="230"/>
      <c r="M216" s="231" t="s">
        <v>1</v>
      </c>
      <c r="N216" s="232" t="s">
        <v>36</v>
      </c>
      <c r="O216" s="233">
        <v>0</v>
      </c>
      <c r="P216" s="233">
        <f t="shared" si="45"/>
        <v>0</v>
      </c>
      <c r="Q216" s="233">
        <v>0</v>
      </c>
      <c r="R216" s="233">
        <f t="shared" si="46"/>
        <v>0</v>
      </c>
      <c r="S216" s="233">
        <v>0</v>
      </c>
      <c r="T216" s="234">
        <f t="shared" si="47"/>
        <v>0</v>
      </c>
      <c r="U216" s="225"/>
      <c r="V216" s="225"/>
      <c r="W216" s="225"/>
      <c r="X216" s="225"/>
      <c r="Y216" s="225"/>
      <c r="Z216" s="259"/>
      <c r="AA216" s="259"/>
      <c r="AB216" s="259"/>
      <c r="AC216" s="259"/>
      <c r="AD216" s="259"/>
      <c r="AE216" s="259"/>
      <c r="AR216" s="197" t="s">
        <v>205</v>
      </c>
      <c r="AT216" s="197" t="s">
        <v>162</v>
      </c>
      <c r="AU216" s="197" t="s">
        <v>82</v>
      </c>
      <c r="AY216" s="185" t="s">
        <v>160</v>
      </c>
      <c r="BE216" s="198">
        <f t="shared" si="48"/>
        <v>0</v>
      </c>
      <c r="BF216" s="198">
        <f t="shared" si="49"/>
        <v>0</v>
      </c>
      <c r="BG216" s="198">
        <f t="shared" si="50"/>
        <v>0</v>
      </c>
      <c r="BH216" s="198">
        <f t="shared" si="51"/>
        <v>0</v>
      </c>
      <c r="BI216" s="198">
        <f t="shared" si="52"/>
        <v>0</v>
      </c>
      <c r="BJ216" s="185" t="s">
        <v>82</v>
      </c>
      <c r="BK216" s="198">
        <f t="shared" si="53"/>
        <v>0</v>
      </c>
      <c r="BL216" s="185" t="s">
        <v>205</v>
      </c>
      <c r="BM216" s="197" t="s">
        <v>651</v>
      </c>
    </row>
    <row r="217" spans="1:65" s="184" customFormat="1" ht="16.5" customHeight="1" x14ac:dyDescent="0.2">
      <c r="A217" s="259"/>
      <c r="B217" s="188"/>
      <c r="C217" s="189" t="s">
        <v>652</v>
      </c>
      <c r="D217" s="189" t="s">
        <v>162</v>
      </c>
      <c r="E217" s="151" t="s">
        <v>1323</v>
      </c>
      <c r="F217" s="236" t="s">
        <v>1324</v>
      </c>
      <c r="G217" s="372" t="s">
        <v>266</v>
      </c>
      <c r="H217" s="373">
        <v>63</v>
      </c>
      <c r="I217" s="374"/>
      <c r="J217" s="374"/>
      <c r="K217" s="387"/>
      <c r="L217" s="230"/>
      <c r="M217" s="231" t="s">
        <v>1</v>
      </c>
      <c r="N217" s="232" t="s">
        <v>36</v>
      </c>
      <c r="O217" s="233">
        <v>0</v>
      </c>
      <c r="P217" s="233">
        <f t="shared" si="45"/>
        <v>0</v>
      </c>
      <c r="Q217" s="233">
        <v>0</v>
      </c>
      <c r="R217" s="233">
        <f t="shared" si="46"/>
        <v>0</v>
      </c>
      <c r="S217" s="233">
        <v>0</v>
      </c>
      <c r="T217" s="234">
        <f t="shared" si="47"/>
        <v>0</v>
      </c>
      <c r="U217" s="225"/>
      <c r="V217" s="225"/>
      <c r="W217" s="225"/>
      <c r="X217" s="225"/>
      <c r="Y217" s="225"/>
      <c r="Z217" s="259"/>
      <c r="AA217" s="259"/>
      <c r="AB217" s="259"/>
      <c r="AC217" s="259"/>
      <c r="AD217" s="259"/>
      <c r="AE217" s="259"/>
      <c r="AR217" s="197" t="s">
        <v>205</v>
      </c>
      <c r="AT217" s="197" t="s">
        <v>162</v>
      </c>
      <c r="AU217" s="197" t="s">
        <v>82</v>
      </c>
      <c r="AY217" s="185" t="s">
        <v>160</v>
      </c>
      <c r="BE217" s="198">
        <f t="shared" si="48"/>
        <v>0</v>
      </c>
      <c r="BF217" s="198">
        <f t="shared" si="49"/>
        <v>0</v>
      </c>
      <c r="BG217" s="198">
        <f t="shared" si="50"/>
        <v>0</v>
      </c>
      <c r="BH217" s="198">
        <f t="shared" si="51"/>
        <v>0</v>
      </c>
      <c r="BI217" s="198">
        <f t="shared" si="52"/>
        <v>0</v>
      </c>
      <c r="BJ217" s="185" t="s">
        <v>82</v>
      </c>
      <c r="BK217" s="198">
        <f t="shared" si="53"/>
        <v>0</v>
      </c>
      <c r="BL217" s="185" t="s">
        <v>205</v>
      </c>
      <c r="BM217" s="197" t="s">
        <v>654</v>
      </c>
    </row>
    <row r="218" spans="1:65" s="184" customFormat="1" ht="16.5" customHeight="1" x14ac:dyDescent="0.2">
      <c r="A218" s="259"/>
      <c r="B218" s="188"/>
      <c r="C218" s="189" t="s">
        <v>540</v>
      </c>
      <c r="D218" s="189" t="s">
        <v>162</v>
      </c>
      <c r="E218" s="151" t="s">
        <v>1325</v>
      </c>
      <c r="F218" s="152" t="s">
        <v>1326</v>
      </c>
      <c r="G218" s="153" t="s">
        <v>266</v>
      </c>
      <c r="H218" s="190">
        <v>56</v>
      </c>
      <c r="I218" s="191"/>
      <c r="J218" s="191"/>
      <c r="K218" s="192"/>
      <c r="L218" s="187"/>
      <c r="M218" s="193" t="s">
        <v>1</v>
      </c>
      <c r="N218" s="194" t="s">
        <v>36</v>
      </c>
      <c r="O218" s="195">
        <v>0</v>
      </c>
      <c r="P218" s="195">
        <f t="shared" si="45"/>
        <v>0</v>
      </c>
      <c r="Q218" s="195">
        <v>0</v>
      </c>
      <c r="R218" s="195">
        <f t="shared" si="46"/>
        <v>0</v>
      </c>
      <c r="S218" s="195">
        <v>0</v>
      </c>
      <c r="T218" s="196">
        <f t="shared" si="47"/>
        <v>0</v>
      </c>
      <c r="U218" s="259"/>
      <c r="V218" s="259"/>
      <c r="W218" s="259"/>
      <c r="X218" s="259"/>
      <c r="Y218" s="259"/>
      <c r="Z218" s="259"/>
      <c r="AA218" s="259"/>
      <c r="AB218" s="259"/>
      <c r="AC218" s="259"/>
      <c r="AD218" s="259"/>
      <c r="AE218" s="259"/>
      <c r="AR218" s="197" t="s">
        <v>205</v>
      </c>
      <c r="AT218" s="197" t="s">
        <v>162</v>
      </c>
      <c r="AU218" s="197" t="s">
        <v>82</v>
      </c>
      <c r="AY218" s="185" t="s">
        <v>160</v>
      </c>
      <c r="BE218" s="198">
        <f t="shared" si="48"/>
        <v>0</v>
      </c>
      <c r="BF218" s="198">
        <f t="shared" si="49"/>
        <v>0</v>
      </c>
      <c r="BG218" s="198">
        <f t="shared" si="50"/>
        <v>0</v>
      </c>
      <c r="BH218" s="198">
        <f t="shared" si="51"/>
        <v>0</v>
      </c>
      <c r="BI218" s="198">
        <f t="shared" si="52"/>
        <v>0</v>
      </c>
      <c r="BJ218" s="185" t="s">
        <v>82</v>
      </c>
      <c r="BK218" s="198">
        <f t="shared" si="53"/>
        <v>0</v>
      </c>
      <c r="BL218" s="185" t="s">
        <v>205</v>
      </c>
      <c r="BM218" s="197" t="s">
        <v>656</v>
      </c>
    </row>
    <row r="219" spans="1:65" s="184" customFormat="1" ht="16.5" customHeight="1" x14ac:dyDescent="0.2">
      <c r="A219" s="259"/>
      <c r="B219" s="188"/>
      <c r="C219" s="189" t="s">
        <v>657</v>
      </c>
      <c r="D219" s="189" t="s">
        <v>162</v>
      </c>
      <c r="E219" s="151" t="s">
        <v>1329</v>
      </c>
      <c r="F219" s="152" t="s">
        <v>1330</v>
      </c>
      <c r="G219" s="153" t="s">
        <v>266</v>
      </c>
      <c r="H219" s="190">
        <v>12</v>
      </c>
      <c r="I219" s="191"/>
      <c r="J219" s="191"/>
      <c r="K219" s="192"/>
      <c r="L219" s="187"/>
      <c r="M219" s="193" t="s">
        <v>1</v>
      </c>
      <c r="N219" s="194" t="s">
        <v>36</v>
      </c>
      <c r="O219" s="195">
        <v>0</v>
      </c>
      <c r="P219" s="195">
        <f t="shared" si="45"/>
        <v>0</v>
      </c>
      <c r="Q219" s="195">
        <v>0</v>
      </c>
      <c r="R219" s="195">
        <f t="shared" si="46"/>
        <v>0</v>
      </c>
      <c r="S219" s="195">
        <v>0</v>
      </c>
      <c r="T219" s="196">
        <f t="shared" si="47"/>
        <v>0</v>
      </c>
      <c r="U219" s="259"/>
      <c r="V219" s="259"/>
      <c r="W219" s="259"/>
      <c r="X219" s="259"/>
      <c r="Y219" s="259"/>
      <c r="Z219" s="259"/>
      <c r="AA219" s="259"/>
      <c r="AB219" s="259"/>
      <c r="AC219" s="259"/>
      <c r="AD219" s="259"/>
      <c r="AE219" s="259"/>
      <c r="AR219" s="197" t="s">
        <v>205</v>
      </c>
      <c r="AT219" s="197" t="s">
        <v>162</v>
      </c>
      <c r="AU219" s="197" t="s">
        <v>82</v>
      </c>
      <c r="AY219" s="185" t="s">
        <v>160</v>
      </c>
      <c r="BE219" s="198">
        <f t="shared" si="48"/>
        <v>0</v>
      </c>
      <c r="BF219" s="198">
        <f t="shared" si="49"/>
        <v>0</v>
      </c>
      <c r="BG219" s="198">
        <f t="shared" si="50"/>
        <v>0</v>
      </c>
      <c r="BH219" s="198">
        <f t="shared" si="51"/>
        <v>0</v>
      </c>
      <c r="BI219" s="198">
        <f t="shared" si="52"/>
        <v>0</v>
      </c>
      <c r="BJ219" s="185" t="s">
        <v>82</v>
      </c>
      <c r="BK219" s="198">
        <f t="shared" si="53"/>
        <v>0</v>
      </c>
      <c r="BL219" s="185" t="s">
        <v>205</v>
      </c>
      <c r="BM219" s="197" t="s">
        <v>659</v>
      </c>
    </row>
    <row r="220" spans="1:65" s="184" customFormat="1" ht="16.5" customHeight="1" x14ac:dyDescent="0.2">
      <c r="A220" s="259"/>
      <c r="B220" s="188"/>
      <c r="C220" s="189" t="s">
        <v>543</v>
      </c>
      <c r="D220" s="189" t="s">
        <v>162</v>
      </c>
      <c r="E220" s="151" t="s">
        <v>2175</v>
      </c>
      <c r="F220" s="152" t="s">
        <v>2176</v>
      </c>
      <c r="G220" s="153" t="s">
        <v>266</v>
      </c>
      <c r="H220" s="190">
        <v>10</v>
      </c>
      <c r="I220" s="191"/>
      <c r="J220" s="191"/>
      <c r="K220" s="192"/>
      <c r="L220" s="187"/>
      <c r="M220" s="193" t="s">
        <v>1</v>
      </c>
      <c r="N220" s="194" t="s">
        <v>36</v>
      </c>
      <c r="O220" s="195">
        <v>0</v>
      </c>
      <c r="P220" s="195">
        <f t="shared" si="45"/>
        <v>0</v>
      </c>
      <c r="Q220" s="195">
        <v>0</v>
      </c>
      <c r="R220" s="195">
        <f t="shared" si="46"/>
        <v>0</v>
      </c>
      <c r="S220" s="195">
        <v>0</v>
      </c>
      <c r="T220" s="196">
        <f t="shared" si="47"/>
        <v>0</v>
      </c>
      <c r="U220" s="259"/>
      <c r="V220" s="259"/>
      <c r="W220" s="259"/>
      <c r="X220" s="259"/>
      <c r="Y220" s="259"/>
      <c r="Z220" s="259"/>
      <c r="AA220" s="259"/>
      <c r="AB220" s="259"/>
      <c r="AC220" s="259"/>
      <c r="AD220" s="259"/>
      <c r="AE220" s="259"/>
      <c r="AR220" s="197" t="s">
        <v>205</v>
      </c>
      <c r="AT220" s="197" t="s">
        <v>162</v>
      </c>
      <c r="AU220" s="197" t="s">
        <v>82</v>
      </c>
      <c r="AY220" s="185" t="s">
        <v>160</v>
      </c>
      <c r="BE220" s="198">
        <f t="shared" si="48"/>
        <v>0</v>
      </c>
      <c r="BF220" s="198">
        <f t="shared" si="49"/>
        <v>0</v>
      </c>
      <c r="BG220" s="198">
        <f t="shared" si="50"/>
        <v>0</v>
      </c>
      <c r="BH220" s="198">
        <f t="shared" si="51"/>
        <v>0</v>
      </c>
      <c r="BI220" s="198">
        <f t="shared" si="52"/>
        <v>0</v>
      </c>
      <c r="BJ220" s="185" t="s">
        <v>82</v>
      </c>
      <c r="BK220" s="198">
        <f t="shared" si="53"/>
        <v>0</v>
      </c>
      <c r="BL220" s="185" t="s">
        <v>205</v>
      </c>
      <c r="BM220" s="197" t="s">
        <v>661</v>
      </c>
    </row>
    <row r="221" spans="1:65" s="184" customFormat="1" ht="24.2" customHeight="1" x14ac:dyDescent="0.2">
      <c r="A221" s="259"/>
      <c r="B221" s="188"/>
      <c r="C221" s="189" t="s">
        <v>662</v>
      </c>
      <c r="D221" s="189" t="s">
        <v>162</v>
      </c>
      <c r="E221" s="151" t="s">
        <v>1335</v>
      </c>
      <c r="F221" s="152" t="s">
        <v>1336</v>
      </c>
      <c r="G221" s="153" t="s">
        <v>266</v>
      </c>
      <c r="H221" s="190">
        <v>10</v>
      </c>
      <c r="I221" s="191"/>
      <c r="J221" s="191"/>
      <c r="K221" s="192"/>
      <c r="L221" s="187"/>
      <c r="M221" s="193" t="s">
        <v>1</v>
      </c>
      <c r="N221" s="194" t="s">
        <v>36</v>
      </c>
      <c r="O221" s="195">
        <v>0</v>
      </c>
      <c r="P221" s="195">
        <f t="shared" si="45"/>
        <v>0</v>
      </c>
      <c r="Q221" s="195">
        <v>0</v>
      </c>
      <c r="R221" s="195">
        <f t="shared" si="46"/>
        <v>0</v>
      </c>
      <c r="S221" s="195">
        <v>0</v>
      </c>
      <c r="T221" s="196">
        <f t="shared" si="47"/>
        <v>0</v>
      </c>
      <c r="U221" s="259"/>
      <c r="V221" s="259"/>
      <c r="W221" s="259"/>
      <c r="X221" s="259"/>
      <c r="Y221" s="259"/>
      <c r="Z221" s="259"/>
      <c r="AA221" s="259"/>
      <c r="AB221" s="259"/>
      <c r="AC221" s="259"/>
      <c r="AD221" s="259"/>
      <c r="AE221" s="259"/>
      <c r="AR221" s="197" t="s">
        <v>205</v>
      </c>
      <c r="AT221" s="197" t="s">
        <v>162</v>
      </c>
      <c r="AU221" s="197" t="s">
        <v>82</v>
      </c>
      <c r="AY221" s="185" t="s">
        <v>160</v>
      </c>
      <c r="BE221" s="198">
        <f t="shared" si="48"/>
        <v>0</v>
      </c>
      <c r="BF221" s="198">
        <f t="shared" si="49"/>
        <v>0</v>
      </c>
      <c r="BG221" s="198">
        <f t="shared" si="50"/>
        <v>0</v>
      </c>
      <c r="BH221" s="198">
        <f t="shared" si="51"/>
        <v>0</v>
      </c>
      <c r="BI221" s="198">
        <f t="shared" si="52"/>
        <v>0</v>
      </c>
      <c r="BJ221" s="185" t="s">
        <v>82</v>
      </c>
      <c r="BK221" s="198">
        <f t="shared" si="53"/>
        <v>0</v>
      </c>
      <c r="BL221" s="185" t="s">
        <v>205</v>
      </c>
      <c r="BM221" s="197" t="s">
        <v>664</v>
      </c>
    </row>
    <row r="222" spans="1:65" s="184" customFormat="1" ht="16.5" customHeight="1" x14ac:dyDescent="0.2">
      <c r="A222" s="259"/>
      <c r="B222" s="188"/>
      <c r="C222" s="189" t="s">
        <v>546</v>
      </c>
      <c r="D222" s="189" t="s">
        <v>162</v>
      </c>
      <c r="E222" s="151" t="s">
        <v>1337</v>
      </c>
      <c r="F222" s="152" t="s">
        <v>1338</v>
      </c>
      <c r="G222" s="153" t="s">
        <v>266</v>
      </c>
      <c r="H222" s="190">
        <v>28</v>
      </c>
      <c r="I222" s="191"/>
      <c r="J222" s="191"/>
      <c r="K222" s="192"/>
      <c r="L222" s="187"/>
      <c r="M222" s="193" t="s">
        <v>1</v>
      </c>
      <c r="N222" s="194" t="s">
        <v>36</v>
      </c>
      <c r="O222" s="195">
        <v>0</v>
      </c>
      <c r="P222" s="195">
        <f t="shared" si="45"/>
        <v>0</v>
      </c>
      <c r="Q222" s="195">
        <v>0</v>
      </c>
      <c r="R222" s="195">
        <f t="shared" si="46"/>
        <v>0</v>
      </c>
      <c r="S222" s="195">
        <v>0</v>
      </c>
      <c r="T222" s="196">
        <f t="shared" si="47"/>
        <v>0</v>
      </c>
      <c r="U222" s="259"/>
      <c r="V222" s="259"/>
      <c r="W222" s="259"/>
      <c r="X222" s="259"/>
      <c r="Y222" s="259"/>
      <c r="Z222" s="259"/>
      <c r="AA222" s="259"/>
      <c r="AB222" s="259"/>
      <c r="AC222" s="259"/>
      <c r="AD222" s="259"/>
      <c r="AE222" s="259"/>
      <c r="AR222" s="197" t="s">
        <v>205</v>
      </c>
      <c r="AT222" s="197" t="s">
        <v>162</v>
      </c>
      <c r="AU222" s="197" t="s">
        <v>82</v>
      </c>
      <c r="AY222" s="185" t="s">
        <v>160</v>
      </c>
      <c r="BE222" s="198">
        <f t="shared" si="48"/>
        <v>0</v>
      </c>
      <c r="BF222" s="198">
        <f t="shared" si="49"/>
        <v>0</v>
      </c>
      <c r="BG222" s="198">
        <f t="shared" si="50"/>
        <v>0</v>
      </c>
      <c r="BH222" s="198">
        <f t="shared" si="51"/>
        <v>0</v>
      </c>
      <c r="BI222" s="198">
        <f t="shared" si="52"/>
        <v>0</v>
      </c>
      <c r="BJ222" s="185" t="s">
        <v>82</v>
      </c>
      <c r="BK222" s="198">
        <f t="shared" si="53"/>
        <v>0</v>
      </c>
      <c r="BL222" s="185" t="s">
        <v>205</v>
      </c>
      <c r="BM222" s="197" t="s">
        <v>666</v>
      </c>
    </row>
    <row r="223" spans="1:65" s="184" customFormat="1" ht="16.5" customHeight="1" x14ac:dyDescent="0.2">
      <c r="A223" s="259"/>
      <c r="B223" s="188"/>
      <c r="C223" s="189" t="s">
        <v>667</v>
      </c>
      <c r="D223" s="189" t="s">
        <v>162</v>
      </c>
      <c r="E223" s="151" t="s">
        <v>1339</v>
      </c>
      <c r="F223" s="152" t="s">
        <v>1340</v>
      </c>
      <c r="G223" s="153" t="s">
        <v>266</v>
      </c>
      <c r="H223" s="190">
        <v>54</v>
      </c>
      <c r="I223" s="191"/>
      <c r="J223" s="191"/>
      <c r="K223" s="192"/>
      <c r="L223" s="187"/>
      <c r="M223" s="193" t="s">
        <v>1</v>
      </c>
      <c r="N223" s="194" t="s">
        <v>36</v>
      </c>
      <c r="O223" s="195">
        <v>0</v>
      </c>
      <c r="P223" s="195">
        <f t="shared" si="45"/>
        <v>0</v>
      </c>
      <c r="Q223" s="195">
        <v>0</v>
      </c>
      <c r="R223" s="195">
        <f t="shared" si="46"/>
        <v>0</v>
      </c>
      <c r="S223" s="195">
        <v>0</v>
      </c>
      <c r="T223" s="196">
        <f t="shared" si="47"/>
        <v>0</v>
      </c>
      <c r="U223" s="259"/>
      <c r="V223" s="259"/>
      <c r="W223" s="259"/>
      <c r="X223" s="259"/>
      <c r="Y223" s="259"/>
      <c r="Z223" s="259"/>
      <c r="AA223" s="259"/>
      <c r="AB223" s="259"/>
      <c r="AC223" s="259"/>
      <c r="AD223" s="259"/>
      <c r="AE223" s="259"/>
      <c r="AR223" s="197" t="s">
        <v>205</v>
      </c>
      <c r="AT223" s="197" t="s">
        <v>162</v>
      </c>
      <c r="AU223" s="197" t="s">
        <v>82</v>
      </c>
      <c r="AY223" s="185" t="s">
        <v>160</v>
      </c>
      <c r="BE223" s="198">
        <f t="shared" si="48"/>
        <v>0</v>
      </c>
      <c r="BF223" s="198">
        <f t="shared" si="49"/>
        <v>0</v>
      </c>
      <c r="BG223" s="198">
        <f t="shared" si="50"/>
        <v>0</v>
      </c>
      <c r="BH223" s="198">
        <f t="shared" si="51"/>
        <v>0</v>
      </c>
      <c r="BI223" s="198">
        <f t="shared" si="52"/>
        <v>0</v>
      </c>
      <c r="BJ223" s="185" t="s">
        <v>82</v>
      </c>
      <c r="BK223" s="198">
        <f t="shared" si="53"/>
        <v>0</v>
      </c>
      <c r="BL223" s="185" t="s">
        <v>205</v>
      </c>
      <c r="BM223" s="197" t="s">
        <v>669</v>
      </c>
    </row>
    <row r="224" spans="1:65" s="184" customFormat="1" ht="24.2" customHeight="1" x14ac:dyDescent="0.2">
      <c r="A224" s="259"/>
      <c r="B224" s="188"/>
      <c r="C224" s="189" t="s">
        <v>549</v>
      </c>
      <c r="D224" s="189" t="s">
        <v>162</v>
      </c>
      <c r="E224" s="151" t="s">
        <v>1343</v>
      </c>
      <c r="F224" s="152" t="s">
        <v>1344</v>
      </c>
      <c r="G224" s="153" t="s">
        <v>266</v>
      </c>
      <c r="H224" s="190">
        <v>10</v>
      </c>
      <c r="I224" s="191"/>
      <c r="J224" s="191"/>
      <c r="K224" s="192"/>
      <c r="L224" s="187"/>
      <c r="M224" s="193" t="s">
        <v>1</v>
      </c>
      <c r="N224" s="194" t="s">
        <v>36</v>
      </c>
      <c r="O224" s="195">
        <v>0</v>
      </c>
      <c r="P224" s="195">
        <f t="shared" si="45"/>
        <v>0</v>
      </c>
      <c r="Q224" s="195">
        <v>0</v>
      </c>
      <c r="R224" s="195">
        <f t="shared" si="46"/>
        <v>0</v>
      </c>
      <c r="S224" s="195">
        <v>0</v>
      </c>
      <c r="T224" s="196">
        <f t="shared" si="47"/>
        <v>0</v>
      </c>
      <c r="U224" s="259"/>
      <c r="V224" s="259"/>
      <c r="W224" s="259"/>
      <c r="X224" s="259"/>
      <c r="Y224" s="259"/>
      <c r="Z224" s="259"/>
      <c r="AA224" s="259"/>
      <c r="AB224" s="259"/>
      <c r="AC224" s="259"/>
      <c r="AD224" s="259"/>
      <c r="AE224" s="259"/>
      <c r="AR224" s="197" t="s">
        <v>205</v>
      </c>
      <c r="AT224" s="197" t="s">
        <v>162</v>
      </c>
      <c r="AU224" s="197" t="s">
        <v>82</v>
      </c>
      <c r="AY224" s="185" t="s">
        <v>160</v>
      </c>
      <c r="BE224" s="198">
        <f t="shared" si="48"/>
        <v>0</v>
      </c>
      <c r="BF224" s="198">
        <f t="shared" si="49"/>
        <v>0</v>
      </c>
      <c r="BG224" s="198">
        <f t="shared" si="50"/>
        <v>0</v>
      </c>
      <c r="BH224" s="198">
        <f t="shared" si="51"/>
        <v>0</v>
      </c>
      <c r="BI224" s="198">
        <f t="shared" si="52"/>
        <v>0</v>
      </c>
      <c r="BJ224" s="185" t="s">
        <v>82</v>
      </c>
      <c r="BK224" s="198">
        <f t="shared" si="53"/>
        <v>0</v>
      </c>
      <c r="BL224" s="185" t="s">
        <v>205</v>
      </c>
      <c r="BM224" s="197" t="s">
        <v>671</v>
      </c>
    </row>
    <row r="225" spans="1:65" s="184" customFormat="1" ht="16.5" customHeight="1" x14ac:dyDescent="0.2">
      <c r="A225" s="259"/>
      <c r="B225" s="188"/>
      <c r="C225" s="189" t="s">
        <v>672</v>
      </c>
      <c r="D225" s="189" t="s">
        <v>162</v>
      </c>
      <c r="E225" s="151" t="s">
        <v>1345</v>
      </c>
      <c r="F225" s="152" t="s">
        <v>1346</v>
      </c>
      <c r="G225" s="153" t="s">
        <v>266</v>
      </c>
      <c r="H225" s="190">
        <v>20</v>
      </c>
      <c r="I225" s="191"/>
      <c r="J225" s="191"/>
      <c r="K225" s="192"/>
      <c r="L225" s="187"/>
      <c r="M225" s="193" t="s">
        <v>1</v>
      </c>
      <c r="N225" s="194" t="s">
        <v>36</v>
      </c>
      <c r="O225" s="195">
        <v>0</v>
      </c>
      <c r="P225" s="195">
        <f t="shared" si="45"/>
        <v>0</v>
      </c>
      <c r="Q225" s="195">
        <v>0</v>
      </c>
      <c r="R225" s="195">
        <f t="shared" si="46"/>
        <v>0</v>
      </c>
      <c r="S225" s="195">
        <v>0</v>
      </c>
      <c r="T225" s="196">
        <f t="shared" si="47"/>
        <v>0</v>
      </c>
      <c r="U225" s="259"/>
      <c r="V225" s="259"/>
      <c r="W225" s="259"/>
      <c r="X225" s="259"/>
      <c r="Y225" s="259"/>
      <c r="Z225" s="259"/>
      <c r="AA225" s="259"/>
      <c r="AB225" s="259"/>
      <c r="AC225" s="259"/>
      <c r="AD225" s="259"/>
      <c r="AE225" s="259"/>
      <c r="AR225" s="197" t="s">
        <v>205</v>
      </c>
      <c r="AT225" s="197" t="s">
        <v>162</v>
      </c>
      <c r="AU225" s="197" t="s">
        <v>82</v>
      </c>
      <c r="AY225" s="185" t="s">
        <v>160</v>
      </c>
      <c r="BE225" s="198">
        <f t="shared" si="48"/>
        <v>0</v>
      </c>
      <c r="BF225" s="198">
        <f t="shared" si="49"/>
        <v>0</v>
      </c>
      <c r="BG225" s="198">
        <f t="shared" si="50"/>
        <v>0</v>
      </c>
      <c r="BH225" s="198">
        <f t="shared" si="51"/>
        <v>0</v>
      </c>
      <c r="BI225" s="198">
        <f t="shared" si="52"/>
        <v>0</v>
      </c>
      <c r="BJ225" s="185" t="s">
        <v>82</v>
      </c>
      <c r="BK225" s="198">
        <f t="shared" si="53"/>
        <v>0</v>
      </c>
      <c r="BL225" s="185" t="s">
        <v>205</v>
      </c>
      <c r="BM225" s="197" t="s">
        <v>674</v>
      </c>
    </row>
    <row r="226" spans="1:65" s="184" customFormat="1" ht="24.2" customHeight="1" x14ac:dyDescent="0.2">
      <c r="A226" s="259"/>
      <c r="B226" s="188"/>
      <c r="C226" s="189" t="s">
        <v>552</v>
      </c>
      <c r="D226" s="189" t="s">
        <v>162</v>
      </c>
      <c r="E226" s="151" t="s">
        <v>1367</v>
      </c>
      <c r="F226" s="152" t="s">
        <v>1368</v>
      </c>
      <c r="G226" s="153" t="s">
        <v>304</v>
      </c>
      <c r="H226" s="190"/>
      <c r="I226" s="191">
        <v>3.24</v>
      </c>
      <c r="J226" s="191"/>
      <c r="K226" s="192"/>
      <c r="L226" s="187"/>
      <c r="M226" s="193" t="s">
        <v>1</v>
      </c>
      <c r="N226" s="194" t="s">
        <v>36</v>
      </c>
      <c r="O226" s="195">
        <v>0</v>
      </c>
      <c r="P226" s="195">
        <f t="shared" si="45"/>
        <v>0</v>
      </c>
      <c r="Q226" s="195">
        <v>0</v>
      </c>
      <c r="R226" s="195">
        <f t="shared" si="46"/>
        <v>0</v>
      </c>
      <c r="S226" s="195">
        <v>0</v>
      </c>
      <c r="T226" s="196">
        <f t="shared" si="47"/>
        <v>0</v>
      </c>
      <c r="U226" s="259"/>
      <c r="V226" s="259"/>
      <c r="W226" s="259"/>
      <c r="X226" s="259"/>
      <c r="Y226" s="259"/>
      <c r="Z226" s="259"/>
      <c r="AA226" s="259"/>
      <c r="AB226" s="259"/>
      <c r="AC226" s="259"/>
      <c r="AD226" s="259"/>
      <c r="AE226" s="259"/>
      <c r="AR226" s="197" t="s">
        <v>205</v>
      </c>
      <c r="AT226" s="197" t="s">
        <v>162</v>
      </c>
      <c r="AU226" s="197" t="s">
        <v>82</v>
      </c>
      <c r="AY226" s="185" t="s">
        <v>160</v>
      </c>
      <c r="BE226" s="198">
        <f t="shared" si="48"/>
        <v>0</v>
      </c>
      <c r="BF226" s="198">
        <f t="shared" si="49"/>
        <v>0</v>
      </c>
      <c r="BG226" s="198">
        <f t="shared" si="50"/>
        <v>0</v>
      </c>
      <c r="BH226" s="198">
        <f t="shared" si="51"/>
        <v>0</v>
      </c>
      <c r="BI226" s="198">
        <f t="shared" si="52"/>
        <v>0</v>
      </c>
      <c r="BJ226" s="185" t="s">
        <v>82</v>
      </c>
      <c r="BK226" s="198">
        <f t="shared" si="53"/>
        <v>0</v>
      </c>
      <c r="BL226" s="185" t="s">
        <v>205</v>
      </c>
      <c r="BM226" s="197" t="s">
        <v>676</v>
      </c>
    </row>
    <row r="227" spans="1:65" s="12" customFormat="1" ht="22.9" customHeight="1" x14ac:dyDescent="0.2">
      <c r="B227" s="137"/>
      <c r="D227" s="138" t="s">
        <v>69</v>
      </c>
      <c r="E227" s="147" t="s">
        <v>1369</v>
      </c>
      <c r="F227" s="147" t="s">
        <v>1370</v>
      </c>
      <c r="J227" s="148"/>
      <c r="L227" s="137"/>
      <c r="M227" s="141"/>
      <c r="N227" s="142"/>
      <c r="O227" s="142"/>
      <c r="P227" s="143">
        <f>SUM(P228:P234)</f>
        <v>0</v>
      </c>
      <c r="Q227" s="142"/>
      <c r="R227" s="143">
        <f>SUM(R228:R234)</f>
        <v>0</v>
      </c>
      <c r="S227" s="142"/>
      <c r="T227" s="144">
        <f>SUM(T228:T234)</f>
        <v>0</v>
      </c>
      <c r="AR227" s="138" t="s">
        <v>77</v>
      </c>
      <c r="AT227" s="145" t="s">
        <v>69</v>
      </c>
      <c r="AU227" s="145" t="s">
        <v>77</v>
      </c>
      <c r="AY227" s="138" t="s">
        <v>160</v>
      </c>
      <c r="BK227" s="146">
        <f>SUM(BK228:BK234)</f>
        <v>0</v>
      </c>
    </row>
    <row r="228" spans="1:65" s="184" customFormat="1" ht="63" customHeight="1" x14ac:dyDescent="0.2">
      <c r="A228" s="259"/>
      <c r="B228" s="188"/>
      <c r="C228" s="189" t="s">
        <v>677</v>
      </c>
      <c r="D228" s="189" t="s">
        <v>162</v>
      </c>
      <c r="E228" s="151" t="s">
        <v>1371</v>
      </c>
      <c r="F228" s="236" t="s">
        <v>2177</v>
      </c>
      <c r="G228" s="372" t="s">
        <v>295</v>
      </c>
      <c r="H228" s="373">
        <v>8</v>
      </c>
      <c r="I228" s="374"/>
      <c r="J228" s="374"/>
      <c r="K228" s="387"/>
      <c r="L228" s="230"/>
      <c r="M228" s="231" t="s">
        <v>1</v>
      </c>
      <c r="N228" s="232" t="s">
        <v>36</v>
      </c>
      <c r="O228" s="233">
        <v>0</v>
      </c>
      <c r="P228" s="233">
        <f t="shared" ref="P228:P234" si="54">O228*H228</f>
        <v>0</v>
      </c>
      <c r="Q228" s="233">
        <v>0</v>
      </c>
      <c r="R228" s="233">
        <f t="shared" ref="R228:R234" si="55">Q228*H228</f>
        <v>0</v>
      </c>
      <c r="S228" s="233">
        <v>0</v>
      </c>
      <c r="T228" s="234">
        <f t="shared" ref="T228:T234" si="56">S228*H228</f>
        <v>0</v>
      </c>
      <c r="U228" s="225"/>
      <c r="V228" s="621"/>
      <c r="W228" s="621"/>
      <c r="X228" s="225"/>
      <c r="Y228" s="225"/>
      <c r="Z228" s="225"/>
      <c r="AA228" s="225"/>
      <c r="AB228" s="225"/>
      <c r="AC228" s="225"/>
      <c r="AD228" s="225"/>
      <c r="AE228" s="225"/>
      <c r="AF228" s="275"/>
      <c r="AG228" s="275"/>
      <c r="AH228" s="275"/>
      <c r="AI228" s="275"/>
      <c r="AJ228" s="275"/>
      <c r="AK228" s="275"/>
      <c r="AL228" s="275"/>
      <c r="AM228" s="275"/>
      <c r="AN228" s="275"/>
      <c r="AO228" s="275"/>
      <c r="AP228" s="275"/>
      <c r="AQ228" s="275"/>
      <c r="AR228" s="398" t="s">
        <v>118</v>
      </c>
      <c r="AT228" s="197" t="s">
        <v>162</v>
      </c>
      <c r="AU228" s="197" t="s">
        <v>82</v>
      </c>
      <c r="AY228" s="185" t="s">
        <v>160</v>
      </c>
      <c r="BE228" s="198">
        <f t="shared" ref="BE228:BE234" si="57">IF(N228="základná",J228,0)</f>
        <v>0</v>
      </c>
      <c r="BF228" s="198">
        <f t="shared" ref="BF228:BF234" si="58">IF(N228="znížená",J228,0)</f>
        <v>0</v>
      </c>
      <c r="BG228" s="198">
        <f t="shared" ref="BG228:BG234" si="59">IF(N228="zákl. prenesená",J228,0)</f>
        <v>0</v>
      </c>
      <c r="BH228" s="198">
        <f t="shared" ref="BH228:BH234" si="60">IF(N228="zníž. prenesená",J228,0)</f>
        <v>0</v>
      </c>
      <c r="BI228" s="198">
        <f t="shared" ref="BI228:BI234" si="61">IF(N228="nulová",J228,0)</f>
        <v>0</v>
      </c>
      <c r="BJ228" s="185" t="s">
        <v>82</v>
      </c>
      <c r="BK228" s="198">
        <f t="shared" ref="BK228:BK234" si="62">ROUND(I228*H228,2)</f>
        <v>0</v>
      </c>
      <c r="BL228" s="185" t="s">
        <v>118</v>
      </c>
      <c r="BM228" s="197" t="s">
        <v>679</v>
      </c>
    </row>
    <row r="229" spans="1:65" s="184" customFormat="1" ht="66" customHeight="1" x14ac:dyDescent="0.2">
      <c r="A229" s="259"/>
      <c r="B229" s="188"/>
      <c r="C229" s="189" t="s">
        <v>555</v>
      </c>
      <c r="D229" s="189" t="s">
        <v>162</v>
      </c>
      <c r="E229" s="151" t="s">
        <v>1372</v>
      </c>
      <c r="F229" s="236" t="s">
        <v>2178</v>
      </c>
      <c r="G229" s="372" t="s">
        <v>295</v>
      </c>
      <c r="H229" s="373">
        <v>23</v>
      </c>
      <c r="I229" s="374"/>
      <c r="J229" s="374"/>
      <c r="K229" s="387"/>
      <c r="L229" s="230"/>
      <c r="M229" s="231" t="s">
        <v>1</v>
      </c>
      <c r="N229" s="232" t="s">
        <v>36</v>
      </c>
      <c r="O229" s="233">
        <v>0</v>
      </c>
      <c r="P229" s="233">
        <f t="shared" si="54"/>
        <v>0</v>
      </c>
      <c r="Q229" s="233">
        <v>0</v>
      </c>
      <c r="R229" s="233">
        <f t="shared" si="55"/>
        <v>0</v>
      </c>
      <c r="S229" s="233">
        <v>0</v>
      </c>
      <c r="T229" s="234">
        <f t="shared" si="56"/>
        <v>0</v>
      </c>
      <c r="U229" s="225"/>
      <c r="V229" s="621"/>
      <c r="W229" s="621"/>
      <c r="X229" s="225"/>
      <c r="Y229" s="225"/>
      <c r="Z229" s="225"/>
      <c r="AA229" s="225"/>
      <c r="AB229" s="225"/>
      <c r="AC229" s="225"/>
      <c r="AD229" s="225"/>
      <c r="AE229" s="225"/>
      <c r="AF229" s="275"/>
      <c r="AG229" s="275"/>
      <c r="AH229" s="275"/>
      <c r="AI229" s="275"/>
      <c r="AJ229" s="275"/>
      <c r="AK229" s="275"/>
      <c r="AL229" s="275"/>
      <c r="AM229" s="275"/>
      <c r="AN229" s="275"/>
      <c r="AO229" s="275"/>
      <c r="AP229" s="275"/>
      <c r="AQ229" s="275"/>
      <c r="AR229" s="398" t="s">
        <v>118</v>
      </c>
      <c r="AT229" s="197" t="s">
        <v>162</v>
      </c>
      <c r="AU229" s="197" t="s">
        <v>82</v>
      </c>
      <c r="AY229" s="185" t="s">
        <v>160</v>
      </c>
      <c r="BE229" s="198">
        <f t="shared" si="57"/>
        <v>0</v>
      </c>
      <c r="BF229" s="198">
        <f t="shared" si="58"/>
        <v>0</v>
      </c>
      <c r="BG229" s="198">
        <f t="shared" si="59"/>
        <v>0</v>
      </c>
      <c r="BH229" s="198">
        <f t="shared" si="60"/>
        <v>0</v>
      </c>
      <c r="BI229" s="198">
        <f t="shared" si="61"/>
        <v>0</v>
      </c>
      <c r="BJ229" s="185" t="s">
        <v>82</v>
      </c>
      <c r="BK229" s="198">
        <f t="shared" si="62"/>
        <v>0</v>
      </c>
      <c r="BL229" s="185" t="s">
        <v>118</v>
      </c>
      <c r="BM229" s="197" t="s">
        <v>684</v>
      </c>
    </row>
    <row r="230" spans="1:65" s="184" customFormat="1" ht="16.5" customHeight="1" x14ac:dyDescent="0.2">
      <c r="A230" s="259"/>
      <c r="B230" s="188"/>
      <c r="C230" s="189" t="s">
        <v>685</v>
      </c>
      <c r="D230" s="189" t="s">
        <v>162</v>
      </c>
      <c r="E230" s="151" t="s">
        <v>1373</v>
      </c>
      <c r="F230" s="152" t="s">
        <v>1332</v>
      </c>
      <c r="G230" s="153" t="s">
        <v>266</v>
      </c>
      <c r="H230" s="190">
        <v>1</v>
      </c>
      <c r="I230" s="191"/>
      <c r="J230" s="191"/>
      <c r="K230" s="192"/>
      <c r="L230" s="187"/>
      <c r="M230" s="193" t="s">
        <v>1</v>
      </c>
      <c r="N230" s="194" t="s">
        <v>36</v>
      </c>
      <c r="O230" s="195">
        <v>0</v>
      </c>
      <c r="P230" s="195">
        <f t="shared" si="54"/>
        <v>0</v>
      </c>
      <c r="Q230" s="195">
        <v>0</v>
      </c>
      <c r="R230" s="195">
        <f t="shared" si="55"/>
        <v>0</v>
      </c>
      <c r="S230" s="195">
        <v>0</v>
      </c>
      <c r="T230" s="196">
        <f t="shared" si="56"/>
        <v>0</v>
      </c>
      <c r="U230" s="259"/>
      <c r="V230" s="259"/>
      <c r="W230" s="259"/>
      <c r="X230" s="259"/>
      <c r="Y230" s="259"/>
      <c r="Z230" s="259"/>
      <c r="AA230" s="259"/>
      <c r="AB230" s="259"/>
      <c r="AC230" s="259"/>
      <c r="AD230" s="259"/>
      <c r="AE230" s="259"/>
      <c r="AR230" s="197" t="s">
        <v>118</v>
      </c>
      <c r="AT230" s="197" t="s">
        <v>162</v>
      </c>
      <c r="AU230" s="197" t="s">
        <v>82</v>
      </c>
      <c r="AY230" s="185" t="s">
        <v>160</v>
      </c>
      <c r="BE230" s="198">
        <f t="shared" si="57"/>
        <v>0</v>
      </c>
      <c r="BF230" s="198">
        <f t="shared" si="58"/>
        <v>0</v>
      </c>
      <c r="BG230" s="198">
        <f t="shared" si="59"/>
        <v>0</v>
      </c>
      <c r="BH230" s="198">
        <f t="shared" si="60"/>
        <v>0</v>
      </c>
      <c r="BI230" s="198">
        <f t="shared" si="61"/>
        <v>0</v>
      </c>
      <c r="BJ230" s="185" t="s">
        <v>82</v>
      </c>
      <c r="BK230" s="198">
        <f t="shared" si="62"/>
        <v>0</v>
      </c>
      <c r="BL230" s="185" t="s">
        <v>118</v>
      </c>
      <c r="BM230" s="197" t="s">
        <v>688</v>
      </c>
    </row>
    <row r="231" spans="1:65" s="184" customFormat="1" ht="16.5" customHeight="1" x14ac:dyDescent="0.2">
      <c r="A231" s="259"/>
      <c r="B231" s="188"/>
      <c r="C231" s="189" t="s">
        <v>558</v>
      </c>
      <c r="D231" s="189" t="s">
        <v>162</v>
      </c>
      <c r="E231" s="151" t="s">
        <v>1345</v>
      </c>
      <c r="F231" s="152" t="s">
        <v>1346</v>
      </c>
      <c r="G231" s="153" t="s">
        <v>266</v>
      </c>
      <c r="H231" s="190">
        <v>1</v>
      </c>
      <c r="I231" s="191"/>
      <c r="J231" s="191"/>
      <c r="K231" s="192"/>
      <c r="L231" s="187"/>
      <c r="M231" s="193" t="s">
        <v>1</v>
      </c>
      <c r="N231" s="194" t="s">
        <v>36</v>
      </c>
      <c r="O231" s="195">
        <v>0</v>
      </c>
      <c r="P231" s="195">
        <f t="shared" si="54"/>
        <v>0</v>
      </c>
      <c r="Q231" s="195">
        <v>0</v>
      </c>
      <c r="R231" s="195">
        <f t="shared" si="55"/>
        <v>0</v>
      </c>
      <c r="S231" s="195">
        <v>0</v>
      </c>
      <c r="T231" s="196">
        <f t="shared" si="56"/>
        <v>0</v>
      </c>
      <c r="U231" s="259"/>
      <c r="V231" s="259"/>
      <c r="W231" s="259"/>
      <c r="X231" s="259"/>
      <c r="Y231" s="259"/>
      <c r="Z231" s="259"/>
      <c r="AA231" s="259"/>
      <c r="AB231" s="259"/>
      <c r="AC231" s="259"/>
      <c r="AD231" s="259"/>
      <c r="AE231" s="259"/>
      <c r="AR231" s="197" t="s">
        <v>118</v>
      </c>
      <c r="AT231" s="197" t="s">
        <v>162</v>
      </c>
      <c r="AU231" s="197" t="s">
        <v>82</v>
      </c>
      <c r="AY231" s="185" t="s">
        <v>160</v>
      </c>
      <c r="BE231" s="198">
        <f t="shared" si="57"/>
        <v>0</v>
      </c>
      <c r="BF231" s="198">
        <f t="shared" si="58"/>
        <v>0</v>
      </c>
      <c r="BG231" s="198">
        <f t="shared" si="59"/>
        <v>0</v>
      </c>
      <c r="BH231" s="198">
        <f t="shared" si="60"/>
        <v>0</v>
      </c>
      <c r="BI231" s="198">
        <f t="shared" si="61"/>
        <v>0</v>
      </c>
      <c r="BJ231" s="185" t="s">
        <v>82</v>
      </c>
      <c r="BK231" s="198">
        <f t="shared" si="62"/>
        <v>0</v>
      </c>
      <c r="BL231" s="185" t="s">
        <v>118</v>
      </c>
      <c r="BM231" s="197" t="s">
        <v>691</v>
      </c>
    </row>
    <row r="232" spans="1:65" s="184" customFormat="1" ht="24.2" customHeight="1" x14ac:dyDescent="0.2">
      <c r="A232" s="259"/>
      <c r="B232" s="188"/>
      <c r="C232" s="189" t="s">
        <v>692</v>
      </c>
      <c r="D232" s="189" t="s">
        <v>162</v>
      </c>
      <c r="E232" s="151" t="s">
        <v>1374</v>
      </c>
      <c r="F232" s="152" t="s">
        <v>1375</v>
      </c>
      <c r="G232" s="153" t="s">
        <v>964</v>
      </c>
      <c r="H232" s="190">
        <v>4</v>
      </c>
      <c r="I232" s="191"/>
      <c r="J232" s="191"/>
      <c r="K232" s="192"/>
      <c r="L232" s="187"/>
      <c r="M232" s="193" t="s">
        <v>1</v>
      </c>
      <c r="N232" s="194" t="s">
        <v>36</v>
      </c>
      <c r="O232" s="195">
        <v>0</v>
      </c>
      <c r="P232" s="195">
        <f t="shared" si="54"/>
        <v>0</v>
      </c>
      <c r="Q232" s="195">
        <v>0</v>
      </c>
      <c r="R232" s="195">
        <f t="shared" si="55"/>
        <v>0</v>
      </c>
      <c r="S232" s="195">
        <v>0</v>
      </c>
      <c r="T232" s="196">
        <f t="shared" si="56"/>
        <v>0</v>
      </c>
      <c r="U232" s="259"/>
      <c r="V232" s="259"/>
      <c r="W232" s="259"/>
      <c r="X232" s="259"/>
      <c r="Y232" s="259"/>
      <c r="Z232" s="259"/>
      <c r="AA232" s="259"/>
      <c r="AB232" s="259"/>
      <c r="AC232" s="259"/>
      <c r="AD232" s="259"/>
      <c r="AE232" s="259"/>
      <c r="AR232" s="197" t="s">
        <v>118</v>
      </c>
      <c r="AT232" s="197" t="s">
        <v>162</v>
      </c>
      <c r="AU232" s="197" t="s">
        <v>82</v>
      </c>
      <c r="AY232" s="185" t="s">
        <v>160</v>
      </c>
      <c r="BE232" s="198">
        <f t="shared" si="57"/>
        <v>0</v>
      </c>
      <c r="BF232" s="198">
        <f t="shared" si="58"/>
        <v>0</v>
      </c>
      <c r="BG232" s="198">
        <f t="shared" si="59"/>
        <v>0</v>
      </c>
      <c r="BH232" s="198">
        <f t="shared" si="60"/>
        <v>0</v>
      </c>
      <c r="BI232" s="198">
        <f t="shared" si="61"/>
        <v>0</v>
      </c>
      <c r="BJ232" s="185" t="s">
        <v>82</v>
      </c>
      <c r="BK232" s="198">
        <f t="shared" si="62"/>
        <v>0</v>
      </c>
      <c r="BL232" s="185" t="s">
        <v>118</v>
      </c>
      <c r="BM232" s="197" t="s">
        <v>695</v>
      </c>
    </row>
    <row r="233" spans="1:65" s="184" customFormat="1" ht="21.75" customHeight="1" x14ac:dyDescent="0.2">
      <c r="A233" s="259"/>
      <c r="B233" s="188"/>
      <c r="C233" s="167" t="s">
        <v>561</v>
      </c>
      <c r="D233" s="167" t="s">
        <v>261</v>
      </c>
      <c r="E233" s="168" t="s">
        <v>1376</v>
      </c>
      <c r="F233" s="169" t="s">
        <v>1377</v>
      </c>
      <c r="G233" s="170" t="s">
        <v>266</v>
      </c>
      <c r="H233" s="171">
        <v>4</v>
      </c>
      <c r="I233" s="172"/>
      <c r="J233" s="172"/>
      <c r="K233" s="173"/>
      <c r="L233" s="174"/>
      <c r="M233" s="175" t="s">
        <v>1</v>
      </c>
      <c r="N233" s="176" t="s">
        <v>36</v>
      </c>
      <c r="O233" s="195">
        <v>0</v>
      </c>
      <c r="P233" s="195">
        <f t="shared" si="54"/>
        <v>0</v>
      </c>
      <c r="Q233" s="195">
        <v>0</v>
      </c>
      <c r="R233" s="195">
        <f t="shared" si="55"/>
        <v>0</v>
      </c>
      <c r="S233" s="195">
        <v>0</v>
      </c>
      <c r="T233" s="196">
        <f t="shared" si="56"/>
        <v>0</v>
      </c>
      <c r="U233" s="259"/>
      <c r="V233" s="259"/>
      <c r="W233" s="259"/>
      <c r="X233" s="259"/>
      <c r="Y233" s="259"/>
      <c r="Z233" s="259"/>
      <c r="AA233" s="259"/>
      <c r="AB233" s="259"/>
      <c r="AC233" s="259"/>
      <c r="AD233" s="259"/>
      <c r="AE233" s="259"/>
      <c r="AR233" s="197" t="s">
        <v>180</v>
      </c>
      <c r="AT233" s="197" t="s">
        <v>261</v>
      </c>
      <c r="AU233" s="197" t="s">
        <v>82</v>
      </c>
      <c r="AY233" s="185" t="s">
        <v>160</v>
      </c>
      <c r="BE233" s="198">
        <f t="shared" si="57"/>
        <v>0</v>
      </c>
      <c r="BF233" s="198">
        <f t="shared" si="58"/>
        <v>0</v>
      </c>
      <c r="BG233" s="198">
        <f t="shared" si="59"/>
        <v>0</v>
      </c>
      <c r="BH233" s="198">
        <f t="shared" si="60"/>
        <v>0</v>
      </c>
      <c r="BI233" s="198">
        <f t="shared" si="61"/>
        <v>0</v>
      </c>
      <c r="BJ233" s="185" t="s">
        <v>82</v>
      </c>
      <c r="BK233" s="198">
        <f t="shared" si="62"/>
        <v>0</v>
      </c>
      <c r="BL233" s="185" t="s">
        <v>118</v>
      </c>
      <c r="BM233" s="197" t="s">
        <v>698</v>
      </c>
    </row>
    <row r="234" spans="1:65" s="184" customFormat="1" ht="24.2" customHeight="1" x14ac:dyDescent="0.2">
      <c r="A234" s="259"/>
      <c r="B234" s="188"/>
      <c r="C234" s="189" t="s">
        <v>699</v>
      </c>
      <c r="D234" s="189" t="s">
        <v>162</v>
      </c>
      <c r="E234" s="151" t="s">
        <v>2179</v>
      </c>
      <c r="F234" s="152" t="s">
        <v>1368</v>
      </c>
      <c r="G234" s="153" t="s">
        <v>304</v>
      </c>
      <c r="H234" s="190"/>
      <c r="I234" s="191">
        <v>3.8879999999999999</v>
      </c>
      <c r="J234" s="191"/>
      <c r="K234" s="192"/>
      <c r="L234" s="187"/>
      <c r="M234" s="193" t="s">
        <v>1</v>
      </c>
      <c r="N234" s="194" t="s">
        <v>36</v>
      </c>
      <c r="O234" s="195">
        <v>0</v>
      </c>
      <c r="P234" s="195">
        <f t="shared" si="54"/>
        <v>0</v>
      </c>
      <c r="Q234" s="195">
        <v>0</v>
      </c>
      <c r="R234" s="195">
        <f t="shared" si="55"/>
        <v>0</v>
      </c>
      <c r="S234" s="195">
        <v>0</v>
      </c>
      <c r="T234" s="196">
        <f t="shared" si="56"/>
        <v>0</v>
      </c>
      <c r="U234" s="259"/>
      <c r="V234" s="259"/>
      <c r="W234" s="259"/>
      <c r="X234" s="259"/>
      <c r="Y234" s="259"/>
      <c r="Z234" s="259"/>
      <c r="AA234" s="259"/>
      <c r="AB234" s="259"/>
      <c r="AC234" s="259"/>
      <c r="AD234" s="259"/>
      <c r="AE234" s="259"/>
      <c r="AR234" s="197" t="s">
        <v>118</v>
      </c>
      <c r="AT234" s="197" t="s">
        <v>162</v>
      </c>
      <c r="AU234" s="197" t="s">
        <v>82</v>
      </c>
      <c r="AY234" s="185" t="s">
        <v>160</v>
      </c>
      <c r="BE234" s="198">
        <f t="shared" si="57"/>
        <v>0</v>
      </c>
      <c r="BF234" s="198">
        <f t="shared" si="58"/>
        <v>0</v>
      </c>
      <c r="BG234" s="198">
        <f t="shared" si="59"/>
        <v>0</v>
      </c>
      <c r="BH234" s="198">
        <f t="shared" si="60"/>
        <v>0</v>
      </c>
      <c r="BI234" s="198">
        <f t="shared" si="61"/>
        <v>0</v>
      </c>
      <c r="BJ234" s="185" t="s">
        <v>82</v>
      </c>
      <c r="BK234" s="198">
        <f t="shared" si="62"/>
        <v>0</v>
      </c>
      <c r="BL234" s="185" t="s">
        <v>118</v>
      </c>
      <c r="BM234" s="197" t="s">
        <v>702</v>
      </c>
    </row>
    <row r="235" spans="1:65" s="12" customFormat="1" ht="22.9" customHeight="1" x14ac:dyDescent="0.2">
      <c r="B235" s="137"/>
      <c r="D235" s="138" t="s">
        <v>69</v>
      </c>
      <c r="E235" s="147" t="s">
        <v>960</v>
      </c>
      <c r="F235" s="147" t="s">
        <v>961</v>
      </c>
      <c r="J235" s="148"/>
      <c r="L235" s="137"/>
      <c r="M235" s="141"/>
      <c r="N235" s="142"/>
      <c r="O235" s="142"/>
      <c r="P235" s="143">
        <f>SUM(P236:P260)</f>
        <v>0</v>
      </c>
      <c r="Q235" s="142"/>
      <c r="R235" s="143">
        <f>SUM(R236:R260)</f>
        <v>0</v>
      </c>
      <c r="S235" s="142"/>
      <c r="T235" s="144">
        <f>SUM(T236:T260)</f>
        <v>0</v>
      </c>
      <c r="AR235" s="138" t="s">
        <v>82</v>
      </c>
      <c r="AT235" s="145" t="s">
        <v>69</v>
      </c>
      <c r="AU235" s="145" t="s">
        <v>77</v>
      </c>
      <c r="AY235" s="138" t="s">
        <v>160</v>
      </c>
      <c r="BK235" s="146">
        <f>SUM(BK236:BK260)</f>
        <v>0</v>
      </c>
    </row>
    <row r="236" spans="1:65" s="184" customFormat="1" ht="16.5" customHeight="1" x14ac:dyDescent="0.2">
      <c r="A236" s="259"/>
      <c r="B236" s="188"/>
      <c r="C236" s="189" t="s">
        <v>564</v>
      </c>
      <c r="D236" s="189" t="s">
        <v>162</v>
      </c>
      <c r="E236" s="151" t="s">
        <v>1379</v>
      </c>
      <c r="F236" s="152" t="s">
        <v>1380</v>
      </c>
      <c r="G236" s="153" t="s">
        <v>266</v>
      </c>
      <c r="H236" s="190">
        <v>35</v>
      </c>
      <c r="I236" s="191"/>
      <c r="J236" s="191"/>
      <c r="K236" s="192"/>
      <c r="L236" s="187"/>
      <c r="M236" s="193" t="s">
        <v>1</v>
      </c>
      <c r="N236" s="194" t="s">
        <v>36</v>
      </c>
      <c r="O236" s="195">
        <v>0</v>
      </c>
      <c r="P236" s="195">
        <f t="shared" ref="P236:P260" si="63">O236*H236</f>
        <v>0</v>
      </c>
      <c r="Q236" s="195">
        <v>0</v>
      </c>
      <c r="R236" s="195">
        <f t="shared" ref="R236:R260" si="64">Q236*H236</f>
        <v>0</v>
      </c>
      <c r="S236" s="195">
        <v>0</v>
      </c>
      <c r="T236" s="196">
        <f t="shared" ref="T236:T260" si="65">S236*H236</f>
        <v>0</v>
      </c>
      <c r="U236" s="259"/>
      <c r="V236" s="259"/>
      <c r="W236" s="259"/>
      <c r="X236" s="259"/>
      <c r="Y236" s="259"/>
      <c r="Z236" s="259"/>
      <c r="AA236" s="259"/>
      <c r="AB236" s="259"/>
      <c r="AC236" s="259"/>
      <c r="AD236" s="259"/>
      <c r="AE236" s="259"/>
      <c r="AR236" s="197" t="s">
        <v>205</v>
      </c>
      <c r="AT236" s="197" t="s">
        <v>162</v>
      </c>
      <c r="AU236" s="197" t="s">
        <v>82</v>
      </c>
      <c r="AY236" s="185" t="s">
        <v>160</v>
      </c>
      <c r="BE236" s="198">
        <f t="shared" ref="BE236:BE260" si="66">IF(N236="základná",J236,0)</f>
        <v>0</v>
      </c>
      <c r="BF236" s="198">
        <f t="shared" ref="BF236:BF260" si="67">IF(N236="znížená",J236,0)</f>
        <v>0</v>
      </c>
      <c r="BG236" s="198">
        <f t="shared" ref="BG236:BG260" si="68">IF(N236="zákl. prenesená",J236,0)</f>
        <v>0</v>
      </c>
      <c r="BH236" s="198">
        <f t="shared" ref="BH236:BH260" si="69">IF(N236="zníž. prenesená",J236,0)</f>
        <v>0</v>
      </c>
      <c r="BI236" s="198">
        <f t="shared" ref="BI236:BI260" si="70">IF(N236="nulová",J236,0)</f>
        <v>0</v>
      </c>
      <c r="BJ236" s="185" t="s">
        <v>82</v>
      </c>
      <c r="BK236" s="198">
        <f t="shared" ref="BK236:BK260" si="71">ROUND(I236*H236,2)</f>
        <v>0</v>
      </c>
      <c r="BL236" s="185" t="s">
        <v>205</v>
      </c>
      <c r="BM236" s="197" t="s">
        <v>705</v>
      </c>
    </row>
    <row r="237" spans="1:65" s="184" customFormat="1" ht="23.25" customHeight="1" x14ac:dyDescent="0.2">
      <c r="A237" s="259"/>
      <c r="B237" s="188"/>
      <c r="C237" s="167" t="s">
        <v>706</v>
      </c>
      <c r="D237" s="167" t="s">
        <v>261</v>
      </c>
      <c r="E237" s="168" t="s">
        <v>1382</v>
      </c>
      <c r="F237" s="224" t="s">
        <v>2180</v>
      </c>
      <c r="G237" s="383" t="s">
        <v>266</v>
      </c>
      <c r="H237" s="384">
        <v>35</v>
      </c>
      <c r="I237" s="385"/>
      <c r="J237" s="385"/>
      <c r="K237" s="386"/>
      <c r="L237" s="237"/>
      <c r="M237" s="370" t="s">
        <v>1</v>
      </c>
      <c r="N237" s="371" t="s">
        <v>36</v>
      </c>
      <c r="O237" s="233">
        <v>0</v>
      </c>
      <c r="P237" s="233">
        <f t="shared" si="63"/>
        <v>0</v>
      </c>
      <c r="Q237" s="233">
        <v>0</v>
      </c>
      <c r="R237" s="233">
        <f t="shared" si="64"/>
        <v>0</v>
      </c>
      <c r="S237" s="233">
        <v>0</v>
      </c>
      <c r="T237" s="234">
        <f t="shared" si="65"/>
        <v>0</v>
      </c>
      <c r="U237" s="225"/>
      <c r="V237" s="225"/>
      <c r="W237" s="225"/>
      <c r="X237" s="225"/>
      <c r="Y237" s="225"/>
      <c r="Z237" s="259"/>
      <c r="AA237" s="259"/>
      <c r="AB237" s="259"/>
      <c r="AC237" s="259"/>
      <c r="AD237" s="259"/>
      <c r="AE237" s="259"/>
      <c r="AR237" s="197" t="s">
        <v>263</v>
      </c>
      <c r="AT237" s="197" t="s">
        <v>261</v>
      </c>
      <c r="AU237" s="197" t="s">
        <v>82</v>
      </c>
      <c r="AY237" s="185" t="s">
        <v>160</v>
      </c>
      <c r="BE237" s="198">
        <f t="shared" si="66"/>
        <v>0</v>
      </c>
      <c r="BF237" s="198">
        <f t="shared" si="67"/>
        <v>0</v>
      </c>
      <c r="BG237" s="198">
        <f t="shared" si="68"/>
        <v>0</v>
      </c>
      <c r="BH237" s="198">
        <f t="shared" si="69"/>
        <v>0</v>
      </c>
      <c r="BI237" s="198">
        <f t="shared" si="70"/>
        <v>0</v>
      </c>
      <c r="BJ237" s="185" t="s">
        <v>82</v>
      </c>
      <c r="BK237" s="198">
        <f t="shared" si="71"/>
        <v>0</v>
      </c>
      <c r="BL237" s="185" t="s">
        <v>205</v>
      </c>
      <c r="BM237" s="197" t="s">
        <v>709</v>
      </c>
    </row>
    <row r="238" spans="1:65" s="184" customFormat="1" ht="16.5" customHeight="1" x14ac:dyDescent="0.2">
      <c r="A238" s="259"/>
      <c r="B238" s="188"/>
      <c r="C238" s="167" t="s">
        <v>567</v>
      </c>
      <c r="D238" s="167" t="s">
        <v>261</v>
      </c>
      <c r="E238" s="168" t="s">
        <v>1384</v>
      </c>
      <c r="F238" s="224" t="s">
        <v>1385</v>
      </c>
      <c r="G238" s="383" t="s">
        <v>266</v>
      </c>
      <c r="H238" s="384">
        <v>35</v>
      </c>
      <c r="I238" s="385"/>
      <c r="J238" s="385"/>
      <c r="K238" s="386"/>
      <c r="L238" s="237"/>
      <c r="M238" s="370" t="s">
        <v>1</v>
      </c>
      <c r="N238" s="371" t="s">
        <v>36</v>
      </c>
      <c r="O238" s="233">
        <v>0</v>
      </c>
      <c r="P238" s="233">
        <f t="shared" si="63"/>
        <v>0</v>
      </c>
      <c r="Q238" s="233">
        <v>0</v>
      </c>
      <c r="R238" s="233">
        <f t="shared" si="64"/>
        <v>0</v>
      </c>
      <c r="S238" s="233">
        <v>0</v>
      </c>
      <c r="T238" s="234">
        <f t="shared" si="65"/>
        <v>0</v>
      </c>
      <c r="U238" s="225"/>
      <c r="V238" s="225"/>
      <c r="W238" s="225"/>
      <c r="X238" s="225"/>
      <c r="Y238" s="225"/>
      <c r="Z238" s="259"/>
      <c r="AA238" s="259"/>
      <c r="AB238" s="259"/>
      <c r="AC238" s="259"/>
      <c r="AD238" s="259"/>
      <c r="AE238" s="259"/>
      <c r="AR238" s="197" t="s">
        <v>263</v>
      </c>
      <c r="AT238" s="197" t="s">
        <v>261</v>
      </c>
      <c r="AU238" s="197" t="s">
        <v>82</v>
      </c>
      <c r="AY238" s="185" t="s">
        <v>160</v>
      </c>
      <c r="BE238" s="198">
        <f t="shared" si="66"/>
        <v>0</v>
      </c>
      <c r="BF238" s="198">
        <f t="shared" si="67"/>
        <v>0</v>
      </c>
      <c r="BG238" s="198">
        <f t="shared" si="68"/>
        <v>0</v>
      </c>
      <c r="BH238" s="198">
        <f t="shared" si="69"/>
        <v>0</v>
      </c>
      <c r="BI238" s="198">
        <f t="shared" si="70"/>
        <v>0</v>
      </c>
      <c r="BJ238" s="185" t="s">
        <v>82</v>
      </c>
      <c r="BK238" s="198">
        <f t="shared" si="71"/>
        <v>0</v>
      </c>
      <c r="BL238" s="185" t="s">
        <v>205</v>
      </c>
      <c r="BM238" s="197" t="s">
        <v>712</v>
      </c>
    </row>
    <row r="239" spans="1:65" s="184" customFormat="1" ht="27.75" customHeight="1" x14ac:dyDescent="0.2">
      <c r="A239" s="259"/>
      <c r="B239" s="188"/>
      <c r="C239" s="167" t="s">
        <v>713</v>
      </c>
      <c r="D239" s="167" t="s">
        <v>261</v>
      </c>
      <c r="E239" s="168" t="s">
        <v>1387</v>
      </c>
      <c r="F239" s="224" t="s">
        <v>1865</v>
      </c>
      <c r="G239" s="383" t="s">
        <v>266</v>
      </c>
      <c r="H239" s="384">
        <v>35</v>
      </c>
      <c r="I239" s="385"/>
      <c r="J239" s="385"/>
      <c r="K239" s="386"/>
      <c r="L239" s="237"/>
      <c r="M239" s="370" t="s">
        <v>1</v>
      </c>
      <c r="N239" s="371" t="s">
        <v>36</v>
      </c>
      <c r="O239" s="233">
        <v>0</v>
      </c>
      <c r="P239" s="233">
        <f t="shared" si="63"/>
        <v>0</v>
      </c>
      <c r="Q239" s="233">
        <v>0</v>
      </c>
      <c r="R239" s="233">
        <f t="shared" si="64"/>
        <v>0</v>
      </c>
      <c r="S239" s="233">
        <v>0</v>
      </c>
      <c r="T239" s="234">
        <f t="shared" si="65"/>
        <v>0</v>
      </c>
      <c r="U239" s="225"/>
      <c r="V239" s="225"/>
      <c r="W239" s="225"/>
      <c r="X239" s="225"/>
      <c r="Y239" s="225"/>
      <c r="Z239" s="259"/>
      <c r="AA239" s="259"/>
      <c r="AB239" s="259"/>
      <c r="AC239" s="259"/>
      <c r="AD239" s="259"/>
      <c r="AE239" s="259"/>
      <c r="AR239" s="197" t="s">
        <v>263</v>
      </c>
      <c r="AT239" s="197" t="s">
        <v>261</v>
      </c>
      <c r="AU239" s="197" t="s">
        <v>82</v>
      </c>
      <c r="AY239" s="185" t="s">
        <v>160</v>
      </c>
      <c r="BE239" s="198">
        <f t="shared" si="66"/>
        <v>0</v>
      </c>
      <c r="BF239" s="198">
        <f t="shared" si="67"/>
        <v>0</v>
      </c>
      <c r="BG239" s="198">
        <f t="shared" si="68"/>
        <v>0</v>
      </c>
      <c r="BH239" s="198">
        <f t="shared" si="69"/>
        <v>0</v>
      </c>
      <c r="BI239" s="198">
        <f t="shared" si="70"/>
        <v>0</v>
      </c>
      <c r="BJ239" s="185" t="s">
        <v>82</v>
      </c>
      <c r="BK239" s="198">
        <f t="shared" si="71"/>
        <v>0</v>
      </c>
      <c r="BL239" s="185" t="s">
        <v>205</v>
      </c>
      <c r="BM239" s="197" t="s">
        <v>716</v>
      </c>
    </row>
    <row r="240" spans="1:65" s="184" customFormat="1" ht="24.2" customHeight="1" x14ac:dyDescent="0.2">
      <c r="A240" s="259"/>
      <c r="B240" s="188"/>
      <c r="C240" s="189" t="s">
        <v>570</v>
      </c>
      <c r="D240" s="189" t="s">
        <v>162</v>
      </c>
      <c r="E240" s="151" t="s">
        <v>1389</v>
      </c>
      <c r="F240" s="236" t="s">
        <v>1390</v>
      </c>
      <c r="G240" s="372" t="s">
        <v>266</v>
      </c>
      <c r="H240" s="373">
        <v>60</v>
      </c>
      <c r="I240" s="374"/>
      <c r="J240" s="374"/>
      <c r="K240" s="387"/>
      <c r="L240" s="230"/>
      <c r="M240" s="231" t="s">
        <v>1</v>
      </c>
      <c r="N240" s="232" t="s">
        <v>36</v>
      </c>
      <c r="O240" s="233">
        <v>0</v>
      </c>
      <c r="P240" s="233">
        <f t="shared" si="63"/>
        <v>0</v>
      </c>
      <c r="Q240" s="233">
        <v>0</v>
      </c>
      <c r="R240" s="233">
        <f t="shared" si="64"/>
        <v>0</v>
      </c>
      <c r="S240" s="233">
        <v>0</v>
      </c>
      <c r="T240" s="234">
        <f t="shared" si="65"/>
        <v>0</v>
      </c>
      <c r="U240" s="225"/>
      <c r="V240" s="225"/>
      <c r="W240" s="225"/>
      <c r="X240" s="225"/>
      <c r="Y240" s="225"/>
      <c r="Z240" s="259"/>
      <c r="AA240" s="259"/>
      <c r="AB240" s="259"/>
      <c r="AC240" s="259"/>
      <c r="AD240" s="259"/>
      <c r="AE240" s="259"/>
      <c r="AR240" s="197" t="s">
        <v>205</v>
      </c>
      <c r="AT240" s="197" t="s">
        <v>162</v>
      </c>
      <c r="AU240" s="197" t="s">
        <v>82</v>
      </c>
      <c r="AY240" s="185" t="s">
        <v>160</v>
      </c>
      <c r="BE240" s="198">
        <f t="shared" si="66"/>
        <v>0</v>
      </c>
      <c r="BF240" s="198">
        <f t="shared" si="67"/>
        <v>0</v>
      </c>
      <c r="BG240" s="198">
        <f t="shared" si="68"/>
        <v>0</v>
      </c>
      <c r="BH240" s="198">
        <f t="shared" si="69"/>
        <v>0</v>
      </c>
      <c r="BI240" s="198">
        <f t="shared" si="70"/>
        <v>0</v>
      </c>
      <c r="BJ240" s="185" t="s">
        <v>82</v>
      </c>
      <c r="BK240" s="198">
        <f t="shared" si="71"/>
        <v>0</v>
      </c>
      <c r="BL240" s="185" t="s">
        <v>205</v>
      </c>
      <c r="BM240" s="197" t="s">
        <v>719</v>
      </c>
    </row>
    <row r="241" spans="1:65" s="184" customFormat="1" ht="24.2" customHeight="1" x14ac:dyDescent="0.2">
      <c r="A241" s="259"/>
      <c r="B241" s="188"/>
      <c r="C241" s="167" t="s">
        <v>720</v>
      </c>
      <c r="D241" s="167" t="s">
        <v>261</v>
      </c>
      <c r="E241" s="168" t="s">
        <v>1392</v>
      </c>
      <c r="F241" s="224" t="s">
        <v>2181</v>
      </c>
      <c r="G241" s="383" t="s">
        <v>266</v>
      </c>
      <c r="H241" s="384">
        <v>60</v>
      </c>
      <c r="I241" s="385"/>
      <c r="J241" s="385"/>
      <c r="K241" s="386"/>
      <c r="L241" s="237"/>
      <c r="M241" s="370" t="s">
        <v>1</v>
      </c>
      <c r="N241" s="371" t="s">
        <v>36</v>
      </c>
      <c r="O241" s="233">
        <v>0</v>
      </c>
      <c r="P241" s="233">
        <f t="shared" si="63"/>
        <v>0</v>
      </c>
      <c r="Q241" s="233">
        <v>0</v>
      </c>
      <c r="R241" s="233">
        <f t="shared" si="64"/>
        <v>0</v>
      </c>
      <c r="S241" s="233">
        <v>0</v>
      </c>
      <c r="T241" s="234">
        <f t="shared" si="65"/>
        <v>0</v>
      </c>
      <c r="U241" s="225"/>
      <c r="V241" s="225"/>
      <c r="W241" s="225"/>
      <c r="X241" s="225"/>
      <c r="Y241" s="225"/>
      <c r="Z241" s="259"/>
      <c r="AA241" s="259"/>
      <c r="AB241" s="259"/>
      <c r="AC241" s="259"/>
      <c r="AD241" s="259"/>
      <c r="AE241" s="259"/>
      <c r="AR241" s="197" t="s">
        <v>263</v>
      </c>
      <c r="AT241" s="197" t="s">
        <v>261</v>
      </c>
      <c r="AU241" s="197" t="s">
        <v>82</v>
      </c>
      <c r="AY241" s="185" t="s">
        <v>160</v>
      </c>
      <c r="BE241" s="198">
        <f t="shared" si="66"/>
        <v>0</v>
      </c>
      <c r="BF241" s="198">
        <f t="shared" si="67"/>
        <v>0</v>
      </c>
      <c r="BG241" s="198">
        <f t="shared" si="68"/>
        <v>0</v>
      </c>
      <c r="BH241" s="198">
        <f t="shared" si="69"/>
        <v>0</v>
      </c>
      <c r="BI241" s="198">
        <f t="shared" si="70"/>
        <v>0</v>
      </c>
      <c r="BJ241" s="185" t="s">
        <v>82</v>
      </c>
      <c r="BK241" s="198">
        <f t="shared" si="71"/>
        <v>0</v>
      </c>
      <c r="BL241" s="185" t="s">
        <v>205</v>
      </c>
      <c r="BM241" s="197" t="s">
        <v>723</v>
      </c>
    </row>
    <row r="242" spans="1:65" s="184" customFormat="1" ht="49.5" customHeight="1" x14ac:dyDescent="0.2">
      <c r="A242" s="259"/>
      <c r="B242" s="188"/>
      <c r="C242" s="167" t="s">
        <v>571</v>
      </c>
      <c r="D242" s="167" t="s">
        <v>261</v>
      </c>
      <c r="E242" s="168" t="s">
        <v>1394</v>
      </c>
      <c r="F242" s="224" t="s">
        <v>2182</v>
      </c>
      <c r="G242" s="383" t="s">
        <v>266</v>
      </c>
      <c r="H242" s="384">
        <v>60</v>
      </c>
      <c r="I242" s="385"/>
      <c r="J242" s="385"/>
      <c r="K242" s="386"/>
      <c r="L242" s="237"/>
      <c r="M242" s="370" t="s">
        <v>1</v>
      </c>
      <c r="N242" s="371" t="s">
        <v>36</v>
      </c>
      <c r="O242" s="233">
        <v>0</v>
      </c>
      <c r="P242" s="233">
        <f t="shared" si="63"/>
        <v>0</v>
      </c>
      <c r="Q242" s="233">
        <v>0</v>
      </c>
      <c r="R242" s="233">
        <f t="shared" si="64"/>
        <v>0</v>
      </c>
      <c r="S242" s="233">
        <v>0</v>
      </c>
      <c r="T242" s="234">
        <f t="shared" si="65"/>
        <v>0</v>
      </c>
      <c r="U242" s="225"/>
      <c r="V242" s="225"/>
      <c r="W242" s="225"/>
      <c r="X242" s="225"/>
      <c r="Y242" s="225"/>
      <c r="Z242" s="259"/>
      <c r="AA242" s="259"/>
      <c r="AB242" s="259"/>
      <c r="AC242" s="259"/>
      <c r="AD242" s="259"/>
      <c r="AE242" s="259"/>
      <c r="AR242" s="197" t="s">
        <v>263</v>
      </c>
      <c r="AT242" s="197" t="s">
        <v>261</v>
      </c>
      <c r="AU242" s="197" t="s">
        <v>82</v>
      </c>
      <c r="AY242" s="185" t="s">
        <v>160</v>
      </c>
      <c r="BE242" s="198">
        <f t="shared" si="66"/>
        <v>0</v>
      </c>
      <c r="BF242" s="198">
        <f t="shared" si="67"/>
        <v>0</v>
      </c>
      <c r="BG242" s="198">
        <f t="shared" si="68"/>
        <v>0</v>
      </c>
      <c r="BH242" s="198">
        <f t="shared" si="69"/>
        <v>0</v>
      </c>
      <c r="BI242" s="198">
        <f t="shared" si="70"/>
        <v>0</v>
      </c>
      <c r="BJ242" s="185" t="s">
        <v>82</v>
      </c>
      <c r="BK242" s="198">
        <f t="shared" si="71"/>
        <v>0</v>
      </c>
      <c r="BL242" s="185" t="s">
        <v>205</v>
      </c>
      <c r="BM242" s="197" t="s">
        <v>726</v>
      </c>
    </row>
    <row r="243" spans="1:65" s="184" customFormat="1" ht="16.5" customHeight="1" x14ac:dyDescent="0.2">
      <c r="A243" s="259"/>
      <c r="B243" s="188"/>
      <c r="C243" s="189" t="s">
        <v>727</v>
      </c>
      <c r="D243" s="189" t="s">
        <v>162</v>
      </c>
      <c r="E243" s="151" t="s">
        <v>2183</v>
      </c>
      <c r="F243" s="236" t="s">
        <v>2184</v>
      </c>
      <c r="G243" s="372" t="s">
        <v>266</v>
      </c>
      <c r="H243" s="373">
        <v>2</v>
      </c>
      <c r="I243" s="374"/>
      <c r="J243" s="374"/>
      <c r="K243" s="387"/>
      <c r="L243" s="230"/>
      <c r="M243" s="231" t="s">
        <v>1</v>
      </c>
      <c r="N243" s="232" t="s">
        <v>36</v>
      </c>
      <c r="O243" s="233">
        <v>0</v>
      </c>
      <c r="P243" s="233">
        <f t="shared" si="63"/>
        <v>0</v>
      </c>
      <c r="Q243" s="233">
        <v>0</v>
      </c>
      <c r="R243" s="233">
        <f t="shared" si="64"/>
        <v>0</v>
      </c>
      <c r="S243" s="233">
        <v>0</v>
      </c>
      <c r="T243" s="234">
        <f t="shared" si="65"/>
        <v>0</v>
      </c>
      <c r="U243" s="225"/>
      <c r="V243" s="225"/>
      <c r="W243" s="225"/>
      <c r="X243" s="225"/>
      <c r="Y243" s="225"/>
      <c r="Z243" s="259"/>
      <c r="AA243" s="259"/>
      <c r="AB243" s="259"/>
      <c r="AC243" s="259"/>
      <c r="AD243" s="259"/>
      <c r="AE243" s="259"/>
      <c r="AR243" s="197" t="s">
        <v>205</v>
      </c>
      <c r="AT243" s="197" t="s">
        <v>162</v>
      </c>
      <c r="AU243" s="197" t="s">
        <v>82</v>
      </c>
      <c r="AY243" s="185" t="s">
        <v>160</v>
      </c>
      <c r="BE243" s="198">
        <f t="shared" si="66"/>
        <v>0</v>
      </c>
      <c r="BF243" s="198">
        <f t="shared" si="67"/>
        <v>0</v>
      </c>
      <c r="BG243" s="198">
        <f t="shared" si="68"/>
        <v>0</v>
      </c>
      <c r="BH243" s="198">
        <f t="shared" si="69"/>
        <v>0</v>
      </c>
      <c r="BI243" s="198">
        <f t="shared" si="70"/>
        <v>0</v>
      </c>
      <c r="BJ243" s="185" t="s">
        <v>82</v>
      </c>
      <c r="BK243" s="198">
        <f t="shared" si="71"/>
        <v>0</v>
      </c>
      <c r="BL243" s="185" t="s">
        <v>205</v>
      </c>
      <c r="BM243" s="197" t="s">
        <v>730</v>
      </c>
    </row>
    <row r="244" spans="1:65" s="184" customFormat="1" ht="24.2" customHeight="1" x14ac:dyDescent="0.2">
      <c r="A244" s="259"/>
      <c r="B244" s="188"/>
      <c r="C244" s="167" t="s">
        <v>572</v>
      </c>
      <c r="D244" s="167" t="s">
        <v>261</v>
      </c>
      <c r="E244" s="168" t="s">
        <v>2185</v>
      </c>
      <c r="F244" s="224" t="s">
        <v>2186</v>
      </c>
      <c r="G244" s="383" t="s">
        <v>266</v>
      </c>
      <c r="H244" s="384">
        <v>2</v>
      </c>
      <c r="I244" s="385"/>
      <c r="J244" s="385"/>
      <c r="K244" s="386"/>
      <c r="L244" s="237"/>
      <c r="M244" s="370" t="s">
        <v>1</v>
      </c>
      <c r="N244" s="371" t="s">
        <v>36</v>
      </c>
      <c r="O244" s="233">
        <v>0</v>
      </c>
      <c r="P244" s="233">
        <f t="shared" si="63"/>
        <v>0</v>
      </c>
      <c r="Q244" s="233">
        <v>0</v>
      </c>
      <c r="R244" s="233">
        <f t="shared" si="64"/>
        <v>0</v>
      </c>
      <c r="S244" s="233">
        <v>0</v>
      </c>
      <c r="T244" s="234">
        <f t="shared" si="65"/>
        <v>0</v>
      </c>
      <c r="U244" s="225"/>
      <c r="V244" s="225"/>
      <c r="W244" s="225"/>
      <c r="X244" s="225"/>
      <c r="Y244" s="225"/>
      <c r="Z244" s="259"/>
      <c r="AA244" s="259"/>
      <c r="AB244" s="259"/>
      <c r="AC244" s="259"/>
      <c r="AD244" s="259"/>
      <c r="AE244" s="259"/>
      <c r="AR244" s="197" t="s">
        <v>263</v>
      </c>
      <c r="AT244" s="197" t="s">
        <v>261</v>
      </c>
      <c r="AU244" s="197" t="s">
        <v>82</v>
      </c>
      <c r="AY244" s="185" t="s">
        <v>160</v>
      </c>
      <c r="BE244" s="198">
        <f t="shared" si="66"/>
        <v>0</v>
      </c>
      <c r="BF244" s="198">
        <f t="shared" si="67"/>
        <v>0</v>
      </c>
      <c r="BG244" s="198">
        <f t="shared" si="68"/>
        <v>0</v>
      </c>
      <c r="BH244" s="198">
        <f t="shared" si="69"/>
        <v>0</v>
      </c>
      <c r="BI244" s="198">
        <f t="shared" si="70"/>
        <v>0</v>
      </c>
      <c r="BJ244" s="185" t="s">
        <v>82</v>
      </c>
      <c r="BK244" s="198">
        <f t="shared" si="71"/>
        <v>0</v>
      </c>
      <c r="BL244" s="185" t="s">
        <v>205</v>
      </c>
      <c r="BM244" s="197" t="s">
        <v>733</v>
      </c>
    </row>
    <row r="245" spans="1:65" s="184" customFormat="1" ht="37.9" customHeight="1" x14ac:dyDescent="0.2">
      <c r="A245" s="259"/>
      <c r="B245" s="188"/>
      <c r="C245" s="167" t="s">
        <v>214</v>
      </c>
      <c r="D245" s="167" t="s">
        <v>261</v>
      </c>
      <c r="E245" s="168" t="s">
        <v>1394</v>
      </c>
      <c r="F245" s="224" t="s">
        <v>2187</v>
      </c>
      <c r="G245" s="383" t="s">
        <v>266</v>
      </c>
      <c r="H245" s="384">
        <v>2</v>
      </c>
      <c r="I245" s="385"/>
      <c r="J245" s="385"/>
      <c r="K245" s="386"/>
      <c r="L245" s="237"/>
      <c r="M245" s="370" t="s">
        <v>1</v>
      </c>
      <c r="N245" s="371" t="s">
        <v>36</v>
      </c>
      <c r="O245" s="233">
        <v>0</v>
      </c>
      <c r="P245" s="233">
        <f t="shared" si="63"/>
        <v>0</v>
      </c>
      <c r="Q245" s="233">
        <v>0</v>
      </c>
      <c r="R245" s="233">
        <f t="shared" si="64"/>
        <v>0</v>
      </c>
      <c r="S245" s="233">
        <v>0</v>
      </c>
      <c r="T245" s="234">
        <f t="shared" si="65"/>
        <v>0</v>
      </c>
      <c r="U245" s="225"/>
      <c r="V245" s="225"/>
      <c r="W245" s="225"/>
      <c r="X245" s="225"/>
      <c r="Y245" s="225"/>
      <c r="Z245" s="225"/>
      <c r="AA245" s="225"/>
      <c r="AB245" s="225"/>
      <c r="AC245" s="225"/>
      <c r="AD245" s="225"/>
      <c r="AE245" s="225"/>
      <c r="AF245" s="275"/>
      <c r="AG245" s="275"/>
      <c r="AR245" s="197" t="s">
        <v>263</v>
      </c>
      <c r="AT245" s="197" t="s">
        <v>261</v>
      </c>
      <c r="AU245" s="197" t="s">
        <v>82</v>
      </c>
      <c r="AY245" s="185" t="s">
        <v>160</v>
      </c>
      <c r="BE245" s="198">
        <f t="shared" si="66"/>
        <v>0</v>
      </c>
      <c r="BF245" s="198">
        <f t="shared" si="67"/>
        <v>0</v>
      </c>
      <c r="BG245" s="198">
        <f t="shared" si="68"/>
        <v>0</v>
      </c>
      <c r="BH245" s="198">
        <f t="shared" si="69"/>
        <v>0</v>
      </c>
      <c r="BI245" s="198">
        <f t="shared" si="70"/>
        <v>0</v>
      </c>
      <c r="BJ245" s="185" t="s">
        <v>82</v>
      </c>
      <c r="BK245" s="198">
        <f t="shared" si="71"/>
        <v>0</v>
      </c>
      <c r="BL245" s="185" t="s">
        <v>205</v>
      </c>
      <c r="BM245" s="197" t="s">
        <v>736</v>
      </c>
    </row>
    <row r="246" spans="1:65" s="184" customFormat="1" ht="24.2" customHeight="1" x14ac:dyDescent="0.2">
      <c r="A246" s="259"/>
      <c r="B246" s="188"/>
      <c r="C246" s="189" t="s">
        <v>575</v>
      </c>
      <c r="D246" s="189" t="s">
        <v>162</v>
      </c>
      <c r="E246" s="151" t="s">
        <v>1396</v>
      </c>
      <c r="F246" s="152" t="s">
        <v>1397</v>
      </c>
      <c r="G246" s="153" t="s">
        <v>266</v>
      </c>
      <c r="H246" s="190">
        <v>33</v>
      </c>
      <c r="I246" s="191"/>
      <c r="J246" s="191"/>
      <c r="K246" s="192"/>
      <c r="L246" s="187"/>
      <c r="M246" s="193" t="s">
        <v>1</v>
      </c>
      <c r="N246" s="194" t="s">
        <v>36</v>
      </c>
      <c r="O246" s="195">
        <v>0</v>
      </c>
      <c r="P246" s="195">
        <f t="shared" si="63"/>
        <v>0</v>
      </c>
      <c r="Q246" s="195">
        <v>0</v>
      </c>
      <c r="R246" s="195">
        <f t="shared" si="64"/>
        <v>0</v>
      </c>
      <c r="S246" s="195">
        <v>0</v>
      </c>
      <c r="T246" s="196">
        <f t="shared" si="65"/>
        <v>0</v>
      </c>
      <c r="U246" s="259"/>
      <c r="V246" s="259"/>
      <c r="W246" s="259"/>
      <c r="X246" s="225"/>
      <c r="Y246" s="225"/>
      <c r="Z246" s="225"/>
      <c r="AA246" s="225"/>
      <c r="AB246" s="225"/>
      <c r="AC246" s="225"/>
      <c r="AD246" s="225"/>
      <c r="AE246" s="225"/>
      <c r="AF246" s="275"/>
      <c r="AG246" s="275"/>
      <c r="AR246" s="197" t="s">
        <v>205</v>
      </c>
      <c r="AT246" s="197" t="s">
        <v>162</v>
      </c>
      <c r="AU246" s="197" t="s">
        <v>82</v>
      </c>
      <c r="AY246" s="185" t="s">
        <v>160</v>
      </c>
      <c r="BE246" s="198">
        <f t="shared" si="66"/>
        <v>0</v>
      </c>
      <c r="BF246" s="198">
        <f t="shared" si="67"/>
        <v>0</v>
      </c>
      <c r="BG246" s="198">
        <f t="shared" si="68"/>
        <v>0</v>
      </c>
      <c r="BH246" s="198">
        <f t="shared" si="69"/>
        <v>0</v>
      </c>
      <c r="BI246" s="198">
        <f t="shared" si="70"/>
        <v>0</v>
      </c>
      <c r="BJ246" s="185" t="s">
        <v>82</v>
      </c>
      <c r="BK246" s="198">
        <f t="shared" si="71"/>
        <v>0</v>
      </c>
      <c r="BL246" s="185" t="s">
        <v>205</v>
      </c>
      <c r="BM246" s="197" t="s">
        <v>740</v>
      </c>
    </row>
    <row r="247" spans="1:65" s="184" customFormat="1" ht="54" customHeight="1" x14ac:dyDescent="0.2">
      <c r="A247" s="259"/>
      <c r="B247" s="188"/>
      <c r="C247" s="167" t="s">
        <v>741</v>
      </c>
      <c r="D247" s="167" t="s">
        <v>261</v>
      </c>
      <c r="E247" s="168" t="s">
        <v>1399</v>
      </c>
      <c r="F247" s="224" t="s">
        <v>2188</v>
      </c>
      <c r="G247" s="383" t="s">
        <v>266</v>
      </c>
      <c r="H247" s="384">
        <v>33</v>
      </c>
      <c r="I247" s="385"/>
      <c r="J247" s="385"/>
      <c r="K247" s="386"/>
      <c r="L247" s="237"/>
      <c r="M247" s="370" t="s">
        <v>1</v>
      </c>
      <c r="N247" s="371" t="s">
        <v>36</v>
      </c>
      <c r="O247" s="233">
        <v>0</v>
      </c>
      <c r="P247" s="233">
        <f t="shared" si="63"/>
        <v>0</v>
      </c>
      <c r="Q247" s="233">
        <v>0</v>
      </c>
      <c r="R247" s="233">
        <f t="shared" si="64"/>
        <v>0</v>
      </c>
      <c r="S247" s="233">
        <v>0</v>
      </c>
      <c r="T247" s="234">
        <f t="shared" si="65"/>
        <v>0</v>
      </c>
      <c r="U247" s="225"/>
      <c r="V247" s="225"/>
      <c r="W247" s="225"/>
      <c r="X247" s="225"/>
      <c r="Y247" s="225"/>
      <c r="Z247" s="225"/>
      <c r="AA247" s="225"/>
      <c r="AB247" s="225"/>
      <c r="AC247" s="225"/>
      <c r="AD247" s="225"/>
      <c r="AE247" s="225"/>
      <c r="AF247" s="275"/>
      <c r="AG247" s="275"/>
      <c r="AH247" s="275"/>
      <c r="AI247" s="275"/>
      <c r="AJ247" s="275"/>
      <c r="AK247" s="275"/>
      <c r="AL247" s="275"/>
      <c r="AM247" s="275"/>
      <c r="AN247" s="275"/>
      <c r="AO247" s="275"/>
      <c r="AP247" s="275"/>
      <c r="AQ247" s="275"/>
      <c r="AR247" s="197" t="s">
        <v>263</v>
      </c>
      <c r="AT247" s="197" t="s">
        <v>261</v>
      </c>
      <c r="AU247" s="197" t="s">
        <v>82</v>
      </c>
      <c r="AY247" s="185" t="s">
        <v>160</v>
      </c>
      <c r="BE247" s="198">
        <f t="shared" si="66"/>
        <v>0</v>
      </c>
      <c r="BF247" s="198">
        <f t="shared" si="67"/>
        <v>0</v>
      </c>
      <c r="BG247" s="198">
        <f t="shared" si="68"/>
        <v>0</v>
      </c>
      <c r="BH247" s="198">
        <f t="shared" si="69"/>
        <v>0</v>
      </c>
      <c r="BI247" s="198">
        <f t="shared" si="70"/>
        <v>0</v>
      </c>
      <c r="BJ247" s="185" t="s">
        <v>82</v>
      </c>
      <c r="BK247" s="198">
        <f t="shared" si="71"/>
        <v>0</v>
      </c>
      <c r="BL247" s="185" t="s">
        <v>205</v>
      </c>
      <c r="BM247" s="197" t="s">
        <v>743</v>
      </c>
    </row>
    <row r="248" spans="1:65" s="184" customFormat="1" ht="24.2" customHeight="1" x14ac:dyDescent="0.2">
      <c r="A248" s="259"/>
      <c r="B248" s="188"/>
      <c r="C248" s="189" t="s">
        <v>578</v>
      </c>
      <c r="D248" s="189" t="s">
        <v>162</v>
      </c>
      <c r="E248" s="151" t="s">
        <v>1400</v>
      </c>
      <c r="F248" s="236" t="s">
        <v>1401</v>
      </c>
      <c r="G248" s="372" t="s">
        <v>266</v>
      </c>
      <c r="H248" s="373">
        <v>4</v>
      </c>
      <c r="I248" s="374"/>
      <c r="J248" s="374"/>
      <c r="K248" s="387"/>
      <c r="L248" s="230"/>
      <c r="M248" s="231" t="s">
        <v>1</v>
      </c>
      <c r="N248" s="232" t="s">
        <v>36</v>
      </c>
      <c r="O248" s="233">
        <v>0</v>
      </c>
      <c r="P248" s="233">
        <f t="shared" si="63"/>
        <v>0</v>
      </c>
      <c r="Q248" s="233">
        <v>0</v>
      </c>
      <c r="R248" s="233">
        <f t="shared" si="64"/>
        <v>0</v>
      </c>
      <c r="S248" s="233">
        <v>0</v>
      </c>
      <c r="T248" s="234">
        <f t="shared" si="65"/>
        <v>0</v>
      </c>
      <c r="U248" s="225"/>
      <c r="V248" s="225"/>
      <c r="W248" s="225"/>
      <c r="X248" s="225"/>
      <c r="Y248" s="225"/>
      <c r="Z248" s="225"/>
      <c r="AA248" s="225"/>
      <c r="AB248" s="225"/>
      <c r="AC248" s="225"/>
      <c r="AD248" s="225"/>
      <c r="AE248" s="225"/>
      <c r="AF248" s="275"/>
      <c r="AG248" s="275"/>
      <c r="AH248" s="275"/>
      <c r="AI248" s="275"/>
      <c r="AJ248" s="275"/>
      <c r="AK248" s="275"/>
      <c r="AL248" s="275"/>
      <c r="AM248" s="275"/>
      <c r="AN248" s="275"/>
      <c r="AO248" s="275"/>
      <c r="AP248" s="275"/>
      <c r="AQ248" s="275"/>
      <c r="AR248" s="197" t="s">
        <v>205</v>
      </c>
      <c r="AT248" s="197" t="s">
        <v>162</v>
      </c>
      <c r="AU248" s="197" t="s">
        <v>82</v>
      </c>
      <c r="AY248" s="185" t="s">
        <v>160</v>
      </c>
      <c r="BE248" s="198">
        <f t="shared" si="66"/>
        <v>0</v>
      </c>
      <c r="BF248" s="198">
        <f t="shared" si="67"/>
        <v>0</v>
      </c>
      <c r="BG248" s="198">
        <f t="shared" si="68"/>
        <v>0</v>
      </c>
      <c r="BH248" s="198">
        <f t="shared" si="69"/>
        <v>0</v>
      </c>
      <c r="BI248" s="198">
        <f t="shared" si="70"/>
        <v>0</v>
      </c>
      <c r="BJ248" s="185" t="s">
        <v>82</v>
      </c>
      <c r="BK248" s="198">
        <f t="shared" si="71"/>
        <v>0</v>
      </c>
      <c r="BL248" s="185" t="s">
        <v>205</v>
      </c>
      <c r="BM248" s="197" t="s">
        <v>745</v>
      </c>
    </row>
    <row r="249" spans="1:65" s="184" customFormat="1" ht="57" customHeight="1" x14ac:dyDescent="0.2">
      <c r="A249" s="259"/>
      <c r="B249" s="188"/>
      <c r="C249" s="167" t="s">
        <v>746</v>
      </c>
      <c r="D249" s="167" t="s">
        <v>261</v>
      </c>
      <c r="E249" s="168" t="s">
        <v>1402</v>
      </c>
      <c r="F249" s="224" t="s">
        <v>2189</v>
      </c>
      <c r="G249" s="383" t="s">
        <v>266</v>
      </c>
      <c r="H249" s="384">
        <v>4</v>
      </c>
      <c r="I249" s="385"/>
      <c r="J249" s="385"/>
      <c r="K249" s="386"/>
      <c r="L249" s="237"/>
      <c r="M249" s="370" t="s">
        <v>1</v>
      </c>
      <c r="N249" s="371" t="s">
        <v>36</v>
      </c>
      <c r="O249" s="233">
        <v>0</v>
      </c>
      <c r="P249" s="233">
        <f t="shared" si="63"/>
        <v>0</v>
      </c>
      <c r="Q249" s="233">
        <v>0</v>
      </c>
      <c r="R249" s="233">
        <f t="shared" si="64"/>
        <v>0</v>
      </c>
      <c r="S249" s="233">
        <v>0</v>
      </c>
      <c r="T249" s="234">
        <f t="shared" si="65"/>
        <v>0</v>
      </c>
      <c r="U249" s="225"/>
      <c r="V249" s="225"/>
      <c r="W249" s="225"/>
      <c r="X249" s="225"/>
      <c r="Y249" s="225"/>
      <c r="Z249" s="225"/>
      <c r="AA249" s="225"/>
      <c r="AB249" s="225"/>
      <c r="AC249" s="225"/>
      <c r="AD249" s="225"/>
      <c r="AE249" s="225"/>
      <c r="AF249" s="275"/>
      <c r="AG249" s="275"/>
      <c r="AH249" s="275"/>
      <c r="AI249" s="275"/>
      <c r="AJ249" s="275"/>
      <c r="AK249" s="275"/>
      <c r="AL249" s="275"/>
      <c r="AM249" s="275"/>
      <c r="AN249" s="275"/>
      <c r="AO249" s="275"/>
      <c r="AP249" s="275"/>
      <c r="AQ249" s="275"/>
      <c r="AR249" s="197" t="s">
        <v>263</v>
      </c>
      <c r="AT249" s="197" t="s">
        <v>261</v>
      </c>
      <c r="AU249" s="197" t="s">
        <v>82</v>
      </c>
      <c r="AY249" s="185" t="s">
        <v>160</v>
      </c>
      <c r="BE249" s="198">
        <f t="shared" si="66"/>
        <v>0</v>
      </c>
      <c r="BF249" s="198">
        <f t="shared" si="67"/>
        <v>0</v>
      </c>
      <c r="BG249" s="198">
        <f t="shared" si="68"/>
        <v>0</v>
      </c>
      <c r="BH249" s="198">
        <f t="shared" si="69"/>
        <v>0</v>
      </c>
      <c r="BI249" s="198">
        <f t="shared" si="70"/>
        <v>0</v>
      </c>
      <c r="BJ249" s="185" t="s">
        <v>82</v>
      </c>
      <c r="BK249" s="198">
        <f t="shared" si="71"/>
        <v>0</v>
      </c>
      <c r="BL249" s="185" t="s">
        <v>205</v>
      </c>
      <c r="BM249" s="197" t="s">
        <v>749</v>
      </c>
    </row>
    <row r="250" spans="1:65" s="184" customFormat="1" ht="16.5" customHeight="1" x14ac:dyDescent="0.2">
      <c r="A250" s="259"/>
      <c r="B250" s="188"/>
      <c r="C250" s="189" t="s">
        <v>581</v>
      </c>
      <c r="D250" s="189" t="s">
        <v>162</v>
      </c>
      <c r="E250" s="151" t="s">
        <v>1403</v>
      </c>
      <c r="F250" s="236" t="s">
        <v>1404</v>
      </c>
      <c r="G250" s="372" t="s">
        <v>266</v>
      </c>
      <c r="H250" s="373">
        <v>174</v>
      </c>
      <c r="I250" s="374"/>
      <c r="J250" s="374"/>
      <c r="K250" s="387"/>
      <c r="L250" s="230"/>
      <c r="M250" s="231" t="s">
        <v>1</v>
      </c>
      <c r="N250" s="232" t="s">
        <v>36</v>
      </c>
      <c r="O250" s="233">
        <v>0</v>
      </c>
      <c r="P250" s="233">
        <f t="shared" si="63"/>
        <v>0</v>
      </c>
      <c r="Q250" s="233">
        <v>0</v>
      </c>
      <c r="R250" s="233">
        <f t="shared" si="64"/>
        <v>0</v>
      </c>
      <c r="S250" s="233">
        <v>0</v>
      </c>
      <c r="T250" s="234">
        <f t="shared" si="65"/>
        <v>0</v>
      </c>
      <c r="U250" s="225"/>
      <c r="V250" s="225"/>
      <c r="W250" s="225"/>
      <c r="X250" s="225"/>
      <c r="Y250" s="225"/>
      <c r="Z250" s="225"/>
      <c r="AA250" s="225"/>
      <c r="AB250" s="225"/>
      <c r="AC250" s="225"/>
      <c r="AD250" s="225"/>
      <c r="AE250" s="225"/>
      <c r="AF250" s="275"/>
      <c r="AG250" s="275"/>
      <c r="AH250" s="275"/>
      <c r="AI250" s="275"/>
      <c r="AJ250" s="275"/>
      <c r="AK250" s="275"/>
      <c r="AL250" s="275"/>
      <c r="AM250" s="275"/>
      <c r="AN250" s="275"/>
      <c r="AO250" s="275"/>
      <c r="AP250" s="275"/>
      <c r="AQ250" s="275"/>
      <c r="AR250" s="197" t="s">
        <v>205</v>
      </c>
      <c r="AT250" s="197" t="s">
        <v>162</v>
      </c>
      <c r="AU250" s="197" t="s">
        <v>82</v>
      </c>
      <c r="AY250" s="185" t="s">
        <v>160</v>
      </c>
      <c r="BE250" s="198">
        <f t="shared" si="66"/>
        <v>0</v>
      </c>
      <c r="BF250" s="198">
        <f t="shared" si="67"/>
        <v>0</v>
      </c>
      <c r="BG250" s="198">
        <f t="shared" si="68"/>
        <v>0</v>
      </c>
      <c r="BH250" s="198">
        <f t="shared" si="69"/>
        <v>0</v>
      </c>
      <c r="BI250" s="198">
        <f t="shared" si="70"/>
        <v>0</v>
      </c>
      <c r="BJ250" s="185" t="s">
        <v>82</v>
      </c>
      <c r="BK250" s="198">
        <f t="shared" si="71"/>
        <v>0</v>
      </c>
      <c r="BL250" s="185" t="s">
        <v>205</v>
      </c>
      <c r="BM250" s="197" t="s">
        <v>752</v>
      </c>
    </row>
    <row r="251" spans="1:65" s="184" customFormat="1" ht="24.2" customHeight="1" x14ac:dyDescent="0.2">
      <c r="A251" s="259"/>
      <c r="B251" s="188"/>
      <c r="C251" s="167" t="s">
        <v>753</v>
      </c>
      <c r="D251" s="167" t="s">
        <v>261</v>
      </c>
      <c r="E251" s="168" t="s">
        <v>1405</v>
      </c>
      <c r="F251" s="224" t="s">
        <v>2190</v>
      </c>
      <c r="G251" s="383" t="s">
        <v>266</v>
      </c>
      <c r="H251" s="384">
        <v>174</v>
      </c>
      <c r="I251" s="385"/>
      <c r="J251" s="385"/>
      <c r="K251" s="386"/>
      <c r="L251" s="237"/>
      <c r="M251" s="370" t="s">
        <v>1</v>
      </c>
      <c r="N251" s="371" t="s">
        <v>36</v>
      </c>
      <c r="O251" s="233">
        <v>0</v>
      </c>
      <c r="P251" s="233">
        <f t="shared" si="63"/>
        <v>0</v>
      </c>
      <c r="Q251" s="233">
        <v>0</v>
      </c>
      <c r="R251" s="233">
        <f t="shared" si="64"/>
        <v>0</v>
      </c>
      <c r="S251" s="233">
        <v>0</v>
      </c>
      <c r="T251" s="234">
        <f t="shared" si="65"/>
        <v>0</v>
      </c>
      <c r="U251" s="225"/>
      <c r="V251" s="225"/>
      <c r="W251" s="225"/>
      <c r="X251" s="225"/>
      <c r="Y251" s="225"/>
      <c r="Z251" s="225"/>
      <c r="AA251" s="225"/>
      <c r="AB251" s="225"/>
      <c r="AC251" s="225"/>
      <c r="AD251" s="225"/>
      <c r="AE251" s="225"/>
      <c r="AF251" s="275"/>
      <c r="AG251" s="275"/>
      <c r="AH251" s="275"/>
      <c r="AI251" s="275"/>
      <c r="AJ251" s="275"/>
      <c r="AK251" s="275"/>
      <c r="AL251" s="275"/>
      <c r="AM251" s="275"/>
      <c r="AN251" s="275"/>
      <c r="AO251" s="275"/>
      <c r="AP251" s="275"/>
      <c r="AQ251" s="275"/>
      <c r="AR251" s="197" t="s">
        <v>263</v>
      </c>
      <c r="AT251" s="197" t="s">
        <v>261</v>
      </c>
      <c r="AU251" s="197" t="s">
        <v>82</v>
      </c>
      <c r="AY251" s="185" t="s">
        <v>160</v>
      </c>
      <c r="BE251" s="198">
        <f t="shared" si="66"/>
        <v>0</v>
      </c>
      <c r="BF251" s="198">
        <f t="shared" si="67"/>
        <v>0</v>
      </c>
      <c r="BG251" s="198">
        <f t="shared" si="68"/>
        <v>0</v>
      </c>
      <c r="BH251" s="198">
        <f t="shared" si="69"/>
        <v>0</v>
      </c>
      <c r="BI251" s="198">
        <f t="shared" si="70"/>
        <v>0</v>
      </c>
      <c r="BJ251" s="185" t="s">
        <v>82</v>
      </c>
      <c r="BK251" s="198">
        <f t="shared" si="71"/>
        <v>0</v>
      </c>
      <c r="BL251" s="185" t="s">
        <v>205</v>
      </c>
      <c r="BM251" s="197" t="s">
        <v>756</v>
      </c>
    </row>
    <row r="252" spans="1:65" s="184" customFormat="1" ht="16.5" customHeight="1" x14ac:dyDescent="0.2">
      <c r="A252" s="259"/>
      <c r="B252" s="188"/>
      <c r="C252" s="189" t="s">
        <v>585</v>
      </c>
      <c r="D252" s="189" t="s">
        <v>162</v>
      </c>
      <c r="E252" s="151" t="s">
        <v>1406</v>
      </c>
      <c r="F252" s="236" t="s">
        <v>1407</v>
      </c>
      <c r="G252" s="372" t="s">
        <v>266</v>
      </c>
      <c r="H252" s="373">
        <v>6</v>
      </c>
      <c r="I252" s="374"/>
      <c r="J252" s="374"/>
      <c r="K252" s="387"/>
      <c r="L252" s="230"/>
      <c r="M252" s="231" t="s">
        <v>1</v>
      </c>
      <c r="N252" s="232" t="s">
        <v>36</v>
      </c>
      <c r="O252" s="233">
        <v>0</v>
      </c>
      <c r="P252" s="233">
        <f t="shared" si="63"/>
        <v>0</v>
      </c>
      <c r="Q252" s="233">
        <v>0</v>
      </c>
      <c r="R252" s="233">
        <f t="shared" si="64"/>
        <v>0</v>
      </c>
      <c r="S252" s="233">
        <v>0</v>
      </c>
      <c r="T252" s="234">
        <f t="shared" si="65"/>
        <v>0</v>
      </c>
      <c r="U252" s="225"/>
      <c r="V252" s="225"/>
      <c r="W252" s="225"/>
      <c r="X252" s="225"/>
      <c r="Y252" s="225"/>
      <c r="Z252" s="225"/>
      <c r="AA252" s="225"/>
      <c r="AB252" s="225"/>
      <c r="AC252" s="225"/>
      <c r="AD252" s="225"/>
      <c r="AE252" s="225"/>
      <c r="AF252" s="275"/>
      <c r="AG252" s="275"/>
      <c r="AH252" s="275"/>
      <c r="AI252" s="275"/>
      <c r="AJ252" s="275"/>
      <c r="AK252" s="275"/>
      <c r="AL252" s="275"/>
      <c r="AM252" s="275"/>
      <c r="AN252" s="275"/>
      <c r="AO252" s="275"/>
      <c r="AP252" s="275"/>
      <c r="AQ252" s="275"/>
      <c r="AR252" s="197" t="s">
        <v>205</v>
      </c>
      <c r="AT252" s="197" t="s">
        <v>162</v>
      </c>
      <c r="AU252" s="197" t="s">
        <v>82</v>
      </c>
      <c r="AY252" s="185" t="s">
        <v>160</v>
      </c>
      <c r="BE252" s="198">
        <f t="shared" si="66"/>
        <v>0</v>
      </c>
      <c r="BF252" s="198">
        <f t="shared" si="67"/>
        <v>0</v>
      </c>
      <c r="BG252" s="198">
        <f t="shared" si="68"/>
        <v>0</v>
      </c>
      <c r="BH252" s="198">
        <f t="shared" si="69"/>
        <v>0</v>
      </c>
      <c r="BI252" s="198">
        <f t="shared" si="70"/>
        <v>0</v>
      </c>
      <c r="BJ252" s="185" t="s">
        <v>82</v>
      </c>
      <c r="BK252" s="198">
        <f t="shared" si="71"/>
        <v>0</v>
      </c>
      <c r="BL252" s="185" t="s">
        <v>205</v>
      </c>
      <c r="BM252" s="197" t="s">
        <v>758</v>
      </c>
    </row>
    <row r="253" spans="1:65" s="184" customFormat="1" ht="48.75" customHeight="1" x14ac:dyDescent="0.2">
      <c r="A253" s="259"/>
      <c r="B253" s="188"/>
      <c r="C253" s="167" t="s">
        <v>759</v>
      </c>
      <c r="D253" s="167" t="s">
        <v>261</v>
      </c>
      <c r="E253" s="168" t="s">
        <v>1408</v>
      </c>
      <c r="F253" s="224" t="s">
        <v>2191</v>
      </c>
      <c r="G253" s="383" t="s">
        <v>266</v>
      </c>
      <c r="H253" s="384">
        <v>6</v>
      </c>
      <c r="I253" s="385"/>
      <c r="J253" s="385"/>
      <c r="K253" s="386"/>
      <c r="L253" s="237"/>
      <c r="M253" s="370" t="s">
        <v>1</v>
      </c>
      <c r="N253" s="371" t="s">
        <v>36</v>
      </c>
      <c r="O253" s="233">
        <v>0</v>
      </c>
      <c r="P253" s="233">
        <f t="shared" si="63"/>
        <v>0</v>
      </c>
      <c r="Q253" s="233">
        <v>0</v>
      </c>
      <c r="R253" s="233">
        <f t="shared" si="64"/>
        <v>0</v>
      </c>
      <c r="S253" s="233">
        <v>0</v>
      </c>
      <c r="T253" s="234">
        <f t="shared" si="65"/>
        <v>0</v>
      </c>
      <c r="U253" s="225"/>
      <c r="V253" s="225"/>
      <c r="W253" s="225"/>
      <c r="X253" s="225"/>
      <c r="Y253" s="225"/>
      <c r="Z253" s="225"/>
      <c r="AA253" s="225"/>
      <c r="AB253" s="225"/>
      <c r="AC253" s="225"/>
      <c r="AD253" s="225"/>
      <c r="AE253" s="225"/>
      <c r="AF253" s="275"/>
      <c r="AG253" s="275"/>
      <c r="AH253" s="275"/>
      <c r="AI253" s="275"/>
      <c r="AJ253" s="275"/>
      <c r="AK253" s="275"/>
      <c r="AL253" s="275"/>
      <c r="AM253" s="275"/>
      <c r="AN253" s="275"/>
      <c r="AO253" s="275"/>
      <c r="AP253" s="275"/>
      <c r="AQ253" s="275"/>
      <c r="AR253" s="197" t="s">
        <v>263</v>
      </c>
      <c r="AT253" s="197" t="s">
        <v>261</v>
      </c>
      <c r="AU253" s="197" t="s">
        <v>82</v>
      </c>
      <c r="AY253" s="185" t="s">
        <v>160</v>
      </c>
      <c r="BE253" s="198">
        <f t="shared" si="66"/>
        <v>0</v>
      </c>
      <c r="BF253" s="198">
        <f t="shared" si="67"/>
        <v>0</v>
      </c>
      <c r="BG253" s="198">
        <f t="shared" si="68"/>
        <v>0</v>
      </c>
      <c r="BH253" s="198">
        <f t="shared" si="69"/>
        <v>0</v>
      </c>
      <c r="BI253" s="198">
        <f t="shared" si="70"/>
        <v>0</v>
      </c>
      <c r="BJ253" s="185" t="s">
        <v>82</v>
      </c>
      <c r="BK253" s="198">
        <f t="shared" si="71"/>
        <v>0</v>
      </c>
      <c r="BL253" s="185" t="s">
        <v>205</v>
      </c>
      <c r="BM253" s="197" t="s">
        <v>761</v>
      </c>
    </row>
    <row r="254" spans="1:65" s="184" customFormat="1" ht="48.75" customHeight="1" x14ac:dyDescent="0.2">
      <c r="A254" s="456"/>
      <c r="B254" s="457"/>
      <c r="C254" s="556" t="s">
        <v>3312</v>
      </c>
      <c r="D254" s="556" t="s">
        <v>162</v>
      </c>
      <c r="E254" s="557" t="s">
        <v>3313</v>
      </c>
      <c r="F254" s="536" t="s">
        <v>3314</v>
      </c>
      <c r="G254" s="558" t="s">
        <v>266</v>
      </c>
      <c r="H254" s="559">
        <v>1</v>
      </c>
      <c r="I254" s="560"/>
      <c r="J254" s="560"/>
      <c r="K254" s="386"/>
      <c r="L254" s="237"/>
      <c r="M254" s="370"/>
      <c r="N254" s="371"/>
      <c r="O254" s="233"/>
      <c r="P254" s="233"/>
      <c r="Q254" s="233"/>
      <c r="R254" s="233"/>
      <c r="S254" s="233"/>
      <c r="T254" s="234"/>
      <c r="U254" s="225"/>
      <c r="V254" s="225"/>
      <c r="W254" s="225"/>
      <c r="X254" s="225"/>
      <c r="Y254" s="225"/>
      <c r="Z254" s="225"/>
      <c r="AA254" s="225"/>
      <c r="AB254" s="225"/>
      <c r="AC254" s="225"/>
      <c r="AD254" s="225"/>
      <c r="AE254" s="225"/>
      <c r="AF254" s="275"/>
      <c r="AG254" s="275"/>
      <c r="AH254" s="275"/>
      <c r="AI254" s="275"/>
      <c r="AJ254" s="275"/>
      <c r="AK254" s="275"/>
      <c r="AL254" s="275"/>
      <c r="AM254" s="275"/>
      <c r="AN254" s="275"/>
      <c r="AO254" s="275"/>
      <c r="AP254" s="275"/>
      <c r="AQ254" s="275"/>
      <c r="AR254" s="197"/>
      <c r="AT254" s="197"/>
      <c r="AU254" s="197"/>
      <c r="AY254" s="185"/>
      <c r="BE254" s="198"/>
      <c r="BF254" s="198"/>
      <c r="BG254" s="198"/>
      <c r="BH254" s="198"/>
      <c r="BI254" s="198"/>
      <c r="BJ254" s="185"/>
      <c r="BK254" s="198">
        <f t="shared" si="71"/>
        <v>0</v>
      </c>
      <c r="BL254" s="185"/>
      <c r="BM254" s="197"/>
    </row>
    <row r="255" spans="1:65" s="184" customFormat="1" ht="36.75" customHeight="1" x14ac:dyDescent="0.2">
      <c r="A255" s="456"/>
      <c r="B255" s="549"/>
      <c r="C255" s="550" t="s">
        <v>3315</v>
      </c>
      <c r="D255" s="550" t="s">
        <v>261</v>
      </c>
      <c r="E255" s="551" t="s">
        <v>3316</v>
      </c>
      <c r="F255" s="552" t="s">
        <v>3317</v>
      </c>
      <c r="G255" s="553" t="s">
        <v>266</v>
      </c>
      <c r="H255" s="554">
        <v>1</v>
      </c>
      <c r="I255" s="555"/>
      <c r="J255" s="555"/>
      <c r="K255" s="386"/>
      <c r="L255" s="237"/>
      <c r="M255" s="370"/>
      <c r="N255" s="371"/>
      <c r="O255" s="233"/>
      <c r="P255" s="233"/>
      <c r="Q255" s="233"/>
      <c r="R255" s="233"/>
      <c r="S255" s="233"/>
      <c r="T255" s="234"/>
      <c r="U255" s="225"/>
      <c r="V255" s="225"/>
      <c r="W255" s="225"/>
      <c r="X255" s="225"/>
      <c r="Y255" s="225"/>
      <c r="Z255" s="225"/>
      <c r="AA255" s="225"/>
      <c r="AB255" s="225"/>
      <c r="AC255" s="225"/>
      <c r="AD255" s="225"/>
      <c r="AE255" s="225"/>
      <c r="AF255" s="275"/>
      <c r="AG255" s="275"/>
      <c r="AH255" s="275"/>
      <c r="AI255" s="275"/>
      <c r="AJ255" s="275"/>
      <c r="AK255" s="275"/>
      <c r="AL255" s="275"/>
      <c r="AM255" s="275"/>
      <c r="AN255" s="275"/>
      <c r="AO255" s="275"/>
      <c r="AP255" s="275"/>
      <c r="AQ255" s="275"/>
      <c r="AR255" s="197"/>
      <c r="AT255" s="197"/>
      <c r="AU255" s="197"/>
      <c r="AY255" s="185"/>
      <c r="BE255" s="198"/>
      <c r="BF255" s="198"/>
      <c r="BG255" s="198"/>
      <c r="BH255" s="198"/>
      <c r="BI255" s="198"/>
      <c r="BJ255" s="185"/>
      <c r="BK255" s="198"/>
      <c r="BL255" s="185"/>
      <c r="BM255" s="197"/>
    </row>
    <row r="256" spans="1:65" s="184" customFormat="1" ht="16.5" customHeight="1" x14ac:dyDescent="0.2">
      <c r="A256" s="259"/>
      <c r="B256" s="188"/>
      <c r="C256" s="189" t="s">
        <v>588</v>
      </c>
      <c r="D256" s="189" t="s">
        <v>162</v>
      </c>
      <c r="E256" s="151" t="s">
        <v>1409</v>
      </c>
      <c r="F256" s="473" t="s">
        <v>3409</v>
      </c>
      <c r="G256" s="372" t="s">
        <v>266</v>
      </c>
      <c r="H256" s="373">
        <v>1</v>
      </c>
      <c r="I256" s="374"/>
      <c r="J256" s="374"/>
      <c r="K256" s="387"/>
      <c r="L256" s="230"/>
      <c r="M256" s="231" t="s">
        <v>1</v>
      </c>
      <c r="N256" s="232" t="s">
        <v>36</v>
      </c>
      <c r="O256" s="233">
        <v>0</v>
      </c>
      <c r="P256" s="233">
        <f t="shared" si="63"/>
        <v>0</v>
      </c>
      <c r="Q256" s="233">
        <v>0</v>
      </c>
      <c r="R256" s="233">
        <f t="shared" si="64"/>
        <v>0</v>
      </c>
      <c r="S256" s="233">
        <v>0</v>
      </c>
      <c r="T256" s="234">
        <f t="shared" si="65"/>
        <v>0</v>
      </c>
      <c r="U256" s="225"/>
      <c r="V256" s="225"/>
      <c r="W256" s="225"/>
      <c r="X256" s="225"/>
      <c r="Y256" s="225"/>
      <c r="Z256" s="225"/>
      <c r="AA256" s="225"/>
      <c r="AB256" s="225"/>
      <c r="AC256" s="225"/>
      <c r="AD256" s="225"/>
      <c r="AE256" s="225"/>
      <c r="AF256" s="275"/>
      <c r="AG256" s="275"/>
      <c r="AH256" s="275"/>
      <c r="AI256" s="275"/>
      <c r="AJ256" s="275"/>
      <c r="AK256" s="275"/>
      <c r="AL256" s="275"/>
      <c r="AM256" s="275"/>
      <c r="AN256" s="275"/>
      <c r="AO256" s="275"/>
      <c r="AP256" s="275"/>
      <c r="AQ256" s="275"/>
      <c r="AR256" s="197" t="s">
        <v>205</v>
      </c>
      <c r="AT256" s="197" t="s">
        <v>162</v>
      </c>
      <c r="AU256" s="197" t="s">
        <v>82</v>
      </c>
      <c r="AY256" s="185" t="s">
        <v>160</v>
      </c>
      <c r="BE256" s="198">
        <f t="shared" si="66"/>
        <v>0</v>
      </c>
      <c r="BF256" s="198">
        <f t="shared" si="67"/>
        <v>0</v>
      </c>
      <c r="BG256" s="198">
        <f t="shared" si="68"/>
        <v>0</v>
      </c>
      <c r="BH256" s="198">
        <f t="shared" si="69"/>
        <v>0</v>
      </c>
      <c r="BI256" s="198">
        <f t="shared" si="70"/>
        <v>0</v>
      </c>
      <c r="BJ256" s="185" t="s">
        <v>82</v>
      </c>
      <c r="BK256" s="198">
        <f t="shared" si="71"/>
        <v>0</v>
      </c>
      <c r="BL256" s="185" t="s">
        <v>205</v>
      </c>
      <c r="BM256" s="197" t="s">
        <v>762</v>
      </c>
    </row>
    <row r="257" spans="1:65" s="184" customFormat="1" ht="87" customHeight="1" x14ac:dyDescent="0.2">
      <c r="A257" s="259"/>
      <c r="B257" s="188"/>
      <c r="C257" s="167" t="s">
        <v>764</v>
      </c>
      <c r="D257" s="167" t="s">
        <v>261</v>
      </c>
      <c r="E257" s="168" t="s">
        <v>1411</v>
      </c>
      <c r="F257" s="471" t="s">
        <v>3324</v>
      </c>
      <c r="G257" s="383" t="s">
        <v>266</v>
      </c>
      <c r="H257" s="384">
        <v>1</v>
      </c>
      <c r="I257" s="385"/>
      <c r="J257" s="385"/>
      <c r="K257" s="386"/>
      <c r="L257" s="237"/>
      <c r="M257" s="370" t="s">
        <v>1</v>
      </c>
      <c r="N257" s="371" t="s">
        <v>36</v>
      </c>
      <c r="O257" s="233">
        <v>0</v>
      </c>
      <c r="P257" s="233">
        <f t="shared" si="63"/>
        <v>0</v>
      </c>
      <c r="Q257" s="233">
        <v>0</v>
      </c>
      <c r="R257" s="233">
        <f t="shared" si="64"/>
        <v>0</v>
      </c>
      <c r="S257" s="233">
        <v>0</v>
      </c>
      <c r="T257" s="234">
        <f t="shared" si="65"/>
        <v>0</v>
      </c>
      <c r="U257" s="225"/>
      <c r="V257" s="225"/>
      <c r="W257" s="225"/>
      <c r="X257" s="225"/>
      <c r="Y257" s="225"/>
      <c r="Z257" s="225"/>
      <c r="AA257" s="225"/>
      <c r="AB257" s="225"/>
      <c r="AC257" s="225"/>
      <c r="AD257" s="225"/>
      <c r="AE257" s="225"/>
      <c r="AF257" s="275"/>
      <c r="AG257" s="275"/>
      <c r="AH257" s="275"/>
      <c r="AI257" s="275"/>
      <c r="AJ257" s="275"/>
      <c r="AK257" s="275"/>
      <c r="AL257" s="275"/>
      <c r="AM257" s="275"/>
      <c r="AN257" s="275"/>
      <c r="AO257" s="275"/>
      <c r="AP257" s="275"/>
      <c r="AQ257" s="275"/>
      <c r="AR257" s="197" t="s">
        <v>263</v>
      </c>
      <c r="AT257" s="197" t="s">
        <v>261</v>
      </c>
      <c r="AU257" s="197" t="s">
        <v>82</v>
      </c>
      <c r="AY257" s="185" t="s">
        <v>160</v>
      </c>
      <c r="BE257" s="198">
        <f t="shared" si="66"/>
        <v>0</v>
      </c>
      <c r="BF257" s="198">
        <f t="shared" si="67"/>
        <v>0</v>
      </c>
      <c r="BG257" s="198">
        <f t="shared" si="68"/>
        <v>0</v>
      </c>
      <c r="BH257" s="198">
        <f t="shared" si="69"/>
        <v>0</v>
      </c>
      <c r="BI257" s="198">
        <f t="shared" si="70"/>
        <v>0</v>
      </c>
      <c r="BJ257" s="185" t="s">
        <v>82</v>
      </c>
      <c r="BK257" s="198">
        <f t="shared" si="71"/>
        <v>0</v>
      </c>
      <c r="BL257" s="185" t="s">
        <v>205</v>
      </c>
      <c r="BM257" s="197" t="s">
        <v>1381</v>
      </c>
    </row>
    <row r="258" spans="1:65" s="184" customFormat="1" ht="16.5" customHeight="1" x14ac:dyDescent="0.2">
      <c r="A258" s="259"/>
      <c r="B258" s="188"/>
      <c r="C258" s="189" t="s">
        <v>590</v>
      </c>
      <c r="D258" s="189" t="s">
        <v>162</v>
      </c>
      <c r="E258" s="151" t="s">
        <v>1412</v>
      </c>
      <c r="F258" s="236" t="s">
        <v>2192</v>
      </c>
      <c r="G258" s="372" t="s">
        <v>266</v>
      </c>
      <c r="H258" s="373">
        <v>1</v>
      </c>
      <c r="I258" s="374"/>
      <c r="J258" s="374"/>
      <c r="K258" s="387"/>
      <c r="L258" s="230"/>
      <c r="M258" s="231" t="s">
        <v>1</v>
      </c>
      <c r="N258" s="232" t="s">
        <v>36</v>
      </c>
      <c r="O258" s="233">
        <v>0</v>
      </c>
      <c r="P258" s="233">
        <f t="shared" si="63"/>
        <v>0</v>
      </c>
      <c r="Q258" s="233">
        <v>0</v>
      </c>
      <c r="R258" s="233">
        <f t="shared" si="64"/>
        <v>0</v>
      </c>
      <c r="S258" s="233">
        <v>0</v>
      </c>
      <c r="T258" s="234">
        <f t="shared" si="65"/>
        <v>0</v>
      </c>
      <c r="U258" s="225"/>
      <c r="V258" s="225"/>
      <c r="W258" s="225"/>
      <c r="X258" s="225"/>
      <c r="Y258" s="225"/>
      <c r="Z258" s="225"/>
      <c r="AA258" s="225"/>
      <c r="AB258" s="225"/>
      <c r="AC258" s="225"/>
      <c r="AD258" s="225"/>
      <c r="AE258" s="225"/>
      <c r="AF258" s="275"/>
      <c r="AG258" s="275"/>
      <c r="AH258" s="275"/>
      <c r="AI258" s="275"/>
      <c r="AJ258" s="275"/>
      <c r="AK258" s="275"/>
      <c r="AL258" s="275"/>
      <c r="AM258" s="275"/>
      <c r="AN258" s="275"/>
      <c r="AO258" s="275"/>
      <c r="AP258" s="275"/>
      <c r="AQ258" s="275"/>
      <c r="AR258" s="197" t="s">
        <v>205</v>
      </c>
      <c r="AT258" s="197" t="s">
        <v>162</v>
      </c>
      <c r="AU258" s="197" t="s">
        <v>82</v>
      </c>
      <c r="AY258" s="185" t="s">
        <v>160</v>
      </c>
      <c r="BE258" s="198">
        <f t="shared" si="66"/>
        <v>0</v>
      </c>
      <c r="BF258" s="198">
        <f t="shared" si="67"/>
        <v>0</v>
      </c>
      <c r="BG258" s="198">
        <f t="shared" si="68"/>
        <v>0</v>
      </c>
      <c r="BH258" s="198">
        <f t="shared" si="69"/>
        <v>0</v>
      </c>
      <c r="BI258" s="198">
        <f t="shared" si="70"/>
        <v>0</v>
      </c>
      <c r="BJ258" s="185" t="s">
        <v>82</v>
      </c>
      <c r="BK258" s="198">
        <f t="shared" si="71"/>
        <v>0</v>
      </c>
      <c r="BL258" s="185" t="s">
        <v>205</v>
      </c>
      <c r="BM258" s="197" t="s">
        <v>1383</v>
      </c>
    </row>
    <row r="259" spans="1:65" s="184" customFormat="1" ht="69" customHeight="1" x14ac:dyDescent="0.2">
      <c r="A259" s="259"/>
      <c r="B259" s="188"/>
      <c r="C259" s="167" t="s">
        <v>765</v>
      </c>
      <c r="D259" s="167" t="s">
        <v>261</v>
      </c>
      <c r="E259" s="168" t="s">
        <v>1414</v>
      </c>
      <c r="F259" s="471" t="s">
        <v>3406</v>
      </c>
      <c r="G259" s="383" t="s">
        <v>266</v>
      </c>
      <c r="H259" s="384">
        <v>1</v>
      </c>
      <c r="I259" s="385"/>
      <c r="J259" s="385"/>
      <c r="K259" s="386"/>
      <c r="L259" s="237"/>
      <c r="M259" s="370" t="s">
        <v>1</v>
      </c>
      <c r="N259" s="371" t="s">
        <v>36</v>
      </c>
      <c r="O259" s="233">
        <v>0</v>
      </c>
      <c r="P259" s="233">
        <f t="shared" si="63"/>
        <v>0</v>
      </c>
      <c r="Q259" s="233">
        <v>0</v>
      </c>
      <c r="R259" s="233">
        <f t="shared" si="64"/>
        <v>0</v>
      </c>
      <c r="S259" s="233">
        <v>0</v>
      </c>
      <c r="T259" s="234">
        <f t="shared" si="65"/>
        <v>0</v>
      </c>
      <c r="U259" s="225"/>
      <c r="V259" s="225"/>
      <c r="W259" s="225"/>
      <c r="X259" s="225"/>
      <c r="Y259" s="225"/>
      <c r="Z259" s="225"/>
      <c r="AA259" s="225"/>
      <c r="AB259" s="225"/>
      <c r="AC259" s="225"/>
      <c r="AD259" s="225"/>
      <c r="AE259" s="225"/>
      <c r="AF259" s="275"/>
      <c r="AG259" s="275"/>
      <c r="AH259" s="275"/>
      <c r="AI259" s="275"/>
      <c r="AJ259" s="275"/>
      <c r="AK259" s="275"/>
      <c r="AL259" s="275"/>
      <c r="AM259" s="275"/>
      <c r="AN259" s="275"/>
      <c r="AO259" s="275"/>
      <c r="AP259" s="275"/>
      <c r="AQ259" s="275"/>
      <c r="AR259" s="197" t="s">
        <v>263</v>
      </c>
      <c r="AT259" s="197" t="s">
        <v>261</v>
      </c>
      <c r="AU259" s="197" t="s">
        <v>82</v>
      </c>
      <c r="AY259" s="185" t="s">
        <v>160</v>
      </c>
      <c r="BE259" s="198">
        <f t="shared" si="66"/>
        <v>0</v>
      </c>
      <c r="BF259" s="198">
        <f t="shared" si="67"/>
        <v>0</v>
      </c>
      <c r="BG259" s="198">
        <f t="shared" si="68"/>
        <v>0</v>
      </c>
      <c r="BH259" s="198">
        <f t="shared" si="69"/>
        <v>0</v>
      </c>
      <c r="BI259" s="198">
        <f t="shared" si="70"/>
        <v>0</v>
      </c>
      <c r="BJ259" s="185" t="s">
        <v>82</v>
      </c>
      <c r="BK259" s="198">
        <f t="shared" si="71"/>
        <v>0</v>
      </c>
      <c r="BL259" s="185" t="s">
        <v>205</v>
      </c>
      <c r="BM259" s="197" t="s">
        <v>1386</v>
      </c>
    </row>
    <row r="260" spans="1:65" s="184" customFormat="1" ht="24.2" customHeight="1" x14ac:dyDescent="0.2">
      <c r="A260" s="259"/>
      <c r="B260" s="188"/>
      <c r="C260" s="189" t="s">
        <v>593</v>
      </c>
      <c r="D260" s="189" t="s">
        <v>162</v>
      </c>
      <c r="E260" s="151" t="s">
        <v>1415</v>
      </c>
      <c r="F260" s="152" t="s">
        <v>1416</v>
      </c>
      <c r="G260" s="153" t="s">
        <v>304</v>
      </c>
      <c r="H260" s="190"/>
      <c r="I260" s="191">
        <v>2.67</v>
      </c>
      <c r="J260" s="191"/>
      <c r="K260" s="192"/>
      <c r="L260" s="187"/>
      <c r="M260" s="163" t="s">
        <v>1</v>
      </c>
      <c r="N260" s="164" t="s">
        <v>36</v>
      </c>
      <c r="O260" s="165">
        <v>0</v>
      </c>
      <c r="P260" s="165">
        <f t="shared" si="63"/>
        <v>0</v>
      </c>
      <c r="Q260" s="165">
        <v>0</v>
      </c>
      <c r="R260" s="165">
        <f t="shared" si="64"/>
        <v>0</v>
      </c>
      <c r="S260" s="165">
        <v>0</v>
      </c>
      <c r="T260" s="166">
        <f t="shared" si="65"/>
        <v>0</v>
      </c>
      <c r="U260" s="259"/>
      <c r="V260" s="259"/>
      <c r="W260" s="259"/>
      <c r="X260" s="259"/>
      <c r="Y260" s="259"/>
      <c r="Z260" s="259"/>
      <c r="AA260" s="259"/>
      <c r="AB260" s="259"/>
      <c r="AC260" s="259"/>
      <c r="AD260" s="259"/>
      <c r="AE260" s="259"/>
      <c r="AR260" s="197" t="s">
        <v>205</v>
      </c>
      <c r="AT260" s="197" t="s">
        <v>162</v>
      </c>
      <c r="AU260" s="197" t="s">
        <v>82</v>
      </c>
      <c r="AY260" s="185" t="s">
        <v>160</v>
      </c>
      <c r="BE260" s="198">
        <f t="shared" si="66"/>
        <v>0</v>
      </c>
      <c r="BF260" s="198">
        <f t="shared" si="67"/>
        <v>0</v>
      </c>
      <c r="BG260" s="198">
        <f t="shared" si="68"/>
        <v>0</v>
      </c>
      <c r="BH260" s="198">
        <f t="shared" si="69"/>
        <v>0</v>
      </c>
      <c r="BI260" s="198">
        <f t="shared" si="70"/>
        <v>0</v>
      </c>
      <c r="BJ260" s="185" t="s">
        <v>82</v>
      </c>
      <c r="BK260" s="198">
        <f t="shared" si="71"/>
        <v>0</v>
      </c>
      <c r="BL260" s="185" t="s">
        <v>205</v>
      </c>
      <c r="BM260" s="197" t="s">
        <v>1388</v>
      </c>
    </row>
    <row r="261" spans="1:65" s="184" customFormat="1" ht="6.95" customHeight="1" x14ac:dyDescent="0.2">
      <c r="A261" s="259"/>
      <c r="B261" s="44"/>
      <c r="C261" s="45"/>
      <c r="D261" s="45"/>
      <c r="E261" s="45"/>
      <c r="F261" s="45"/>
      <c r="G261" s="45"/>
      <c r="H261" s="45"/>
      <c r="I261" s="45"/>
      <c r="J261" s="45"/>
      <c r="K261" s="45"/>
      <c r="L261" s="187"/>
      <c r="M261" s="259"/>
      <c r="O261" s="259"/>
      <c r="P261" s="259"/>
      <c r="Q261" s="259"/>
      <c r="R261" s="259"/>
      <c r="S261" s="259"/>
      <c r="T261" s="259"/>
      <c r="U261" s="259"/>
      <c r="V261" s="259"/>
      <c r="W261" s="259"/>
      <c r="X261" s="259"/>
      <c r="Y261" s="259"/>
      <c r="Z261" s="259"/>
      <c r="AA261" s="259"/>
      <c r="AB261" s="259"/>
      <c r="AC261" s="259"/>
      <c r="AD261" s="259"/>
      <c r="AE261" s="259"/>
    </row>
  </sheetData>
  <autoFilter ref="C131:K260"/>
  <mergeCells count="15">
    <mergeCell ref="E29:H29"/>
    <mergeCell ref="L2:V2"/>
    <mergeCell ref="E7:H7"/>
    <mergeCell ref="E9:H9"/>
    <mergeCell ref="E11:H11"/>
    <mergeCell ref="E20:H20"/>
    <mergeCell ref="Y177:AC177"/>
    <mergeCell ref="Y207:AN207"/>
    <mergeCell ref="V228:W229"/>
    <mergeCell ref="E85:H85"/>
    <mergeCell ref="E87:H87"/>
    <mergeCell ref="E89:H89"/>
    <mergeCell ref="E120:H120"/>
    <mergeCell ref="E122:H122"/>
    <mergeCell ref="E124:H124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2"/>
  <sheetViews>
    <sheetView showGridLines="0" workbookViewId="0">
      <selection activeCell="I36" sqref="I36"/>
    </sheetView>
  </sheetViews>
  <sheetFormatPr defaultRowHeight="11.25" x14ac:dyDescent="0.2"/>
  <cols>
    <col min="1" max="1" width="8.33203125" style="247" customWidth="1"/>
    <col min="2" max="2" width="1.1640625" style="247" customWidth="1"/>
    <col min="3" max="3" width="4.1640625" style="247" customWidth="1"/>
    <col min="4" max="4" width="4.33203125" style="247" customWidth="1"/>
    <col min="5" max="5" width="17.1640625" style="247" customWidth="1"/>
    <col min="6" max="6" width="50.83203125" style="247" customWidth="1"/>
    <col min="7" max="7" width="7.5" style="247" customWidth="1"/>
    <col min="8" max="8" width="14" style="247" customWidth="1"/>
    <col min="9" max="9" width="15.83203125" style="247" customWidth="1"/>
    <col min="10" max="10" width="22.33203125" style="247" customWidth="1"/>
    <col min="11" max="11" width="22.33203125" style="247" hidden="1" customWidth="1"/>
    <col min="12" max="12" width="9.33203125" style="247" customWidth="1"/>
    <col min="13" max="13" width="10.83203125" style="247" hidden="1" customWidth="1"/>
    <col min="14" max="14" width="9.33203125" style="247"/>
    <col min="15" max="20" width="14.1640625" style="247" hidden="1" customWidth="1"/>
    <col min="21" max="21" width="16.33203125" style="247" hidden="1" customWidth="1"/>
    <col min="22" max="22" width="12.33203125" style="247" customWidth="1"/>
    <col min="23" max="23" width="16.33203125" style="247" customWidth="1"/>
    <col min="24" max="24" width="12.33203125" style="247" customWidth="1"/>
    <col min="25" max="25" width="15" style="247" customWidth="1"/>
    <col min="26" max="26" width="11" style="247" customWidth="1"/>
    <col min="27" max="27" width="15" style="247" customWidth="1"/>
    <col min="28" max="28" width="16.33203125" style="247" customWidth="1"/>
    <col min="29" max="29" width="11" style="247" customWidth="1"/>
    <col min="30" max="30" width="15" style="247" customWidth="1"/>
    <col min="31" max="31" width="16.33203125" style="247" customWidth="1"/>
    <col min="32" max="16384" width="9.33203125" style="247"/>
  </cols>
  <sheetData>
    <row r="1" spans="1:46" x14ac:dyDescent="0.2">
      <c r="A1" s="95"/>
    </row>
    <row r="2" spans="1:46" ht="36.950000000000003" customHeight="1" x14ac:dyDescent="0.2">
      <c r="L2" s="593" t="s">
        <v>5</v>
      </c>
      <c r="M2" s="594"/>
      <c r="N2" s="594"/>
      <c r="O2" s="594"/>
      <c r="P2" s="594"/>
      <c r="Q2" s="594"/>
      <c r="R2" s="594"/>
      <c r="S2" s="594"/>
      <c r="T2" s="594"/>
      <c r="U2" s="594"/>
      <c r="V2" s="594"/>
      <c r="AT2" s="185"/>
    </row>
    <row r="3" spans="1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85"/>
    </row>
    <row r="4" spans="1:46" ht="24.95" customHeight="1" x14ac:dyDescent="0.2">
      <c r="B4" s="17"/>
      <c r="D4" s="18" t="s">
        <v>129</v>
      </c>
      <c r="L4" s="17"/>
      <c r="M4" s="96"/>
      <c r="AT4" s="185"/>
    </row>
    <row r="5" spans="1:46" ht="6.95" customHeight="1" x14ac:dyDescent="0.2">
      <c r="B5" s="17"/>
      <c r="L5" s="17"/>
    </row>
    <row r="6" spans="1:46" ht="12" customHeight="1" x14ac:dyDescent="0.2">
      <c r="B6" s="17"/>
      <c r="D6" s="257" t="s">
        <v>13</v>
      </c>
      <c r="L6" s="17"/>
    </row>
    <row r="7" spans="1:46" ht="16.5" customHeight="1" x14ac:dyDescent="0.2">
      <c r="B7" s="17"/>
      <c r="E7" s="612" t="str">
        <f>'Rekapitulácia SO 02 Príst. B'!K6</f>
        <v>SOŠ PZ Pezinok, rekonštrukcia ubytovne A a B</v>
      </c>
      <c r="F7" s="613"/>
      <c r="G7" s="613"/>
      <c r="H7" s="613"/>
      <c r="L7" s="17"/>
    </row>
    <row r="8" spans="1:46" ht="12" customHeight="1" x14ac:dyDescent="0.2">
      <c r="B8" s="17"/>
      <c r="D8" s="257" t="s">
        <v>130</v>
      </c>
      <c r="L8" s="17"/>
    </row>
    <row r="9" spans="1:46" s="184" customFormat="1" ht="16.5" customHeight="1" x14ac:dyDescent="0.2">
      <c r="A9" s="259"/>
      <c r="B9" s="187"/>
      <c r="C9" s="259"/>
      <c r="D9" s="259"/>
      <c r="E9" s="612" t="s">
        <v>1902</v>
      </c>
      <c r="F9" s="615"/>
      <c r="G9" s="615"/>
      <c r="H9" s="615"/>
      <c r="I9" s="259"/>
      <c r="J9" s="259"/>
      <c r="K9" s="259"/>
      <c r="L9" s="3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</row>
    <row r="10" spans="1:46" s="184" customFormat="1" ht="12" customHeight="1" x14ac:dyDescent="0.2">
      <c r="A10" s="259"/>
      <c r="B10" s="187"/>
      <c r="C10" s="259"/>
      <c r="D10" s="257" t="s">
        <v>132</v>
      </c>
      <c r="E10" s="259"/>
      <c r="F10" s="259"/>
      <c r="G10" s="259"/>
      <c r="H10" s="259"/>
      <c r="I10" s="259"/>
      <c r="J10" s="259"/>
      <c r="K10" s="259"/>
      <c r="L10" s="3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</row>
    <row r="11" spans="1:46" s="184" customFormat="1" ht="16.5" customHeight="1" x14ac:dyDescent="0.2">
      <c r="A11" s="259"/>
      <c r="B11" s="187"/>
      <c r="C11" s="259"/>
      <c r="D11" s="259"/>
      <c r="E11" s="583" t="s">
        <v>2193</v>
      </c>
      <c r="F11" s="615"/>
      <c r="G11" s="615"/>
      <c r="H11" s="615"/>
      <c r="I11" s="259"/>
      <c r="J11" s="259"/>
      <c r="K11" s="259"/>
      <c r="L11" s="3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</row>
    <row r="12" spans="1:46" s="184" customFormat="1" x14ac:dyDescent="0.2">
      <c r="A12" s="259"/>
      <c r="B12" s="187"/>
      <c r="C12" s="259"/>
      <c r="D12" s="259"/>
      <c r="E12" s="259"/>
      <c r="F12" s="259"/>
      <c r="G12" s="259"/>
      <c r="H12" s="259"/>
      <c r="I12" s="259"/>
      <c r="J12" s="259"/>
      <c r="K12" s="259"/>
      <c r="L12" s="3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</row>
    <row r="13" spans="1:46" s="184" customFormat="1" ht="12" customHeight="1" x14ac:dyDescent="0.2">
      <c r="A13" s="259"/>
      <c r="B13" s="187"/>
      <c r="C13" s="259"/>
      <c r="D13" s="257" t="s">
        <v>14</v>
      </c>
      <c r="E13" s="259"/>
      <c r="F13" s="246" t="s">
        <v>1</v>
      </c>
      <c r="G13" s="259"/>
      <c r="H13" s="259"/>
      <c r="I13" s="257" t="s">
        <v>15</v>
      </c>
      <c r="J13" s="246" t="s">
        <v>1</v>
      </c>
      <c r="K13" s="259"/>
      <c r="L13" s="3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</row>
    <row r="14" spans="1:46" s="184" customFormat="1" ht="12" customHeight="1" x14ac:dyDescent="0.2">
      <c r="A14" s="259"/>
      <c r="B14" s="187"/>
      <c r="C14" s="259"/>
      <c r="D14" s="257" t="s">
        <v>16</v>
      </c>
      <c r="E14" s="259"/>
      <c r="F14" s="246" t="s">
        <v>17</v>
      </c>
      <c r="G14" s="259"/>
      <c r="H14" s="259"/>
      <c r="I14" s="257" t="s">
        <v>18</v>
      </c>
      <c r="J14" s="254"/>
      <c r="K14" s="259"/>
      <c r="L14" s="3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</row>
    <row r="15" spans="1:46" s="184" customFormat="1" ht="10.9" customHeight="1" x14ac:dyDescent="0.2">
      <c r="A15" s="259"/>
      <c r="B15" s="187"/>
      <c r="C15" s="259"/>
      <c r="D15" s="259"/>
      <c r="E15" s="259"/>
      <c r="F15" s="259"/>
      <c r="G15" s="259"/>
      <c r="H15" s="259"/>
      <c r="I15" s="259"/>
      <c r="J15" s="259"/>
      <c r="K15" s="259"/>
      <c r="L15" s="3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</row>
    <row r="16" spans="1:46" s="184" customFormat="1" ht="12" customHeight="1" x14ac:dyDescent="0.2">
      <c r="A16" s="259"/>
      <c r="B16" s="187"/>
      <c r="C16" s="259"/>
      <c r="D16" s="257" t="s">
        <v>19</v>
      </c>
      <c r="E16" s="259"/>
      <c r="F16" s="259"/>
      <c r="G16" s="259"/>
      <c r="H16" s="259"/>
      <c r="I16" s="257" t="s">
        <v>20</v>
      </c>
      <c r="J16" s="246" t="str">
        <f>IF('Rekapitulácia SO 02 Príst. B'!AN11="","",'Rekapitulácia SO 02 Príst. B'!AN11)</f>
        <v/>
      </c>
      <c r="K16" s="259"/>
      <c r="L16" s="39"/>
      <c r="S16" s="259"/>
      <c r="T16" s="259"/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</row>
    <row r="17" spans="1:31" s="184" customFormat="1" ht="18" customHeight="1" x14ac:dyDescent="0.2">
      <c r="A17" s="259"/>
      <c r="B17" s="187"/>
      <c r="C17" s="259"/>
      <c r="D17" s="259"/>
      <c r="E17" s="246" t="str">
        <f>IF('Rekapitulácia SO 02 Príst. B'!E12="","",'Rekapitulácia SO 02 Príst. B'!E12)</f>
        <v xml:space="preserve"> </v>
      </c>
      <c r="F17" s="259"/>
      <c r="G17" s="259"/>
      <c r="H17" s="259"/>
      <c r="I17" s="257" t="s">
        <v>22</v>
      </c>
      <c r="J17" s="246" t="str">
        <f>IF('Rekapitulácia SO 02 Príst. B'!AN12="","",'Rekapitulácia SO 02 Príst. B'!AN12)</f>
        <v/>
      </c>
      <c r="K17" s="259"/>
      <c r="L17" s="3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</row>
    <row r="18" spans="1:31" s="184" customFormat="1" ht="6.95" customHeight="1" x14ac:dyDescent="0.2">
      <c r="A18" s="259"/>
      <c r="B18" s="187"/>
      <c r="C18" s="259"/>
      <c r="D18" s="259"/>
      <c r="E18" s="259"/>
      <c r="F18" s="259"/>
      <c r="G18" s="259"/>
      <c r="H18" s="259"/>
      <c r="I18" s="259"/>
      <c r="J18" s="259"/>
      <c r="K18" s="259"/>
      <c r="L18" s="3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</row>
    <row r="19" spans="1:31" s="184" customFormat="1" ht="12" customHeight="1" x14ac:dyDescent="0.2">
      <c r="A19" s="259"/>
      <c r="B19" s="187"/>
      <c r="C19" s="259"/>
      <c r="D19" s="257" t="s">
        <v>23</v>
      </c>
      <c r="E19" s="259"/>
      <c r="F19" s="259"/>
      <c r="G19" s="259"/>
      <c r="H19" s="259"/>
      <c r="I19" s="257" t="s">
        <v>20</v>
      </c>
      <c r="J19" s="246" t="str">
        <f>'Rekapitulácia SO 02 Príst. B'!AN14</f>
        <v/>
      </c>
      <c r="K19" s="259"/>
      <c r="L19" s="3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</row>
    <row r="20" spans="1:31" s="184" customFormat="1" ht="18" customHeight="1" x14ac:dyDescent="0.2">
      <c r="A20" s="259"/>
      <c r="B20" s="187"/>
      <c r="C20" s="259"/>
      <c r="D20" s="259"/>
      <c r="E20" s="595" t="str">
        <f>'Rekapitulácia SO 02 Príst. B'!E15</f>
        <v xml:space="preserve"> </v>
      </c>
      <c r="F20" s="595"/>
      <c r="G20" s="595"/>
      <c r="H20" s="595"/>
      <c r="I20" s="257" t="s">
        <v>22</v>
      </c>
      <c r="J20" s="246" t="str">
        <f>'Rekapitulácia SO 02 Príst. B'!AN15</f>
        <v/>
      </c>
      <c r="K20" s="259"/>
      <c r="L20" s="3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</row>
    <row r="21" spans="1:31" s="184" customFormat="1" ht="6.95" customHeight="1" x14ac:dyDescent="0.2">
      <c r="A21" s="259"/>
      <c r="B21" s="187"/>
      <c r="C21" s="259"/>
      <c r="D21" s="259"/>
      <c r="E21" s="259"/>
      <c r="F21" s="259"/>
      <c r="G21" s="259"/>
      <c r="H21" s="259"/>
      <c r="I21" s="259"/>
      <c r="J21" s="259"/>
      <c r="K21" s="259"/>
      <c r="L21" s="3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</row>
    <row r="22" spans="1:31" s="184" customFormat="1" ht="12" customHeight="1" x14ac:dyDescent="0.2">
      <c r="A22" s="259"/>
      <c r="B22" s="187"/>
      <c r="C22" s="259"/>
      <c r="D22" s="257" t="s">
        <v>24</v>
      </c>
      <c r="E22" s="259"/>
      <c r="F22" s="259"/>
      <c r="G22" s="259"/>
      <c r="H22" s="259"/>
      <c r="I22" s="257" t="s">
        <v>20</v>
      </c>
      <c r="J22" s="246" t="s">
        <v>1</v>
      </c>
      <c r="K22" s="259"/>
      <c r="L22" s="3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</row>
    <row r="23" spans="1:31" s="184" customFormat="1" ht="18" customHeight="1" x14ac:dyDescent="0.2">
      <c r="A23" s="259"/>
      <c r="B23" s="187"/>
      <c r="C23" s="259"/>
      <c r="D23" s="259"/>
      <c r="E23" s="246" t="s">
        <v>25</v>
      </c>
      <c r="F23" s="259"/>
      <c r="G23" s="259"/>
      <c r="H23" s="259"/>
      <c r="I23" s="257" t="s">
        <v>22</v>
      </c>
      <c r="J23" s="246" t="s">
        <v>1</v>
      </c>
      <c r="K23" s="259"/>
      <c r="L23" s="3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</row>
    <row r="24" spans="1:31" s="184" customFormat="1" ht="6.95" customHeight="1" x14ac:dyDescent="0.2">
      <c r="A24" s="259"/>
      <c r="B24" s="187"/>
      <c r="C24" s="259"/>
      <c r="D24" s="259"/>
      <c r="E24" s="259"/>
      <c r="F24" s="259"/>
      <c r="G24" s="259"/>
      <c r="H24" s="259"/>
      <c r="I24" s="259"/>
      <c r="J24" s="259"/>
      <c r="K24" s="259"/>
      <c r="L24" s="3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</row>
    <row r="25" spans="1:31" s="184" customFormat="1" ht="12" customHeight="1" x14ac:dyDescent="0.2">
      <c r="A25" s="259"/>
      <c r="B25" s="187"/>
      <c r="C25" s="259"/>
      <c r="D25" s="257" t="s">
        <v>27</v>
      </c>
      <c r="E25" s="259"/>
      <c r="F25" s="259"/>
      <c r="G25" s="259"/>
      <c r="H25" s="259"/>
      <c r="I25" s="257" t="s">
        <v>20</v>
      </c>
      <c r="J25" s="246" t="s">
        <v>1</v>
      </c>
      <c r="K25" s="259"/>
      <c r="L25" s="3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</row>
    <row r="26" spans="1:31" s="184" customFormat="1" ht="18" customHeight="1" x14ac:dyDescent="0.2">
      <c r="A26" s="259"/>
      <c r="B26" s="187"/>
      <c r="C26" s="259"/>
      <c r="D26" s="259"/>
      <c r="E26" s="246" t="s">
        <v>28</v>
      </c>
      <c r="F26" s="259"/>
      <c r="G26" s="259"/>
      <c r="H26" s="259"/>
      <c r="I26" s="257" t="s">
        <v>22</v>
      </c>
      <c r="J26" s="246" t="s">
        <v>1</v>
      </c>
      <c r="K26" s="259"/>
      <c r="L26" s="3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</row>
    <row r="27" spans="1:31" s="184" customFormat="1" ht="6.95" customHeight="1" x14ac:dyDescent="0.2">
      <c r="A27" s="259"/>
      <c r="B27" s="187"/>
      <c r="C27" s="259"/>
      <c r="D27" s="259"/>
      <c r="E27" s="259"/>
      <c r="F27" s="259"/>
      <c r="G27" s="259"/>
      <c r="H27" s="259"/>
      <c r="I27" s="259"/>
      <c r="J27" s="259"/>
      <c r="K27" s="259"/>
      <c r="L27" s="3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</row>
    <row r="28" spans="1:31" s="184" customFormat="1" ht="12" customHeight="1" x14ac:dyDescent="0.2">
      <c r="A28" s="259"/>
      <c r="B28" s="187"/>
      <c r="C28" s="259"/>
      <c r="D28" s="257" t="s">
        <v>29</v>
      </c>
      <c r="E28" s="259"/>
      <c r="F28" s="259"/>
      <c r="G28" s="259"/>
      <c r="H28" s="259"/>
      <c r="I28" s="259"/>
      <c r="J28" s="259"/>
      <c r="K28" s="259"/>
      <c r="L28" s="3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</row>
    <row r="29" spans="1:31" s="8" customFormat="1" ht="16.5" customHeight="1" x14ac:dyDescent="0.2">
      <c r="A29" s="98"/>
      <c r="B29" s="99"/>
      <c r="C29" s="98"/>
      <c r="D29" s="98"/>
      <c r="E29" s="597" t="s">
        <v>1</v>
      </c>
      <c r="F29" s="597"/>
      <c r="G29" s="597"/>
      <c r="H29" s="597"/>
      <c r="I29" s="98"/>
      <c r="J29" s="98"/>
      <c r="K29" s="98"/>
      <c r="L29" s="100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</row>
    <row r="30" spans="1:31" s="184" customFormat="1" ht="6.95" customHeight="1" x14ac:dyDescent="0.2">
      <c r="A30" s="259"/>
      <c r="B30" s="187"/>
      <c r="C30" s="259"/>
      <c r="D30" s="259"/>
      <c r="E30" s="259"/>
      <c r="F30" s="259"/>
      <c r="G30" s="259"/>
      <c r="H30" s="259"/>
      <c r="I30" s="259"/>
      <c r="J30" s="259"/>
      <c r="K30" s="259"/>
      <c r="L30" s="3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</row>
    <row r="31" spans="1:31" s="184" customFormat="1" ht="6.95" customHeight="1" x14ac:dyDescent="0.2">
      <c r="A31" s="259"/>
      <c r="B31" s="187"/>
      <c r="C31" s="259"/>
      <c r="D31" s="63"/>
      <c r="E31" s="63"/>
      <c r="F31" s="63"/>
      <c r="G31" s="63"/>
      <c r="H31" s="63"/>
      <c r="I31" s="63"/>
      <c r="J31" s="63"/>
      <c r="K31" s="63"/>
      <c r="L31" s="3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</row>
    <row r="32" spans="1:31" s="184" customFormat="1" ht="25.35" customHeight="1" x14ac:dyDescent="0.2">
      <c r="A32" s="259"/>
      <c r="B32" s="187"/>
      <c r="C32" s="259"/>
      <c r="D32" s="101" t="s">
        <v>30</v>
      </c>
      <c r="E32" s="259"/>
      <c r="F32" s="259"/>
      <c r="G32" s="259"/>
      <c r="H32" s="259"/>
      <c r="I32" s="259"/>
      <c r="J32" s="256"/>
      <c r="K32" s="259"/>
      <c r="L32" s="3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</row>
    <row r="33" spans="1:31" s="184" customFormat="1" ht="6.95" customHeight="1" x14ac:dyDescent="0.2">
      <c r="A33" s="259"/>
      <c r="B33" s="187"/>
      <c r="C33" s="259"/>
      <c r="D33" s="63"/>
      <c r="E33" s="63"/>
      <c r="F33" s="63"/>
      <c r="G33" s="63"/>
      <c r="H33" s="63"/>
      <c r="I33" s="63"/>
      <c r="J33" s="63"/>
      <c r="K33" s="63"/>
      <c r="L33" s="3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</row>
    <row r="34" spans="1:31" s="184" customFormat="1" ht="14.45" customHeight="1" x14ac:dyDescent="0.2">
      <c r="A34" s="259"/>
      <c r="B34" s="187"/>
      <c r="C34" s="259"/>
      <c r="D34" s="259"/>
      <c r="E34" s="259"/>
      <c r="F34" s="250" t="s">
        <v>32</v>
      </c>
      <c r="G34" s="259"/>
      <c r="H34" s="259"/>
      <c r="I34" s="250" t="s">
        <v>31</v>
      </c>
      <c r="J34" s="250" t="s">
        <v>33</v>
      </c>
      <c r="K34" s="259"/>
      <c r="L34" s="3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</row>
    <row r="35" spans="1:31" s="184" customFormat="1" ht="14.45" customHeight="1" x14ac:dyDescent="0.2">
      <c r="A35" s="259"/>
      <c r="B35" s="187"/>
      <c r="C35" s="259"/>
      <c r="D35" s="258" t="s">
        <v>34</v>
      </c>
      <c r="E35" s="32" t="s">
        <v>35</v>
      </c>
      <c r="F35" s="102">
        <f>ROUND((SUM(BE125:BE151)),  2)</f>
        <v>0</v>
      </c>
      <c r="G35" s="103"/>
      <c r="H35" s="103"/>
      <c r="I35" s="104">
        <v>0.2</v>
      </c>
      <c r="J35" s="102">
        <f>ROUND(((SUM(BE125:BE151))*I35),  2)</f>
        <v>0</v>
      </c>
      <c r="K35" s="259"/>
      <c r="L35" s="3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</row>
    <row r="36" spans="1:31" s="184" customFormat="1" ht="14.45" customHeight="1" x14ac:dyDescent="0.2">
      <c r="A36" s="259"/>
      <c r="B36" s="187"/>
      <c r="C36" s="259"/>
      <c r="D36" s="259"/>
      <c r="E36" s="32" t="s">
        <v>36</v>
      </c>
      <c r="F36" s="105"/>
      <c r="G36" s="259"/>
      <c r="H36" s="259"/>
      <c r="I36" s="106">
        <v>0.23</v>
      </c>
      <c r="J36" s="105"/>
      <c r="K36" s="259"/>
      <c r="L36" s="3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</row>
    <row r="37" spans="1:31" s="184" customFormat="1" ht="14.45" hidden="1" customHeight="1" x14ac:dyDescent="0.2">
      <c r="A37" s="259"/>
      <c r="B37" s="187"/>
      <c r="C37" s="259"/>
      <c r="D37" s="259"/>
      <c r="E37" s="257" t="s">
        <v>37</v>
      </c>
      <c r="F37" s="105">
        <f>ROUND((SUM(BG125:BG151)),  2)</f>
        <v>0</v>
      </c>
      <c r="G37" s="259"/>
      <c r="H37" s="259"/>
      <c r="I37" s="106">
        <v>0.2</v>
      </c>
      <c r="J37" s="105"/>
      <c r="K37" s="259"/>
      <c r="L37" s="3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</row>
    <row r="38" spans="1:31" s="184" customFormat="1" ht="14.45" hidden="1" customHeight="1" x14ac:dyDescent="0.2">
      <c r="A38" s="259"/>
      <c r="B38" s="187"/>
      <c r="C38" s="259"/>
      <c r="D38" s="259"/>
      <c r="E38" s="257" t="s">
        <v>38</v>
      </c>
      <c r="F38" s="105">
        <f>ROUND((SUM(BH125:BH151)),  2)</f>
        <v>0</v>
      </c>
      <c r="G38" s="259"/>
      <c r="H38" s="259"/>
      <c r="I38" s="106">
        <v>0.2</v>
      </c>
      <c r="J38" s="105"/>
      <c r="K38" s="259"/>
      <c r="L38" s="3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</row>
    <row r="39" spans="1:31" s="184" customFormat="1" ht="14.45" hidden="1" customHeight="1" x14ac:dyDescent="0.2">
      <c r="A39" s="259"/>
      <c r="B39" s="187"/>
      <c r="C39" s="259"/>
      <c r="D39" s="259"/>
      <c r="E39" s="32" t="s">
        <v>39</v>
      </c>
      <c r="F39" s="102">
        <f>ROUND((SUM(BI125:BI151)),  2)</f>
        <v>0</v>
      </c>
      <c r="G39" s="103"/>
      <c r="H39" s="103"/>
      <c r="I39" s="104">
        <v>0</v>
      </c>
      <c r="J39" s="102"/>
      <c r="K39" s="259"/>
      <c r="L39" s="3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</row>
    <row r="40" spans="1:31" s="184" customFormat="1" ht="6.95" customHeight="1" x14ac:dyDescent="0.2">
      <c r="A40" s="259"/>
      <c r="B40" s="187"/>
      <c r="C40" s="259"/>
      <c r="D40" s="259"/>
      <c r="E40" s="259"/>
      <c r="F40" s="259"/>
      <c r="G40" s="259"/>
      <c r="H40" s="259"/>
      <c r="I40" s="259"/>
      <c r="J40" s="259"/>
      <c r="K40" s="259"/>
      <c r="L40" s="3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</row>
    <row r="41" spans="1:31" s="184" customFormat="1" ht="25.35" customHeight="1" x14ac:dyDescent="0.2">
      <c r="A41" s="259"/>
      <c r="B41" s="187"/>
      <c r="C41" s="107"/>
      <c r="D41" s="108" t="s">
        <v>40</v>
      </c>
      <c r="E41" s="57"/>
      <c r="F41" s="57"/>
      <c r="G41" s="109" t="s">
        <v>41</v>
      </c>
      <c r="H41" s="110" t="s">
        <v>42</v>
      </c>
      <c r="I41" s="57"/>
      <c r="J41" s="111"/>
      <c r="K41" s="112"/>
      <c r="L41" s="3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</row>
    <row r="42" spans="1:31" s="184" customFormat="1" ht="14.45" customHeight="1" x14ac:dyDescent="0.2">
      <c r="A42" s="259"/>
      <c r="B42" s="187"/>
      <c r="C42" s="259"/>
      <c r="D42" s="259"/>
      <c r="E42" s="259"/>
      <c r="F42" s="259"/>
      <c r="G42" s="259"/>
      <c r="H42" s="259"/>
      <c r="I42" s="259"/>
      <c r="J42" s="259"/>
      <c r="K42" s="259"/>
      <c r="L42" s="3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</row>
    <row r="43" spans="1:31" ht="14.45" customHeight="1" x14ac:dyDescent="0.2">
      <c r="B43" s="17"/>
      <c r="L43" s="17"/>
    </row>
    <row r="44" spans="1:31" ht="14.45" customHeight="1" x14ac:dyDescent="0.2">
      <c r="B44" s="17"/>
      <c r="L44" s="17"/>
    </row>
    <row r="45" spans="1:31" ht="14.45" customHeight="1" x14ac:dyDescent="0.2">
      <c r="B45" s="17"/>
      <c r="L45" s="17"/>
    </row>
    <row r="46" spans="1:31" ht="14.45" customHeight="1" x14ac:dyDescent="0.2">
      <c r="B46" s="17"/>
      <c r="L46" s="17"/>
    </row>
    <row r="47" spans="1:31" ht="14.45" customHeight="1" x14ac:dyDescent="0.2">
      <c r="B47" s="17"/>
      <c r="L47" s="17"/>
    </row>
    <row r="48" spans="1:31" ht="14.45" customHeight="1" x14ac:dyDescent="0.2">
      <c r="B48" s="17"/>
      <c r="L48" s="17"/>
    </row>
    <row r="49" spans="1:31" ht="14.45" customHeight="1" x14ac:dyDescent="0.2">
      <c r="B49" s="17"/>
      <c r="L49" s="17"/>
    </row>
    <row r="50" spans="1:31" s="184" customFormat="1" ht="14.45" customHeight="1" x14ac:dyDescent="0.2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184" customFormat="1" ht="12.75" x14ac:dyDescent="0.2">
      <c r="A61" s="259"/>
      <c r="B61" s="187"/>
      <c r="C61" s="259"/>
      <c r="D61" s="42" t="s">
        <v>45</v>
      </c>
      <c r="E61" s="249"/>
      <c r="F61" s="113" t="s">
        <v>46</v>
      </c>
      <c r="G61" s="42" t="s">
        <v>45</v>
      </c>
      <c r="H61" s="249"/>
      <c r="I61" s="249"/>
      <c r="J61" s="114" t="s">
        <v>46</v>
      </c>
      <c r="K61" s="249"/>
      <c r="L61" s="3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184" customFormat="1" ht="12.75" x14ac:dyDescent="0.2">
      <c r="A65" s="259"/>
      <c r="B65" s="187"/>
      <c r="C65" s="259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59"/>
      <c r="T65" s="259"/>
      <c r="U65" s="259"/>
      <c r="V65" s="259"/>
      <c r="W65" s="259"/>
      <c r="X65" s="259"/>
      <c r="Y65" s="259"/>
      <c r="Z65" s="259"/>
      <c r="AA65" s="259"/>
      <c r="AB65" s="259"/>
      <c r="AC65" s="259"/>
      <c r="AD65" s="259"/>
      <c r="AE65" s="25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184" customFormat="1" ht="12.75" x14ac:dyDescent="0.2">
      <c r="A76" s="259"/>
      <c r="B76" s="187"/>
      <c r="C76" s="259"/>
      <c r="D76" s="42" t="s">
        <v>45</v>
      </c>
      <c r="E76" s="249"/>
      <c r="F76" s="113" t="s">
        <v>46</v>
      </c>
      <c r="G76" s="42" t="s">
        <v>45</v>
      </c>
      <c r="H76" s="249"/>
      <c r="I76" s="249"/>
      <c r="J76" s="114" t="s">
        <v>46</v>
      </c>
      <c r="K76" s="249"/>
      <c r="L76" s="3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</row>
    <row r="77" spans="1:31" s="184" customFormat="1" ht="14.45" customHeight="1" x14ac:dyDescent="0.2">
      <c r="A77" s="25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59"/>
      <c r="T77" s="259"/>
      <c r="U77" s="259"/>
      <c r="V77" s="259"/>
      <c r="W77" s="259"/>
      <c r="X77" s="259"/>
      <c r="Y77" s="259"/>
      <c r="Z77" s="259"/>
      <c r="AA77" s="259"/>
      <c r="AB77" s="259"/>
      <c r="AC77" s="259"/>
      <c r="AD77" s="259"/>
      <c r="AE77" s="259"/>
    </row>
    <row r="81" spans="1:31" s="184" customFormat="1" ht="6.95" customHeight="1" x14ac:dyDescent="0.2">
      <c r="A81" s="25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59"/>
      <c r="T81" s="259"/>
      <c r="U81" s="259"/>
      <c r="V81" s="259"/>
      <c r="W81" s="259"/>
      <c r="X81" s="259"/>
      <c r="Y81" s="259"/>
      <c r="Z81" s="259"/>
      <c r="AA81" s="259"/>
      <c r="AB81" s="259"/>
      <c r="AC81" s="259"/>
      <c r="AD81" s="259"/>
      <c r="AE81" s="259"/>
    </row>
    <row r="82" spans="1:31" s="184" customFormat="1" ht="24.95" customHeight="1" x14ac:dyDescent="0.2">
      <c r="A82" s="259"/>
      <c r="B82" s="187"/>
      <c r="C82" s="18" t="s">
        <v>136</v>
      </c>
      <c r="D82" s="259"/>
      <c r="E82" s="259"/>
      <c r="F82" s="259"/>
      <c r="G82" s="259"/>
      <c r="H82" s="259"/>
      <c r="I82" s="259"/>
      <c r="J82" s="259"/>
      <c r="K82" s="259"/>
      <c r="L82" s="39"/>
      <c r="S82" s="259"/>
      <c r="T82" s="259"/>
      <c r="U82" s="259"/>
      <c r="V82" s="259"/>
      <c r="W82" s="259"/>
      <c r="X82" s="259"/>
      <c r="Y82" s="259"/>
      <c r="Z82" s="259"/>
      <c r="AA82" s="259"/>
      <c r="AB82" s="259"/>
      <c r="AC82" s="259"/>
      <c r="AD82" s="259"/>
      <c r="AE82" s="259"/>
    </row>
    <row r="83" spans="1:31" s="184" customFormat="1" ht="6.95" customHeight="1" x14ac:dyDescent="0.2">
      <c r="A83" s="259"/>
      <c r="B83" s="187"/>
      <c r="C83" s="259"/>
      <c r="D83" s="259"/>
      <c r="E83" s="259"/>
      <c r="F83" s="259"/>
      <c r="G83" s="259"/>
      <c r="H83" s="259"/>
      <c r="I83" s="259"/>
      <c r="J83" s="259"/>
      <c r="K83" s="259"/>
      <c r="L83" s="39"/>
      <c r="S83" s="259"/>
      <c r="T83" s="259"/>
      <c r="U83" s="259"/>
      <c r="V83" s="259"/>
      <c r="W83" s="259"/>
      <c r="X83" s="259"/>
      <c r="Y83" s="259"/>
      <c r="Z83" s="259"/>
      <c r="AA83" s="259"/>
      <c r="AB83" s="259"/>
      <c r="AC83" s="259"/>
      <c r="AD83" s="259"/>
      <c r="AE83" s="259"/>
    </row>
    <row r="84" spans="1:31" s="184" customFormat="1" ht="12" customHeight="1" x14ac:dyDescent="0.2">
      <c r="A84" s="259"/>
      <c r="B84" s="187"/>
      <c r="C84" s="257" t="s">
        <v>13</v>
      </c>
      <c r="D84" s="259"/>
      <c r="E84" s="259"/>
      <c r="F84" s="259"/>
      <c r="G84" s="259"/>
      <c r="H84" s="259"/>
      <c r="I84" s="259"/>
      <c r="J84" s="259"/>
      <c r="K84" s="259"/>
      <c r="L84" s="39"/>
      <c r="S84" s="259"/>
      <c r="T84" s="259"/>
      <c r="U84" s="259"/>
      <c r="V84" s="259"/>
      <c r="W84" s="259"/>
      <c r="X84" s="259"/>
      <c r="Y84" s="259"/>
      <c r="Z84" s="259"/>
      <c r="AA84" s="259"/>
      <c r="AB84" s="259"/>
      <c r="AC84" s="259"/>
      <c r="AD84" s="259"/>
      <c r="AE84" s="259"/>
    </row>
    <row r="85" spans="1:31" s="184" customFormat="1" ht="16.5" customHeight="1" x14ac:dyDescent="0.2">
      <c r="A85" s="259"/>
      <c r="B85" s="187"/>
      <c r="C85" s="259"/>
      <c r="D85" s="259"/>
      <c r="E85" s="612" t="str">
        <f>E7</f>
        <v>SOŠ PZ Pezinok, rekonštrukcia ubytovne A a B</v>
      </c>
      <c r="F85" s="613"/>
      <c r="G85" s="613"/>
      <c r="H85" s="613"/>
      <c r="I85" s="259"/>
      <c r="J85" s="259"/>
      <c r="K85" s="259"/>
      <c r="L85" s="3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</row>
    <row r="86" spans="1:31" ht="12" customHeight="1" x14ac:dyDescent="0.2">
      <c r="B86" s="17"/>
      <c r="C86" s="257" t="s">
        <v>130</v>
      </c>
      <c r="L86" s="17"/>
    </row>
    <row r="87" spans="1:31" s="184" customFormat="1" ht="16.5" customHeight="1" x14ac:dyDescent="0.2">
      <c r="A87" s="259"/>
      <c r="B87" s="187"/>
      <c r="C87" s="259"/>
      <c r="D87" s="259"/>
      <c r="E87" s="612" t="s">
        <v>1902</v>
      </c>
      <c r="F87" s="615"/>
      <c r="G87" s="615"/>
      <c r="H87" s="615"/>
      <c r="I87" s="259"/>
      <c r="J87" s="259"/>
      <c r="K87" s="259"/>
      <c r="L87" s="39"/>
      <c r="S87" s="259"/>
      <c r="T87" s="259"/>
      <c r="U87" s="259"/>
      <c r="V87" s="259"/>
      <c r="W87" s="259"/>
      <c r="X87" s="259"/>
      <c r="Y87" s="259"/>
      <c r="Z87" s="259"/>
      <c r="AA87" s="259"/>
      <c r="AB87" s="259"/>
      <c r="AC87" s="259"/>
      <c r="AD87" s="259"/>
      <c r="AE87" s="259"/>
    </row>
    <row r="88" spans="1:31" s="184" customFormat="1" ht="12" customHeight="1" x14ac:dyDescent="0.2">
      <c r="A88" s="259"/>
      <c r="B88" s="187"/>
      <c r="C88" s="257" t="s">
        <v>132</v>
      </c>
      <c r="D88" s="259"/>
      <c r="E88" s="259"/>
      <c r="F88" s="259"/>
      <c r="G88" s="259"/>
      <c r="H88" s="259"/>
      <c r="I88" s="259"/>
      <c r="J88" s="259"/>
      <c r="K88" s="259"/>
      <c r="L88" s="39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</row>
    <row r="89" spans="1:31" s="184" customFormat="1" ht="16.5" customHeight="1" x14ac:dyDescent="0.2">
      <c r="A89" s="259"/>
      <c r="B89" s="187"/>
      <c r="C89" s="259"/>
      <c r="D89" s="259"/>
      <c r="E89" s="583" t="str">
        <f>E11</f>
        <v>02.03 - Vzduchotechnika</v>
      </c>
      <c r="F89" s="615"/>
      <c r="G89" s="615"/>
      <c r="H89" s="615"/>
      <c r="I89" s="259"/>
      <c r="J89" s="259"/>
      <c r="K89" s="259"/>
      <c r="L89" s="39"/>
      <c r="S89" s="259"/>
      <c r="T89" s="259"/>
      <c r="U89" s="259"/>
      <c r="V89" s="259"/>
      <c r="W89" s="259"/>
      <c r="X89" s="259"/>
      <c r="Y89" s="259"/>
      <c r="Z89" s="259"/>
      <c r="AA89" s="259"/>
      <c r="AB89" s="259"/>
      <c r="AC89" s="259"/>
      <c r="AD89" s="259"/>
      <c r="AE89" s="259"/>
    </row>
    <row r="90" spans="1:31" s="184" customFormat="1" ht="6.95" customHeight="1" x14ac:dyDescent="0.2">
      <c r="A90" s="259"/>
      <c r="B90" s="187"/>
      <c r="C90" s="259"/>
      <c r="D90" s="259"/>
      <c r="E90" s="259"/>
      <c r="F90" s="259"/>
      <c r="G90" s="259"/>
      <c r="H90" s="259"/>
      <c r="I90" s="259"/>
      <c r="J90" s="259"/>
      <c r="K90" s="259"/>
      <c r="L90" s="39"/>
      <c r="S90" s="259"/>
      <c r="T90" s="259"/>
      <c r="U90" s="259"/>
      <c r="V90" s="259"/>
      <c r="W90" s="259"/>
      <c r="X90" s="259"/>
      <c r="Y90" s="259"/>
      <c r="Z90" s="259"/>
      <c r="AA90" s="259"/>
      <c r="AB90" s="259"/>
      <c r="AC90" s="259"/>
      <c r="AD90" s="259"/>
      <c r="AE90" s="259"/>
    </row>
    <row r="91" spans="1:31" s="184" customFormat="1" ht="12" customHeight="1" x14ac:dyDescent="0.2">
      <c r="A91" s="259"/>
      <c r="B91" s="187"/>
      <c r="C91" s="257" t="s">
        <v>16</v>
      </c>
      <c r="D91" s="259"/>
      <c r="E91" s="259"/>
      <c r="F91" s="246" t="str">
        <f>F14</f>
        <v>Pezinok</v>
      </c>
      <c r="G91" s="259"/>
      <c r="H91" s="259"/>
      <c r="I91" s="257" t="s">
        <v>18</v>
      </c>
      <c r="J91" s="254" t="str">
        <f>IF(J14="","",J14)</f>
        <v/>
      </c>
      <c r="K91" s="259"/>
      <c r="L91" s="39"/>
      <c r="S91" s="259"/>
      <c r="T91" s="259"/>
      <c r="U91" s="259"/>
      <c r="V91" s="259"/>
      <c r="W91" s="259"/>
      <c r="X91" s="259"/>
      <c r="Y91" s="259"/>
      <c r="Z91" s="259"/>
      <c r="AA91" s="259"/>
      <c r="AB91" s="259"/>
      <c r="AC91" s="259"/>
      <c r="AD91" s="259"/>
      <c r="AE91" s="259"/>
    </row>
    <row r="92" spans="1:31" s="184" customFormat="1" ht="6.95" customHeight="1" x14ac:dyDescent="0.2">
      <c r="A92" s="259"/>
      <c r="B92" s="187"/>
      <c r="C92" s="259"/>
      <c r="D92" s="259"/>
      <c r="E92" s="259"/>
      <c r="F92" s="259"/>
      <c r="G92" s="259"/>
      <c r="H92" s="259"/>
      <c r="I92" s="259"/>
      <c r="J92" s="259"/>
      <c r="K92" s="259"/>
      <c r="L92" s="39"/>
      <c r="S92" s="259"/>
      <c r="T92" s="259"/>
      <c r="U92" s="259"/>
      <c r="V92" s="259"/>
      <c r="W92" s="259"/>
      <c r="X92" s="259"/>
      <c r="Y92" s="259"/>
      <c r="Z92" s="259"/>
      <c r="AA92" s="259"/>
      <c r="AB92" s="259"/>
      <c r="AC92" s="259"/>
      <c r="AD92" s="259"/>
      <c r="AE92" s="259"/>
    </row>
    <row r="93" spans="1:31" s="184" customFormat="1" ht="25.7" customHeight="1" x14ac:dyDescent="0.2">
      <c r="A93" s="259"/>
      <c r="B93" s="187"/>
      <c r="C93" s="257" t="s">
        <v>19</v>
      </c>
      <c r="D93" s="259"/>
      <c r="E93" s="259"/>
      <c r="F93" s="246" t="str">
        <f>E17</f>
        <v xml:space="preserve"> </v>
      </c>
      <c r="G93" s="259"/>
      <c r="H93" s="259"/>
      <c r="I93" s="257" t="s">
        <v>24</v>
      </c>
      <c r="J93" s="248" t="str">
        <f>E23</f>
        <v>Ing. arch. Rudolf Melčak, SKA</v>
      </c>
      <c r="K93" s="259"/>
      <c r="L93" s="39"/>
      <c r="S93" s="259"/>
      <c r="T93" s="259"/>
      <c r="U93" s="259"/>
      <c r="V93" s="259"/>
      <c r="W93" s="259"/>
      <c r="X93" s="259"/>
      <c r="Y93" s="259"/>
      <c r="Z93" s="259"/>
      <c r="AA93" s="259"/>
      <c r="AB93" s="259"/>
      <c r="AC93" s="259"/>
      <c r="AD93" s="259"/>
      <c r="AE93" s="259"/>
    </row>
    <row r="94" spans="1:31" s="184" customFormat="1" ht="15.2" customHeight="1" x14ac:dyDescent="0.2">
      <c r="A94" s="259"/>
      <c r="B94" s="187"/>
      <c r="C94" s="257" t="s">
        <v>23</v>
      </c>
      <c r="D94" s="259"/>
      <c r="E94" s="259"/>
      <c r="F94" s="246" t="str">
        <f>IF(E20="","",E20)</f>
        <v xml:space="preserve"> </v>
      </c>
      <c r="G94" s="259"/>
      <c r="H94" s="259"/>
      <c r="I94" s="257" t="s">
        <v>27</v>
      </c>
      <c r="J94" s="248" t="str">
        <f>E26</f>
        <v>Rosoft s.r.o.</v>
      </c>
      <c r="K94" s="259"/>
      <c r="L94" s="39"/>
      <c r="S94" s="259"/>
      <c r="T94" s="259"/>
      <c r="U94" s="259"/>
      <c r="V94" s="259"/>
      <c r="W94" s="259"/>
      <c r="X94" s="259"/>
      <c r="Y94" s="259"/>
      <c r="Z94" s="259"/>
      <c r="AA94" s="259"/>
      <c r="AB94" s="259"/>
      <c r="AC94" s="259"/>
      <c r="AD94" s="259"/>
      <c r="AE94" s="259"/>
    </row>
    <row r="95" spans="1:31" s="184" customFormat="1" ht="10.35" customHeight="1" x14ac:dyDescent="0.2">
      <c r="A95" s="259"/>
      <c r="B95" s="187"/>
      <c r="C95" s="259"/>
      <c r="D95" s="259"/>
      <c r="E95" s="259"/>
      <c r="F95" s="259"/>
      <c r="G95" s="259"/>
      <c r="H95" s="259"/>
      <c r="I95" s="259"/>
      <c r="J95" s="259"/>
      <c r="K95" s="259"/>
      <c r="L95" s="39"/>
      <c r="S95" s="259"/>
      <c r="T95" s="259"/>
      <c r="U95" s="259"/>
      <c r="V95" s="259"/>
      <c r="W95" s="259"/>
      <c r="X95" s="259"/>
      <c r="Y95" s="259"/>
      <c r="Z95" s="259"/>
      <c r="AA95" s="259"/>
      <c r="AB95" s="259"/>
      <c r="AC95" s="259"/>
      <c r="AD95" s="259"/>
      <c r="AE95" s="259"/>
    </row>
    <row r="96" spans="1:31" s="184" customFormat="1" ht="29.25" customHeight="1" x14ac:dyDescent="0.2">
      <c r="A96" s="259"/>
      <c r="B96" s="187"/>
      <c r="C96" s="115" t="s">
        <v>137</v>
      </c>
      <c r="D96" s="107"/>
      <c r="E96" s="107"/>
      <c r="F96" s="107"/>
      <c r="G96" s="107"/>
      <c r="H96" s="107"/>
      <c r="I96" s="107"/>
      <c r="J96" s="116" t="s">
        <v>138</v>
      </c>
      <c r="K96" s="107"/>
      <c r="L96" s="39"/>
      <c r="S96" s="259"/>
      <c r="T96" s="259"/>
      <c r="U96" s="259"/>
      <c r="V96" s="259"/>
      <c r="W96" s="259"/>
      <c r="X96" s="259"/>
      <c r="Y96" s="259"/>
      <c r="Z96" s="259"/>
      <c r="AA96" s="259"/>
      <c r="AB96" s="259"/>
      <c r="AC96" s="259"/>
      <c r="AD96" s="259"/>
      <c r="AE96" s="259"/>
    </row>
    <row r="97" spans="1:47" s="184" customFormat="1" ht="10.35" customHeight="1" x14ac:dyDescent="0.2">
      <c r="A97" s="259"/>
      <c r="B97" s="187"/>
      <c r="C97" s="259"/>
      <c r="D97" s="259"/>
      <c r="E97" s="259"/>
      <c r="F97" s="259"/>
      <c r="G97" s="259"/>
      <c r="H97" s="259"/>
      <c r="I97" s="259"/>
      <c r="J97" s="259"/>
      <c r="K97" s="259"/>
      <c r="L97" s="39"/>
      <c r="S97" s="259"/>
      <c r="T97" s="259"/>
      <c r="U97" s="259"/>
      <c r="V97" s="259"/>
      <c r="W97" s="259"/>
      <c r="X97" s="259"/>
      <c r="Y97" s="259"/>
      <c r="Z97" s="259"/>
      <c r="AA97" s="259"/>
      <c r="AB97" s="259"/>
      <c r="AC97" s="259"/>
      <c r="AD97" s="259"/>
      <c r="AE97" s="259"/>
    </row>
    <row r="98" spans="1:47" s="184" customFormat="1" ht="22.9" customHeight="1" x14ac:dyDescent="0.2">
      <c r="A98" s="259"/>
      <c r="B98" s="187"/>
      <c r="C98" s="117" t="s">
        <v>139</v>
      </c>
      <c r="D98" s="259"/>
      <c r="E98" s="259"/>
      <c r="F98" s="259"/>
      <c r="G98" s="259"/>
      <c r="H98" s="259"/>
      <c r="I98" s="259"/>
      <c r="J98" s="256"/>
      <c r="K98" s="259"/>
      <c r="L98" s="39"/>
      <c r="S98" s="259"/>
      <c r="T98" s="259"/>
      <c r="U98" s="259"/>
      <c r="V98" s="259"/>
      <c r="W98" s="259"/>
      <c r="X98" s="259"/>
      <c r="Y98" s="259"/>
      <c r="Z98" s="259"/>
      <c r="AA98" s="259"/>
      <c r="AB98" s="259"/>
      <c r="AC98" s="259"/>
      <c r="AD98" s="259"/>
      <c r="AE98" s="259"/>
      <c r="AU98" s="185"/>
    </row>
    <row r="99" spans="1:47" s="9" customFormat="1" ht="24.95" customHeight="1" x14ac:dyDescent="0.2">
      <c r="B99" s="118"/>
      <c r="D99" s="119" t="s">
        <v>221</v>
      </c>
      <c r="E99" s="120"/>
      <c r="F99" s="120"/>
      <c r="G99" s="120"/>
      <c r="H99" s="120"/>
      <c r="I99" s="120"/>
      <c r="J99" s="121"/>
      <c r="L99" s="118"/>
    </row>
    <row r="100" spans="1:47" s="244" customFormat="1" ht="19.899999999999999" customHeight="1" x14ac:dyDescent="0.2">
      <c r="B100" s="122"/>
      <c r="D100" s="123" t="s">
        <v>1418</v>
      </c>
      <c r="E100" s="124"/>
      <c r="F100" s="124"/>
      <c r="G100" s="124"/>
      <c r="H100" s="124"/>
      <c r="I100" s="124"/>
      <c r="J100" s="125"/>
      <c r="L100" s="122"/>
    </row>
    <row r="101" spans="1:47" s="244" customFormat="1" ht="19.899999999999999" customHeight="1" x14ac:dyDescent="0.2">
      <c r="B101" s="122"/>
      <c r="D101" s="123" t="s">
        <v>1419</v>
      </c>
      <c r="E101" s="124"/>
      <c r="F101" s="124"/>
      <c r="G101" s="124"/>
      <c r="H101" s="124"/>
      <c r="I101" s="124"/>
      <c r="J101" s="125"/>
      <c r="L101" s="122"/>
    </row>
    <row r="102" spans="1:47" s="244" customFormat="1" ht="19.899999999999999" customHeight="1" x14ac:dyDescent="0.2">
      <c r="B102" s="122"/>
      <c r="D102" s="123" t="s">
        <v>2194</v>
      </c>
      <c r="E102" s="124"/>
      <c r="F102" s="124"/>
      <c r="G102" s="124"/>
      <c r="H102" s="124"/>
      <c r="I102" s="124"/>
      <c r="J102" s="125"/>
      <c r="L102" s="122"/>
    </row>
    <row r="103" spans="1:47" s="244" customFormat="1" ht="19.899999999999999" customHeight="1" x14ac:dyDescent="0.2">
      <c r="B103" s="122"/>
      <c r="D103" s="123" t="s">
        <v>2195</v>
      </c>
      <c r="E103" s="124"/>
      <c r="F103" s="124"/>
      <c r="G103" s="124"/>
      <c r="H103" s="124"/>
      <c r="I103" s="124"/>
      <c r="J103" s="125"/>
      <c r="L103" s="122"/>
    </row>
    <row r="104" spans="1:47" s="184" customFormat="1" ht="21.75" customHeight="1" x14ac:dyDescent="0.2">
      <c r="A104" s="259"/>
      <c r="B104" s="187"/>
      <c r="C104" s="259"/>
      <c r="D104" s="259"/>
      <c r="E104" s="259"/>
      <c r="F104" s="259"/>
      <c r="G104" s="259"/>
      <c r="H104" s="259"/>
      <c r="I104" s="259"/>
      <c r="J104" s="259"/>
      <c r="K104" s="259"/>
      <c r="L104" s="39"/>
      <c r="S104" s="259"/>
      <c r="T104" s="259"/>
      <c r="U104" s="259"/>
      <c r="V104" s="259"/>
      <c r="W104" s="259"/>
      <c r="X104" s="259"/>
      <c r="Y104" s="259"/>
      <c r="Z104" s="259"/>
      <c r="AA104" s="259"/>
      <c r="AB104" s="259"/>
      <c r="AC104" s="259"/>
      <c r="AD104" s="259"/>
      <c r="AE104" s="259"/>
    </row>
    <row r="105" spans="1:47" s="184" customFormat="1" ht="6.95" customHeight="1" x14ac:dyDescent="0.2">
      <c r="A105" s="259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9"/>
      <c r="S105" s="259"/>
      <c r="T105" s="259"/>
      <c r="U105" s="259"/>
      <c r="V105" s="259"/>
      <c r="W105" s="259"/>
      <c r="X105" s="259"/>
      <c r="Y105" s="259"/>
      <c r="Z105" s="259"/>
      <c r="AA105" s="259"/>
      <c r="AB105" s="259"/>
      <c r="AC105" s="259"/>
      <c r="AD105" s="259"/>
      <c r="AE105" s="259"/>
    </row>
    <row r="109" spans="1:47" s="184" customFormat="1" ht="6.95" customHeight="1" x14ac:dyDescent="0.2">
      <c r="A109" s="259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9"/>
      <c r="S109" s="259"/>
      <c r="T109" s="259"/>
      <c r="U109" s="259"/>
      <c r="V109" s="259"/>
      <c r="W109" s="259"/>
      <c r="X109" s="259"/>
      <c r="Y109" s="259"/>
      <c r="Z109" s="259"/>
      <c r="AA109" s="259"/>
      <c r="AB109" s="259"/>
      <c r="AC109" s="259"/>
      <c r="AD109" s="259"/>
      <c r="AE109" s="259"/>
    </row>
    <row r="110" spans="1:47" s="184" customFormat="1" ht="24.95" customHeight="1" x14ac:dyDescent="0.2">
      <c r="A110" s="259"/>
      <c r="B110" s="187"/>
      <c r="C110" s="18" t="s">
        <v>146</v>
      </c>
      <c r="D110" s="259"/>
      <c r="E110" s="259"/>
      <c r="F110" s="259"/>
      <c r="G110" s="259"/>
      <c r="H110" s="259"/>
      <c r="I110" s="259"/>
      <c r="J110" s="259"/>
      <c r="K110" s="259"/>
      <c r="L110" s="39"/>
      <c r="S110" s="259"/>
      <c r="T110" s="259"/>
      <c r="U110" s="259"/>
      <c r="V110" s="259"/>
      <c r="W110" s="259"/>
      <c r="X110" s="259"/>
      <c r="Y110" s="259"/>
      <c r="Z110" s="259"/>
      <c r="AA110" s="259"/>
      <c r="AB110" s="259"/>
      <c r="AC110" s="259"/>
      <c r="AD110" s="259"/>
      <c r="AE110" s="259"/>
    </row>
    <row r="111" spans="1:47" s="184" customFormat="1" ht="6.95" customHeight="1" x14ac:dyDescent="0.2">
      <c r="A111" s="259"/>
      <c r="B111" s="187"/>
      <c r="C111" s="259"/>
      <c r="D111" s="259"/>
      <c r="E111" s="259"/>
      <c r="F111" s="259"/>
      <c r="G111" s="259"/>
      <c r="H111" s="259"/>
      <c r="I111" s="259"/>
      <c r="J111" s="259"/>
      <c r="K111" s="259"/>
      <c r="L111" s="39"/>
      <c r="S111" s="259"/>
      <c r="T111" s="259"/>
      <c r="U111" s="259"/>
      <c r="V111" s="259"/>
      <c r="W111" s="259"/>
      <c r="X111" s="259"/>
      <c r="Y111" s="259"/>
      <c r="Z111" s="259"/>
      <c r="AA111" s="259"/>
      <c r="AB111" s="259"/>
      <c r="AC111" s="259"/>
      <c r="AD111" s="259"/>
      <c r="AE111" s="259"/>
    </row>
    <row r="112" spans="1:47" s="184" customFormat="1" ht="12" customHeight="1" x14ac:dyDescent="0.2">
      <c r="A112" s="259"/>
      <c r="B112" s="187"/>
      <c r="C112" s="257" t="s">
        <v>13</v>
      </c>
      <c r="D112" s="259"/>
      <c r="E112" s="259"/>
      <c r="F112" s="259"/>
      <c r="G112" s="259"/>
      <c r="H112" s="259"/>
      <c r="I112" s="259"/>
      <c r="J112" s="259"/>
      <c r="K112" s="259"/>
      <c r="L112" s="39"/>
      <c r="S112" s="259"/>
      <c r="T112" s="259"/>
      <c r="U112" s="259"/>
      <c r="V112" s="259"/>
      <c r="W112" s="259"/>
      <c r="X112" s="259"/>
      <c r="Y112" s="259"/>
      <c r="Z112" s="259"/>
      <c r="AA112" s="259"/>
      <c r="AB112" s="259"/>
      <c r="AC112" s="259"/>
      <c r="AD112" s="259"/>
      <c r="AE112" s="259"/>
    </row>
    <row r="113" spans="1:65" s="184" customFormat="1" ht="16.5" customHeight="1" x14ac:dyDescent="0.2">
      <c r="A113" s="259"/>
      <c r="B113" s="187"/>
      <c r="C113" s="259"/>
      <c r="D113" s="259"/>
      <c r="E113" s="612" t="str">
        <f>E7</f>
        <v>SOŠ PZ Pezinok, rekonštrukcia ubytovne A a B</v>
      </c>
      <c r="F113" s="613"/>
      <c r="G113" s="613"/>
      <c r="H113" s="613"/>
      <c r="I113" s="259"/>
      <c r="J113" s="259"/>
      <c r="K113" s="259"/>
      <c r="L113" s="39"/>
      <c r="S113" s="259"/>
      <c r="T113" s="259"/>
      <c r="U113" s="259"/>
      <c r="V113" s="259"/>
      <c r="W113" s="259"/>
      <c r="X113" s="259"/>
      <c r="Y113" s="259"/>
      <c r="Z113" s="259"/>
      <c r="AA113" s="259"/>
      <c r="AB113" s="259"/>
      <c r="AC113" s="259"/>
      <c r="AD113" s="259"/>
      <c r="AE113" s="259"/>
    </row>
    <row r="114" spans="1:65" ht="12" customHeight="1" x14ac:dyDescent="0.2">
      <c r="B114" s="17"/>
      <c r="C114" s="257" t="s">
        <v>130</v>
      </c>
      <c r="L114" s="17"/>
    </row>
    <row r="115" spans="1:65" s="184" customFormat="1" ht="16.5" customHeight="1" x14ac:dyDescent="0.2">
      <c r="A115" s="259"/>
      <c r="B115" s="187"/>
      <c r="C115" s="259"/>
      <c r="D115" s="259"/>
      <c r="E115" s="612" t="s">
        <v>1902</v>
      </c>
      <c r="F115" s="615"/>
      <c r="G115" s="615"/>
      <c r="H115" s="615"/>
      <c r="I115" s="259"/>
      <c r="J115" s="259"/>
      <c r="K115" s="259"/>
      <c r="L115" s="39"/>
      <c r="S115" s="259"/>
      <c r="T115" s="259"/>
      <c r="U115" s="259"/>
      <c r="V115" s="259"/>
      <c r="W115" s="259"/>
      <c r="X115" s="259"/>
      <c r="Y115" s="259"/>
      <c r="Z115" s="259"/>
      <c r="AA115" s="259"/>
      <c r="AB115" s="259"/>
      <c r="AC115" s="259"/>
      <c r="AD115" s="259"/>
      <c r="AE115" s="259"/>
    </row>
    <row r="116" spans="1:65" s="184" customFormat="1" ht="12" customHeight="1" x14ac:dyDescent="0.2">
      <c r="A116" s="259"/>
      <c r="B116" s="187"/>
      <c r="C116" s="257" t="s">
        <v>132</v>
      </c>
      <c r="D116" s="259"/>
      <c r="E116" s="259"/>
      <c r="F116" s="259"/>
      <c r="G116" s="259"/>
      <c r="H116" s="259"/>
      <c r="I116" s="259"/>
      <c r="J116" s="259"/>
      <c r="K116" s="259"/>
      <c r="L116" s="39"/>
      <c r="S116" s="259"/>
      <c r="T116" s="259"/>
      <c r="U116" s="259"/>
      <c r="V116" s="259"/>
      <c r="W116" s="259"/>
      <c r="X116" s="259"/>
      <c r="Y116" s="259"/>
      <c r="Z116" s="259"/>
      <c r="AA116" s="259"/>
      <c r="AB116" s="259"/>
      <c r="AC116" s="259"/>
      <c r="AD116" s="259"/>
      <c r="AE116" s="259"/>
    </row>
    <row r="117" spans="1:65" s="184" customFormat="1" ht="16.5" customHeight="1" x14ac:dyDescent="0.2">
      <c r="A117" s="259"/>
      <c r="B117" s="187"/>
      <c r="C117" s="259"/>
      <c r="D117" s="259"/>
      <c r="E117" s="583" t="str">
        <f>E11</f>
        <v>02.03 - Vzduchotechnika</v>
      </c>
      <c r="F117" s="615"/>
      <c r="G117" s="615"/>
      <c r="H117" s="615"/>
      <c r="I117" s="259"/>
      <c r="J117" s="259"/>
      <c r="K117" s="259"/>
      <c r="L117" s="39"/>
      <c r="S117" s="259"/>
      <c r="T117" s="259"/>
      <c r="U117" s="259"/>
      <c r="V117" s="259"/>
      <c r="W117" s="259"/>
      <c r="X117" s="259"/>
      <c r="Y117" s="259"/>
      <c r="Z117" s="259"/>
      <c r="AA117" s="259"/>
      <c r="AB117" s="259"/>
      <c r="AC117" s="259"/>
      <c r="AD117" s="259"/>
      <c r="AE117" s="259"/>
    </row>
    <row r="118" spans="1:65" s="184" customFormat="1" ht="6.95" customHeight="1" x14ac:dyDescent="0.2">
      <c r="A118" s="259"/>
      <c r="B118" s="187"/>
      <c r="C118" s="259"/>
      <c r="D118" s="259"/>
      <c r="E118" s="259"/>
      <c r="F118" s="259"/>
      <c r="G118" s="259"/>
      <c r="H118" s="259"/>
      <c r="I118" s="259"/>
      <c r="J118" s="259"/>
      <c r="K118" s="259"/>
      <c r="L118" s="39"/>
      <c r="S118" s="259"/>
      <c r="T118" s="259"/>
      <c r="U118" s="259"/>
      <c r="V118" s="259"/>
      <c r="W118" s="259"/>
      <c r="X118" s="259"/>
      <c r="Y118" s="259"/>
      <c r="Z118" s="259"/>
      <c r="AA118" s="259"/>
      <c r="AB118" s="259"/>
      <c r="AC118" s="259"/>
      <c r="AD118" s="259"/>
      <c r="AE118" s="259"/>
    </row>
    <row r="119" spans="1:65" s="184" customFormat="1" ht="12" customHeight="1" x14ac:dyDescent="0.2">
      <c r="A119" s="259"/>
      <c r="B119" s="187"/>
      <c r="C119" s="257" t="s">
        <v>16</v>
      </c>
      <c r="D119" s="259"/>
      <c r="E119" s="259"/>
      <c r="F119" s="246" t="str">
        <f>F14</f>
        <v>Pezinok</v>
      </c>
      <c r="G119" s="259"/>
      <c r="H119" s="259"/>
      <c r="I119" s="257" t="s">
        <v>18</v>
      </c>
      <c r="J119" s="254" t="str">
        <f>IF(J14="","",J14)</f>
        <v/>
      </c>
      <c r="K119" s="259"/>
      <c r="L119" s="39"/>
      <c r="S119" s="259"/>
      <c r="T119" s="259"/>
      <c r="U119" s="259"/>
      <c r="V119" s="259"/>
      <c r="W119" s="259"/>
      <c r="X119" s="259"/>
      <c r="Y119" s="259"/>
      <c r="Z119" s="259"/>
      <c r="AA119" s="259"/>
      <c r="AB119" s="259"/>
      <c r="AC119" s="259"/>
      <c r="AD119" s="259"/>
      <c r="AE119" s="259"/>
    </row>
    <row r="120" spans="1:65" s="184" customFormat="1" ht="6.95" customHeight="1" x14ac:dyDescent="0.2">
      <c r="A120" s="259"/>
      <c r="B120" s="187"/>
      <c r="C120" s="259"/>
      <c r="D120" s="259"/>
      <c r="E120" s="259"/>
      <c r="F120" s="259"/>
      <c r="G120" s="259"/>
      <c r="H120" s="259"/>
      <c r="I120" s="259"/>
      <c r="J120" s="259"/>
      <c r="K120" s="259"/>
      <c r="L120" s="39"/>
      <c r="S120" s="259"/>
      <c r="T120" s="259"/>
      <c r="U120" s="259"/>
      <c r="V120" s="259"/>
      <c r="W120" s="259"/>
      <c r="X120" s="259"/>
      <c r="Y120" s="259"/>
      <c r="Z120" s="259"/>
      <c r="AA120" s="259"/>
      <c r="AB120" s="259"/>
      <c r="AC120" s="259"/>
      <c r="AD120" s="259"/>
      <c r="AE120" s="259"/>
    </row>
    <row r="121" spans="1:65" s="184" customFormat="1" ht="25.7" customHeight="1" x14ac:dyDescent="0.2">
      <c r="A121" s="259"/>
      <c r="B121" s="187"/>
      <c r="C121" s="257" t="s">
        <v>19</v>
      </c>
      <c r="D121" s="259"/>
      <c r="E121" s="259"/>
      <c r="F121" s="246" t="str">
        <f>E17</f>
        <v xml:space="preserve"> </v>
      </c>
      <c r="G121" s="259"/>
      <c r="H121" s="259"/>
      <c r="I121" s="257" t="s">
        <v>24</v>
      </c>
      <c r="J121" s="248" t="str">
        <f>E23</f>
        <v>Ing. arch. Rudolf Melčak, SKA</v>
      </c>
      <c r="K121" s="259"/>
      <c r="L121" s="39"/>
      <c r="S121" s="259"/>
      <c r="T121" s="259"/>
      <c r="U121" s="259"/>
      <c r="V121" s="259"/>
      <c r="W121" s="259"/>
      <c r="X121" s="259"/>
      <c r="Y121" s="259"/>
      <c r="Z121" s="259"/>
      <c r="AA121" s="259"/>
      <c r="AB121" s="259"/>
      <c r="AC121" s="259"/>
      <c r="AD121" s="259"/>
      <c r="AE121" s="259"/>
    </row>
    <row r="122" spans="1:65" s="184" customFormat="1" ht="15.2" customHeight="1" x14ac:dyDescent="0.2">
      <c r="A122" s="259"/>
      <c r="B122" s="187"/>
      <c r="C122" s="257" t="s">
        <v>23</v>
      </c>
      <c r="D122" s="259"/>
      <c r="E122" s="259"/>
      <c r="F122" s="246" t="str">
        <f>IF(E20="","",E20)</f>
        <v xml:space="preserve"> </v>
      </c>
      <c r="G122" s="259"/>
      <c r="H122" s="259"/>
      <c r="I122" s="257" t="s">
        <v>27</v>
      </c>
      <c r="J122" s="248" t="str">
        <f>E26</f>
        <v>Rosoft s.r.o.</v>
      </c>
      <c r="K122" s="259"/>
      <c r="L122" s="39"/>
      <c r="S122" s="259"/>
      <c r="T122" s="259"/>
      <c r="U122" s="259"/>
      <c r="V122" s="259"/>
      <c r="W122" s="259"/>
      <c r="X122" s="259"/>
      <c r="Y122" s="259"/>
      <c r="Z122" s="259"/>
      <c r="AA122" s="259"/>
      <c r="AB122" s="259"/>
      <c r="AC122" s="259"/>
      <c r="AD122" s="259"/>
      <c r="AE122" s="259"/>
    </row>
    <row r="123" spans="1:65" s="184" customFormat="1" ht="10.35" customHeight="1" x14ac:dyDescent="0.2">
      <c r="A123" s="259"/>
      <c r="B123" s="187"/>
      <c r="C123" s="259"/>
      <c r="D123" s="259"/>
      <c r="E123" s="259"/>
      <c r="F123" s="259"/>
      <c r="G123" s="259"/>
      <c r="H123" s="259"/>
      <c r="I123" s="259"/>
      <c r="J123" s="259"/>
      <c r="K123" s="259"/>
      <c r="L123" s="39"/>
      <c r="S123" s="259"/>
      <c r="T123" s="259"/>
      <c r="U123" s="259"/>
      <c r="V123" s="259"/>
      <c r="W123" s="259"/>
      <c r="X123" s="259"/>
      <c r="Y123" s="259"/>
      <c r="Z123" s="259"/>
      <c r="AA123" s="259"/>
      <c r="AB123" s="259"/>
      <c r="AC123" s="259"/>
      <c r="AD123" s="259"/>
      <c r="AE123" s="259"/>
    </row>
    <row r="124" spans="1:65" s="11" customFormat="1" ht="29.25" customHeight="1" x14ac:dyDescent="0.2">
      <c r="A124" s="126"/>
      <c r="B124" s="127"/>
      <c r="C124" s="128" t="s">
        <v>147</v>
      </c>
      <c r="D124" s="129" t="s">
        <v>55</v>
      </c>
      <c r="E124" s="129" t="s">
        <v>51</v>
      </c>
      <c r="F124" s="129" t="s">
        <v>52</v>
      </c>
      <c r="G124" s="129" t="s">
        <v>148</v>
      </c>
      <c r="H124" s="129" t="s">
        <v>149</v>
      </c>
      <c r="I124" s="129" t="s">
        <v>150</v>
      </c>
      <c r="J124" s="130" t="s">
        <v>138</v>
      </c>
      <c r="K124" s="131" t="s">
        <v>151</v>
      </c>
      <c r="L124" s="132"/>
      <c r="M124" s="59"/>
      <c r="N124" s="60"/>
      <c r="O124" s="60"/>
      <c r="P124" s="60"/>
      <c r="Q124" s="60"/>
      <c r="R124" s="60"/>
      <c r="S124" s="60"/>
      <c r="T124" s="61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</row>
    <row r="125" spans="1:65" s="184" customFormat="1" ht="22.9" customHeight="1" x14ac:dyDescent="0.25">
      <c r="A125" s="259"/>
      <c r="B125" s="187"/>
      <c r="C125" s="66" t="s">
        <v>139</v>
      </c>
      <c r="D125" s="259"/>
      <c r="E125" s="259"/>
      <c r="F125" s="259"/>
      <c r="G125" s="259"/>
      <c r="H125" s="259"/>
      <c r="I125" s="259"/>
      <c r="J125" s="133"/>
      <c r="K125" s="259"/>
      <c r="L125" s="187"/>
      <c r="M125" s="62"/>
      <c r="N125" s="53"/>
      <c r="O125" s="63"/>
      <c r="P125" s="134"/>
      <c r="Q125" s="63"/>
      <c r="R125" s="134"/>
      <c r="S125" s="63"/>
      <c r="T125" s="135"/>
      <c r="U125" s="259"/>
      <c r="V125" s="259"/>
      <c r="W125" s="259"/>
      <c r="X125" s="259"/>
      <c r="Y125" s="259"/>
      <c r="Z125" s="259"/>
      <c r="AA125" s="259"/>
      <c r="AB125" s="259"/>
      <c r="AC125" s="259"/>
      <c r="AD125" s="259"/>
      <c r="AE125" s="259"/>
      <c r="AT125" s="185"/>
      <c r="AU125" s="185"/>
      <c r="BK125" s="136"/>
    </row>
    <row r="126" spans="1:65" s="12" customFormat="1" ht="25.9" customHeight="1" x14ac:dyDescent="0.2">
      <c r="B126" s="137"/>
      <c r="D126" s="138" t="s">
        <v>69</v>
      </c>
      <c r="E126" s="139" t="s">
        <v>255</v>
      </c>
      <c r="F126" s="139" t="s">
        <v>256</v>
      </c>
      <c r="J126" s="140"/>
      <c r="L126" s="137"/>
      <c r="M126" s="141"/>
      <c r="N126" s="142"/>
      <c r="O126" s="142"/>
      <c r="P126" s="143"/>
      <c r="Q126" s="142"/>
      <c r="R126" s="143"/>
      <c r="S126" s="142"/>
      <c r="T126" s="144"/>
      <c r="AR126" s="138"/>
      <c r="AT126" s="145"/>
      <c r="AU126" s="145"/>
      <c r="AY126" s="138"/>
      <c r="BK126" s="146"/>
    </row>
    <row r="127" spans="1:65" s="12" customFormat="1" ht="22.9" customHeight="1" x14ac:dyDescent="0.2">
      <c r="B127" s="137"/>
      <c r="D127" s="138" t="s">
        <v>69</v>
      </c>
      <c r="E127" s="147" t="s">
        <v>1423</v>
      </c>
      <c r="F127" s="147" t="s">
        <v>1424</v>
      </c>
      <c r="J127" s="148"/>
      <c r="L127" s="137"/>
      <c r="M127" s="141"/>
      <c r="N127" s="142"/>
      <c r="O127" s="142"/>
      <c r="P127" s="143"/>
      <c r="Q127" s="142"/>
      <c r="R127" s="143"/>
      <c r="S127" s="142"/>
      <c r="T127" s="144"/>
      <c r="AR127" s="138"/>
      <c r="AT127" s="145"/>
      <c r="AU127" s="145"/>
      <c r="AY127" s="138"/>
      <c r="BK127" s="146"/>
    </row>
    <row r="128" spans="1:65" s="184" customFormat="1" ht="16.5" customHeight="1" x14ac:dyDescent="0.2">
      <c r="A128" s="259"/>
      <c r="B128" s="188"/>
      <c r="C128" s="189" t="s">
        <v>77</v>
      </c>
      <c r="D128" s="189" t="s">
        <v>162</v>
      </c>
      <c r="E128" s="151" t="s">
        <v>1425</v>
      </c>
      <c r="F128" s="152" t="s">
        <v>1426</v>
      </c>
      <c r="G128" s="153" t="s">
        <v>266</v>
      </c>
      <c r="H128" s="190">
        <v>1</v>
      </c>
      <c r="I128" s="191"/>
      <c r="J128" s="191"/>
      <c r="K128" s="192"/>
      <c r="L128" s="187"/>
      <c r="M128" s="193"/>
      <c r="N128" s="194"/>
      <c r="O128" s="195"/>
      <c r="P128" s="195"/>
      <c r="Q128" s="195"/>
      <c r="R128" s="195"/>
      <c r="S128" s="195"/>
      <c r="T128" s="196"/>
      <c r="U128" s="259"/>
      <c r="V128" s="259"/>
      <c r="W128" s="259"/>
      <c r="X128" s="259"/>
      <c r="Y128" s="259"/>
      <c r="Z128" s="259"/>
      <c r="AA128" s="259"/>
      <c r="AB128" s="259"/>
      <c r="AC128" s="259"/>
      <c r="AD128" s="259"/>
      <c r="AE128" s="259"/>
      <c r="AR128" s="197"/>
      <c r="AT128" s="197"/>
      <c r="AU128" s="197"/>
      <c r="AY128" s="185"/>
      <c r="BE128" s="198"/>
      <c r="BF128" s="198"/>
      <c r="BG128" s="198"/>
      <c r="BH128" s="198"/>
      <c r="BI128" s="198"/>
      <c r="BJ128" s="185"/>
      <c r="BK128" s="198"/>
      <c r="BL128" s="185"/>
      <c r="BM128" s="197"/>
    </row>
    <row r="129" spans="1:65" s="12" customFormat="1" ht="22.9" customHeight="1" x14ac:dyDescent="0.2">
      <c r="B129" s="137"/>
      <c r="D129" s="138" t="s">
        <v>69</v>
      </c>
      <c r="E129" s="147" t="s">
        <v>1427</v>
      </c>
      <c r="F129" s="147" t="s">
        <v>1428</v>
      </c>
      <c r="J129" s="148"/>
      <c r="L129" s="137"/>
      <c r="M129" s="141"/>
      <c r="N129" s="142"/>
      <c r="O129" s="142"/>
      <c r="P129" s="143"/>
      <c r="Q129" s="142"/>
      <c r="R129" s="143"/>
      <c r="S129" s="142"/>
      <c r="T129" s="144"/>
      <c r="AR129" s="138"/>
      <c r="AT129" s="145"/>
      <c r="AU129" s="145"/>
      <c r="AY129" s="138"/>
      <c r="BK129" s="146"/>
    </row>
    <row r="130" spans="1:65" s="184" customFormat="1" ht="39" customHeight="1" x14ac:dyDescent="0.2">
      <c r="A130" s="259"/>
      <c r="B130" s="188"/>
      <c r="C130" s="167" t="s">
        <v>118</v>
      </c>
      <c r="D130" s="167" t="s">
        <v>261</v>
      </c>
      <c r="E130" s="168" t="s">
        <v>1432</v>
      </c>
      <c r="F130" s="224" t="s">
        <v>1753</v>
      </c>
      <c r="G130" s="170" t="s">
        <v>266</v>
      </c>
      <c r="H130" s="171">
        <v>67</v>
      </c>
      <c r="I130" s="172"/>
      <c r="J130" s="172"/>
      <c r="K130" s="173"/>
      <c r="L130" s="174"/>
      <c r="M130" s="175"/>
      <c r="N130" s="176"/>
      <c r="O130" s="195"/>
      <c r="P130" s="195"/>
      <c r="Q130" s="195"/>
      <c r="R130" s="195"/>
      <c r="S130" s="195"/>
      <c r="T130" s="196"/>
      <c r="U130" s="259"/>
      <c r="V130" s="259"/>
      <c r="W130" s="259"/>
      <c r="X130" s="259"/>
      <c r="Y130" s="259"/>
      <c r="Z130" s="259"/>
      <c r="AA130" s="259"/>
      <c r="AB130" s="259"/>
      <c r="AC130" s="259"/>
      <c r="AD130" s="259"/>
      <c r="AE130" s="259"/>
      <c r="AR130" s="197"/>
      <c r="AT130" s="197"/>
      <c r="AU130" s="197"/>
      <c r="AY130" s="185"/>
      <c r="BE130" s="198"/>
      <c r="BF130" s="198"/>
      <c r="BG130" s="198"/>
      <c r="BH130" s="198"/>
      <c r="BI130" s="198"/>
      <c r="BJ130" s="185"/>
      <c r="BK130" s="198"/>
      <c r="BL130" s="185"/>
      <c r="BM130" s="197"/>
    </row>
    <row r="131" spans="1:65" s="184" customFormat="1" ht="39" customHeight="1" x14ac:dyDescent="0.2">
      <c r="A131" s="259"/>
      <c r="B131" s="188"/>
      <c r="C131" s="167" t="s">
        <v>172</v>
      </c>
      <c r="D131" s="167" t="s">
        <v>261</v>
      </c>
      <c r="E131" s="168" t="s">
        <v>1430</v>
      </c>
      <c r="F131" s="224" t="s">
        <v>2196</v>
      </c>
      <c r="G131" s="170" t="s">
        <v>266</v>
      </c>
      <c r="H131" s="171">
        <v>4</v>
      </c>
      <c r="I131" s="172"/>
      <c r="J131" s="172"/>
      <c r="K131" s="173"/>
      <c r="L131" s="174"/>
      <c r="M131" s="175"/>
      <c r="N131" s="176"/>
      <c r="O131" s="195"/>
      <c r="P131" s="195"/>
      <c r="Q131" s="195"/>
      <c r="R131" s="195"/>
      <c r="S131" s="195"/>
      <c r="T131" s="196"/>
      <c r="U131" s="259"/>
      <c r="V131" s="259"/>
      <c r="W131" s="259"/>
      <c r="X131" s="259"/>
      <c r="Y131" s="259"/>
      <c r="Z131" s="259"/>
      <c r="AA131" s="259"/>
      <c r="AB131" s="259"/>
      <c r="AC131" s="259"/>
      <c r="AD131" s="259"/>
      <c r="AE131" s="259"/>
      <c r="AR131" s="197"/>
      <c r="AT131" s="197"/>
      <c r="AU131" s="197"/>
      <c r="AY131" s="185"/>
      <c r="BE131" s="198"/>
      <c r="BF131" s="198"/>
      <c r="BG131" s="198"/>
      <c r="BH131" s="198"/>
      <c r="BI131" s="198"/>
      <c r="BJ131" s="185"/>
      <c r="BK131" s="198"/>
      <c r="BL131" s="185"/>
      <c r="BM131" s="197"/>
    </row>
    <row r="132" spans="1:65" s="184" customFormat="1" ht="16.5" customHeight="1" x14ac:dyDescent="0.2">
      <c r="A132" s="259"/>
      <c r="B132" s="188"/>
      <c r="C132" s="167" t="s">
        <v>165</v>
      </c>
      <c r="D132" s="167" t="s">
        <v>261</v>
      </c>
      <c r="E132" s="168" t="s">
        <v>1433</v>
      </c>
      <c r="F132" s="169" t="s">
        <v>1434</v>
      </c>
      <c r="G132" s="170" t="s">
        <v>266</v>
      </c>
      <c r="H132" s="171">
        <v>10</v>
      </c>
      <c r="I132" s="172"/>
      <c r="J132" s="172"/>
      <c r="K132" s="173"/>
      <c r="L132" s="174"/>
      <c r="M132" s="175"/>
      <c r="N132" s="176"/>
      <c r="O132" s="195"/>
      <c r="P132" s="195"/>
      <c r="Q132" s="195"/>
      <c r="R132" s="195"/>
      <c r="S132" s="195"/>
      <c r="T132" s="196"/>
      <c r="U132" s="259"/>
      <c r="V132" s="259"/>
      <c r="W132" s="259"/>
      <c r="X132" s="259"/>
      <c r="Y132" s="259"/>
      <c r="Z132" s="259"/>
      <c r="AA132" s="259"/>
      <c r="AB132" s="259"/>
      <c r="AC132" s="259"/>
      <c r="AD132" s="259"/>
      <c r="AE132" s="259"/>
      <c r="AR132" s="197"/>
      <c r="AT132" s="197"/>
      <c r="AU132" s="197"/>
      <c r="AY132" s="185"/>
      <c r="BE132" s="198"/>
      <c r="BF132" s="198"/>
      <c r="BG132" s="198"/>
      <c r="BH132" s="198"/>
      <c r="BI132" s="198"/>
      <c r="BJ132" s="185"/>
      <c r="BK132" s="198"/>
      <c r="BL132" s="185"/>
      <c r="BM132" s="197"/>
    </row>
    <row r="133" spans="1:65" s="184" customFormat="1" ht="24.2" customHeight="1" x14ac:dyDescent="0.2">
      <c r="A133" s="259"/>
      <c r="B133" s="188"/>
      <c r="C133" s="167" t="s">
        <v>177</v>
      </c>
      <c r="D133" s="167" t="s">
        <v>261</v>
      </c>
      <c r="E133" s="168" t="s">
        <v>1437</v>
      </c>
      <c r="F133" s="169" t="s">
        <v>1438</v>
      </c>
      <c r="G133" s="170" t="s">
        <v>421</v>
      </c>
      <c r="H133" s="171">
        <v>72</v>
      </c>
      <c r="I133" s="172"/>
      <c r="J133" s="172"/>
      <c r="K133" s="173"/>
      <c r="L133" s="174"/>
      <c r="M133" s="175"/>
      <c r="N133" s="176"/>
      <c r="O133" s="195"/>
      <c r="P133" s="195"/>
      <c r="Q133" s="195"/>
      <c r="R133" s="195"/>
      <c r="S133" s="195"/>
      <c r="T133" s="196"/>
      <c r="U133" s="259"/>
      <c r="V133" s="259"/>
      <c r="W133" s="259"/>
      <c r="X133" s="259"/>
      <c r="Y133" s="259"/>
      <c r="Z133" s="259"/>
      <c r="AA133" s="259"/>
      <c r="AB133" s="259"/>
      <c r="AC133" s="259"/>
      <c r="AD133" s="259"/>
      <c r="AE133" s="259"/>
      <c r="AR133" s="197"/>
      <c r="AT133" s="197"/>
      <c r="AU133" s="197"/>
      <c r="AY133" s="185"/>
      <c r="BE133" s="198"/>
      <c r="BF133" s="198"/>
      <c r="BG133" s="198"/>
      <c r="BH133" s="198"/>
      <c r="BI133" s="198"/>
      <c r="BJ133" s="185"/>
      <c r="BK133" s="198"/>
      <c r="BL133" s="185"/>
      <c r="BM133" s="197"/>
    </row>
    <row r="134" spans="1:65" s="184" customFormat="1" ht="24.2" customHeight="1" x14ac:dyDescent="0.2">
      <c r="A134" s="259"/>
      <c r="B134" s="188"/>
      <c r="C134" s="167" t="s">
        <v>180</v>
      </c>
      <c r="D134" s="167" t="s">
        <v>261</v>
      </c>
      <c r="E134" s="168" t="s">
        <v>2197</v>
      </c>
      <c r="F134" s="169" t="s">
        <v>2198</v>
      </c>
      <c r="G134" s="170" t="s">
        <v>421</v>
      </c>
      <c r="H134" s="171">
        <v>40</v>
      </c>
      <c r="I134" s="172"/>
      <c r="J134" s="172"/>
      <c r="K134" s="173"/>
      <c r="L134" s="174"/>
      <c r="M134" s="175"/>
      <c r="N134" s="176"/>
      <c r="O134" s="195"/>
      <c r="P134" s="195"/>
      <c r="Q134" s="195"/>
      <c r="R134" s="195"/>
      <c r="S134" s="195"/>
      <c r="T134" s="196"/>
      <c r="U134" s="259"/>
      <c r="V134" s="259"/>
      <c r="W134" s="259"/>
      <c r="X134" s="259"/>
      <c r="Y134" s="259"/>
      <c r="Z134" s="259"/>
      <c r="AA134" s="259"/>
      <c r="AB134" s="259"/>
      <c r="AC134" s="259"/>
      <c r="AD134" s="259"/>
      <c r="AE134" s="259"/>
      <c r="AR134" s="197"/>
      <c r="AT134" s="197"/>
      <c r="AU134" s="197"/>
      <c r="AY134" s="185"/>
      <c r="BE134" s="198"/>
      <c r="BF134" s="198"/>
      <c r="BG134" s="198"/>
      <c r="BH134" s="198"/>
      <c r="BI134" s="198"/>
      <c r="BJ134" s="185"/>
      <c r="BK134" s="198"/>
      <c r="BL134" s="185"/>
      <c r="BM134" s="197"/>
    </row>
    <row r="135" spans="1:65" s="184" customFormat="1" ht="24.2" customHeight="1" x14ac:dyDescent="0.2">
      <c r="A135" s="259"/>
      <c r="B135" s="188"/>
      <c r="C135" s="167" t="s">
        <v>183</v>
      </c>
      <c r="D135" s="167" t="s">
        <v>261</v>
      </c>
      <c r="E135" s="168" t="s">
        <v>1441</v>
      </c>
      <c r="F135" s="169" t="s">
        <v>1442</v>
      </c>
      <c r="G135" s="170" t="s">
        <v>421</v>
      </c>
      <c r="H135" s="171">
        <v>19</v>
      </c>
      <c r="I135" s="172"/>
      <c r="J135" s="172"/>
      <c r="K135" s="173"/>
      <c r="L135" s="174"/>
      <c r="M135" s="175"/>
      <c r="N135" s="176"/>
      <c r="O135" s="195"/>
      <c r="P135" s="195"/>
      <c r="Q135" s="195"/>
      <c r="R135" s="195"/>
      <c r="S135" s="195"/>
      <c r="T135" s="196"/>
      <c r="U135" s="259"/>
      <c r="V135" s="259"/>
      <c r="W135" s="259"/>
      <c r="X135" s="259"/>
      <c r="Y135" s="259"/>
      <c r="Z135" s="259"/>
      <c r="AA135" s="259"/>
      <c r="AB135" s="259"/>
      <c r="AC135" s="259"/>
      <c r="AD135" s="259"/>
      <c r="AE135" s="259"/>
      <c r="AR135" s="197"/>
      <c r="AT135" s="197"/>
      <c r="AU135" s="197"/>
      <c r="AY135" s="185"/>
      <c r="BE135" s="198"/>
      <c r="BF135" s="198"/>
      <c r="BG135" s="198"/>
      <c r="BH135" s="198"/>
      <c r="BI135" s="198"/>
      <c r="BJ135" s="185"/>
      <c r="BK135" s="198"/>
      <c r="BL135" s="185"/>
      <c r="BM135" s="197"/>
    </row>
    <row r="136" spans="1:65" s="184" customFormat="1" ht="37.9" customHeight="1" x14ac:dyDescent="0.2">
      <c r="A136" s="259"/>
      <c r="B136" s="188"/>
      <c r="C136" s="167" t="s">
        <v>186</v>
      </c>
      <c r="D136" s="167" t="s">
        <v>261</v>
      </c>
      <c r="E136" s="168" t="s">
        <v>1443</v>
      </c>
      <c r="F136" s="169" t="s">
        <v>1444</v>
      </c>
      <c r="G136" s="170" t="s">
        <v>266</v>
      </c>
      <c r="H136" s="171">
        <v>10</v>
      </c>
      <c r="I136" s="172"/>
      <c r="J136" s="172"/>
      <c r="K136" s="173"/>
      <c r="L136" s="174"/>
      <c r="M136" s="175"/>
      <c r="N136" s="176"/>
      <c r="O136" s="195"/>
      <c r="P136" s="195"/>
      <c r="Q136" s="195"/>
      <c r="R136" s="195"/>
      <c r="S136" s="195"/>
      <c r="T136" s="196"/>
      <c r="U136" s="259"/>
      <c r="V136" s="259"/>
      <c r="W136" s="259"/>
      <c r="X136" s="259"/>
      <c r="Y136" s="259"/>
      <c r="Z136" s="259"/>
      <c r="AA136" s="259"/>
      <c r="AB136" s="259"/>
      <c r="AC136" s="259"/>
      <c r="AD136" s="259"/>
      <c r="AE136" s="259"/>
      <c r="AR136" s="197"/>
      <c r="AT136" s="197"/>
      <c r="AU136" s="197"/>
      <c r="AY136" s="185"/>
      <c r="BE136" s="198"/>
      <c r="BF136" s="198"/>
      <c r="BG136" s="198"/>
      <c r="BH136" s="198"/>
      <c r="BI136" s="198"/>
      <c r="BJ136" s="185"/>
      <c r="BK136" s="198"/>
      <c r="BL136" s="185"/>
      <c r="BM136" s="197"/>
    </row>
    <row r="137" spans="1:65" s="184" customFormat="1" ht="24.2" customHeight="1" x14ac:dyDescent="0.2">
      <c r="A137" s="259"/>
      <c r="B137" s="188"/>
      <c r="C137" s="167" t="s">
        <v>189</v>
      </c>
      <c r="D137" s="167" t="s">
        <v>261</v>
      </c>
      <c r="E137" s="168" t="s">
        <v>1447</v>
      </c>
      <c r="F137" s="169" t="s">
        <v>1448</v>
      </c>
      <c r="G137" s="170" t="s">
        <v>168</v>
      </c>
      <c r="H137" s="171">
        <v>12</v>
      </c>
      <c r="I137" s="172"/>
      <c r="J137" s="172"/>
      <c r="K137" s="173"/>
      <c r="L137" s="174"/>
      <c r="M137" s="175"/>
      <c r="N137" s="176"/>
      <c r="O137" s="195"/>
      <c r="P137" s="195"/>
      <c r="Q137" s="195"/>
      <c r="R137" s="195"/>
      <c r="S137" s="195"/>
      <c r="T137" s="196"/>
      <c r="U137" s="259"/>
      <c r="V137" s="259"/>
      <c r="W137" s="259"/>
      <c r="X137" s="259"/>
      <c r="Y137" s="259"/>
      <c r="Z137" s="259"/>
      <c r="AA137" s="259"/>
      <c r="AB137" s="259"/>
      <c r="AC137" s="259"/>
      <c r="AD137" s="259"/>
      <c r="AE137" s="259"/>
      <c r="AR137" s="197"/>
      <c r="AT137" s="197"/>
      <c r="AU137" s="197"/>
      <c r="AY137" s="185"/>
      <c r="BE137" s="198"/>
      <c r="BF137" s="198"/>
      <c r="BG137" s="198"/>
      <c r="BH137" s="198"/>
      <c r="BI137" s="198"/>
      <c r="BJ137" s="185"/>
      <c r="BK137" s="198"/>
      <c r="BL137" s="185"/>
      <c r="BM137" s="197"/>
    </row>
    <row r="138" spans="1:65" s="184" customFormat="1" ht="24.2" customHeight="1" x14ac:dyDescent="0.2">
      <c r="A138" s="259"/>
      <c r="B138" s="188"/>
      <c r="C138" s="167" t="s">
        <v>192</v>
      </c>
      <c r="D138" s="167" t="s">
        <v>261</v>
      </c>
      <c r="E138" s="168" t="s">
        <v>1449</v>
      </c>
      <c r="F138" s="169" t="s">
        <v>1450</v>
      </c>
      <c r="G138" s="170" t="s">
        <v>1451</v>
      </c>
      <c r="H138" s="171">
        <v>160</v>
      </c>
      <c r="I138" s="172"/>
      <c r="J138" s="172"/>
      <c r="K138" s="173"/>
      <c r="L138" s="174"/>
      <c r="M138" s="175"/>
      <c r="N138" s="176"/>
      <c r="O138" s="195"/>
      <c r="P138" s="195"/>
      <c r="Q138" s="195"/>
      <c r="R138" s="195"/>
      <c r="S138" s="195"/>
      <c r="T138" s="196"/>
      <c r="U138" s="259"/>
      <c r="V138" s="259"/>
      <c r="W138" s="259"/>
      <c r="X138" s="259"/>
      <c r="Y138" s="259"/>
      <c r="Z138" s="259"/>
      <c r="AA138" s="259"/>
      <c r="AB138" s="259"/>
      <c r="AC138" s="259"/>
      <c r="AD138" s="259"/>
      <c r="AE138" s="259"/>
      <c r="AR138" s="197"/>
      <c r="AT138" s="197"/>
      <c r="AU138" s="197"/>
      <c r="AY138" s="185"/>
      <c r="BE138" s="198"/>
      <c r="BF138" s="198"/>
      <c r="BG138" s="198"/>
      <c r="BH138" s="198"/>
      <c r="BI138" s="198"/>
      <c r="BJ138" s="185"/>
      <c r="BK138" s="198"/>
      <c r="BL138" s="185"/>
      <c r="BM138" s="197"/>
    </row>
    <row r="139" spans="1:65" s="12" customFormat="1" ht="22.9" customHeight="1" x14ac:dyDescent="0.2">
      <c r="B139" s="137"/>
      <c r="D139" s="138" t="s">
        <v>69</v>
      </c>
      <c r="E139" s="147" t="s">
        <v>2199</v>
      </c>
      <c r="F139" s="147" t="s">
        <v>2200</v>
      </c>
      <c r="J139" s="148"/>
      <c r="L139" s="137"/>
      <c r="M139" s="141"/>
      <c r="N139" s="142"/>
      <c r="O139" s="142"/>
      <c r="P139" s="143"/>
      <c r="Q139" s="142"/>
      <c r="R139" s="143"/>
      <c r="S139" s="142"/>
      <c r="T139" s="144"/>
      <c r="AR139" s="138"/>
      <c r="AT139" s="145"/>
      <c r="AU139" s="145"/>
      <c r="AY139" s="138"/>
      <c r="BK139" s="146"/>
    </row>
    <row r="140" spans="1:65" s="184" customFormat="1" ht="49.15" customHeight="1" x14ac:dyDescent="0.2">
      <c r="A140" s="259"/>
      <c r="B140" s="188"/>
      <c r="C140" s="167" t="s">
        <v>196</v>
      </c>
      <c r="D140" s="167" t="s">
        <v>261</v>
      </c>
      <c r="E140" s="168" t="s">
        <v>2201</v>
      </c>
      <c r="F140" s="471" t="s">
        <v>3325</v>
      </c>
      <c r="G140" s="170" t="s">
        <v>266</v>
      </c>
      <c r="H140" s="171">
        <v>6</v>
      </c>
      <c r="I140" s="172"/>
      <c r="J140" s="172"/>
      <c r="K140" s="173"/>
      <c r="L140" s="174"/>
      <c r="M140" s="175"/>
      <c r="N140" s="176"/>
      <c r="O140" s="195"/>
      <c r="P140" s="195"/>
      <c r="Q140" s="195"/>
      <c r="R140" s="195"/>
      <c r="S140" s="195"/>
      <c r="T140" s="196"/>
      <c r="U140" s="259"/>
      <c r="V140" s="259"/>
      <c r="W140" s="259"/>
      <c r="X140" s="259"/>
      <c r="Y140" s="259"/>
      <c r="Z140" s="259"/>
      <c r="AA140" s="259"/>
      <c r="AB140" s="259"/>
      <c r="AC140" s="259"/>
      <c r="AD140" s="259"/>
      <c r="AE140" s="259"/>
      <c r="AR140" s="197"/>
      <c r="AT140" s="197"/>
      <c r="AU140" s="197"/>
      <c r="AY140" s="185"/>
      <c r="BE140" s="198"/>
      <c r="BF140" s="198"/>
      <c r="BG140" s="198"/>
      <c r="BH140" s="198"/>
      <c r="BI140" s="198"/>
      <c r="BJ140" s="185"/>
      <c r="BK140" s="198"/>
      <c r="BL140" s="185"/>
      <c r="BM140" s="197"/>
    </row>
    <row r="141" spans="1:65" s="184" customFormat="1" ht="16.5" customHeight="1" x14ac:dyDescent="0.2">
      <c r="A141" s="259"/>
      <c r="B141" s="188"/>
      <c r="C141" s="167" t="s">
        <v>199</v>
      </c>
      <c r="D141" s="167" t="s">
        <v>261</v>
      </c>
      <c r="E141" s="168" t="s">
        <v>2202</v>
      </c>
      <c r="F141" s="169" t="s">
        <v>2203</v>
      </c>
      <c r="G141" s="170" t="s">
        <v>266</v>
      </c>
      <c r="H141" s="171">
        <v>6</v>
      </c>
      <c r="I141" s="172"/>
      <c r="J141" s="172"/>
      <c r="K141" s="173"/>
      <c r="L141" s="174"/>
      <c r="M141" s="175"/>
      <c r="N141" s="176"/>
      <c r="O141" s="195"/>
      <c r="P141" s="195"/>
      <c r="Q141" s="195"/>
      <c r="R141" s="195"/>
      <c r="S141" s="195"/>
      <c r="T141" s="196"/>
      <c r="U141" s="259"/>
      <c r="V141" s="259"/>
      <c r="W141" s="259"/>
      <c r="X141" s="259"/>
      <c r="Y141" s="259"/>
      <c r="Z141" s="259"/>
      <c r="AA141" s="259"/>
      <c r="AB141" s="259"/>
      <c r="AC141" s="259"/>
      <c r="AD141" s="259"/>
      <c r="AE141" s="259"/>
      <c r="AR141" s="197"/>
      <c r="AT141" s="197"/>
      <c r="AU141" s="197"/>
      <c r="AY141" s="185"/>
      <c r="BE141" s="198"/>
      <c r="BF141" s="198"/>
      <c r="BG141" s="198"/>
      <c r="BH141" s="198"/>
      <c r="BI141" s="198"/>
      <c r="BJ141" s="185"/>
      <c r="BK141" s="198"/>
      <c r="BL141" s="185"/>
      <c r="BM141" s="197"/>
    </row>
    <row r="142" spans="1:65" s="184" customFormat="1" ht="16.5" customHeight="1" x14ac:dyDescent="0.2">
      <c r="A142" s="259"/>
      <c r="B142" s="188"/>
      <c r="C142" s="167" t="s">
        <v>202</v>
      </c>
      <c r="D142" s="167" t="s">
        <v>261</v>
      </c>
      <c r="E142" s="168" t="s">
        <v>2204</v>
      </c>
      <c r="F142" s="224" t="s">
        <v>2205</v>
      </c>
      <c r="G142" s="383" t="s">
        <v>266</v>
      </c>
      <c r="H142" s="384">
        <v>6</v>
      </c>
      <c r="I142" s="385"/>
      <c r="J142" s="385"/>
      <c r="K142" s="386"/>
      <c r="L142" s="237"/>
      <c r="M142" s="370"/>
      <c r="N142" s="371"/>
      <c r="O142" s="233"/>
      <c r="P142" s="233"/>
      <c r="Q142" s="233"/>
      <c r="R142" s="233"/>
      <c r="S142" s="233"/>
      <c r="T142" s="234"/>
      <c r="U142" s="225"/>
      <c r="V142" s="225"/>
      <c r="W142" s="225"/>
      <c r="X142" s="225"/>
      <c r="Y142" s="225"/>
      <c r="Z142" s="225"/>
      <c r="AA142" s="225"/>
      <c r="AB142" s="259"/>
      <c r="AC142" s="259"/>
      <c r="AD142" s="259"/>
      <c r="AE142" s="259"/>
      <c r="AR142" s="197"/>
      <c r="AT142" s="197"/>
      <c r="AU142" s="197"/>
      <c r="AY142" s="185"/>
      <c r="BE142" s="198"/>
      <c r="BF142" s="198"/>
      <c r="BG142" s="198"/>
      <c r="BH142" s="198"/>
      <c r="BI142" s="198"/>
      <c r="BJ142" s="185"/>
      <c r="BK142" s="198"/>
      <c r="BL142" s="185"/>
      <c r="BM142" s="197"/>
    </row>
    <row r="143" spans="1:65" s="184" customFormat="1" ht="24.2" customHeight="1" x14ac:dyDescent="0.2">
      <c r="A143" s="259"/>
      <c r="B143" s="188"/>
      <c r="C143" s="167" t="s">
        <v>205</v>
      </c>
      <c r="D143" s="167" t="s">
        <v>261</v>
      </c>
      <c r="E143" s="168" t="s">
        <v>2197</v>
      </c>
      <c r="F143" s="169" t="s">
        <v>2198</v>
      </c>
      <c r="G143" s="170" t="s">
        <v>421</v>
      </c>
      <c r="H143" s="171">
        <v>51</v>
      </c>
      <c r="I143" s="172"/>
      <c r="J143" s="172"/>
      <c r="K143" s="173"/>
      <c r="L143" s="174"/>
      <c r="M143" s="175"/>
      <c r="N143" s="176"/>
      <c r="O143" s="195"/>
      <c r="P143" s="195"/>
      <c r="Q143" s="195"/>
      <c r="R143" s="195"/>
      <c r="S143" s="195"/>
      <c r="T143" s="196"/>
      <c r="U143" s="259"/>
      <c r="V143" s="259"/>
      <c r="W143" s="259"/>
      <c r="X143" s="259"/>
      <c r="Y143" s="259"/>
      <c r="Z143" s="259"/>
      <c r="AA143" s="259"/>
      <c r="AB143" s="259"/>
      <c r="AC143" s="259"/>
      <c r="AD143" s="259"/>
      <c r="AE143" s="259"/>
      <c r="AR143" s="197"/>
      <c r="AT143" s="197"/>
      <c r="AU143" s="197"/>
      <c r="AY143" s="185"/>
      <c r="BE143" s="198"/>
      <c r="BF143" s="198"/>
      <c r="BG143" s="198"/>
      <c r="BH143" s="198"/>
      <c r="BI143" s="198"/>
      <c r="BJ143" s="185"/>
      <c r="BK143" s="198"/>
      <c r="BL143" s="185"/>
      <c r="BM143" s="197"/>
    </row>
    <row r="144" spans="1:65" s="184" customFormat="1" ht="24.2" customHeight="1" x14ac:dyDescent="0.2">
      <c r="A144" s="259"/>
      <c r="B144" s="188"/>
      <c r="C144" s="167" t="s">
        <v>208</v>
      </c>
      <c r="D144" s="167" t="s">
        <v>261</v>
      </c>
      <c r="E144" s="168" t="s">
        <v>2206</v>
      </c>
      <c r="F144" s="169" t="s">
        <v>2207</v>
      </c>
      <c r="G144" s="170" t="s">
        <v>266</v>
      </c>
      <c r="H144" s="171">
        <v>6</v>
      </c>
      <c r="I144" s="172"/>
      <c r="J144" s="172"/>
      <c r="K144" s="173"/>
      <c r="L144" s="174"/>
      <c r="M144" s="175"/>
      <c r="N144" s="176"/>
      <c r="O144" s="195"/>
      <c r="P144" s="195"/>
      <c r="Q144" s="195"/>
      <c r="R144" s="195"/>
      <c r="S144" s="195"/>
      <c r="T144" s="196"/>
      <c r="U144" s="259"/>
      <c r="V144" s="259"/>
      <c r="W144" s="259"/>
      <c r="X144" s="259"/>
      <c r="Y144" s="259"/>
      <c r="Z144" s="259"/>
      <c r="AA144" s="259"/>
      <c r="AB144" s="259"/>
      <c r="AC144" s="259"/>
      <c r="AD144" s="259"/>
      <c r="AE144" s="259"/>
      <c r="AR144" s="197"/>
      <c r="AT144" s="197"/>
      <c r="AU144" s="197"/>
      <c r="AY144" s="185"/>
      <c r="BE144" s="198"/>
      <c r="BF144" s="198"/>
      <c r="BG144" s="198"/>
      <c r="BH144" s="198"/>
      <c r="BI144" s="198"/>
      <c r="BJ144" s="185"/>
      <c r="BK144" s="198"/>
      <c r="BL144" s="185"/>
      <c r="BM144" s="197"/>
    </row>
    <row r="145" spans="1:65" s="184" customFormat="1" ht="24.2" customHeight="1" x14ac:dyDescent="0.2">
      <c r="A145" s="259"/>
      <c r="B145" s="188"/>
      <c r="C145" s="167" t="s">
        <v>211</v>
      </c>
      <c r="D145" s="167" t="s">
        <v>261</v>
      </c>
      <c r="E145" s="168" t="s">
        <v>1447</v>
      </c>
      <c r="F145" s="169" t="s">
        <v>1448</v>
      </c>
      <c r="G145" s="170" t="s">
        <v>168</v>
      </c>
      <c r="H145" s="171">
        <v>6</v>
      </c>
      <c r="I145" s="172"/>
      <c r="J145" s="172"/>
      <c r="K145" s="173"/>
      <c r="L145" s="174"/>
      <c r="M145" s="175"/>
      <c r="N145" s="176"/>
      <c r="O145" s="195"/>
      <c r="P145" s="195"/>
      <c r="Q145" s="195"/>
      <c r="R145" s="195"/>
      <c r="S145" s="195"/>
      <c r="T145" s="196"/>
      <c r="U145" s="259"/>
      <c r="V145" s="259"/>
      <c r="W145" s="259"/>
      <c r="X145" s="259"/>
      <c r="Y145" s="259"/>
      <c r="Z145" s="259"/>
      <c r="AA145" s="259"/>
      <c r="AB145" s="259"/>
      <c r="AC145" s="259"/>
      <c r="AD145" s="259"/>
      <c r="AE145" s="259"/>
      <c r="AR145" s="197"/>
      <c r="AT145" s="197"/>
      <c r="AU145" s="197"/>
      <c r="AY145" s="185"/>
      <c r="BE145" s="198"/>
      <c r="BF145" s="198"/>
      <c r="BG145" s="198"/>
      <c r="BH145" s="198"/>
      <c r="BI145" s="198"/>
      <c r="BJ145" s="185"/>
      <c r="BK145" s="198"/>
      <c r="BL145" s="185"/>
      <c r="BM145" s="197"/>
    </row>
    <row r="146" spans="1:65" s="184" customFormat="1" ht="24.2" customHeight="1" x14ac:dyDescent="0.2">
      <c r="A146" s="259"/>
      <c r="B146" s="188"/>
      <c r="C146" s="167" t="s">
        <v>216</v>
      </c>
      <c r="D146" s="167" t="s">
        <v>261</v>
      </c>
      <c r="E146" s="168" t="s">
        <v>1449</v>
      </c>
      <c r="F146" s="169" t="s">
        <v>1450</v>
      </c>
      <c r="G146" s="170" t="s">
        <v>1451</v>
      </c>
      <c r="H146" s="171">
        <v>80</v>
      </c>
      <c r="I146" s="172"/>
      <c r="J146" s="172"/>
      <c r="K146" s="173"/>
      <c r="L146" s="174"/>
      <c r="M146" s="175"/>
      <c r="N146" s="176"/>
      <c r="O146" s="195"/>
      <c r="P146" s="195"/>
      <c r="Q146" s="195"/>
      <c r="R146" s="195"/>
      <c r="S146" s="195"/>
      <c r="T146" s="196"/>
      <c r="U146" s="259"/>
      <c r="V146" s="259"/>
      <c r="W146" s="259"/>
      <c r="X146" s="259"/>
      <c r="Y146" s="259"/>
      <c r="Z146" s="259"/>
      <c r="AA146" s="259"/>
      <c r="AB146" s="259"/>
      <c r="AC146" s="259"/>
      <c r="AD146" s="259"/>
      <c r="AE146" s="259"/>
      <c r="AR146" s="197"/>
      <c r="AT146" s="197"/>
      <c r="AU146" s="197"/>
      <c r="AY146" s="185"/>
      <c r="BE146" s="198"/>
      <c r="BF146" s="198"/>
      <c r="BG146" s="198"/>
      <c r="BH146" s="198"/>
      <c r="BI146" s="198"/>
      <c r="BJ146" s="185"/>
      <c r="BK146" s="198"/>
      <c r="BL146" s="185"/>
      <c r="BM146" s="197"/>
    </row>
    <row r="147" spans="1:65" s="12" customFormat="1" ht="22.9" customHeight="1" x14ac:dyDescent="0.2">
      <c r="B147" s="137"/>
      <c r="D147" s="138" t="s">
        <v>69</v>
      </c>
      <c r="E147" s="147" t="s">
        <v>2208</v>
      </c>
      <c r="F147" s="147" t="s">
        <v>2209</v>
      </c>
      <c r="J147" s="148"/>
      <c r="L147" s="137"/>
      <c r="M147" s="141"/>
      <c r="N147" s="142"/>
      <c r="O147" s="142"/>
      <c r="P147" s="143"/>
      <c r="Q147" s="142"/>
      <c r="R147" s="143"/>
      <c r="S147" s="142"/>
      <c r="T147" s="144"/>
      <c r="AR147" s="138"/>
      <c r="AT147" s="145"/>
      <c r="AU147" s="145"/>
      <c r="AY147" s="138"/>
      <c r="BK147" s="146"/>
    </row>
    <row r="148" spans="1:65" s="184" customFormat="1" ht="16.5" customHeight="1" x14ac:dyDescent="0.2">
      <c r="A148" s="259"/>
      <c r="B148" s="188"/>
      <c r="C148" s="167" t="s">
        <v>7</v>
      </c>
      <c r="D148" s="167" t="s">
        <v>261</v>
      </c>
      <c r="E148" s="168" t="s">
        <v>2210</v>
      </c>
      <c r="F148" s="169" t="s">
        <v>2211</v>
      </c>
      <c r="G148" s="170" t="s">
        <v>266</v>
      </c>
      <c r="H148" s="171">
        <v>1</v>
      </c>
      <c r="I148" s="172"/>
      <c r="J148" s="172"/>
      <c r="K148" s="173"/>
      <c r="L148" s="174"/>
      <c r="M148" s="175"/>
      <c r="N148" s="176"/>
      <c r="O148" s="195"/>
      <c r="P148" s="195"/>
      <c r="Q148" s="195"/>
      <c r="R148" s="195"/>
      <c r="S148" s="195"/>
      <c r="T148" s="196"/>
      <c r="U148" s="259"/>
      <c r="V148" s="259"/>
      <c r="W148" s="259"/>
      <c r="X148" s="259"/>
      <c r="Y148" s="259"/>
      <c r="Z148" s="259"/>
      <c r="AA148" s="259"/>
      <c r="AB148" s="259"/>
      <c r="AC148" s="259"/>
      <c r="AD148" s="259"/>
      <c r="AE148" s="259"/>
      <c r="AR148" s="197"/>
      <c r="AT148" s="197"/>
      <c r="AU148" s="197"/>
      <c r="AY148" s="185"/>
      <c r="BE148" s="198"/>
      <c r="BF148" s="198"/>
      <c r="BG148" s="198"/>
      <c r="BH148" s="198"/>
      <c r="BI148" s="198"/>
      <c r="BJ148" s="185"/>
      <c r="BK148" s="198"/>
      <c r="BL148" s="185"/>
      <c r="BM148" s="197"/>
    </row>
    <row r="149" spans="1:65" s="184" customFormat="1" ht="16.5" customHeight="1" x14ac:dyDescent="0.2">
      <c r="A149" s="259"/>
      <c r="B149" s="188"/>
      <c r="C149" s="167" t="s">
        <v>271</v>
      </c>
      <c r="D149" s="167" t="s">
        <v>261</v>
      </c>
      <c r="E149" s="168" t="s">
        <v>2212</v>
      </c>
      <c r="F149" s="169" t="s">
        <v>2213</v>
      </c>
      <c r="G149" s="170" t="s">
        <v>421</v>
      </c>
      <c r="H149" s="171">
        <v>0.5</v>
      </c>
      <c r="I149" s="172"/>
      <c r="J149" s="172"/>
      <c r="K149" s="173"/>
      <c r="L149" s="174"/>
      <c r="M149" s="175"/>
      <c r="N149" s="176"/>
      <c r="O149" s="195"/>
      <c r="P149" s="195"/>
      <c r="Q149" s="195"/>
      <c r="R149" s="195"/>
      <c r="S149" s="195"/>
      <c r="T149" s="196"/>
      <c r="U149" s="259"/>
      <c r="V149" s="259"/>
      <c r="W149" s="259"/>
      <c r="X149" s="259"/>
      <c r="Y149" s="259"/>
      <c r="Z149" s="259"/>
      <c r="AA149" s="259"/>
      <c r="AB149" s="259"/>
      <c r="AC149" s="259"/>
      <c r="AD149" s="259"/>
      <c r="AE149" s="259"/>
      <c r="AR149" s="197"/>
      <c r="AT149" s="197"/>
      <c r="AU149" s="197"/>
      <c r="AY149" s="185"/>
      <c r="BE149" s="198"/>
      <c r="BF149" s="198"/>
      <c r="BG149" s="198"/>
      <c r="BH149" s="198"/>
      <c r="BI149" s="198"/>
      <c r="BJ149" s="185"/>
      <c r="BK149" s="198"/>
      <c r="BL149" s="185"/>
      <c r="BM149" s="197"/>
    </row>
    <row r="150" spans="1:65" s="184" customFormat="1" ht="24.2" customHeight="1" x14ac:dyDescent="0.2">
      <c r="A150" s="259"/>
      <c r="B150" s="188"/>
      <c r="C150" s="167" t="s">
        <v>274</v>
      </c>
      <c r="D150" s="167" t="s">
        <v>261</v>
      </c>
      <c r="E150" s="168" t="s">
        <v>1447</v>
      </c>
      <c r="F150" s="169" t="s">
        <v>1448</v>
      </c>
      <c r="G150" s="170" t="s">
        <v>168</v>
      </c>
      <c r="H150" s="171">
        <v>0.5</v>
      </c>
      <c r="I150" s="172"/>
      <c r="J150" s="172"/>
      <c r="K150" s="173"/>
      <c r="L150" s="174"/>
      <c r="M150" s="175"/>
      <c r="N150" s="176"/>
      <c r="O150" s="195"/>
      <c r="P150" s="195"/>
      <c r="Q150" s="195"/>
      <c r="R150" s="195"/>
      <c r="S150" s="195"/>
      <c r="T150" s="196"/>
      <c r="U150" s="259"/>
      <c r="V150" s="259"/>
      <c r="W150" s="259"/>
      <c r="X150" s="259"/>
      <c r="Y150" s="259"/>
      <c r="Z150" s="259"/>
      <c r="AA150" s="259"/>
      <c r="AB150" s="259"/>
      <c r="AC150" s="259"/>
      <c r="AD150" s="259"/>
      <c r="AE150" s="259"/>
      <c r="AR150" s="197"/>
      <c r="AT150" s="197"/>
      <c r="AU150" s="197"/>
      <c r="AY150" s="185"/>
      <c r="BE150" s="198"/>
      <c r="BF150" s="198"/>
      <c r="BG150" s="198"/>
      <c r="BH150" s="198"/>
      <c r="BI150" s="198"/>
      <c r="BJ150" s="185"/>
      <c r="BK150" s="198"/>
      <c r="BL150" s="185"/>
      <c r="BM150" s="197"/>
    </row>
    <row r="151" spans="1:65" s="184" customFormat="1" ht="24.2" customHeight="1" x14ac:dyDescent="0.2">
      <c r="A151" s="259"/>
      <c r="B151" s="188"/>
      <c r="C151" s="167" t="s">
        <v>276</v>
      </c>
      <c r="D151" s="167" t="s">
        <v>261</v>
      </c>
      <c r="E151" s="168" t="s">
        <v>1449</v>
      </c>
      <c r="F151" s="169" t="s">
        <v>1450</v>
      </c>
      <c r="G151" s="170" t="s">
        <v>1451</v>
      </c>
      <c r="H151" s="171">
        <v>2</v>
      </c>
      <c r="I151" s="172"/>
      <c r="J151" s="172"/>
      <c r="K151" s="173"/>
      <c r="L151" s="174"/>
      <c r="M151" s="177"/>
      <c r="N151" s="178"/>
      <c r="O151" s="165"/>
      <c r="P151" s="165"/>
      <c r="Q151" s="165"/>
      <c r="R151" s="165"/>
      <c r="S151" s="165"/>
      <c r="T151" s="166"/>
      <c r="U151" s="259"/>
      <c r="V151" s="259"/>
      <c r="W151" s="259"/>
      <c r="X151" s="259"/>
      <c r="Y151" s="259"/>
      <c r="Z151" s="259"/>
      <c r="AA151" s="259"/>
      <c r="AB151" s="259"/>
      <c r="AC151" s="259"/>
      <c r="AD151" s="259"/>
      <c r="AE151" s="259"/>
      <c r="AR151" s="197"/>
      <c r="AT151" s="197"/>
      <c r="AU151" s="197"/>
      <c r="AY151" s="185"/>
      <c r="BE151" s="198"/>
      <c r="BF151" s="198"/>
      <c r="BG151" s="198"/>
      <c r="BH151" s="198"/>
      <c r="BI151" s="198"/>
      <c r="BJ151" s="185"/>
      <c r="BK151" s="198"/>
      <c r="BL151" s="185"/>
      <c r="BM151" s="197"/>
    </row>
    <row r="152" spans="1:65" s="184" customFormat="1" ht="6.95" customHeight="1" x14ac:dyDescent="0.2">
      <c r="A152" s="259"/>
      <c r="B152" s="44"/>
      <c r="C152" s="45"/>
      <c r="D152" s="45"/>
      <c r="E152" s="45"/>
      <c r="F152" s="45"/>
      <c r="G152" s="45"/>
      <c r="H152" s="45"/>
      <c r="I152" s="45"/>
      <c r="J152" s="45"/>
      <c r="K152" s="45"/>
      <c r="L152" s="187"/>
      <c r="M152" s="259"/>
      <c r="O152" s="259"/>
      <c r="P152" s="259"/>
      <c r="Q152" s="259"/>
      <c r="R152" s="259"/>
      <c r="S152" s="259"/>
      <c r="T152" s="259"/>
      <c r="U152" s="259"/>
      <c r="V152" s="259"/>
      <c r="W152" s="259"/>
      <c r="X152" s="259"/>
      <c r="Y152" s="259"/>
      <c r="Z152" s="259"/>
      <c r="AA152" s="259"/>
      <c r="AB152" s="259"/>
      <c r="AC152" s="259"/>
      <c r="AD152" s="259"/>
      <c r="AE152" s="259"/>
    </row>
  </sheetData>
  <autoFilter ref="C124:K151"/>
  <mergeCells count="12">
    <mergeCell ref="E117:H117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5"/>
  <sheetViews>
    <sheetView showGridLines="0" zoomScale="90" zoomScaleNormal="90" workbookViewId="0">
      <selection activeCell="L31" sqref="L31:P31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7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 x14ac:dyDescent="0.2">
      <c r="AR2" s="593" t="s">
        <v>5</v>
      </c>
      <c r="AS2" s="594"/>
      <c r="AT2" s="594"/>
      <c r="AU2" s="594"/>
      <c r="AV2" s="594"/>
      <c r="AW2" s="594"/>
      <c r="AX2" s="594"/>
      <c r="AY2" s="594"/>
      <c r="AZ2" s="594"/>
      <c r="BA2" s="594"/>
      <c r="BB2" s="594"/>
      <c r="BC2" s="594"/>
      <c r="BD2" s="594"/>
      <c r="BE2" s="594"/>
      <c r="BS2" s="14" t="s">
        <v>6</v>
      </c>
      <c r="BT2" s="14" t="s">
        <v>7</v>
      </c>
    </row>
    <row r="3" spans="1:74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 x14ac:dyDescent="0.2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 x14ac:dyDescent="0.2">
      <c r="B5" s="17"/>
      <c r="D5" s="20" t="s">
        <v>11</v>
      </c>
      <c r="K5" s="595"/>
      <c r="L5" s="594"/>
      <c r="M5" s="594"/>
      <c r="N5" s="594"/>
      <c r="O5" s="594"/>
      <c r="P5" s="594"/>
      <c r="Q5" s="594"/>
      <c r="R5" s="594"/>
      <c r="S5" s="594"/>
      <c r="T5" s="594"/>
      <c r="U5" s="594"/>
      <c r="V5" s="594"/>
      <c r="W5" s="594"/>
      <c r="X5" s="594"/>
      <c r="Y5" s="594"/>
      <c r="Z5" s="594"/>
      <c r="AA5" s="594"/>
      <c r="AB5" s="594"/>
      <c r="AC5" s="594"/>
      <c r="AD5" s="594"/>
      <c r="AE5" s="594"/>
      <c r="AF5" s="594"/>
      <c r="AG5" s="594"/>
      <c r="AH5" s="594"/>
      <c r="AI5" s="594"/>
      <c r="AJ5" s="594"/>
      <c r="AK5" s="594"/>
      <c r="AL5" s="594"/>
      <c r="AM5" s="594"/>
      <c r="AN5" s="594"/>
      <c r="AO5" s="594"/>
      <c r="AR5" s="17"/>
      <c r="BS5" s="14" t="s">
        <v>6</v>
      </c>
    </row>
    <row r="6" spans="1:74" s="1" customFormat="1" ht="36.950000000000003" customHeight="1" x14ac:dyDescent="0.2">
      <c r="B6" s="17"/>
      <c r="D6" s="22" t="s">
        <v>13</v>
      </c>
      <c r="K6" s="596" t="s">
        <v>1875</v>
      </c>
      <c r="L6" s="594"/>
      <c r="M6" s="594"/>
      <c r="N6" s="594"/>
      <c r="O6" s="594"/>
      <c r="P6" s="594"/>
      <c r="Q6" s="594"/>
      <c r="R6" s="594"/>
      <c r="S6" s="594"/>
      <c r="T6" s="594"/>
      <c r="U6" s="594"/>
      <c r="V6" s="594"/>
      <c r="W6" s="594"/>
      <c r="X6" s="594"/>
      <c r="Y6" s="594"/>
      <c r="Z6" s="594"/>
      <c r="AA6" s="594"/>
      <c r="AB6" s="594"/>
      <c r="AC6" s="594"/>
      <c r="AD6" s="594"/>
      <c r="AE6" s="594"/>
      <c r="AF6" s="594"/>
      <c r="AG6" s="594"/>
      <c r="AH6" s="594"/>
      <c r="AI6" s="594"/>
      <c r="AJ6" s="594"/>
      <c r="AK6" s="594"/>
      <c r="AL6" s="594"/>
      <c r="AM6" s="594"/>
      <c r="AN6" s="594"/>
      <c r="AO6" s="594"/>
      <c r="AR6" s="17"/>
      <c r="BS6" s="14" t="s">
        <v>6</v>
      </c>
    </row>
    <row r="7" spans="1:74" s="240" customFormat="1" ht="36.950000000000003" customHeight="1" x14ac:dyDescent="0.2">
      <c r="B7" s="17"/>
      <c r="D7" s="22" t="s">
        <v>130</v>
      </c>
      <c r="K7" s="596" t="s">
        <v>1876</v>
      </c>
      <c r="L7" s="594"/>
      <c r="M7" s="594"/>
      <c r="N7" s="594"/>
      <c r="O7" s="594"/>
      <c r="P7" s="594"/>
      <c r="Q7" s="594"/>
      <c r="R7" s="594"/>
      <c r="S7" s="594"/>
      <c r="T7" s="594"/>
      <c r="U7" s="594"/>
      <c r="V7" s="594"/>
      <c r="W7" s="594"/>
      <c r="X7" s="594"/>
      <c r="Y7" s="594"/>
      <c r="Z7" s="594"/>
      <c r="AA7" s="594"/>
      <c r="AB7" s="594"/>
      <c r="AC7" s="594"/>
      <c r="AD7" s="594"/>
      <c r="AE7" s="594"/>
      <c r="AF7" s="594"/>
      <c r="AG7" s="594"/>
      <c r="AH7" s="594"/>
      <c r="AI7" s="594"/>
      <c r="AJ7" s="594"/>
      <c r="AK7" s="594"/>
      <c r="AL7" s="594"/>
      <c r="AM7" s="594"/>
      <c r="AN7" s="594"/>
      <c r="AO7" s="594"/>
      <c r="AR7" s="17"/>
      <c r="BS7" s="185"/>
    </row>
    <row r="8" spans="1:74" s="1" customFormat="1" ht="12" customHeight="1" x14ac:dyDescent="0.2">
      <c r="B8" s="17"/>
      <c r="D8" s="23" t="s">
        <v>14</v>
      </c>
      <c r="K8" s="21" t="s">
        <v>1</v>
      </c>
      <c r="AK8" s="23" t="s">
        <v>15</v>
      </c>
      <c r="AN8" s="21" t="s">
        <v>1</v>
      </c>
      <c r="AR8" s="17"/>
      <c r="BS8" s="14" t="s">
        <v>6</v>
      </c>
    </row>
    <row r="9" spans="1:74" s="1" customFormat="1" ht="12" customHeight="1" x14ac:dyDescent="0.2">
      <c r="B9" s="17"/>
      <c r="D9" s="23" t="s">
        <v>16</v>
      </c>
      <c r="K9" s="21" t="s">
        <v>17</v>
      </c>
      <c r="AK9" s="23" t="s">
        <v>18</v>
      </c>
      <c r="AN9" s="238"/>
      <c r="AR9" s="17"/>
      <c r="BS9" s="14" t="s">
        <v>6</v>
      </c>
    </row>
    <row r="10" spans="1:74" s="1" customFormat="1" ht="14.45" customHeight="1" x14ac:dyDescent="0.2">
      <c r="B10" s="17"/>
      <c r="AR10" s="17"/>
      <c r="BS10" s="14" t="s">
        <v>6</v>
      </c>
    </row>
    <row r="11" spans="1:74" s="1" customFormat="1" ht="12" customHeight="1" x14ac:dyDescent="0.2">
      <c r="B11" s="17"/>
      <c r="D11" s="23" t="s">
        <v>19</v>
      </c>
      <c r="AK11" s="23" t="s">
        <v>20</v>
      </c>
      <c r="AN11" s="21" t="s">
        <v>1</v>
      </c>
      <c r="AR11" s="17"/>
      <c r="BS11" s="14" t="s">
        <v>6</v>
      </c>
    </row>
    <row r="12" spans="1:74" s="1" customFormat="1" ht="18.399999999999999" customHeight="1" x14ac:dyDescent="0.2">
      <c r="B12" s="17"/>
      <c r="E12" s="21" t="s">
        <v>21</v>
      </c>
      <c r="AK12" s="23" t="s">
        <v>22</v>
      </c>
      <c r="AN12" s="21" t="s">
        <v>1</v>
      </c>
      <c r="AR12" s="17"/>
      <c r="BS12" s="14" t="s">
        <v>6</v>
      </c>
    </row>
    <row r="13" spans="1:74" s="1" customFormat="1" ht="6.95" customHeight="1" x14ac:dyDescent="0.2">
      <c r="B13" s="17"/>
      <c r="AR13" s="17"/>
      <c r="BS13" s="14" t="s">
        <v>6</v>
      </c>
    </row>
    <row r="14" spans="1:74" s="1" customFormat="1" ht="12" customHeight="1" x14ac:dyDescent="0.2">
      <c r="B14" s="17"/>
      <c r="D14" s="23" t="s">
        <v>23</v>
      </c>
      <c r="AK14" s="23" t="s">
        <v>20</v>
      </c>
      <c r="AN14" s="21" t="s">
        <v>1</v>
      </c>
      <c r="AR14" s="17"/>
      <c r="BS14" s="14" t="s">
        <v>6</v>
      </c>
    </row>
    <row r="15" spans="1:74" ht="12.75" x14ac:dyDescent="0.2">
      <c r="B15" s="17"/>
      <c r="E15" s="21" t="s">
        <v>21</v>
      </c>
      <c r="AK15" s="23" t="s">
        <v>22</v>
      </c>
      <c r="AN15" s="21" t="s">
        <v>1</v>
      </c>
      <c r="AR15" s="17"/>
      <c r="BS15" s="14" t="s">
        <v>6</v>
      </c>
    </row>
    <row r="16" spans="1:74" s="1" customFormat="1" ht="6.95" customHeight="1" x14ac:dyDescent="0.2">
      <c r="B16" s="17"/>
      <c r="AR16" s="17"/>
      <c r="BS16" s="14" t="s">
        <v>3</v>
      </c>
    </row>
    <row r="17" spans="1:71" s="1" customFormat="1" ht="12" customHeight="1" x14ac:dyDescent="0.2">
      <c r="B17" s="17"/>
      <c r="D17" s="23" t="s">
        <v>24</v>
      </c>
      <c r="AK17" s="23" t="s">
        <v>20</v>
      </c>
      <c r="AN17" s="21" t="s">
        <v>1</v>
      </c>
      <c r="AR17" s="17"/>
      <c r="BS17" s="14" t="s">
        <v>3</v>
      </c>
    </row>
    <row r="18" spans="1:71" s="1" customFormat="1" ht="18.399999999999999" customHeight="1" x14ac:dyDescent="0.2">
      <c r="B18" s="17"/>
      <c r="E18" s="21" t="s">
        <v>25</v>
      </c>
      <c r="AK18" s="23" t="s">
        <v>22</v>
      </c>
      <c r="AN18" s="21" t="s">
        <v>1</v>
      </c>
      <c r="AR18" s="17"/>
      <c r="BS18" s="14" t="s">
        <v>26</v>
      </c>
    </row>
    <row r="19" spans="1:71" s="1" customFormat="1" ht="6.95" customHeight="1" x14ac:dyDescent="0.2">
      <c r="B19" s="17"/>
      <c r="AR19" s="17"/>
      <c r="BS19" s="14" t="s">
        <v>6</v>
      </c>
    </row>
    <row r="20" spans="1:71" s="1" customFormat="1" ht="12" customHeight="1" x14ac:dyDescent="0.2">
      <c r="B20" s="17"/>
      <c r="D20" s="23" t="s">
        <v>27</v>
      </c>
      <c r="AK20" s="23" t="s">
        <v>20</v>
      </c>
      <c r="AN20" s="21" t="s">
        <v>1</v>
      </c>
      <c r="AR20" s="17"/>
      <c r="BS20" s="14" t="s">
        <v>6</v>
      </c>
    </row>
    <row r="21" spans="1:71" s="1" customFormat="1" ht="18.399999999999999" customHeight="1" x14ac:dyDescent="0.2">
      <c r="B21" s="17"/>
      <c r="E21" s="21" t="s">
        <v>28</v>
      </c>
      <c r="AK21" s="23" t="s">
        <v>22</v>
      </c>
      <c r="AN21" s="21" t="s">
        <v>1</v>
      </c>
      <c r="AR21" s="17"/>
      <c r="BS21" s="14" t="s">
        <v>26</v>
      </c>
    </row>
    <row r="22" spans="1:71" s="1" customFormat="1" ht="6.95" customHeight="1" x14ac:dyDescent="0.2">
      <c r="B22" s="17"/>
      <c r="AR22" s="17"/>
    </row>
    <row r="23" spans="1:71" s="1" customFormat="1" ht="12" customHeight="1" x14ac:dyDescent="0.2">
      <c r="B23" s="17"/>
      <c r="D23" s="23" t="s">
        <v>29</v>
      </c>
      <c r="AR23" s="17"/>
    </row>
    <row r="24" spans="1:71" s="1" customFormat="1" ht="16.5" customHeight="1" x14ac:dyDescent="0.2">
      <c r="B24" s="17"/>
      <c r="E24" s="597" t="s">
        <v>1</v>
      </c>
      <c r="F24" s="597"/>
      <c r="G24" s="597"/>
      <c r="H24" s="597"/>
      <c r="I24" s="597"/>
      <c r="J24" s="597"/>
      <c r="K24" s="597"/>
      <c r="L24" s="597"/>
      <c r="M24" s="597"/>
      <c r="N24" s="597"/>
      <c r="O24" s="597"/>
      <c r="P24" s="597"/>
      <c r="Q24" s="597"/>
      <c r="R24" s="597"/>
      <c r="S24" s="597"/>
      <c r="T24" s="597"/>
      <c r="U24" s="597"/>
      <c r="V24" s="597"/>
      <c r="W24" s="597"/>
      <c r="X24" s="597"/>
      <c r="Y24" s="597"/>
      <c r="Z24" s="597"/>
      <c r="AA24" s="597"/>
      <c r="AB24" s="597"/>
      <c r="AC24" s="597"/>
      <c r="AD24" s="597"/>
      <c r="AE24" s="597"/>
      <c r="AF24" s="597"/>
      <c r="AG24" s="597"/>
      <c r="AH24" s="597"/>
      <c r="AI24" s="597"/>
      <c r="AJ24" s="597"/>
      <c r="AK24" s="597"/>
      <c r="AL24" s="597"/>
      <c r="AM24" s="597"/>
      <c r="AN24" s="597"/>
      <c r="AR24" s="17"/>
    </row>
    <row r="25" spans="1:71" s="1" customFormat="1" ht="6.95" customHeight="1" x14ac:dyDescent="0.2">
      <c r="B25" s="17"/>
      <c r="AR25" s="17"/>
    </row>
    <row r="26" spans="1:71" s="1" customFormat="1" ht="6.95" customHeight="1" x14ac:dyDescent="0.2">
      <c r="B26" s="17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R26" s="17"/>
    </row>
    <row r="27" spans="1:71" s="2" customFormat="1" ht="25.9" customHeight="1" x14ac:dyDescent="0.2">
      <c r="A27" s="26"/>
      <c r="B27" s="27"/>
      <c r="C27" s="26"/>
      <c r="D27" s="28" t="s">
        <v>30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598"/>
      <c r="AL27" s="599"/>
      <c r="AM27" s="599"/>
      <c r="AN27" s="599"/>
      <c r="AO27" s="599"/>
      <c r="AP27" s="26"/>
      <c r="AQ27" s="26"/>
      <c r="AR27" s="27"/>
      <c r="BE27" s="26"/>
    </row>
    <row r="28" spans="1:71" s="2" customFormat="1" ht="6.95" customHeight="1" x14ac:dyDescent="0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7"/>
      <c r="BE28" s="26"/>
    </row>
    <row r="29" spans="1:71" s="2" customFormat="1" ht="12.75" x14ac:dyDescent="0.2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592" t="s">
        <v>31</v>
      </c>
      <c r="M29" s="592"/>
      <c r="N29" s="592"/>
      <c r="O29" s="592"/>
      <c r="P29" s="592"/>
      <c r="Q29" s="26"/>
      <c r="R29" s="26"/>
      <c r="S29" s="26"/>
      <c r="T29" s="26"/>
      <c r="U29" s="26"/>
      <c r="V29" s="26"/>
      <c r="W29" s="592" t="s">
        <v>32</v>
      </c>
      <c r="X29" s="592"/>
      <c r="Y29" s="592"/>
      <c r="Z29" s="592"/>
      <c r="AA29" s="592"/>
      <c r="AB29" s="592"/>
      <c r="AC29" s="592"/>
      <c r="AD29" s="592"/>
      <c r="AE29" s="592"/>
      <c r="AF29" s="26"/>
      <c r="AG29" s="26"/>
      <c r="AH29" s="26"/>
      <c r="AI29" s="26"/>
      <c r="AJ29" s="26"/>
      <c r="AK29" s="592" t="s">
        <v>33</v>
      </c>
      <c r="AL29" s="592"/>
      <c r="AM29" s="592"/>
      <c r="AN29" s="592"/>
      <c r="AO29" s="592"/>
      <c r="AP29" s="26"/>
      <c r="AQ29" s="26"/>
      <c r="AR29" s="27"/>
      <c r="BE29" s="26"/>
    </row>
    <row r="30" spans="1:71" s="3" customFormat="1" ht="14.45" customHeight="1" x14ac:dyDescent="0.2">
      <c r="B30" s="31"/>
      <c r="D30" s="23" t="s">
        <v>34</v>
      </c>
      <c r="F30" s="32" t="s">
        <v>35</v>
      </c>
      <c r="L30" s="589">
        <v>0.2</v>
      </c>
      <c r="M30" s="590"/>
      <c r="N30" s="590"/>
      <c r="O30" s="590"/>
      <c r="P30" s="590"/>
      <c r="Q30" s="33"/>
      <c r="R30" s="33"/>
      <c r="S30" s="33"/>
      <c r="T30" s="33"/>
      <c r="U30" s="33"/>
      <c r="V30" s="33"/>
      <c r="W30" s="591" t="e">
        <f>ROUND(AZ96, 2)</f>
        <v>#REF!</v>
      </c>
      <c r="X30" s="590"/>
      <c r="Y30" s="590"/>
      <c r="Z30" s="590"/>
      <c r="AA30" s="590"/>
      <c r="AB30" s="590"/>
      <c r="AC30" s="590"/>
      <c r="AD30" s="590"/>
      <c r="AE30" s="590"/>
      <c r="AF30" s="33"/>
      <c r="AG30" s="33"/>
      <c r="AH30" s="33"/>
      <c r="AI30" s="33"/>
      <c r="AJ30" s="33"/>
      <c r="AK30" s="591" t="e">
        <f>ROUND(AV96, 2)</f>
        <v>#REF!</v>
      </c>
      <c r="AL30" s="590"/>
      <c r="AM30" s="590"/>
      <c r="AN30" s="590"/>
      <c r="AO30" s="590"/>
      <c r="AP30" s="33"/>
      <c r="AQ30" s="33"/>
      <c r="AR30" s="34"/>
      <c r="AS30" s="33"/>
      <c r="AT30" s="33"/>
      <c r="AU30" s="33"/>
      <c r="AV30" s="33"/>
      <c r="AW30" s="33"/>
      <c r="AX30" s="33"/>
      <c r="AY30" s="33"/>
      <c r="AZ30" s="33"/>
    </row>
    <row r="31" spans="1:71" s="3" customFormat="1" ht="14.45" customHeight="1" x14ac:dyDescent="0.2">
      <c r="B31" s="31"/>
      <c r="F31" s="32" t="s">
        <v>36</v>
      </c>
      <c r="L31" s="586">
        <v>0.23</v>
      </c>
      <c r="M31" s="587"/>
      <c r="N31" s="587"/>
      <c r="O31" s="587"/>
      <c r="P31" s="587"/>
      <c r="W31" s="588"/>
      <c r="X31" s="587"/>
      <c r="Y31" s="587"/>
      <c r="Z31" s="587"/>
      <c r="AA31" s="587"/>
      <c r="AB31" s="587"/>
      <c r="AC31" s="587"/>
      <c r="AD31" s="587"/>
      <c r="AE31" s="587"/>
      <c r="AK31" s="588"/>
      <c r="AL31" s="587"/>
      <c r="AM31" s="587"/>
      <c r="AN31" s="587"/>
      <c r="AO31" s="587"/>
      <c r="AR31" s="31"/>
    </row>
    <row r="32" spans="1:71" s="3" customFormat="1" ht="14.45" hidden="1" customHeight="1" x14ac:dyDescent="0.2">
      <c r="B32" s="31"/>
      <c r="F32" s="23" t="s">
        <v>37</v>
      </c>
      <c r="L32" s="586">
        <v>0.2</v>
      </c>
      <c r="M32" s="587"/>
      <c r="N32" s="587"/>
      <c r="O32" s="587"/>
      <c r="P32" s="587"/>
      <c r="W32" s="588" t="e">
        <f>ROUND(BB96, 2)</f>
        <v>#REF!</v>
      </c>
      <c r="X32" s="587"/>
      <c r="Y32" s="587"/>
      <c r="Z32" s="587"/>
      <c r="AA32" s="587"/>
      <c r="AB32" s="587"/>
      <c r="AC32" s="587"/>
      <c r="AD32" s="587"/>
      <c r="AE32" s="587"/>
      <c r="AK32" s="588"/>
      <c r="AL32" s="587"/>
      <c r="AM32" s="587"/>
      <c r="AN32" s="587"/>
      <c r="AO32" s="587"/>
      <c r="AR32" s="31"/>
    </row>
    <row r="33" spans="1:57" s="3" customFormat="1" ht="14.45" hidden="1" customHeight="1" x14ac:dyDescent="0.2">
      <c r="B33" s="31"/>
      <c r="F33" s="23" t="s">
        <v>38</v>
      </c>
      <c r="L33" s="586">
        <v>0.2</v>
      </c>
      <c r="M33" s="587"/>
      <c r="N33" s="587"/>
      <c r="O33" s="587"/>
      <c r="P33" s="587"/>
      <c r="W33" s="588" t="e">
        <f>ROUND(BC96, 2)</f>
        <v>#REF!</v>
      </c>
      <c r="X33" s="587"/>
      <c r="Y33" s="587"/>
      <c r="Z33" s="587"/>
      <c r="AA33" s="587"/>
      <c r="AB33" s="587"/>
      <c r="AC33" s="587"/>
      <c r="AD33" s="587"/>
      <c r="AE33" s="587"/>
      <c r="AK33" s="588"/>
      <c r="AL33" s="587"/>
      <c r="AM33" s="587"/>
      <c r="AN33" s="587"/>
      <c r="AO33" s="587"/>
      <c r="AR33" s="31"/>
    </row>
    <row r="34" spans="1:57" s="3" customFormat="1" ht="14.45" hidden="1" customHeight="1" x14ac:dyDescent="0.2">
      <c r="B34" s="31"/>
      <c r="F34" s="32" t="s">
        <v>39</v>
      </c>
      <c r="L34" s="589">
        <v>0</v>
      </c>
      <c r="M34" s="590"/>
      <c r="N34" s="590"/>
      <c r="O34" s="590"/>
      <c r="P34" s="590"/>
      <c r="Q34" s="33"/>
      <c r="R34" s="33"/>
      <c r="S34" s="33"/>
      <c r="T34" s="33"/>
      <c r="U34" s="33"/>
      <c r="V34" s="33"/>
      <c r="W34" s="591" t="e">
        <f>ROUND(BD96, 2)</f>
        <v>#REF!</v>
      </c>
      <c r="X34" s="590"/>
      <c r="Y34" s="590"/>
      <c r="Z34" s="590"/>
      <c r="AA34" s="590"/>
      <c r="AB34" s="590"/>
      <c r="AC34" s="590"/>
      <c r="AD34" s="590"/>
      <c r="AE34" s="590"/>
      <c r="AF34" s="33"/>
      <c r="AG34" s="33"/>
      <c r="AH34" s="33"/>
      <c r="AI34" s="33"/>
      <c r="AJ34" s="33"/>
      <c r="AK34" s="591"/>
      <c r="AL34" s="590"/>
      <c r="AM34" s="590"/>
      <c r="AN34" s="590"/>
      <c r="AO34" s="590"/>
      <c r="AP34" s="33"/>
      <c r="AQ34" s="33"/>
      <c r="AR34" s="34"/>
      <c r="AS34" s="33"/>
      <c r="AT34" s="33"/>
      <c r="AU34" s="33"/>
      <c r="AV34" s="33"/>
      <c r="AW34" s="33"/>
      <c r="AX34" s="33"/>
      <c r="AY34" s="33"/>
      <c r="AZ34" s="33"/>
    </row>
    <row r="35" spans="1:57" s="2" customFormat="1" ht="6.95" customHeight="1" x14ac:dyDescent="0.2">
      <c r="A35" s="26"/>
      <c r="B35" s="2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7"/>
      <c r="BE35" s="26"/>
    </row>
    <row r="36" spans="1:57" s="2" customFormat="1" ht="25.9" customHeight="1" x14ac:dyDescent="0.2">
      <c r="A36" s="26"/>
      <c r="B36" s="27"/>
      <c r="C36" s="35"/>
      <c r="D36" s="36" t="s">
        <v>40</v>
      </c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8" t="s">
        <v>41</v>
      </c>
      <c r="U36" s="37"/>
      <c r="V36" s="37"/>
      <c r="W36" s="37"/>
      <c r="X36" s="579" t="s">
        <v>42</v>
      </c>
      <c r="Y36" s="580"/>
      <c r="Z36" s="580"/>
      <c r="AA36" s="580"/>
      <c r="AB36" s="580"/>
      <c r="AC36" s="37"/>
      <c r="AD36" s="37"/>
      <c r="AE36" s="37"/>
      <c r="AF36" s="37"/>
      <c r="AG36" s="37"/>
      <c r="AH36" s="37"/>
      <c r="AI36" s="37"/>
      <c r="AJ36" s="37"/>
      <c r="AK36" s="581"/>
      <c r="AL36" s="580"/>
      <c r="AM36" s="580"/>
      <c r="AN36" s="580"/>
      <c r="AO36" s="582"/>
      <c r="AP36" s="35"/>
      <c r="AQ36" s="35"/>
      <c r="AR36" s="27"/>
      <c r="BE36" s="26"/>
    </row>
    <row r="37" spans="1:57" s="2" customFormat="1" ht="6.95" customHeight="1" x14ac:dyDescent="0.2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2" customFormat="1" ht="14.45" customHeight="1" x14ac:dyDescent="0.2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7"/>
      <c r="BE38" s="26"/>
    </row>
    <row r="39" spans="1:57" s="1" customFormat="1" ht="14.45" customHeight="1" x14ac:dyDescent="0.2">
      <c r="B39" s="17"/>
      <c r="AR39" s="17"/>
    </row>
    <row r="40" spans="1:57" s="1" customFormat="1" ht="14.45" customHeight="1" x14ac:dyDescent="0.2">
      <c r="B40" s="17"/>
      <c r="AR40" s="17"/>
    </row>
    <row r="41" spans="1:57" s="1" customFormat="1" ht="14.45" customHeight="1" x14ac:dyDescent="0.2">
      <c r="B41" s="17"/>
      <c r="AR41" s="17"/>
    </row>
    <row r="42" spans="1:57" s="1" customFormat="1" ht="14.45" customHeight="1" x14ac:dyDescent="0.2">
      <c r="B42" s="17"/>
      <c r="AR42" s="17"/>
    </row>
    <row r="43" spans="1:57" s="1" customFormat="1" ht="14.45" customHeight="1" x14ac:dyDescent="0.2">
      <c r="B43" s="17"/>
      <c r="AR43" s="17"/>
    </row>
    <row r="44" spans="1:57" s="1" customFormat="1" ht="14.45" customHeight="1" x14ac:dyDescent="0.2">
      <c r="B44" s="17"/>
      <c r="AR44" s="17"/>
    </row>
    <row r="45" spans="1:57" s="1" customFormat="1" ht="14.45" customHeight="1" x14ac:dyDescent="0.2">
      <c r="B45" s="17"/>
      <c r="AR45" s="17"/>
    </row>
    <row r="46" spans="1:57" s="1" customFormat="1" ht="14.45" customHeight="1" x14ac:dyDescent="0.2">
      <c r="B46" s="17"/>
      <c r="AR46" s="17"/>
    </row>
    <row r="47" spans="1:57" s="1" customFormat="1" ht="14.45" customHeight="1" x14ac:dyDescent="0.2">
      <c r="B47" s="17"/>
      <c r="AR47" s="17"/>
    </row>
    <row r="48" spans="1:57" s="1" customFormat="1" ht="14.45" customHeight="1" x14ac:dyDescent="0.2">
      <c r="B48" s="17"/>
      <c r="AR48" s="17"/>
    </row>
    <row r="49" spans="1:57" s="1" customFormat="1" ht="14.45" customHeight="1" x14ac:dyDescent="0.2">
      <c r="B49" s="17"/>
      <c r="AR49" s="17"/>
    </row>
    <row r="50" spans="1:57" s="2" customFormat="1" ht="14.45" customHeight="1" x14ac:dyDescent="0.2">
      <c r="B50" s="39"/>
      <c r="D50" s="40" t="s">
        <v>43</v>
      </c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0" t="s">
        <v>44</v>
      </c>
      <c r="AI50" s="41"/>
      <c r="AJ50" s="41"/>
      <c r="AK50" s="41"/>
      <c r="AL50" s="41"/>
      <c r="AM50" s="41"/>
      <c r="AN50" s="41"/>
      <c r="AO50" s="41"/>
      <c r="AR50" s="39"/>
    </row>
    <row r="51" spans="1:57" x14ac:dyDescent="0.2">
      <c r="B51" s="17"/>
      <c r="AR51" s="17"/>
    </row>
    <row r="52" spans="1:57" x14ac:dyDescent="0.2">
      <c r="B52" s="17"/>
      <c r="AR52" s="17"/>
    </row>
    <row r="53" spans="1:57" x14ac:dyDescent="0.2">
      <c r="B53" s="17"/>
      <c r="AR53" s="17"/>
    </row>
    <row r="54" spans="1:57" x14ac:dyDescent="0.2">
      <c r="B54" s="17"/>
      <c r="AR54" s="17"/>
    </row>
    <row r="55" spans="1:57" x14ac:dyDescent="0.2">
      <c r="B55" s="17"/>
      <c r="AR55" s="17"/>
    </row>
    <row r="56" spans="1:57" x14ac:dyDescent="0.2">
      <c r="B56" s="17"/>
      <c r="AR56" s="17"/>
    </row>
    <row r="57" spans="1:57" x14ac:dyDescent="0.2">
      <c r="B57" s="17"/>
      <c r="AR57" s="17"/>
    </row>
    <row r="58" spans="1:57" x14ac:dyDescent="0.2">
      <c r="B58" s="17"/>
      <c r="AR58" s="17"/>
    </row>
    <row r="59" spans="1:57" x14ac:dyDescent="0.2">
      <c r="B59" s="17"/>
      <c r="AR59" s="17"/>
    </row>
    <row r="60" spans="1:57" x14ac:dyDescent="0.2">
      <c r="B60" s="17"/>
      <c r="AR60" s="17"/>
    </row>
    <row r="61" spans="1:57" s="2" customFormat="1" ht="12.75" x14ac:dyDescent="0.2">
      <c r="A61" s="26"/>
      <c r="B61" s="27"/>
      <c r="C61" s="26"/>
      <c r="D61" s="42" t="s">
        <v>45</v>
      </c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42" t="s">
        <v>46</v>
      </c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42" t="s">
        <v>45</v>
      </c>
      <c r="AI61" s="29"/>
      <c r="AJ61" s="29"/>
      <c r="AK61" s="29"/>
      <c r="AL61" s="29"/>
      <c r="AM61" s="42" t="s">
        <v>46</v>
      </c>
      <c r="AN61" s="29"/>
      <c r="AO61" s="29"/>
      <c r="AP61" s="26"/>
      <c r="AQ61" s="26"/>
      <c r="AR61" s="27"/>
      <c r="BE61" s="26"/>
    </row>
    <row r="62" spans="1:57" x14ac:dyDescent="0.2">
      <c r="B62" s="17"/>
      <c r="AR62" s="17"/>
    </row>
    <row r="63" spans="1:57" x14ac:dyDescent="0.2">
      <c r="B63" s="17"/>
      <c r="AR63" s="17"/>
    </row>
    <row r="64" spans="1:57" x14ac:dyDescent="0.2">
      <c r="B64" s="17"/>
      <c r="AR64" s="17"/>
    </row>
    <row r="65" spans="1:57" s="2" customFormat="1" ht="12.75" x14ac:dyDescent="0.2">
      <c r="A65" s="26"/>
      <c r="B65" s="27"/>
      <c r="C65" s="26"/>
      <c r="D65" s="40" t="s">
        <v>47</v>
      </c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0" t="s">
        <v>48</v>
      </c>
      <c r="AI65" s="43"/>
      <c r="AJ65" s="43"/>
      <c r="AK65" s="43"/>
      <c r="AL65" s="43"/>
      <c r="AM65" s="43"/>
      <c r="AN65" s="43"/>
      <c r="AO65" s="43"/>
      <c r="AP65" s="26"/>
      <c r="AQ65" s="26"/>
      <c r="AR65" s="27"/>
      <c r="BE65" s="26"/>
    </row>
    <row r="66" spans="1:57" x14ac:dyDescent="0.2">
      <c r="B66" s="17"/>
      <c r="AR66" s="17"/>
    </row>
    <row r="67" spans="1:57" x14ac:dyDescent="0.2">
      <c r="B67" s="17"/>
      <c r="AR67" s="17"/>
    </row>
    <row r="68" spans="1:57" x14ac:dyDescent="0.2">
      <c r="B68" s="17"/>
      <c r="AR68" s="17"/>
    </row>
    <row r="69" spans="1:57" x14ac:dyDescent="0.2">
      <c r="B69" s="17"/>
      <c r="AR69" s="17"/>
    </row>
    <row r="70" spans="1:57" x14ac:dyDescent="0.2">
      <c r="B70" s="17"/>
      <c r="AR70" s="17"/>
    </row>
    <row r="71" spans="1:57" x14ac:dyDescent="0.2">
      <c r="B71" s="17"/>
      <c r="AR71" s="17"/>
    </row>
    <row r="72" spans="1:57" x14ac:dyDescent="0.2">
      <c r="B72" s="17"/>
      <c r="AR72" s="17"/>
    </row>
    <row r="73" spans="1:57" x14ac:dyDescent="0.2">
      <c r="B73" s="17"/>
      <c r="AR73" s="17"/>
    </row>
    <row r="74" spans="1:57" x14ac:dyDescent="0.2">
      <c r="B74" s="17"/>
      <c r="AR74" s="17"/>
    </row>
    <row r="75" spans="1:57" x14ac:dyDescent="0.2">
      <c r="B75" s="17"/>
      <c r="AR75" s="17"/>
    </row>
    <row r="76" spans="1:57" s="2" customFormat="1" ht="12.75" x14ac:dyDescent="0.2">
      <c r="A76" s="26"/>
      <c r="B76" s="27"/>
      <c r="C76" s="26"/>
      <c r="D76" s="42" t="s">
        <v>45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42" t="s">
        <v>46</v>
      </c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42" t="s">
        <v>45</v>
      </c>
      <c r="AI76" s="29"/>
      <c r="AJ76" s="29"/>
      <c r="AK76" s="29"/>
      <c r="AL76" s="29"/>
      <c r="AM76" s="42" t="s">
        <v>46</v>
      </c>
      <c r="AN76" s="29"/>
      <c r="AO76" s="29"/>
      <c r="AP76" s="26"/>
      <c r="AQ76" s="26"/>
      <c r="AR76" s="27"/>
      <c r="BE76" s="26"/>
    </row>
    <row r="77" spans="1:57" s="2" customFormat="1" x14ac:dyDescent="0.2">
      <c r="A77" s="26"/>
      <c r="B77" s="27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7"/>
      <c r="BE77" s="26"/>
    </row>
    <row r="78" spans="1:57" s="2" customFormat="1" ht="6.95" customHeight="1" x14ac:dyDescent="0.2">
      <c r="A78" s="26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27"/>
      <c r="BE78" s="26"/>
    </row>
    <row r="82" spans="1:90" s="2" customFormat="1" ht="6.95" customHeight="1" x14ac:dyDescent="0.2">
      <c r="A82" s="26"/>
      <c r="B82" s="46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27"/>
      <c r="BE82" s="26"/>
    </row>
    <row r="83" spans="1:90" s="2" customFormat="1" ht="24.95" customHeight="1" x14ac:dyDescent="0.2">
      <c r="A83" s="26"/>
      <c r="B83" s="27"/>
      <c r="C83" s="18" t="s">
        <v>49</v>
      </c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2" customFormat="1" ht="6.95" customHeight="1" x14ac:dyDescent="0.2">
      <c r="A84" s="26"/>
      <c r="B84" s="27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7"/>
      <c r="BE84" s="26"/>
    </row>
    <row r="85" spans="1:90" s="4" customFormat="1" ht="12" customHeight="1" x14ac:dyDescent="0.2">
      <c r="B85" s="48"/>
      <c r="C85" s="23" t="s">
        <v>11</v>
      </c>
      <c r="AR85" s="48"/>
    </row>
    <row r="86" spans="1:90" s="5" customFormat="1" ht="36.950000000000003" customHeight="1" x14ac:dyDescent="0.2">
      <c r="B86" s="49"/>
      <c r="C86" s="50" t="s">
        <v>13</v>
      </c>
      <c r="L86" s="583" t="str">
        <f>K6</f>
        <v>SOŠ PZ Pezinok, rekonštrukcia ubytovne A a B</v>
      </c>
      <c r="M86" s="584"/>
      <c r="N86" s="584"/>
      <c r="O86" s="584"/>
      <c r="P86" s="584"/>
      <c r="Q86" s="584"/>
      <c r="R86" s="584"/>
      <c r="S86" s="584"/>
      <c r="T86" s="584"/>
      <c r="U86" s="584"/>
      <c r="V86" s="584"/>
      <c r="W86" s="584"/>
      <c r="X86" s="584"/>
      <c r="Y86" s="584"/>
      <c r="Z86" s="584"/>
      <c r="AA86" s="584"/>
      <c r="AB86" s="584"/>
      <c r="AC86" s="584"/>
      <c r="AD86" s="584"/>
      <c r="AE86" s="584"/>
      <c r="AF86" s="584"/>
      <c r="AG86" s="584"/>
      <c r="AH86" s="584"/>
      <c r="AI86" s="584"/>
      <c r="AJ86" s="584"/>
      <c r="AK86" s="584"/>
      <c r="AL86" s="584"/>
      <c r="AM86" s="584"/>
      <c r="AN86" s="584"/>
      <c r="AO86" s="584"/>
      <c r="AR86" s="49"/>
    </row>
    <row r="87" spans="1:90" s="2" customFormat="1" ht="24" customHeight="1" x14ac:dyDescent="0.2">
      <c r="A87" s="26"/>
      <c r="B87" s="27"/>
      <c r="C87" s="50" t="s">
        <v>130</v>
      </c>
      <c r="D87" s="241"/>
      <c r="E87" s="241"/>
      <c r="F87" s="241"/>
      <c r="G87" s="241"/>
      <c r="H87" s="241"/>
      <c r="I87" s="241"/>
      <c r="J87" s="241"/>
      <c r="K87" s="241"/>
      <c r="L87" s="583" t="str">
        <f>K7</f>
        <v>SO 01 - Rekonštrukcia ubytovne B</v>
      </c>
      <c r="M87" s="584"/>
      <c r="N87" s="584"/>
      <c r="O87" s="584"/>
      <c r="P87" s="584"/>
      <c r="Q87" s="584"/>
      <c r="R87" s="584"/>
      <c r="S87" s="584"/>
      <c r="T87" s="584"/>
      <c r="U87" s="584"/>
      <c r="V87" s="584"/>
      <c r="W87" s="584"/>
      <c r="X87" s="584"/>
      <c r="Y87" s="584"/>
      <c r="Z87" s="584"/>
      <c r="AA87" s="584"/>
      <c r="AB87" s="584"/>
      <c r="AC87" s="584"/>
      <c r="AD87" s="584"/>
      <c r="AE87" s="584"/>
      <c r="AF87" s="584"/>
      <c r="AG87" s="584"/>
      <c r="AH87" s="584"/>
      <c r="AI87" s="584"/>
      <c r="AJ87" s="584"/>
      <c r="AK87" s="584"/>
      <c r="AL87" s="584"/>
      <c r="AM87" s="584"/>
      <c r="AN87" s="584"/>
      <c r="AO87" s="584"/>
      <c r="AP87" s="26"/>
      <c r="AQ87" s="26"/>
      <c r="AR87" s="27"/>
      <c r="BE87" s="26"/>
    </row>
    <row r="88" spans="1:90" s="184" customFormat="1" ht="6.95" customHeight="1" x14ac:dyDescent="0.2">
      <c r="A88" s="242"/>
      <c r="B88" s="187"/>
      <c r="C88" s="242"/>
      <c r="D88" s="242"/>
      <c r="E88" s="242"/>
      <c r="F88" s="242"/>
      <c r="G88" s="242"/>
      <c r="H88" s="242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  <c r="AJ88" s="242"/>
      <c r="AK88" s="242"/>
      <c r="AL88" s="242"/>
      <c r="AM88" s="242"/>
      <c r="AN88" s="242"/>
      <c r="AO88" s="242"/>
      <c r="AP88" s="242"/>
      <c r="AQ88" s="242"/>
      <c r="AR88" s="187"/>
      <c r="BE88" s="242"/>
    </row>
    <row r="89" spans="1:90" s="2" customFormat="1" ht="12" customHeight="1" x14ac:dyDescent="0.2">
      <c r="A89" s="26"/>
      <c r="B89" s="27"/>
      <c r="C89" s="23" t="s">
        <v>16</v>
      </c>
      <c r="D89" s="26"/>
      <c r="E89" s="26"/>
      <c r="F89" s="26"/>
      <c r="G89" s="26"/>
      <c r="H89" s="26"/>
      <c r="I89" s="26"/>
      <c r="J89" s="26"/>
      <c r="K89" s="26"/>
      <c r="L89" s="51" t="str">
        <f>IF(K9="","",K9)</f>
        <v>Pezinok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18</v>
      </c>
      <c r="AJ89" s="26"/>
      <c r="AK89" s="26"/>
      <c r="AL89" s="26"/>
      <c r="AM89" s="585"/>
      <c r="AN89" s="585"/>
      <c r="AO89" s="26"/>
      <c r="AP89" s="26"/>
      <c r="AQ89" s="26"/>
      <c r="AR89" s="27"/>
      <c r="BE89" s="26"/>
    </row>
    <row r="90" spans="1:90" s="2" customFormat="1" ht="6.95" customHeight="1" x14ac:dyDescent="0.2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7"/>
      <c r="BE90" s="26"/>
    </row>
    <row r="91" spans="1:90" s="2" customFormat="1" ht="25.7" customHeight="1" x14ac:dyDescent="0.2">
      <c r="A91" s="26"/>
      <c r="B91" s="27"/>
      <c r="C91" s="23" t="s">
        <v>19</v>
      </c>
      <c r="D91" s="26"/>
      <c r="E91" s="26"/>
      <c r="F91" s="26"/>
      <c r="G91" s="26"/>
      <c r="H91" s="26"/>
      <c r="I91" s="26"/>
      <c r="J91" s="26"/>
      <c r="K91" s="26"/>
      <c r="L91" s="4" t="str">
        <f>IF(E12= "","",E12)</f>
        <v xml:space="preserve"> </v>
      </c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3" t="s">
        <v>24</v>
      </c>
      <c r="AJ91" s="26"/>
      <c r="AK91" s="26"/>
      <c r="AL91" s="26"/>
      <c r="AM91" s="572" t="str">
        <f>IF(E18="","",E18)</f>
        <v>Ing. arch. Rudolf Melčak, SKA</v>
      </c>
      <c r="AN91" s="573"/>
      <c r="AO91" s="573"/>
      <c r="AP91" s="573"/>
      <c r="AQ91" s="26"/>
      <c r="AR91" s="27"/>
      <c r="AS91" s="568" t="s">
        <v>50</v>
      </c>
      <c r="AT91" s="569"/>
      <c r="AU91" s="53"/>
      <c r="AV91" s="53"/>
      <c r="AW91" s="53"/>
      <c r="AX91" s="53"/>
      <c r="AY91" s="53"/>
      <c r="AZ91" s="53"/>
      <c r="BA91" s="53"/>
      <c r="BB91" s="53"/>
      <c r="BC91" s="53"/>
      <c r="BD91" s="54"/>
      <c r="BE91" s="26"/>
    </row>
    <row r="92" spans="1:90" s="2" customFormat="1" ht="15.2" customHeight="1" x14ac:dyDescent="0.2">
      <c r="A92" s="26"/>
      <c r="B92" s="27"/>
      <c r="C92" s="23" t="s">
        <v>23</v>
      </c>
      <c r="D92" s="26"/>
      <c r="E92" s="26"/>
      <c r="F92" s="26"/>
      <c r="G92" s="26"/>
      <c r="H92" s="26"/>
      <c r="I92" s="26"/>
      <c r="J92" s="26"/>
      <c r="K92" s="26"/>
      <c r="L92" s="4" t="str">
        <f>IF(E15="","",E15)</f>
        <v xml:space="preserve"> </v>
      </c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3" t="s">
        <v>27</v>
      </c>
      <c r="AJ92" s="26"/>
      <c r="AK92" s="26"/>
      <c r="AL92" s="26"/>
      <c r="AM92" s="572" t="str">
        <f>IF(E21="","",E21)</f>
        <v>Rosoft s.r.o.</v>
      </c>
      <c r="AN92" s="573"/>
      <c r="AO92" s="573"/>
      <c r="AP92" s="573"/>
      <c r="AQ92" s="26"/>
      <c r="AR92" s="27"/>
      <c r="AS92" s="570"/>
      <c r="AT92" s="571"/>
      <c r="AU92" s="55"/>
      <c r="AV92" s="55"/>
      <c r="AW92" s="55"/>
      <c r="AX92" s="55"/>
      <c r="AY92" s="55"/>
      <c r="AZ92" s="55"/>
      <c r="BA92" s="55"/>
      <c r="BB92" s="55"/>
      <c r="BC92" s="55"/>
      <c r="BD92" s="56"/>
      <c r="BE92" s="26"/>
    </row>
    <row r="93" spans="1:90" s="2" customFormat="1" ht="10.9" customHeight="1" x14ac:dyDescent="0.2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70"/>
      <c r="AT93" s="571"/>
      <c r="AU93" s="55"/>
      <c r="AV93" s="55"/>
      <c r="AW93" s="55"/>
      <c r="AX93" s="55"/>
      <c r="AY93" s="55"/>
      <c r="AZ93" s="55"/>
      <c r="BA93" s="55"/>
      <c r="BB93" s="55"/>
      <c r="BC93" s="55"/>
      <c r="BD93" s="56"/>
      <c r="BE93" s="26"/>
    </row>
    <row r="94" spans="1:90" s="2" customFormat="1" ht="29.25" customHeight="1" x14ac:dyDescent="0.2">
      <c r="A94" s="26"/>
      <c r="B94" s="27"/>
      <c r="C94" s="574" t="s">
        <v>51</v>
      </c>
      <c r="D94" s="575"/>
      <c r="E94" s="575"/>
      <c r="F94" s="575"/>
      <c r="G94" s="575"/>
      <c r="H94" s="57"/>
      <c r="I94" s="576" t="s">
        <v>52</v>
      </c>
      <c r="J94" s="575"/>
      <c r="K94" s="575"/>
      <c r="L94" s="575"/>
      <c r="M94" s="575"/>
      <c r="N94" s="575"/>
      <c r="O94" s="575"/>
      <c r="P94" s="575"/>
      <c r="Q94" s="575"/>
      <c r="R94" s="575"/>
      <c r="S94" s="575"/>
      <c r="T94" s="575"/>
      <c r="U94" s="575"/>
      <c r="V94" s="575"/>
      <c r="W94" s="575"/>
      <c r="X94" s="575"/>
      <c r="Y94" s="575"/>
      <c r="Z94" s="575"/>
      <c r="AA94" s="575"/>
      <c r="AB94" s="575"/>
      <c r="AC94" s="575"/>
      <c r="AD94" s="575"/>
      <c r="AE94" s="575"/>
      <c r="AF94" s="575"/>
      <c r="AG94" s="577" t="s">
        <v>53</v>
      </c>
      <c r="AH94" s="575"/>
      <c r="AI94" s="575"/>
      <c r="AJ94" s="575"/>
      <c r="AK94" s="575"/>
      <c r="AL94" s="575"/>
      <c r="AM94" s="575"/>
      <c r="AN94" s="576" t="s">
        <v>54</v>
      </c>
      <c r="AO94" s="575"/>
      <c r="AP94" s="578"/>
      <c r="AQ94" s="58" t="s">
        <v>55</v>
      </c>
      <c r="AR94" s="27"/>
      <c r="AS94" s="59" t="s">
        <v>56</v>
      </c>
      <c r="AT94" s="60" t="s">
        <v>57</v>
      </c>
      <c r="AU94" s="60" t="s">
        <v>58</v>
      </c>
      <c r="AV94" s="60" t="s">
        <v>59</v>
      </c>
      <c r="AW94" s="60" t="s">
        <v>60</v>
      </c>
      <c r="AX94" s="60" t="s">
        <v>61</v>
      </c>
      <c r="AY94" s="60" t="s">
        <v>62</v>
      </c>
      <c r="AZ94" s="60" t="s">
        <v>63</v>
      </c>
      <c r="BA94" s="60" t="s">
        <v>64</v>
      </c>
      <c r="BB94" s="60" t="s">
        <v>65</v>
      </c>
      <c r="BC94" s="60" t="s">
        <v>66</v>
      </c>
      <c r="BD94" s="61" t="s">
        <v>67</v>
      </c>
      <c r="BE94" s="26"/>
    </row>
    <row r="95" spans="1:90" s="2" customFormat="1" ht="10.9" customHeight="1" x14ac:dyDescent="0.2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7"/>
      <c r="AS95" s="62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4"/>
      <c r="BE95" s="26"/>
    </row>
    <row r="96" spans="1:90" s="6" customFormat="1" ht="32.450000000000003" customHeight="1" x14ac:dyDescent="0.2">
      <c r="B96" s="65"/>
      <c r="C96" s="66" t="s">
        <v>68</v>
      </c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566"/>
      <c r="AH96" s="566"/>
      <c r="AI96" s="566"/>
      <c r="AJ96" s="566"/>
      <c r="AK96" s="566"/>
      <c r="AL96" s="566"/>
      <c r="AM96" s="566"/>
      <c r="AN96" s="567"/>
      <c r="AO96" s="567"/>
      <c r="AP96" s="567"/>
      <c r="AQ96" s="69" t="s">
        <v>1</v>
      </c>
      <c r="AR96" s="369"/>
      <c r="AS96" s="70">
        <f>ROUND(AS97,2)</f>
        <v>0</v>
      </c>
      <c r="AT96" s="71" t="e">
        <f t="shared" ref="AT96:AT113" si="0">ROUND(SUM(AV96:AW96),2)</f>
        <v>#REF!</v>
      </c>
      <c r="AU96" s="72" t="e">
        <f>ROUND(AU97,5)</f>
        <v>#REF!</v>
      </c>
      <c r="AV96" s="71" t="e">
        <f>ROUND(AZ96*L30,2)</f>
        <v>#REF!</v>
      </c>
      <c r="AW96" s="71" t="e">
        <f>ROUND(BA96*L31,2)</f>
        <v>#REF!</v>
      </c>
      <c r="AX96" s="71" t="e">
        <f>ROUND(BB96*L30,2)</f>
        <v>#REF!</v>
      </c>
      <c r="AY96" s="71" t="e">
        <f>ROUND(BC96*L31,2)</f>
        <v>#REF!</v>
      </c>
      <c r="AZ96" s="71" t="e">
        <f>ROUND(AZ97,2)</f>
        <v>#REF!</v>
      </c>
      <c r="BA96" s="71" t="e">
        <f>ROUND(BA97,2)</f>
        <v>#REF!</v>
      </c>
      <c r="BB96" s="71" t="e">
        <f>ROUND(BB97,2)</f>
        <v>#REF!</v>
      </c>
      <c r="BC96" s="71" t="e">
        <f>ROUND(BC97,2)</f>
        <v>#REF!</v>
      </c>
      <c r="BD96" s="73" t="e">
        <f>ROUND(BD97,2)</f>
        <v>#REF!</v>
      </c>
      <c r="BS96" s="74" t="s">
        <v>69</v>
      </c>
      <c r="BT96" s="74" t="s">
        <v>70</v>
      </c>
      <c r="BU96" s="75" t="s">
        <v>71</v>
      </c>
      <c r="BV96" s="74" t="s">
        <v>72</v>
      </c>
      <c r="BW96" s="74" t="s">
        <v>4</v>
      </c>
      <c r="BX96" s="74" t="s">
        <v>73</v>
      </c>
      <c r="CL96" s="74" t="s">
        <v>1</v>
      </c>
    </row>
    <row r="97" spans="1:91" s="7" customFormat="1" ht="16.5" customHeight="1" x14ac:dyDescent="0.2">
      <c r="B97" s="76"/>
      <c r="C97" s="77"/>
      <c r="D97" s="562" t="s">
        <v>74</v>
      </c>
      <c r="E97" s="562"/>
      <c r="F97" s="562"/>
      <c r="G97" s="562"/>
      <c r="H97" s="562"/>
      <c r="I97" s="78"/>
      <c r="J97" s="562" t="s">
        <v>75</v>
      </c>
      <c r="K97" s="562"/>
      <c r="L97" s="562"/>
      <c r="M97" s="562"/>
      <c r="N97" s="562"/>
      <c r="O97" s="562"/>
      <c r="P97" s="562"/>
      <c r="Q97" s="562"/>
      <c r="R97" s="562"/>
      <c r="S97" s="562"/>
      <c r="T97" s="562"/>
      <c r="U97" s="562"/>
      <c r="V97" s="562"/>
      <c r="W97" s="562"/>
      <c r="X97" s="562"/>
      <c r="Y97" s="562"/>
      <c r="Z97" s="562"/>
      <c r="AA97" s="562"/>
      <c r="AB97" s="562"/>
      <c r="AC97" s="562"/>
      <c r="AD97" s="562"/>
      <c r="AE97" s="562"/>
      <c r="AF97" s="562"/>
      <c r="AG97" s="563"/>
      <c r="AH97" s="564"/>
      <c r="AI97" s="564"/>
      <c r="AJ97" s="564"/>
      <c r="AK97" s="564"/>
      <c r="AL97" s="564"/>
      <c r="AM97" s="564"/>
      <c r="AN97" s="565"/>
      <c r="AO97" s="564"/>
      <c r="AP97" s="564"/>
      <c r="AQ97" s="79"/>
      <c r="AR97" s="76"/>
      <c r="AS97" s="80"/>
      <c r="AT97" s="81"/>
      <c r="AU97" s="82" t="e">
        <f>ROUND(AU98+AU105,5)</f>
        <v>#REF!</v>
      </c>
      <c r="AV97" s="81" t="e">
        <f>ROUND(AZ97*L30,2)</f>
        <v>#REF!</v>
      </c>
      <c r="AW97" s="81" t="e">
        <f>ROUND(BA97*L31,2)</f>
        <v>#REF!</v>
      </c>
      <c r="AX97" s="81" t="e">
        <f>ROUND(BB97*L30,2)</f>
        <v>#REF!</v>
      </c>
      <c r="AY97" s="81" t="e">
        <f>ROUND(BC97*L31,2)</f>
        <v>#REF!</v>
      </c>
      <c r="AZ97" s="81" t="e">
        <f>ROUND(AZ98+AZ105,2)</f>
        <v>#REF!</v>
      </c>
      <c r="BA97" s="81" t="e">
        <f>ROUND(BA98+BA105,2)</f>
        <v>#REF!</v>
      </c>
      <c r="BB97" s="81" t="e">
        <f>ROUND(BB98+BB105,2)</f>
        <v>#REF!</v>
      </c>
      <c r="BC97" s="81" t="e">
        <f>ROUND(BC98+BC105,2)</f>
        <v>#REF!</v>
      </c>
      <c r="BD97" s="83" t="e">
        <f>ROUND(BD98+BD105,2)</f>
        <v>#REF!</v>
      </c>
      <c r="BS97" s="84" t="s">
        <v>69</v>
      </c>
      <c r="BT97" s="84" t="s">
        <v>77</v>
      </c>
      <c r="BU97" s="84" t="s">
        <v>71</v>
      </c>
      <c r="BV97" s="84" t="s">
        <v>72</v>
      </c>
      <c r="BW97" s="84" t="s">
        <v>78</v>
      </c>
      <c r="BX97" s="84" t="s">
        <v>4</v>
      </c>
      <c r="CL97" s="84" t="s">
        <v>1</v>
      </c>
      <c r="CM97" s="84" t="s">
        <v>70</v>
      </c>
    </row>
    <row r="98" spans="1:91" s="4" customFormat="1" ht="18.75" customHeight="1" x14ac:dyDescent="0.2">
      <c r="B98" s="48"/>
      <c r="C98" s="10"/>
      <c r="D98" s="10"/>
      <c r="E98" s="600" t="s">
        <v>79</v>
      </c>
      <c r="F98" s="600"/>
      <c r="G98" s="600"/>
      <c r="H98" s="600"/>
      <c r="I98" s="600"/>
      <c r="J98" s="10"/>
      <c r="K98" s="600" t="s">
        <v>80</v>
      </c>
      <c r="L98" s="600"/>
      <c r="M98" s="600"/>
      <c r="N98" s="600"/>
      <c r="O98" s="600"/>
      <c r="P98" s="600"/>
      <c r="Q98" s="600"/>
      <c r="R98" s="600"/>
      <c r="S98" s="600"/>
      <c r="T98" s="600"/>
      <c r="U98" s="600"/>
      <c r="V98" s="600"/>
      <c r="W98" s="600"/>
      <c r="X98" s="600"/>
      <c r="Y98" s="600"/>
      <c r="Z98" s="600"/>
      <c r="AA98" s="600"/>
      <c r="AB98" s="600"/>
      <c r="AC98" s="600"/>
      <c r="AD98" s="600"/>
      <c r="AE98" s="600"/>
      <c r="AF98" s="600"/>
      <c r="AG98" s="609"/>
      <c r="AH98" s="606"/>
      <c r="AI98" s="606"/>
      <c r="AJ98" s="606"/>
      <c r="AK98" s="606"/>
      <c r="AL98" s="606"/>
      <c r="AM98" s="606"/>
      <c r="AN98" s="605"/>
      <c r="AO98" s="605"/>
      <c r="AP98" s="605"/>
      <c r="AQ98" s="85" t="s">
        <v>81</v>
      </c>
      <c r="AR98" s="48"/>
      <c r="AS98" s="86">
        <f>ROUND(SUM(AS99:AS103),2)</f>
        <v>0</v>
      </c>
      <c r="AT98" s="87">
        <f t="shared" si="0"/>
        <v>0</v>
      </c>
      <c r="AU98" s="88">
        <f>ROUND(SUM(AU99:AU103),5)</f>
        <v>0</v>
      </c>
      <c r="AV98" s="87">
        <f>ROUND(AZ98*L30,2)</f>
        <v>0</v>
      </c>
      <c r="AW98" s="87">
        <f>ROUND(BA98*L31,2)</f>
        <v>0</v>
      </c>
      <c r="AX98" s="87">
        <f>ROUND(BB98*L30,2)</f>
        <v>0</v>
      </c>
      <c r="AY98" s="87">
        <f>ROUND(BC98*L31,2)</f>
        <v>0</v>
      </c>
      <c r="AZ98" s="87">
        <f>ROUND(SUM(AZ99:AZ103),2)</f>
        <v>0</v>
      </c>
      <c r="BA98" s="87">
        <f>ROUND(SUM(BA99:BA103),2)</f>
        <v>0</v>
      </c>
      <c r="BB98" s="87">
        <f>ROUND(SUM(BB99:BB103),2)</f>
        <v>0</v>
      </c>
      <c r="BC98" s="87">
        <f>ROUND(SUM(BC99:BC103),2)</f>
        <v>0</v>
      </c>
      <c r="BD98" s="89">
        <f>ROUND(SUM(BD99:BD103),2)</f>
        <v>0</v>
      </c>
      <c r="BS98" s="21" t="s">
        <v>69</v>
      </c>
      <c r="BT98" s="21" t="s">
        <v>82</v>
      </c>
      <c r="BU98" s="21" t="s">
        <v>71</v>
      </c>
      <c r="BV98" s="21" t="s">
        <v>72</v>
      </c>
      <c r="BW98" s="21" t="s">
        <v>83</v>
      </c>
      <c r="BX98" s="21" t="s">
        <v>78</v>
      </c>
      <c r="CL98" s="21" t="s">
        <v>1</v>
      </c>
    </row>
    <row r="99" spans="1:91" s="4" customFormat="1" ht="15.75" customHeight="1" x14ac:dyDescent="0.2">
      <c r="A99" s="90" t="s">
        <v>84</v>
      </c>
      <c r="B99" s="48"/>
      <c r="C99" s="10"/>
      <c r="D99" s="10"/>
      <c r="E99" s="10"/>
      <c r="F99" s="600" t="s">
        <v>85</v>
      </c>
      <c r="G99" s="600"/>
      <c r="H99" s="600"/>
      <c r="I99" s="600"/>
      <c r="J99" s="600"/>
      <c r="K99" s="10"/>
      <c r="L99" s="600" t="s">
        <v>86</v>
      </c>
      <c r="M99" s="600"/>
      <c r="N99" s="600"/>
      <c r="O99" s="600"/>
      <c r="P99" s="600"/>
      <c r="Q99" s="600"/>
      <c r="R99" s="600"/>
      <c r="S99" s="600"/>
      <c r="T99" s="600"/>
      <c r="U99" s="600"/>
      <c r="V99" s="600"/>
      <c r="W99" s="600"/>
      <c r="X99" s="600"/>
      <c r="Y99" s="600"/>
      <c r="Z99" s="600"/>
      <c r="AA99" s="600"/>
      <c r="AB99" s="600"/>
      <c r="AC99" s="600"/>
      <c r="AD99" s="600"/>
      <c r="AE99" s="600"/>
      <c r="AF99" s="600"/>
      <c r="AG99" s="605"/>
      <c r="AH99" s="606"/>
      <c r="AI99" s="606"/>
      <c r="AJ99" s="606"/>
      <c r="AK99" s="606"/>
      <c r="AL99" s="606"/>
      <c r="AM99" s="606"/>
      <c r="AN99" s="605"/>
      <c r="AO99" s="606"/>
      <c r="AP99" s="606"/>
      <c r="AQ99" s="85" t="s">
        <v>81</v>
      </c>
      <c r="AR99" s="48"/>
      <c r="AS99" s="86">
        <v>0</v>
      </c>
      <c r="AT99" s="87">
        <f t="shared" si="0"/>
        <v>0</v>
      </c>
      <c r="AU99" s="88">
        <f>'01.1.1 - Zateplenie obvod...'!P129</f>
        <v>0</v>
      </c>
      <c r="AV99" s="87">
        <f>'01.1.1 - Zateplenie obvod...'!J37</f>
        <v>0</v>
      </c>
      <c r="AW99" s="87">
        <f>'01.1.1 - Zateplenie obvod...'!J38</f>
        <v>0</v>
      </c>
      <c r="AX99" s="87">
        <f>'01.1.1 - Zateplenie obvod...'!J39</f>
        <v>0</v>
      </c>
      <c r="AY99" s="87">
        <f>'01.1.1 - Zateplenie obvod...'!J40</f>
        <v>0</v>
      </c>
      <c r="AZ99" s="87">
        <f>'01.1.1 - Zateplenie obvod...'!F37</f>
        <v>0</v>
      </c>
      <c r="BA99" s="87">
        <f>'01.1.1 - Zateplenie obvod...'!F38</f>
        <v>0</v>
      </c>
      <c r="BB99" s="87">
        <f>'01.1.1 - Zateplenie obvod...'!F39</f>
        <v>0</v>
      </c>
      <c r="BC99" s="87">
        <f>'01.1.1 - Zateplenie obvod...'!F40</f>
        <v>0</v>
      </c>
      <c r="BD99" s="89">
        <f>'01.1.1 - Zateplenie obvod...'!F41</f>
        <v>0</v>
      </c>
      <c r="BT99" s="21" t="s">
        <v>87</v>
      </c>
      <c r="BV99" s="21" t="s">
        <v>72</v>
      </c>
      <c r="BW99" s="21" t="s">
        <v>88</v>
      </c>
      <c r="BX99" s="21" t="s">
        <v>83</v>
      </c>
      <c r="CL99" s="21" t="s">
        <v>1</v>
      </c>
    </row>
    <row r="100" spans="1:91" s="4" customFormat="1" ht="16.5" customHeight="1" x14ac:dyDescent="0.2">
      <c r="A100" s="90" t="s">
        <v>84</v>
      </c>
      <c r="B100" s="48"/>
      <c r="C100" s="10"/>
      <c r="D100" s="10"/>
      <c r="E100" s="10"/>
      <c r="F100" s="600" t="s">
        <v>89</v>
      </c>
      <c r="G100" s="600"/>
      <c r="H100" s="600"/>
      <c r="I100" s="600"/>
      <c r="J100" s="600"/>
      <c r="K100" s="10"/>
      <c r="L100" s="600" t="s">
        <v>90</v>
      </c>
      <c r="M100" s="600"/>
      <c r="N100" s="600"/>
      <c r="O100" s="600"/>
      <c r="P100" s="600"/>
      <c r="Q100" s="600"/>
      <c r="R100" s="600"/>
      <c r="S100" s="600"/>
      <c r="T100" s="600"/>
      <c r="U100" s="600"/>
      <c r="V100" s="600"/>
      <c r="W100" s="600"/>
      <c r="X100" s="600"/>
      <c r="Y100" s="600"/>
      <c r="Z100" s="600"/>
      <c r="AA100" s="600"/>
      <c r="AB100" s="600"/>
      <c r="AC100" s="600"/>
      <c r="AD100" s="600"/>
      <c r="AE100" s="600"/>
      <c r="AF100" s="600"/>
      <c r="AG100" s="605"/>
      <c r="AH100" s="606"/>
      <c r="AI100" s="606"/>
      <c r="AJ100" s="606"/>
      <c r="AK100" s="606"/>
      <c r="AL100" s="606"/>
      <c r="AM100" s="606"/>
      <c r="AN100" s="605"/>
      <c r="AO100" s="606"/>
      <c r="AP100" s="606"/>
      <c r="AQ100" s="85" t="s">
        <v>81</v>
      </c>
      <c r="AR100" s="48"/>
      <c r="AS100" s="86">
        <v>0</v>
      </c>
      <c r="AT100" s="87">
        <f t="shared" si="0"/>
        <v>0</v>
      </c>
      <c r="AU100" s="88">
        <f>'01.1.2 - Zateplenie streš...'!P133</f>
        <v>0</v>
      </c>
      <c r="AV100" s="87">
        <f>'01.1.2 - Zateplenie streš...'!J37</f>
        <v>0</v>
      </c>
      <c r="AW100" s="87">
        <f>'01.1.2 - Zateplenie streš...'!J38</f>
        <v>0</v>
      </c>
      <c r="AX100" s="87">
        <f>'01.1.2 - Zateplenie streš...'!J39</f>
        <v>0</v>
      </c>
      <c r="AY100" s="87">
        <f>'01.1.2 - Zateplenie streš...'!J40</f>
        <v>0</v>
      </c>
      <c r="AZ100" s="87">
        <f>'01.1.2 - Zateplenie streš...'!F37</f>
        <v>0</v>
      </c>
      <c r="BA100" s="87">
        <f>'01.1.2 - Zateplenie streš...'!F38</f>
        <v>0</v>
      </c>
      <c r="BB100" s="87">
        <f>'01.1.2 - Zateplenie streš...'!F39</f>
        <v>0</v>
      </c>
      <c r="BC100" s="87">
        <f>'01.1.2 - Zateplenie streš...'!F40</f>
        <v>0</v>
      </c>
      <c r="BD100" s="89">
        <f>'01.1.2 - Zateplenie streš...'!F41</f>
        <v>0</v>
      </c>
      <c r="BT100" s="21" t="s">
        <v>87</v>
      </c>
      <c r="BV100" s="21" t="s">
        <v>72</v>
      </c>
      <c r="BW100" s="21" t="s">
        <v>91</v>
      </c>
      <c r="BX100" s="21" t="s">
        <v>83</v>
      </c>
      <c r="CL100" s="21" t="s">
        <v>1</v>
      </c>
    </row>
    <row r="101" spans="1:91" s="4" customFormat="1" ht="16.5" customHeight="1" x14ac:dyDescent="0.2">
      <c r="A101" s="90" t="s">
        <v>84</v>
      </c>
      <c r="B101" s="48"/>
      <c r="C101" s="10"/>
      <c r="D101" s="10"/>
      <c r="E101" s="10"/>
      <c r="F101" s="600" t="s">
        <v>92</v>
      </c>
      <c r="G101" s="600"/>
      <c r="H101" s="600"/>
      <c r="I101" s="600"/>
      <c r="J101" s="600"/>
      <c r="K101" s="10"/>
      <c r="L101" s="600" t="s">
        <v>93</v>
      </c>
      <c r="M101" s="600"/>
      <c r="N101" s="600"/>
      <c r="O101" s="600"/>
      <c r="P101" s="600"/>
      <c r="Q101" s="600"/>
      <c r="R101" s="600"/>
      <c r="S101" s="600"/>
      <c r="T101" s="600"/>
      <c r="U101" s="600"/>
      <c r="V101" s="600"/>
      <c r="W101" s="600"/>
      <c r="X101" s="600"/>
      <c r="Y101" s="600"/>
      <c r="Z101" s="600"/>
      <c r="AA101" s="600"/>
      <c r="AB101" s="600"/>
      <c r="AC101" s="600"/>
      <c r="AD101" s="600"/>
      <c r="AE101" s="600"/>
      <c r="AF101" s="600"/>
      <c r="AG101" s="605"/>
      <c r="AH101" s="606"/>
      <c r="AI101" s="606"/>
      <c r="AJ101" s="606"/>
      <c r="AK101" s="606"/>
      <c r="AL101" s="606"/>
      <c r="AM101" s="606"/>
      <c r="AN101" s="605"/>
      <c r="AO101" s="606"/>
      <c r="AP101" s="606"/>
      <c r="AQ101" s="85" t="s">
        <v>81</v>
      </c>
      <c r="AR101" s="48"/>
      <c r="AS101" s="86">
        <v>0</v>
      </c>
      <c r="AT101" s="87">
        <f t="shared" si="0"/>
        <v>0</v>
      </c>
      <c r="AU101" s="88">
        <f>'01.1.3 - Výmena otvorovýc...'!P127</f>
        <v>0</v>
      </c>
      <c r="AV101" s="87">
        <f>'01.1.3 - Výmena otvorovýc...'!J37</f>
        <v>0</v>
      </c>
      <c r="AW101" s="87">
        <f>'01.1.3 - Výmena otvorovýc...'!J38</f>
        <v>0</v>
      </c>
      <c r="AX101" s="87">
        <f>'01.1.3 - Výmena otvorovýc...'!J39</f>
        <v>0</v>
      </c>
      <c r="AY101" s="87">
        <f>'01.1.3 - Výmena otvorovýc...'!J40</f>
        <v>0</v>
      </c>
      <c r="AZ101" s="87">
        <f>'01.1.3 - Výmena otvorovýc...'!F37</f>
        <v>0</v>
      </c>
      <c r="BA101" s="87">
        <f>'01.1.3 - Výmena otvorovýc...'!F38</f>
        <v>0</v>
      </c>
      <c r="BB101" s="87">
        <f>'01.1.3 - Výmena otvorovýc...'!F39</f>
        <v>0</v>
      </c>
      <c r="BC101" s="87">
        <f>'01.1.3 - Výmena otvorovýc...'!F40</f>
        <v>0</v>
      </c>
      <c r="BD101" s="89">
        <f>'01.1.3 - Výmena otvorovýc...'!F41</f>
        <v>0</v>
      </c>
      <c r="BT101" s="21" t="s">
        <v>87</v>
      </c>
      <c r="BV101" s="21" t="s">
        <v>72</v>
      </c>
      <c r="BW101" s="21" t="s">
        <v>94</v>
      </c>
      <c r="BX101" s="21" t="s">
        <v>83</v>
      </c>
      <c r="CL101" s="21" t="s">
        <v>1</v>
      </c>
    </row>
    <row r="102" spans="1:91" s="4" customFormat="1" ht="16.5" customHeight="1" x14ac:dyDescent="0.2">
      <c r="A102" s="90" t="s">
        <v>84</v>
      </c>
      <c r="B102" s="48"/>
      <c r="C102" s="10"/>
      <c r="D102" s="10"/>
      <c r="E102" s="10"/>
      <c r="F102" s="600" t="s">
        <v>95</v>
      </c>
      <c r="G102" s="600"/>
      <c r="H102" s="600"/>
      <c r="I102" s="600"/>
      <c r="J102" s="600"/>
      <c r="K102" s="10"/>
      <c r="L102" s="600" t="s">
        <v>96</v>
      </c>
      <c r="M102" s="600"/>
      <c r="N102" s="600"/>
      <c r="O102" s="600"/>
      <c r="P102" s="600"/>
      <c r="Q102" s="600"/>
      <c r="R102" s="600"/>
      <c r="S102" s="600"/>
      <c r="T102" s="600"/>
      <c r="U102" s="600"/>
      <c r="V102" s="600"/>
      <c r="W102" s="600"/>
      <c r="X102" s="600"/>
      <c r="Y102" s="600"/>
      <c r="Z102" s="600"/>
      <c r="AA102" s="600"/>
      <c r="AB102" s="600"/>
      <c r="AC102" s="600"/>
      <c r="AD102" s="600"/>
      <c r="AE102" s="600"/>
      <c r="AF102" s="600"/>
      <c r="AG102" s="605"/>
      <c r="AH102" s="606"/>
      <c r="AI102" s="606"/>
      <c r="AJ102" s="606"/>
      <c r="AK102" s="606"/>
      <c r="AL102" s="606"/>
      <c r="AM102" s="606"/>
      <c r="AN102" s="605"/>
      <c r="AO102" s="606"/>
      <c r="AP102" s="606"/>
      <c r="AQ102" s="85" t="s">
        <v>81</v>
      </c>
      <c r="AR102" s="48"/>
      <c r="AS102" s="86">
        <v>0</v>
      </c>
      <c r="AT102" s="87">
        <f t="shared" si="0"/>
        <v>0</v>
      </c>
      <c r="AU102" s="88">
        <f>'01.1.6 - Vykurovanie'!P130</f>
        <v>0</v>
      </c>
      <c r="AV102" s="87">
        <f>'01.1.6 - Vykurovanie'!J37</f>
        <v>0</v>
      </c>
      <c r="AW102" s="87">
        <f>'01.1.6 - Vykurovanie'!J38</f>
        <v>0</v>
      </c>
      <c r="AX102" s="87">
        <f>'01.1.6 - Vykurovanie'!J39</f>
        <v>0</v>
      </c>
      <c r="AY102" s="87">
        <f>'01.1.6 - Vykurovanie'!J40</f>
        <v>0</v>
      </c>
      <c r="AZ102" s="87">
        <f>'01.1.6 - Vykurovanie'!F37</f>
        <v>0</v>
      </c>
      <c r="BA102" s="87">
        <f>'01.1.6 - Vykurovanie'!F38</f>
        <v>0</v>
      </c>
      <c r="BB102" s="87">
        <f>'01.1.6 - Vykurovanie'!F39</f>
        <v>0</v>
      </c>
      <c r="BC102" s="87">
        <f>'01.1.6 - Vykurovanie'!F40</f>
        <v>0</v>
      </c>
      <c r="BD102" s="89">
        <f>'01.1.6 - Vykurovanie'!F41</f>
        <v>0</v>
      </c>
      <c r="BT102" s="21" t="s">
        <v>87</v>
      </c>
      <c r="BV102" s="21" t="s">
        <v>72</v>
      </c>
      <c r="BW102" s="21" t="s">
        <v>97</v>
      </c>
      <c r="BX102" s="21" t="s">
        <v>83</v>
      </c>
      <c r="CL102" s="21" t="s">
        <v>1</v>
      </c>
    </row>
    <row r="103" spans="1:91" s="4" customFormat="1" ht="16.5" customHeight="1" x14ac:dyDescent="0.2">
      <c r="A103" s="90" t="s">
        <v>84</v>
      </c>
      <c r="B103" s="48"/>
      <c r="C103" s="10"/>
      <c r="D103" s="10"/>
      <c r="E103" s="10"/>
      <c r="F103" s="600" t="s">
        <v>98</v>
      </c>
      <c r="G103" s="600"/>
      <c r="H103" s="600"/>
      <c r="I103" s="600"/>
      <c r="J103" s="600"/>
      <c r="K103" s="10"/>
      <c r="L103" s="600" t="s">
        <v>99</v>
      </c>
      <c r="M103" s="600"/>
      <c r="N103" s="600"/>
      <c r="O103" s="600"/>
      <c r="P103" s="600"/>
      <c r="Q103" s="600"/>
      <c r="R103" s="600"/>
      <c r="S103" s="600"/>
      <c r="T103" s="600"/>
      <c r="U103" s="600"/>
      <c r="V103" s="600"/>
      <c r="W103" s="600"/>
      <c r="X103" s="600"/>
      <c r="Y103" s="600"/>
      <c r="Z103" s="600"/>
      <c r="AA103" s="600"/>
      <c r="AB103" s="600"/>
      <c r="AC103" s="600"/>
      <c r="AD103" s="600"/>
      <c r="AE103" s="600"/>
      <c r="AF103" s="600"/>
      <c r="AG103" s="605"/>
      <c r="AH103" s="606"/>
      <c r="AI103" s="606"/>
      <c r="AJ103" s="606"/>
      <c r="AK103" s="606"/>
      <c r="AL103" s="606"/>
      <c r="AM103" s="606"/>
      <c r="AN103" s="605"/>
      <c r="AO103" s="606"/>
      <c r="AP103" s="606"/>
      <c r="AQ103" s="85" t="s">
        <v>81</v>
      </c>
      <c r="AR103" s="48"/>
      <c r="AS103" s="86">
        <v>0</v>
      </c>
      <c r="AT103" s="87">
        <f t="shared" si="0"/>
        <v>0</v>
      </c>
      <c r="AU103" s="88">
        <f>'01.1.8 - Elektroinštaláci...'!P130</f>
        <v>0</v>
      </c>
      <c r="AV103" s="87">
        <f>'01.1.8 - Elektroinštaláci...'!J37</f>
        <v>0</v>
      </c>
      <c r="AW103" s="87">
        <f>'01.1.8 - Elektroinštaláci...'!J38</f>
        <v>0</v>
      </c>
      <c r="AX103" s="87">
        <f>'01.1.8 - Elektroinštaláci...'!J39</f>
        <v>0</v>
      </c>
      <c r="AY103" s="87">
        <f>'01.1.8 - Elektroinštaláci...'!J40</f>
        <v>0</v>
      </c>
      <c r="AZ103" s="87">
        <f>'01.1.8 - Elektroinštaláci...'!F37</f>
        <v>0</v>
      </c>
      <c r="BA103" s="87">
        <f>'01.1.8 - Elektroinštaláci...'!F38</f>
        <v>0</v>
      </c>
      <c r="BB103" s="87">
        <f>'01.1.8 - Elektroinštaláci...'!F39</f>
        <v>0</v>
      </c>
      <c r="BC103" s="87">
        <f>'01.1.8 - Elektroinštaláci...'!F40</f>
        <v>0</v>
      </c>
      <c r="BD103" s="89">
        <f>'01.1.8 - Elektroinštaláci...'!F41</f>
        <v>0</v>
      </c>
      <c r="BT103" s="21" t="s">
        <v>87</v>
      </c>
      <c r="BV103" s="21" t="s">
        <v>72</v>
      </c>
      <c r="BW103" s="21" t="s">
        <v>100</v>
      </c>
      <c r="BX103" s="21" t="s">
        <v>83</v>
      </c>
      <c r="CL103" s="21" t="s">
        <v>1</v>
      </c>
    </row>
    <row r="104" spans="1:91" s="399" customFormat="1" ht="16.5" customHeight="1" x14ac:dyDescent="0.2">
      <c r="A104" s="90" t="s">
        <v>84</v>
      </c>
      <c r="B104" s="48"/>
      <c r="C104" s="401"/>
      <c r="D104" s="401"/>
      <c r="E104" s="401"/>
      <c r="F104" s="601" t="s">
        <v>2536</v>
      </c>
      <c r="G104" s="602"/>
      <c r="H104" s="602"/>
      <c r="I104" s="602"/>
      <c r="J104" s="602"/>
      <c r="K104" s="401"/>
      <c r="L104" s="603" t="s">
        <v>2404</v>
      </c>
      <c r="M104" s="600"/>
      <c r="N104" s="600"/>
      <c r="O104" s="600"/>
      <c r="P104" s="600"/>
      <c r="Q104" s="600"/>
      <c r="R104" s="600"/>
      <c r="S104" s="600"/>
      <c r="T104" s="600"/>
      <c r="U104" s="600"/>
      <c r="V104" s="600"/>
      <c r="W104" s="600"/>
      <c r="X104" s="600"/>
      <c r="Y104" s="600"/>
      <c r="Z104" s="600"/>
      <c r="AA104" s="600"/>
      <c r="AB104" s="600"/>
      <c r="AC104" s="600"/>
      <c r="AD104" s="600"/>
      <c r="AE104" s="600"/>
      <c r="AF104" s="600"/>
      <c r="AG104" s="605"/>
      <c r="AH104" s="606"/>
      <c r="AI104" s="606"/>
      <c r="AJ104" s="606"/>
      <c r="AK104" s="606"/>
      <c r="AL104" s="606"/>
      <c r="AM104" s="606"/>
      <c r="AN104" s="605"/>
      <c r="AO104" s="606"/>
      <c r="AP104" s="606"/>
      <c r="AQ104" s="85" t="s">
        <v>81</v>
      </c>
      <c r="AR104" s="48"/>
      <c r="AS104" s="86">
        <v>0</v>
      </c>
      <c r="AT104" s="87">
        <f>ROUND(SUM(AV104:AW104),2)</f>
        <v>0</v>
      </c>
      <c r="AU104" s="88">
        <f>'01.1.8 - Elektroinštaláci...'!P131</f>
        <v>0</v>
      </c>
      <c r="AV104" s="87">
        <f>'01.1.8 - Elektroinštaláci...'!J38</f>
        <v>0</v>
      </c>
      <c r="AW104" s="87">
        <f>'01.1.8 - Elektroinštaláci...'!J39</f>
        <v>0</v>
      </c>
      <c r="AX104" s="87">
        <f>'01.1.8 - Elektroinštaláci...'!J40</f>
        <v>0</v>
      </c>
      <c r="AY104" s="87">
        <f>'01.1.8 - Elektroinštaláci...'!J41</f>
        <v>0</v>
      </c>
      <c r="AZ104" s="87">
        <f>'01.1.8 - Elektroinštaláci...'!F38</f>
        <v>0</v>
      </c>
      <c r="BA104" s="87">
        <f>'01.1.8 - Elektroinštaláci...'!F39</f>
        <v>0</v>
      </c>
      <c r="BB104" s="87">
        <f>'01.1.8 - Elektroinštaláci...'!F40</f>
        <v>0</v>
      </c>
      <c r="BC104" s="87">
        <f>'01.1.8 - Elektroinštaláci...'!F41</f>
        <v>0</v>
      </c>
      <c r="BD104" s="89">
        <f>'01.1.8 - Elektroinštaláci...'!F42</f>
        <v>0</v>
      </c>
      <c r="BT104" s="400" t="s">
        <v>87</v>
      </c>
      <c r="BV104" s="400" t="s">
        <v>72</v>
      </c>
      <c r="BW104" s="400" t="s">
        <v>100</v>
      </c>
      <c r="BX104" s="400" t="s">
        <v>83</v>
      </c>
      <c r="CL104" s="400" t="s">
        <v>1</v>
      </c>
    </row>
    <row r="105" spans="1:91" s="4" customFormat="1" ht="20.25" customHeight="1" x14ac:dyDescent="0.2">
      <c r="B105" s="48"/>
      <c r="C105" s="10"/>
      <c r="D105" s="10"/>
      <c r="E105" s="600" t="s">
        <v>101</v>
      </c>
      <c r="F105" s="600"/>
      <c r="G105" s="600"/>
      <c r="H105" s="600"/>
      <c r="I105" s="600"/>
      <c r="J105" s="10"/>
      <c r="K105" s="600" t="s">
        <v>102</v>
      </c>
      <c r="L105" s="600"/>
      <c r="M105" s="600"/>
      <c r="N105" s="600"/>
      <c r="O105" s="600"/>
      <c r="P105" s="600"/>
      <c r="Q105" s="600"/>
      <c r="R105" s="600"/>
      <c r="S105" s="600"/>
      <c r="T105" s="600"/>
      <c r="U105" s="600"/>
      <c r="V105" s="600"/>
      <c r="W105" s="600"/>
      <c r="X105" s="600"/>
      <c r="Y105" s="600"/>
      <c r="Z105" s="600"/>
      <c r="AA105" s="600"/>
      <c r="AB105" s="600"/>
      <c r="AC105" s="600"/>
      <c r="AD105" s="600"/>
      <c r="AE105" s="600"/>
      <c r="AF105" s="600"/>
      <c r="AG105" s="609"/>
      <c r="AH105" s="606"/>
      <c r="AI105" s="606"/>
      <c r="AJ105" s="606"/>
      <c r="AK105" s="606"/>
      <c r="AL105" s="606"/>
      <c r="AM105" s="606"/>
      <c r="AN105" s="605"/>
      <c r="AO105" s="605"/>
      <c r="AP105" s="605"/>
      <c r="AQ105" s="85" t="s">
        <v>81</v>
      </c>
      <c r="AR105" s="48"/>
      <c r="AS105" s="86">
        <f>ROUND(AS106+SUM(AS107:AS109),2)</f>
        <v>0</v>
      </c>
      <c r="AT105" s="87" t="e">
        <f t="shared" si="0"/>
        <v>#REF!</v>
      </c>
      <c r="AU105" s="88" t="e">
        <f>ROUND(AU106+SUM(AU107:AU109),5)</f>
        <v>#REF!</v>
      </c>
      <c r="AV105" s="87" t="e">
        <f>ROUND(AZ105*L30,2)</f>
        <v>#REF!</v>
      </c>
      <c r="AW105" s="87" t="e">
        <f>ROUND(BA105*L31,2)</f>
        <v>#REF!</v>
      </c>
      <c r="AX105" s="87" t="e">
        <f>ROUND(BB105*L30,2)</f>
        <v>#REF!</v>
      </c>
      <c r="AY105" s="87" t="e">
        <f>ROUND(BC105*L31,2)</f>
        <v>#REF!</v>
      </c>
      <c r="AZ105" s="87" t="e">
        <f>ROUND(AZ106+SUM(AZ107:AZ109),2)</f>
        <v>#REF!</v>
      </c>
      <c r="BA105" s="87" t="e">
        <f>ROUND(BA106+SUM(BA107:BA109),2)</f>
        <v>#REF!</v>
      </c>
      <c r="BB105" s="87" t="e">
        <f>ROUND(BB106+SUM(BB107:BB109),2)</f>
        <v>#REF!</v>
      </c>
      <c r="BC105" s="87" t="e">
        <f>ROUND(BC106+SUM(BC107:BC109),2)</f>
        <v>#REF!</v>
      </c>
      <c r="BD105" s="89" t="e">
        <f>ROUND(BD106+SUM(BD107:BD109),2)</f>
        <v>#REF!</v>
      </c>
      <c r="BS105" s="21" t="s">
        <v>69</v>
      </c>
      <c r="BT105" s="21" t="s">
        <v>82</v>
      </c>
      <c r="BU105" s="21" t="s">
        <v>71</v>
      </c>
      <c r="BV105" s="21" t="s">
        <v>72</v>
      </c>
      <c r="BW105" s="21" t="s">
        <v>103</v>
      </c>
      <c r="BX105" s="21" t="s">
        <v>78</v>
      </c>
      <c r="CL105" s="21" t="s">
        <v>1</v>
      </c>
    </row>
    <row r="106" spans="1:91" s="4" customFormat="1" ht="14.25" customHeight="1" x14ac:dyDescent="0.2">
      <c r="A106" s="90" t="s">
        <v>84</v>
      </c>
      <c r="B106" s="48"/>
      <c r="C106" s="10"/>
      <c r="D106" s="10"/>
      <c r="E106" s="10"/>
      <c r="F106" s="600" t="s">
        <v>104</v>
      </c>
      <c r="G106" s="600"/>
      <c r="H106" s="600"/>
      <c r="I106" s="600"/>
      <c r="J106" s="600"/>
      <c r="K106" s="10"/>
      <c r="L106" s="600" t="s">
        <v>105</v>
      </c>
      <c r="M106" s="600"/>
      <c r="N106" s="600"/>
      <c r="O106" s="600"/>
      <c r="P106" s="600"/>
      <c r="Q106" s="600"/>
      <c r="R106" s="600"/>
      <c r="S106" s="600"/>
      <c r="T106" s="600"/>
      <c r="U106" s="600"/>
      <c r="V106" s="600"/>
      <c r="W106" s="600"/>
      <c r="X106" s="600"/>
      <c r="Y106" s="600"/>
      <c r="Z106" s="600"/>
      <c r="AA106" s="600"/>
      <c r="AB106" s="600"/>
      <c r="AC106" s="600"/>
      <c r="AD106" s="600"/>
      <c r="AE106" s="600"/>
      <c r="AF106" s="600"/>
      <c r="AG106" s="605"/>
      <c r="AH106" s="606"/>
      <c r="AI106" s="606"/>
      <c r="AJ106" s="606"/>
      <c r="AK106" s="606"/>
      <c r="AL106" s="606"/>
      <c r="AM106" s="606"/>
      <c r="AN106" s="605"/>
      <c r="AO106" s="606"/>
      <c r="AP106" s="606"/>
      <c r="AQ106" s="85" t="s">
        <v>81</v>
      </c>
      <c r="AR106" s="48"/>
      <c r="AS106" s="86">
        <v>0</v>
      </c>
      <c r="AT106" s="87">
        <f t="shared" si="0"/>
        <v>0</v>
      </c>
      <c r="AU106" s="88">
        <f>'01.2.1 - Stavebná časť a ...'!P148</f>
        <v>0</v>
      </c>
      <c r="AV106" s="87">
        <f>'01.2.1 - Stavebná časť a ...'!J37</f>
        <v>0</v>
      </c>
      <c r="AW106" s="87">
        <f>'01.2.1 - Stavebná časť a ...'!J38</f>
        <v>0</v>
      </c>
      <c r="AX106" s="87">
        <f>'01.2.1 - Stavebná časť a ...'!J39</f>
        <v>0</v>
      </c>
      <c r="AY106" s="87">
        <f>'01.2.1 - Stavebná časť a ...'!J40</f>
        <v>0</v>
      </c>
      <c r="AZ106" s="87">
        <f>'01.2.1 - Stavebná časť a ...'!F37</f>
        <v>0</v>
      </c>
      <c r="BA106" s="87">
        <f>'01.2.1 - Stavebná časť a ...'!F38</f>
        <v>0</v>
      </c>
      <c r="BB106" s="87">
        <f>'01.2.1 - Stavebná časť a ...'!F39</f>
        <v>0</v>
      </c>
      <c r="BC106" s="87">
        <f>'01.2.1 - Stavebná časť a ...'!F40</f>
        <v>0</v>
      </c>
      <c r="BD106" s="89">
        <f>'01.2.1 - Stavebná časť a ...'!F41</f>
        <v>0</v>
      </c>
      <c r="BT106" s="21" t="s">
        <v>87</v>
      </c>
      <c r="BV106" s="21" t="s">
        <v>72</v>
      </c>
      <c r="BW106" s="21" t="s">
        <v>106</v>
      </c>
      <c r="BX106" s="21" t="s">
        <v>103</v>
      </c>
      <c r="CL106" s="21" t="s">
        <v>1</v>
      </c>
    </row>
    <row r="107" spans="1:91" s="4" customFormat="1" ht="16.5" customHeight="1" x14ac:dyDescent="0.2">
      <c r="A107" s="90" t="s">
        <v>84</v>
      </c>
      <c r="B107" s="48"/>
      <c r="C107" s="10"/>
      <c r="D107" s="10"/>
      <c r="E107" s="10"/>
      <c r="F107" s="600" t="s">
        <v>107</v>
      </c>
      <c r="G107" s="600"/>
      <c r="H107" s="600"/>
      <c r="I107" s="600"/>
      <c r="J107" s="600"/>
      <c r="K107" s="10"/>
      <c r="L107" s="600" t="s">
        <v>108</v>
      </c>
      <c r="M107" s="600"/>
      <c r="N107" s="600"/>
      <c r="O107" s="600"/>
      <c r="P107" s="600"/>
      <c r="Q107" s="600"/>
      <c r="R107" s="600"/>
      <c r="S107" s="600"/>
      <c r="T107" s="600"/>
      <c r="U107" s="600"/>
      <c r="V107" s="600"/>
      <c r="W107" s="600"/>
      <c r="X107" s="600"/>
      <c r="Y107" s="600"/>
      <c r="Z107" s="600"/>
      <c r="AA107" s="600"/>
      <c r="AB107" s="600"/>
      <c r="AC107" s="600"/>
      <c r="AD107" s="600"/>
      <c r="AE107" s="600"/>
      <c r="AF107" s="600"/>
      <c r="AG107" s="605"/>
      <c r="AH107" s="606"/>
      <c r="AI107" s="606"/>
      <c r="AJ107" s="606"/>
      <c r="AK107" s="606"/>
      <c r="AL107" s="606"/>
      <c r="AM107" s="606"/>
      <c r="AN107" s="605"/>
      <c r="AO107" s="606"/>
      <c r="AP107" s="606"/>
      <c r="AQ107" s="85" t="s">
        <v>81</v>
      </c>
      <c r="AR107" s="48"/>
      <c r="AS107" s="86">
        <v>0</v>
      </c>
      <c r="AT107" s="87">
        <f t="shared" si="0"/>
        <v>0</v>
      </c>
      <c r="AU107" s="88">
        <f>'01.2.4 - Zdravotechnika'!P137</f>
        <v>0</v>
      </c>
      <c r="AV107" s="87">
        <f>'01.2.4 - Zdravotechnika'!J37</f>
        <v>0</v>
      </c>
      <c r="AW107" s="87">
        <f>'01.2.4 - Zdravotechnika'!J38</f>
        <v>0</v>
      </c>
      <c r="AX107" s="87">
        <f>'01.2.4 - Zdravotechnika'!J39</f>
        <v>0</v>
      </c>
      <c r="AY107" s="87">
        <f>'01.2.4 - Zdravotechnika'!J40</f>
        <v>0</v>
      </c>
      <c r="AZ107" s="87">
        <f>'01.2.4 - Zdravotechnika'!F37</f>
        <v>0</v>
      </c>
      <c r="BA107" s="87">
        <f>'01.2.4 - Zdravotechnika'!F38</f>
        <v>0</v>
      </c>
      <c r="BB107" s="87">
        <f>'01.2.4 - Zdravotechnika'!F39</f>
        <v>0</v>
      </c>
      <c r="BC107" s="87">
        <f>'01.2.4 - Zdravotechnika'!F40</f>
        <v>0</v>
      </c>
      <c r="BD107" s="89">
        <f>'01.2.4 - Zdravotechnika'!F41</f>
        <v>0</v>
      </c>
      <c r="BT107" s="21" t="s">
        <v>87</v>
      </c>
      <c r="BV107" s="21" t="s">
        <v>72</v>
      </c>
      <c r="BW107" s="21" t="s">
        <v>109</v>
      </c>
      <c r="BX107" s="21" t="s">
        <v>103</v>
      </c>
      <c r="CL107" s="21" t="s">
        <v>1</v>
      </c>
    </row>
    <row r="108" spans="1:91" s="4" customFormat="1" ht="16.5" customHeight="1" x14ac:dyDescent="0.2">
      <c r="A108" s="90" t="s">
        <v>84</v>
      </c>
      <c r="B108" s="48"/>
      <c r="C108" s="10"/>
      <c r="D108" s="10"/>
      <c r="E108" s="10"/>
      <c r="F108" s="600" t="s">
        <v>110</v>
      </c>
      <c r="G108" s="600"/>
      <c r="H108" s="600"/>
      <c r="I108" s="600"/>
      <c r="J108" s="600"/>
      <c r="K108" s="10"/>
      <c r="L108" s="600" t="s">
        <v>111</v>
      </c>
      <c r="M108" s="600"/>
      <c r="N108" s="600"/>
      <c r="O108" s="600"/>
      <c r="P108" s="600"/>
      <c r="Q108" s="600"/>
      <c r="R108" s="600"/>
      <c r="S108" s="600"/>
      <c r="T108" s="600"/>
      <c r="U108" s="600"/>
      <c r="V108" s="600"/>
      <c r="W108" s="600"/>
      <c r="X108" s="600"/>
      <c r="Y108" s="600"/>
      <c r="Z108" s="600"/>
      <c r="AA108" s="600"/>
      <c r="AB108" s="600"/>
      <c r="AC108" s="600"/>
      <c r="AD108" s="600"/>
      <c r="AE108" s="600"/>
      <c r="AF108" s="600"/>
      <c r="AG108" s="605"/>
      <c r="AH108" s="606"/>
      <c r="AI108" s="606"/>
      <c r="AJ108" s="606"/>
      <c r="AK108" s="606"/>
      <c r="AL108" s="606"/>
      <c r="AM108" s="606"/>
      <c r="AN108" s="605"/>
      <c r="AO108" s="606"/>
      <c r="AP108" s="606"/>
      <c r="AQ108" s="85" t="s">
        <v>81</v>
      </c>
      <c r="AR108" s="48"/>
      <c r="AS108" s="86">
        <v>0</v>
      </c>
      <c r="AT108" s="87">
        <f t="shared" si="0"/>
        <v>0</v>
      </c>
      <c r="AU108" s="88">
        <f>'01.2.5 - Vzduchotechnika'!P130</f>
        <v>0</v>
      </c>
      <c r="AV108" s="87">
        <f>'01.2.5 - Vzduchotechnika'!J37</f>
        <v>0</v>
      </c>
      <c r="AW108" s="87">
        <f>'01.2.5 - Vzduchotechnika'!J38</f>
        <v>0</v>
      </c>
      <c r="AX108" s="87">
        <f>'01.2.5 - Vzduchotechnika'!J39</f>
        <v>0</v>
      </c>
      <c r="AY108" s="87">
        <f>'01.2.5 - Vzduchotechnika'!J40</f>
        <v>0</v>
      </c>
      <c r="AZ108" s="87">
        <f>'01.2.5 - Vzduchotechnika'!F37</f>
        <v>0</v>
      </c>
      <c r="BA108" s="87">
        <f>'01.2.5 - Vzduchotechnika'!F38</f>
        <v>0</v>
      </c>
      <c r="BB108" s="87">
        <f>'01.2.5 - Vzduchotechnika'!F39</f>
        <v>0</v>
      </c>
      <c r="BC108" s="87">
        <f>'01.2.5 - Vzduchotechnika'!F40</f>
        <v>0</v>
      </c>
      <c r="BD108" s="89">
        <f>'01.2.5 - Vzduchotechnika'!F41</f>
        <v>0</v>
      </c>
      <c r="BT108" s="21" t="s">
        <v>87</v>
      </c>
      <c r="BV108" s="21" t="s">
        <v>72</v>
      </c>
      <c r="BW108" s="21" t="s">
        <v>112</v>
      </c>
      <c r="BX108" s="21" t="s">
        <v>103</v>
      </c>
      <c r="CL108" s="21" t="s">
        <v>1</v>
      </c>
    </row>
    <row r="109" spans="1:91" s="4" customFormat="1" ht="16.5" customHeight="1" x14ac:dyDescent="0.2">
      <c r="B109" s="48"/>
      <c r="C109" s="10"/>
      <c r="D109" s="10"/>
      <c r="E109" s="10"/>
      <c r="F109" s="600" t="s">
        <v>113</v>
      </c>
      <c r="G109" s="600"/>
      <c r="H109" s="600"/>
      <c r="I109" s="600"/>
      <c r="J109" s="600"/>
      <c r="K109" s="10"/>
      <c r="L109" s="600" t="s">
        <v>114</v>
      </c>
      <c r="M109" s="600"/>
      <c r="N109" s="600"/>
      <c r="O109" s="600"/>
      <c r="P109" s="600"/>
      <c r="Q109" s="600"/>
      <c r="R109" s="600"/>
      <c r="S109" s="600"/>
      <c r="T109" s="600"/>
      <c r="U109" s="600"/>
      <c r="V109" s="600"/>
      <c r="W109" s="600"/>
      <c r="X109" s="600"/>
      <c r="Y109" s="600"/>
      <c r="Z109" s="600"/>
      <c r="AA109" s="600"/>
      <c r="AB109" s="600"/>
      <c r="AC109" s="600"/>
      <c r="AD109" s="600"/>
      <c r="AE109" s="600"/>
      <c r="AF109" s="600"/>
      <c r="AG109" s="609"/>
      <c r="AH109" s="606"/>
      <c r="AI109" s="606"/>
      <c r="AJ109" s="606"/>
      <c r="AK109" s="606"/>
      <c r="AL109" s="606"/>
      <c r="AM109" s="606"/>
      <c r="AN109" s="607"/>
      <c r="AO109" s="607"/>
      <c r="AP109" s="608"/>
      <c r="AQ109" s="244"/>
      <c r="AR109" s="244"/>
      <c r="AS109" s="244"/>
      <c r="AT109" s="244"/>
      <c r="AU109" s="88" t="e">
        <f>ROUND(SUM(AU110:AU113),5)</f>
        <v>#REF!</v>
      </c>
      <c r="AV109" s="87" t="e">
        <f>ROUND(AZ109*L30,2)</f>
        <v>#REF!</v>
      </c>
      <c r="AW109" s="87" t="e">
        <f>ROUND(BA109*L31,2)</f>
        <v>#REF!</v>
      </c>
      <c r="AX109" s="87" t="e">
        <f>ROUND(BB109*L30,2)</f>
        <v>#REF!</v>
      </c>
      <c r="AY109" s="87" t="e">
        <f>ROUND(BC109*L31,2)</f>
        <v>#REF!</v>
      </c>
      <c r="AZ109" s="87" t="e">
        <f>ROUND(SUM(AZ110:AZ113),2)</f>
        <v>#REF!</v>
      </c>
      <c r="BA109" s="87" t="e">
        <f>ROUND(SUM(BA110:BA113),2)</f>
        <v>#REF!</v>
      </c>
      <c r="BB109" s="87" t="e">
        <f>ROUND(SUM(BB110:BB113),2)</f>
        <v>#REF!</v>
      </c>
      <c r="BC109" s="87" t="e">
        <f>ROUND(SUM(BC110:BC113),2)</f>
        <v>#REF!</v>
      </c>
      <c r="BD109" s="89" t="e">
        <f>ROUND(SUM(BD110:BD113),2)</f>
        <v>#REF!</v>
      </c>
      <c r="BS109" s="21" t="s">
        <v>69</v>
      </c>
      <c r="BT109" s="21" t="s">
        <v>87</v>
      </c>
      <c r="BU109" s="21" t="s">
        <v>71</v>
      </c>
      <c r="BV109" s="21" t="s">
        <v>72</v>
      </c>
      <c r="BW109" s="21" t="s">
        <v>115</v>
      </c>
      <c r="BX109" s="21" t="s">
        <v>103</v>
      </c>
      <c r="CL109" s="21" t="s">
        <v>1</v>
      </c>
    </row>
    <row r="110" spans="1:91" s="4" customFormat="1" ht="14.25" customHeight="1" x14ac:dyDescent="0.2">
      <c r="A110" s="90" t="s">
        <v>84</v>
      </c>
      <c r="B110" s="48"/>
      <c r="C110" s="10"/>
      <c r="D110" s="10"/>
      <c r="E110" s="10"/>
      <c r="F110" s="389"/>
      <c r="G110" s="604" t="s">
        <v>116</v>
      </c>
      <c r="H110" s="604"/>
      <c r="I110" s="604"/>
      <c r="J110" s="604"/>
      <c r="K110" s="604"/>
      <c r="L110" s="389"/>
      <c r="M110" s="604" t="s">
        <v>117</v>
      </c>
      <c r="N110" s="604"/>
      <c r="O110" s="604"/>
      <c r="P110" s="604"/>
      <c r="Q110" s="604"/>
      <c r="R110" s="604"/>
      <c r="S110" s="604"/>
      <c r="T110" s="604"/>
      <c r="U110" s="604"/>
      <c r="V110" s="604"/>
      <c r="W110" s="604"/>
      <c r="X110" s="604"/>
      <c r="Y110" s="604"/>
      <c r="Z110" s="604"/>
      <c r="AA110" s="604"/>
      <c r="AB110" s="604"/>
      <c r="AC110" s="604"/>
      <c r="AD110" s="604"/>
      <c r="AE110" s="604"/>
      <c r="AF110" s="604"/>
      <c r="AG110" s="610"/>
      <c r="AH110" s="611"/>
      <c r="AI110" s="611"/>
      <c r="AJ110" s="611"/>
      <c r="AK110" s="611"/>
      <c r="AL110" s="611"/>
      <c r="AM110" s="611"/>
      <c r="AN110" s="610"/>
      <c r="AO110" s="611"/>
      <c r="AP110" s="611"/>
      <c r="AQ110" s="85" t="s">
        <v>81</v>
      </c>
      <c r="AR110" s="48"/>
      <c r="AS110" s="86">
        <v>0</v>
      </c>
      <c r="AT110" s="87">
        <f t="shared" si="0"/>
        <v>0</v>
      </c>
      <c r="AU110" s="88">
        <f>'01.2.7a - Elektrická poži...'!P128</f>
        <v>0</v>
      </c>
      <c r="AV110" s="87">
        <f>'01.2.7a - Elektrická poži...'!J37</f>
        <v>0</v>
      </c>
      <c r="AW110" s="87">
        <f>'01.2.7a - Elektrická poži...'!J38</f>
        <v>0</v>
      </c>
      <c r="AX110" s="87">
        <f>'01.2.7a - Elektrická poži...'!J39</f>
        <v>0</v>
      </c>
      <c r="AY110" s="87">
        <f>'01.2.7a - Elektrická poži...'!J40</f>
        <v>0</v>
      </c>
      <c r="AZ110" s="87">
        <f>'01.2.7a - Elektrická poži...'!F37</f>
        <v>0</v>
      </c>
      <c r="BA110" s="87">
        <f>'01.2.7a - Elektrická poži...'!F38</f>
        <v>0</v>
      </c>
      <c r="BB110" s="87">
        <f>'01.2.7a - Elektrická poži...'!F39</f>
        <v>0</v>
      </c>
      <c r="BC110" s="87">
        <f>'01.2.7a - Elektrická poži...'!F40</f>
        <v>0</v>
      </c>
      <c r="BD110" s="89">
        <f>'01.2.7a - Elektrická poži...'!F41</f>
        <v>0</v>
      </c>
      <c r="BT110" s="21" t="s">
        <v>118</v>
      </c>
      <c r="BV110" s="21" t="s">
        <v>72</v>
      </c>
      <c r="BW110" s="21" t="s">
        <v>119</v>
      </c>
      <c r="BX110" s="21" t="s">
        <v>115</v>
      </c>
      <c r="CL110" s="21" t="s">
        <v>1</v>
      </c>
    </row>
    <row r="111" spans="1:91" s="4" customFormat="1" ht="16.5" customHeight="1" x14ac:dyDescent="0.2">
      <c r="A111" s="90" t="s">
        <v>84</v>
      </c>
      <c r="B111" s="48"/>
      <c r="C111" s="10"/>
      <c r="D111" s="10"/>
      <c r="E111" s="10"/>
      <c r="F111" s="10"/>
      <c r="G111" s="600" t="s">
        <v>120</v>
      </c>
      <c r="H111" s="600"/>
      <c r="I111" s="600"/>
      <c r="J111" s="600"/>
      <c r="K111" s="600"/>
      <c r="L111" s="10"/>
      <c r="M111" s="600" t="s">
        <v>121</v>
      </c>
      <c r="N111" s="600"/>
      <c r="O111" s="600"/>
      <c r="P111" s="600"/>
      <c r="Q111" s="600"/>
      <c r="R111" s="600"/>
      <c r="S111" s="600"/>
      <c r="T111" s="600"/>
      <c r="U111" s="600"/>
      <c r="V111" s="600"/>
      <c r="W111" s="600"/>
      <c r="X111" s="600"/>
      <c r="Y111" s="600"/>
      <c r="Z111" s="600"/>
      <c r="AA111" s="600"/>
      <c r="AB111" s="600"/>
      <c r="AC111" s="600"/>
      <c r="AD111" s="600"/>
      <c r="AE111" s="600"/>
      <c r="AF111" s="600"/>
      <c r="AG111" s="605"/>
      <c r="AH111" s="606"/>
      <c r="AI111" s="606"/>
      <c r="AJ111" s="606"/>
      <c r="AK111" s="606"/>
      <c r="AL111" s="606"/>
      <c r="AM111" s="606"/>
      <c r="AN111" s="605"/>
      <c r="AO111" s="606"/>
      <c r="AP111" s="606"/>
      <c r="AQ111" s="85" t="s">
        <v>81</v>
      </c>
      <c r="AR111" s="48"/>
      <c r="AS111" s="86">
        <v>0</v>
      </c>
      <c r="AT111" s="87">
        <f t="shared" si="0"/>
        <v>0</v>
      </c>
      <c r="AU111" s="88">
        <f>'01.2.7b - Hlasová signali...'!P128</f>
        <v>0</v>
      </c>
      <c r="AV111" s="87">
        <f>'01.2.7b - Hlasová signali...'!J37</f>
        <v>0</v>
      </c>
      <c r="AW111" s="87">
        <f>'01.2.7b - Hlasová signali...'!J38</f>
        <v>0</v>
      </c>
      <c r="AX111" s="87">
        <f>'01.2.7b - Hlasová signali...'!J39</f>
        <v>0</v>
      </c>
      <c r="AY111" s="87">
        <f>'01.2.7b - Hlasová signali...'!J40</f>
        <v>0</v>
      </c>
      <c r="AZ111" s="87">
        <f>'01.2.7b - Hlasová signali...'!F37</f>
        <v>0</v>
      </c>
      <c r="BA111" s="87">
        <f>'01.2.7b - Hlasová signali...'!F38</f>
        <v>0</v>
      </c>
      <c r="BB111" s="87">
        <f>'01.2.7b - Hlasová signali...'!F39</f>
        <v>0</v>
      </c>
      <c r="BC111" s="87">
        <f>'01.2.7b - Hlasová signali...'!F40</f>
        <v>0</v>
      </c>
      <c r="BD111" s="89">
        <f>'01.2.7b - Hlasová signali...'!F41</f>
        <v>0</v>
      </c>
      <c r="BT111" s="21" t="s">
        <v>118</v>
      </c>
      <c r="BV111" s="21" t="s">
        <v>72</v>
      </c>
      <c r="BW111" s="21" t="s">
        <v>122</v>
      </c>
      <c r="BX111" s="21" t="s">
        <v>115</v>
      </c>
      <c r="CL111" s="21" t="s">
        <v>1</v>
      </c>
    </row>
    <row r="112" spans="1:91" s="4" customFormat="1" ht="16.5" customHeight="1" x14ac:dyDescent="0.2">
      <c r="A112" s="90" t="s">
        <v>84</v>
      </c>
      <c r="B112" s="48"/>
      <c r="C112" s="10"/>
      <c r="D112" s="10"/>
      <c r="E112" s="10"/>
      <c r="F112" s="10"/>
      <c r="G112" s="600" t="s">
        <v>123</v>
      </c>
      <c r="H112" s="600"/>
      <c r="I112" s="600"/>
      <c r="J112" s="600"/>
      <c r="K112" s="600"/>
      <c r="L112" s="10"/>
      <c r="M112" s="600" t="s">
        <v>124</v>
      </c>
      <c r="N112" s="600"/>
      <c r="O112" s="600"/>
      <c r="P112" s="600"/>
      <c r="Q112" s="600"/>
      <c r="R112" s="600"/>
      <c r="S112" s="600"/>
      <c r="T112" s="600"/>
      <c r="U112" s="600"/>
      <c r="V112" s="600"/>
      <c r="W112" s="600"/>
      <c r="X112" s="600"/>
      <c r="Y112" s="600"/>
      <c r="Z112" s="600"/>
      <c r="AA112" s="600"/>
      <c r="AB112" s="600"/>
      <c r="AC112" s="600"/>
      <c r="AD112" s="600"/>
      <c r="AE112" s="600"/>
      <c r="AF112" s="600"/>
      <c r="AG112" s="605"/>
      <c r="AH112" s="606"/>
      <c r="AI112" s="606"/>
      <c r="AJ112" s="606"/>
      <c r="AK112" s="606"/>
      <c r="AL112" s="606"/>
      <c r="AM112" s="606"/>
      <c r="AN112" s="605"/>
      <c r="AO112" s="606"/>
      <c r="AP112" s="606"/>
      <c r="AQ112" s="85" t="s">
        <v>81</v>
      </c>
      <c r="AR112" s="48"/>
      <c r="AS112" s="86">
        <v>0</v>
      </c>
      <c r="AT112" s="87" t="e">
        <f t="shared" si="0"/>
        <v>#REF!</v>
      </c>
      <c r="AU112" s="88" t="e">
        <f>#REF!</f>
        <v>#REF!</v>
      </c>
      <c r="AV112" s="87" t="e">
        <f>#REF!</f>
        <v>#REF!</v>
      </c>
      <c r="AW112" s="87" t="e">
        <f>#REF!</f>
        <v>#REF!</v>
      </c>
      <c r="AX112" s="87" t="e">
        <f>#REF!</f>
        <v>#REF!</v>
      </c>
      <c r="AY112" s="87" t="e">
        <f>#REF!</f>
        <v>#REF!</v>
      </c>
      <c r="AZ112" s="87" t="e">
        <f>#REF!</f>
        <v>#REF!</v>
      </c>
      <c r="BA112" s="87" t="e">
        <f>#REF!</f>
        <v>#REF!</v>
      </c>
      <c r="BB112" s="87" t="e">
        <f>#REF!</f>
        <v>#REF!</v>
      </c>
      <c r="BC112" s="87" t="e">
        <f>#REF!</f>
        <v>#REF!</v>
      </c>
      <c r="BD112" s="89" t="e">
        <f>#REF!</f>
        <v>#REF!</v>
      </c>
      <c r="BT112" s="21" t="s">
        <v>118</v>
      </c>
      <c r="BV112" s="21" t="s">
        <v>72</v>
      </c>
      <c r="BW112" s="21" t="s">
        <v>125</v>
      </c>
      <c r="BX112" s="21" t="s">
        <v>115</v>
      </c>
      <c r="CL112" s="21" t="s">
        <v>1</v>
      </c>
    </row>
    <row r="113" spans="1:90" s="4" customFormat="1" ht="16.5" customHeight="1" x14ac:dyDescent="0.2">
      <c r="A113" s="90" t="s">
        <v>84</v>
      </c>
      <c r="B113" s="48"/>
      <c r="C113" s="10"/>
      <c r="D113" s="10"/>
      <c r="E113" s="10"/>
      <c r="F113" s="10"/>
      <c r="G113" s="600" t="s">
        <v>126</v>
      </c>
      <c r="H113" s="600"/>
      <c r="I113" s="600"/>
      <c r="J113" s="600"/>
      <c r="K113" s="600"/>
      <c r="L113" s="10"/>
      <c r="M113" s="600" t="s">
        <v>127</v>
      </c>
      <c r="N113" s="600"/>
      <c r="O113" s="600"/>
      <c r="P113" s="600"/>
      <c r="Q113" s="600"/>
      <c r="R113" s="600"/>
      <c r="S113" s="600"/>
      <c r="T113" s="600"/>
      <c r="U113" s="600"/>
      <c r="V113" s="600"/>
      <c r="W113" s="600"/>
      <c r="X113" s="600"/>
      <c r="Y113" s="600"/>
      <c r="Z113" s="600"/>
      <c r="AA113" s="600"/>
      <c r="AB113" s="600"/>
      <c r="AC113" s="600"/>
      <c r="AD113" s="600"/>
      <c r="AE113" s="600"/>
      <c r="AF113" s="600"/>
      <c r="AG113" s="605"/>
      <c r="AH113" s="606"/>
      <c r="AI113" s="606"/>
      <c r="AJ113" s="606"/>
      <c r="AK113" s="606"/>
      <c r="AL113" s="606"/>
      <c r="AM113" s="606"/>
      <c r="AN113" s="605"/>
      <c r="AO113" s="606"/>
      <c r="AP113" s="606"/>
      <c r="AQ113" s="85" t="s">
        <v>81</v>
      </c>
      <c r="AR113" s="48"/>
      <c r="AS113" s="91">
        <v>0</v>
      </c>
      <c r="AT113" s="92">
        <f t="shared" si="0"/>
        <v>0</v>
      </c>
      <c r="AU113" s="93">
        <f>'01.2.7d - Kamerový systém...'!P128</f>
        <v>0</v>
      </c>
      <c r="AV113" s="92">
        <f>'01.2.7d - Kamerový systém...'!J37</f>
        <v>0</v>
      </c>
      <c r="AW113" s="92">
        <f>'01.2.7d - Kamerový systém...'!J38</f>
        <v>0</v>
      </c>
      <c r="AX113" s="92">
        <f>'01.2.7d - Kamerový systém...'!J39</f>
        <v>0</v>
      </c>
      <c r="AY113" s="92">
        <f>'01.2.7d - Kamerový systém...'!J40</f>
        <v>0</v>
      </c>
      <c r="AZ113" s="92">
        <f>'01.2.7d - Kamerový systém...'!F37</f>
        <v>0</v>
      </c>
      <c r="BA113" s="92">
        <f>'01.2.7d - Kamerový systém...'!F38</f>
        <v>0</v>
      </c>
      <c r="BB113" s="92">
        <f>'01.2.7d - Kamerový systém...'!F39</f>
        <v>0</v>
      </c>
      <c r="BC113" s="92">
        <f>'01.2.7d - Kamerový systém...'!F40</f>
        <v>0</v>
      </c>
      <c r="BD113" s="94">
        <f>'01.2.7d - Kamerový systém...'!F41</f>
        <v>0</v>
      </c>
      <c r="BT113" s="21" t="s">
        <v>118</v>
      </c>
      <c r="BV113" s="21" t="s">
        <v>72</v>
      </c>
      <c r="BW113" s="21" t="s">
        <v>128</v>
      </c>
      <c r="BX113" s="21" t="s">
        <v>115</v>
      </c>
      <c r="CL113" s="21" t="s">
        <v>1</v>
      </c>
    </row>
    <row r="114" spans="1:90" s="2" customFormat="1" ht="30" customHeight="1" x14ac:dyDescent="0.2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7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90" s="2" customFormat="1" ht="6.95" customHeight="1" x14ac:dyDescent="0.2">
      <c r="A115" s="26"/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27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</sheetData>
  <mergeCells count="106">
    <mergeCell ref="L87:AO87"/>
    <mergeCell ref="AN113:AP113"/>
    <mergeCell ref="AG113:AM113"/>
    <mergeCell ref="AN96:AP96"/>
    <mergeCell ref="AN110:AP110"/>
    <mergeCell ref="AG110:AM110"/>
    <mergeCell ref="AN111:AP111"/>
    <mergeCell ref="AG111:AM111"/>
    <mergeCell ref="AN112:AP112"/>
    <mergeCell ref="AG112:AM112"/>
    <mergeCell ref="L101:AF101"/>
    <mergeCell ref="L100:AF100"/>
    <mergeCell ref="AN107:AP107"/>
    <mergeCell ref="AN94:AP94"/>
    <mergeCell ref="AN99:AP99"/>
    <mergeCell ref="AN103:AP103"/>
    <mergeCell ref="AN102:AP102"/>
    <mergeCell ref="AN97:AP97"/>
    <mergeCell ref="AN98:AP98"/>
    <mergeCell ref="AN100:AP100"/>
    <mergeCell ref="AN101:AP101"/>
    <mergeCell ref="AG104:AM104"/>
    <mergeCell ref="AN104:AP104"/>
    <mergeCell ref="AS91:AT93"/>
    <mergeCell ref="AN108:AP108"/>
    <mergeCell ref="AG108:AM108"/>
    <mergeCell ref="AN109:AP109"/>
    <mergeCell ref="AG109:AM109"/>
    <mergeCell ref="AG96:AM96"/>
    <mergeCell ref="AG107:AM107"/>
    <mergeCell ref="AR2:BE2"/>
    <mergeCell ref="AG106:AM106"/>
    <mergeCell ref="AG105:AM105"/>
    <mergeCell ref="AG94:AM94"/>
    <mergeCell ref="AG103:AM103"/>
    <mergeCell ref="AG102:AM102"/>
    <mergeCell ref="AG97:AM97"/>
    <mergeCell ref="AG99:AM99"/>
    <mergeCell ref="AG100:AM100"/>
    <mergeCell ref="AG98:AM98"/>
    <mergeCell ref="AG101:AM101"/>
    <mergeCell ref="AM89:AN89"/>
    <mergeCell ref="AM91:AP91"/>
    <mergeCell ref="AM92:AP92"/>
    <mergeCell ref="AN106:AP106"/>
    <mergeCell ref="AN105:AP105"/>
    <mergeCell ref="L86:AO86"/>
    <mergeCell ref="W34:AE34"/>
    <mergeCell ref="L34:P34"/>
    <mergeCell ref="AK34:AO34"/>
    <mergeCell ref="AK36:AO36"/>
    <mergeCell ref="X36:AB36"/>
    <mergeCell ref="L32:P32"/>
    <mergeCell ref="AK32:AO32"/>
    <mergeCell ref="W32:AE32"/>
    <mergeCell ref="AK33:AO33"/>
    <mergeCell ref="L33:P33"/>
    <mergeCell ref="W33:AE33"/>
    <mergeCell ref="W30:AE30"/>
    <mergeCell ref="AK30:AO30"/>
    <mergeCell ref="L30:P30"/>
    <mergeCell ref="L31:P31"/>
    <mergeCell ref="AK31:AO31"/>
    <mergeCell ref="W31:AE31"/>
    <mergeCell ref="K5:AO5"/>
    <mergeCell ref="K6:AO6"/>
    <mergeCell ref="E24:AN24"/>
    <mergeCell ref="AK27:AO27"/>
    <mergeCell ref="L29:P29"/>
    <mergeCell ref="AK29:AO29"/>
    <mergeCell ref="W29:AE29"/>
    <mergeCell ref="K7:AO7"/>
    <mergeCell ref="F109:J109"/>
    <mergeCell ref="L109:AF109"/>
    <mergeCell ref="G110:K110"/>
    <mergeCell ref="M110:AF110"/>
    <mergeCell ref="L106:AF106"/>
    <mergeCell ref="F107:J107"/>
    <mergeCell ref="G112:K112"/>
    <mergeCell ref="M112:AF112"/>
    <mergeCell ref="G113:K113"/>
    <mergeCell ref="M113:AF113"/>
    <mergeCell ref="G111:K111"/>
    <mergeCell ref="M111:AF111"/>
    <mergeCell ref="L107:AF107"/>
    <mergeCell ref="F108:J108"/>
    <mergeCell ref="L108:AF108"/>
    <mergeCell ref="F106:J106"/>
    <mergeCell ref="C94:G94"/>
    <mergeCell ref="D97:H97"/>
    <mergeCell ref="E98:I98"/>
    <mergeCell ref="E105:I105"/>
    <mergeCell ref="F102:J102"/>
    <mergeCell ref="F100:J100"/>
    <mergeCell ref="F101:J101"/>
    <mergeCell ref="F103:J103"/>
    <mergeCell ref="F99:J99"/>
    <mergeCell ref="I94:AF94"/>
    <mergeCell ref="J97:AF97"/>
    <mergeCell ref="K105:AF105"/>
    <mergeCell ref="K98:AF98"/>
    <mergeCell ref="L103:AF103"/>
    <mergeCell ref="L99:AF99"/>
    <mergeCell ref="L102:AF102"/>
    <mergeCell ref="F104:J104"/>
    <mergeCell ref="L104:AF104"/>
  </mergeCells>
  <hyperlinks>
    <hyperlink ref="A99" location="'01.1.1 - Zateplenie obvod...'!C2" display="/"/>
    <hyperlink ref="A100" location="'01.1.2 - Zateplenie streš...'!C2" display="/"/>
    <hyperlink ref="A101" location="'01.1.3 - Výmena otvorovýc...'!C2" display="/"/>
    <hyperlink ref="A102" location="'01.1.6 - Vykurovanie'!C2" display="/"/>
    <hyperlink ref="A103" location="'01.1.8 - Elektroinštaláci...'!C2" display="/"/>
    <hyperlink ref="A106" location="'01.2.1 - Stavebná časť a ...'!C2" display="/"/>
    <hyperlink ref="A107" location="'01.2.4 - Zdravotechnika'!C2" display="/"/>
    <hyperlink ref="A108" location="'01.2.5 - Vzduchotechnika'!C2" display="/"/>
    <hyperlink ref="A110" location="'01.2.7a - Elektrická poži...'!C2" display="/"/>
    <hyperlink ref="A111" location="'01.2.7b - Hlasová signali...'!C2" display="/"/>
    <hyperlink ref="A112" location="'01.2.7c - Štruktúrovaná k...'!C2" display="/"/>
    <hyperlink ref="A113" location="'01.2.7d - Kamerový systém...'!C2" display="/"/>
    <hyperlink ref="A104" location="'01.1.8 - Elektroinštaláci...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66"/>
  <sheetViews>
    <sheetView showGridLines="0" workbookViewId="0">
      <selection activeCell="I36" sqref="I36"/>
    </sheetView>
  </sheetViews>
  <sheetFormatPr defaultRowHeight="11.25" x14ac:dyDescent="0.2"/>
  <cols>
    <col min="1" max="1" width="8.33203125" style="247" customWidth="1"/>
    <col min="2" max="2" width="1.1640625" style="247" customWidth="1"/>
    <col min="3" max="3" width="4.1640625" style="247" customWidth="1"/>
    <col min="4" max="4" width="4.33203125" style="247" customWidth="1"/>
    <col min="5" max="5" width="17.1640625" style="247" customWidth="1"/>
    <col min="6" max="6" width="50.83203125" style="247" customWidth="1"/>
    <col min="7" max="7" width="7.5" style="247" customWidth="1"/>
    <col min="8" max="8" width="14" style="247" customWidth="1"/>
    <col min="9" max="9" width="15.83203125" style="247" customWidth="1"/>
    <col min="10" max="10" width="22.33203125" style="247" customWidth="1"/>
    <col min="11" max="11" width="22.33203125" style="247" hidden="1" customWidth="1"/>
    <col min="12" max="12" width="9.33203125" style="247" customWidth="1"/>
    <col min="13" max="13" width="10.83203125" style="247" hidden="1" customWidth="1"/>
    <col min="14" max="14" width="9.33203125" style="247"/>
    <col min="15" max="20" width="14.1640625" style="247" hidden="1" customWidth="1"/>
    <col min="21" max="21" width="16.33203125" style="247" hidden="1" customWidth="1"/>
    <col min="22" max="22" width="12.33203125" style="247" customWidth="1"/>
    <col min="23" max="23" width="16.33203125" style="247" customWidth="1"/>
    <col min="24" max="24" width="12.33203125" style="247" customWidth="1"/>
    <col min="25" max="25" width="15" style="247" customWidth="1"/>
    <col min="26" max="26" width="11" style="247" customWidth="1"/>
    <col min="27" max="27" width="15" style="247" customWidth="1"/>
    <col min="28" max="28" width="16.33203125" style="247" customWidth="1"/>
    <col min="29" max="29" width="11" style="247" customWidth="1"/>
    <col min="30" max="30" width="15" style="247" customWidth="1"/>
    <col min="31" max="31" width="16.33203125" style="247" customWidth="1"/>
    <col min="32" max="41" width="9.33203125" style="247"/>
    <col min="42" max="42" width="0.5" style="247" customWidth="1"/>
    <col min="43" max="46" width="9.33203125" style="247" hidden="1" customWidth="1"/>
    <col min="47" max="47" width="9" style="247" hidden="1" customWidth="1"/>
    <col min="48" max="66" width="9.33203125" style="247" hidden="1" customWidth="1"/>
    <col min="67" max="16384" width="9.33203125" style="247"/>
  </cols>
  <sheetData>
    <row r="1" spans="1:46" x14ac:dyDescent="0.2">
      <c r="A1" s="95"/>
    </row>
    <row r="2" spans="1:46" ht="36.950000000000003" customHeight="1" x14ac:dyDescent="0.2">
      <c r="L2" s="593" t="s">
        <v>5</v>
      </c>
      <c r="M2" s="594"/>
      <c r="N2" s="594"/>
      <c r="O2" s="594"/>
      <c r="P2" s="594"/>
      <c r="Q2" s="594"/>
      <c r="R2" s="594"/>
      <c r="S2" s="594"/>
      <c r="T2" s="594"/>
      <c r="U2" s="594"/>
      <c r="V2" s="594"/>
      <c r="AT2" s="185" t="s">
        <v>1887</v>
      </c>
    </row>
    <row r="3" spans="1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85" t="s">
        <v>70</v>
      </c>
    </row>
    <row r="4" spans="1:46" ht="24.95" customHeight="1" x14ac:dyDescent="0.2">
      <c r="B4" s="17"/>
      <c r="D4" s="18" t="s">
        <v>129</v>
      </c>
      <c r="L4" s="17"/>
      <c r="M4" s="96"/>
      <c r="AT4" s="185"/>
    </row>
    <row r="5" spans="1:46" ht="6.95" customHeight="1" x14ac:dyDescent="0.2">
      <c r="B5" s="17"/>
      <c r="L5" s="17"/>
    </row>
    <row r="6" spans="1:46" ht="12" customHeight="1" x14ac:dyDescent="0.2">
      <c r="B6" s="17"/>
      <c r="D6" s="257" t="s">
        <v>13</v>
      </c>
      <c r="L6" s="17"/>
    </row>
    <row r="7" spans="1:46" ht="16.5" customHeight="1" x14ac:dyDescent="0.2">
      <c r="B7" s="17"/>
      <c r="E7" s="612" t="str">
        <f>'Rekapitulácia SO 02 Príst. B'!K6</f>
        <v>SOŠ PZ Pezinok, rekonštrukcia ubytovne A a B</v>
      </c>
      <c r="F7" s="613"/>
      <c r="G7" s="613"/>
      <c r="H7" s="613"/>
      <c r="L7" s="17"/>
    </row>
    <row r="8" spans="1:46" ht="12" customHeight="1" x14ac:dyDescent="0.2">
      <c r="B8" s="17"/>
      <c r="D8" s="257" t="s">
        <v>130</v>
      </c>
      <c r="L8" s="17"/>
    </row>
    <row r="9" spans="1:46" s="184" customFormat="1" ht="16.5" customHeight="1" x14ac:dyDescent="0.2">
      <c r="A9" s="259"/>
      <c r="B9" s="187"/>
      <c r="C9" s="259"/>
      <c r="D9" s="259"/>
      <c r="E9" s="612" t="s">
        <v>1902</v>
      </c>
      <c r="F9" s="615"/>
      <c r="G9" s="615"/>
      <c r="H9" s="615"/>
      <c r="I9" s="259"/>
      <c r="J9" s="259"/>
      <c r="K9" s="259"/>
      <c r="L9" s="3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</row>
    <row r="10" spans="1:46" s="184" customFormat="1" ht="12" customHeight="1" x14ac:dyDescent="0.2">
      <c r="A10" s="259"/>
      <c r="B10" s="187"/>
      <c r="C10" s="259"/>
      <c r="D10" s="257" t="s">
        <v>132</v>
      </c>
      <c r="E10" s="259"/>
      <c r="F10" s="259"/>
      <c r="G10" s="259"/>
      <c r="H10" s="259"/>
      <c r="I10" s="259"/>
      <c r="J10" s="259"/>
      <c r="K10" s="259"/>
      <c r="L10" s="3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</row>
    <row r="11" spans="1:46" s="184" customFormat="1" ht="16.5" customHeight="1" x14ac:dyDescent="0.2">
      <c r="A11" s="259"/>
      <c r="B11" s="187"/>
      <c r="C11" s="259"/>
      <c r="D11" s="259"/>
      <c r="E11" s="583" t="s">
        <v>2214</v>
      </c>
      <c r="F11" s="615"/>
      <c r="G11" s="615"/>
      <c r="H11" s="615"/>
      <c r="I11" s="259"/>
      <c r="J11" s="259"/>
      <c r="K11" s="259"/>
      <c r="L11" s="3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</row>
    <row r="12" spans="1:46" s="184" customFormat="1" x14ac:dyDescent="0.2">
      <c r="A12" s="259"/>
      <c r="B12" s="187"/>
      <c r="C12" s="259"/>
      <c r="D12" s="259"/>
      <c r="E12" s="259"/>
      <c r="F12" s="259"/>
      <c r="G12" s="259"/>
      <c r="H12" s="259"/>
      <c r="I12" s="259"/>
      <c r="J12" s="259"/>
      <c r="K12" s="259"/>
      <c r="L12" s="3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</row>
    <row r="13" spans="1:46" s="184" customFormat="1" ht="12" customHeight="1" x14ac:dyDescent="0.2">
      <c r="A13" s="259"/>
      <c r="B13" s="187"/>
      <c r="C13" s="259"/>
      <c r="D13" s="257" t="s">
        <v>14</v>
      </c>
      <c r="E13" s="259"/>
      <c r="F13" s="246" t="s">
        <v>1</v>
      </c>
      <c r="G13" s="259"/>
      <c r="H13" s="259"/>
      <c r="I13" s="257" t="s">
        <v>15</v>
      </c>
      <c r="J13" s="246" t="s">
        <v>1</v>
      </c>
      <c r="K13" s="259"/>
      <c r="L13" s="3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</row>
    <row r="14" spans="1:46" s="184" customFormat="1" ht="12" customHeight="1" x14ac:dyDescent="0.2">
      <c r="A14" s="259"/>
      <c r="B14" s="187"/>
      <c r="C14" s="259"/>
      <c r="D14" s="257" t="s">
        <v>16</v>
      </c>
      <c r="E14" s="259"/>
      <c r="F14" s="246" t="s">
        <v>17</v>
      </c>
      <c r="G14" s="259"/>
      <c r="H14" s="259"/>
      <c r="I14" s="257" t="s">
        <v>18</v>
      </c>
      <c r="J14" s="254"/>
      <c r="K14" s="259"/>
      <c r="L14" s="3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</row>
    <row r="15" spans="1:46" s="184" customFormat="1" ht="10.9" customHeight="1" x14ac:dyDescent="0.2">
      <c r="A15" s="259"/>
      <c r="B15" s="187"/>
      <c r="C15" s="259"/>
      <c r="D15" s="259"/>
      <c r="E15" s="259"/>
      <c r="F15" s="259"/>
      <c r="G15" s="259"/>
      <c r="H15" s="259"/>
      <c r="I15" s="259"/>
      <c r="J15" s="259"/>
      <c r="K15" s="259"/>
      <c r="L15" s="3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</row>
    <row r="16" spans="1:46" s="184" customFormat="1" ht="12" customHeight="1" x14ac:dyDescent="0.2">
      <c r="A16" s="259"/>
      <c r="B16" s="187"/>
      <c r="C16" s="259"/>
      <c r="D16" s="257" t="s">
        <v>19</v>
      </c>
      <c r="E16" s="259"/>
      <c r="F16" s="259"/>
      <c r="G16" s="259"/>
      <c r="H16" s="259"/>
      <c r="I16" s="257" t="s">
        <v>20</v>
      </c>
      <c r="J16" s="246" t="str">
        <f>IF('Rekapitulácia SO 02 Príst. B'!AN11="","",'Rekapitulácia SO 02 Príst. B'!AN11)</f>
        <v/>
      </c>
      <c r="K16" s="259"/>
      <c r="L16" s="39"/>
      <c r="S16" s="259"/>
      <c r="T16" s="259"/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</row>
    <row r="17" spans="1:31" s="184" customFormat="1" ht="18" customHeight="1" x14ac:dyDescent="0.2">
      <c r="A17" s="259"/>
      <c r="B17" s="187"/>
      <c r="C17" s="259"/>
      <c r="D17" s="259"/>
      <c r="E17" s="246" t="str">
        <f>IF('Rekapitulácia SO 02 Príst. B'!E12="","",'Rekapitulácia SO 02 Príst. B'!E12)</f>
        <v xml:space="preserve"> </v>
      </c>
      <c r="F17" s="259"/>
      <c r="G17" s="259"/>
      <c r="H17" s="259"/>
      <c r="I17" s="257" t="s">
        <v>22</v>
      </c>
      <c r="J17" s="246" t="str">
        <f>IF('Rekapitulácia SO 02 Príst. B'!AN12="","",'Rekapitulácia SO 02 Príst. B'!AN12)</f>
        <v/>
      </c>
      <c r="K17" s="259"/>
      <c r="L17" s="3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</row>
    <row r="18" spans="1:31" s="184" customFormat="1" ht="6.95" customHeight="1" x14ac:dyDescent="0.2">
      <c r="A18" s="259"/>
      <c r="B18" s="187"/>
      <c r="C18" s="259"/>
      <c r="D18" s="259"/>
      <c r="E18" s="259"/>
      <c r="F18" s="259"/>
      <c r="G18" s="259"/>
      <c r="H18" s="259"/>
      <c r="I18" s="259"/>
      <c r="J18" s="259"/>
      <c r="K18" s="259"/>
      <c r="L18" s="3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</row>
    <row r="19" spans="1:31" s="184" customFormat="1" ht="12" customHeight="1" x14ac:dyDescent="0.2">
      <c r="A19" s="259"/>
      <c r="B19" s="187"/>
      <c r="C19" s="259"/>
      <c r="D19" s="257" t="s">
        <v>23</v>
      </c>
      <c r="E19" s="259"/>
      <c r="F19" s="259"/>
      <c r="G19" s="259"/>
      <c r="H19" s="259"/>
      <c r="I19" s="257" t="s">
        <v>20</v>
      </c>
      <c r="J19" s="246" t="str">
        <f>'Rekapitulácia SO 02 Príst. B'!AN14</f>
        <v/>
      </c>
      <c r="K19" s="259"/>
      <c r="L19" s="3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</row>
    <row r="20" spans="1:31" s="184" customFormat="1" ht="18" customHeight="1" x14ac:dyDescent="0.2">
      <c r="A20" s="259"/>
      <c r="B20" s="187"/>
      <c r="C20" s="259"/>
      <c r="D20" s="259"/>
      <c r="E20" s="595" t="str">
        <f>'Rekapitulácia SO 02 Príst. B'!E15</f>
        <v xml:space="preserve"> </v>
      </c>
      <c r="F20" s="595"/>
      <c r="G20" s="595"/>
      <c r="H20" s="595"/>
      <c r="I20" s="257" t="s">
        <v>22</v>
      </c>
      <c r="J20" s="246" t="str">
        <f>'Rekapitulácia SO 02 Príst. B'!AN15</f>
        <v/>
      </c>
      <c r="K20" s="259"/>
      <c r="L20" s="3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</row>
    <row r="21" spans="1:31" s="184" customFormat="1" ht="6.95" customHeight="1" x14ac:dyDescent="0.2">
      <c r="A21" s="259"/>
      <c r="B21" s="187"/>
      <c r="C21" s="259"/>
      <c r="D21" s="259"/>
      <c r="E21" s="259"/>
      <c r="F21" s="259"/>
      <c r="G21" s="259"/>
      <c r="H21" s="259"/>
      <c r="I21" s="259"/>
      <c r="J21" s="259"/>
      <c r="K21" s="259"/>
      <c r="L21" s="3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</row>
    <row r="22" spans="1:31" s="184" customFormat="1" ht="12" customHeight="1" x14ac:dyDescent="0.2">
      <c r="A22" s="259"/>
      <c r="B22" s="187"/>
      <c r="C22" s="259"/>
      <c r="D22" s="257" t="s">
        <v>24</v>
      </c>
      <c r="E22" s="259"/>
      <c r="F22" s="259"/>
      <c r="G22" s="259"/>
      <c r="H22" s="259"/>
      <c r="I22" s="257" t="s">
        <v>20</v>
      </c>
      <c r="J22" s="246" t="s">
        <v>1</v>
      </c>
      <c r="K22" s="259"/>
      <c r="L22" s="3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</row>
    <row r="23" spans="1:31" s="184" customFormat="1" ht="18" customHeight="1" x14ac:dyDescent="0.2">
      <c r="A23" s="259"/>
      <c r="B23" s="187"/>
      <c r="C23" s="259"/>
      <c r="D23" s="259"/>
      <c r="E23" s="246" t="s">
        <v>25</v>
      </c>
      <c r="F23" s="259"/>
      <c r="G23" s="259"/>
      <c r="H23" s="259"/>
      <c r="I23" s="257" t="s">
        <v>22</v>
      </c>
      <c r="J23" s="246" t="s">
        <v>1</v>
      </c>
      <c r="K23" s="259"/>
      <c r="L23" s="3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</row>
    <row r="24" spans="1:31" s="184" customFormat="1" ht="6.95" customHeight="1" x14ac:dyDescent="0.2">
      <c r="A24" s="259"/>
      <c r="B24" s="187"/>
      <c r="C24" s="259"/>
      <c r="D24" s="259"/>
      <c r="E24" s="259"/>
      <c r="F24" s="259"/>
      <c r="G24" s="259"/>
      <c r="H24" s="259"/>
      <c r="I24" s="259"/>
      <c r="J24" s="259"/>
      <c r="K24" s="259"/>
      <c r="L24" s="3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</row>
    <row r="25" spans="1:31" s="184" customFormat="1" ht="12" customHeight="1" x14ac:dyDescent="0.2">
      <c r="A25" s="259"/>
      <c r="B25" s="187"/>
      <c r="C25" s="259"/>
      <c r="D25" s="257" t="s">
        <v>27</v>
      </c>
      <c r="E25" s="259"/>
      <c r="F25" s="259"/>
      <c r="G25" s="259"/>
      <c r="H25" s="259"/>
      <c r="I25" s="257" t="s">
        <v>20</v>
      </c>
      <c r="J25" s="246" t="s">
        <v>1</v>
      </c>
      <c r="K25" s="259"/>
      <c r="L25" s="3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</row>
    <row r="26" spans="1:31" s="184" customFormat="1" ht="18" customHeight="1" x14ac:dyDescent="0.2">
      <c r="A26" s="259"/>
      <c r="B26" s="187"/>
      <c r="C26" s="259"/>
      <c r="D26" s="259"/>
      <c r="E26" s="246" t="s">
        <v>28</v>
      </c>
      <c r="F26" s="259"/>
      <c r="G26" s="259"/>
      <c r="H26" s="259"/>
      <c r="I26" s="257" t="s">
        <v>22</v>
      </c>
      <c r="J26" s="246" t="s">
        <v>1</v>
      </c>
      <c r="K26" s="259"/>
      <c r="L26" s="3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</row>
    <row r="27" spans="1:31" s="184" customFormat="1" ht="6.95" customHeight="1" x14ac:dyDescent="0.2">
      <c r="A27" s="259"/>
      <c r="B27" s="187"/>
      <c r="C27" s="259"/>
      <c r="D27" s="259"/>
      <c r="E27" s="259"/>
      <c r="F27" s="259"/>
      <c r="G27" s="259"/>
      <c r="H27" s="259"/>
      <c r="I27" s="259"/>
      <c r="J27" s="259"/>
      <c r="K27" s="259"/>
      <c r="L27" s="3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</row>
    <row r="28" spans="1:31" s="184" customFormat="1" ht="12" customHeight="1" x14ac:dyDescent="0.2">
      <c r="A28" s="259"/>
      <c r="B28" s="187"/>
      <c r="C28" s="259"/>
      <c r="D28" s="257" t="s">
        <v>29</v>
      </c>
      <c r="E28" s="259"/>
      <c r="F28" s="259"/>
      <c r="G28" s="259"/>
      <c r="H28" s="259"/>
      <c r="I28" s="259"/>
      <c r="J28" s="259"/>
      <c r="K28" s="259"/>
      <c r="L28" s="3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</row>
    <row r="29" spans="1:31" s="8" customFormat="1" ht="16.5" customHeight="1" x14ac:dyDescent="0.2">
      <c r="A29" s="98"/>
      <c r="B29" s="99"/>
      <c r="C29" s="98"/>
      <c r="D29" s="98"/>
      <c r="E29" s="597" t="s">
        <v>1</v>
      </c>
      <c r="F29" s="597"/>
      <c r="G29" s="597"/>
      <c r="H29" s="597"/>
      <c r="I29" s="98"/>
      <c r="J29" s="98"/>
      <c r="K29" s="98"/>
      <c r="L29" s="100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</row>
    <row r="30" spans="1:31" s="184" customFormat="1" ht="6.95" customHeight="1" x14ac:dyDescent="0.2">
      <c r="A30" s="259"/>
      <c r="B30" s="187"/>
      <c r="C30" s="259"/>
      <c r="D30" s="259"/>
      <c r="E30" s="259"/>
      <c r="F30" s="259"/>
      <c r="G30" s="259"/>
      <c r="H30" s="259"/>
      <c r="I30" s="259"/>
      <c r="J30" s="259"/>
      <c r="K30" s="259"/>
      <c r="L30" s="3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</row>
    <row r="31" spans="1:31" s="184" customFormat="1" ht="6.95" customHeight="1" x14ac:dyDescent="0.2">
      <c r="A31" s="259"/>
      <c r="B31" s="187"/>
      <c r="C31" s="259"/>
      <c r="D31" s="63"/>
      <c r="E31" s="63"/>
      <c r="F31" s="63"/>
      <c r="G31" s="63"/>
      <c r="H31" s="63"/>
      <c r="I31" s="63"/>
      <c r="J31" s="63"/>
      <c r="K31" s="63"/>
      <c r="L31" s="3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</row>
    <row r="32" spans="1:31" s="184" customFormat="1" ht="25.35" customHeight="1" x14ac:dyDescent="0.2">
      <c r="A32" s="259"/>
      <c r="B32" s="187"/>
      <c r="C32" s="259"/>
      <c r="D32" s="101" t="s">
        <v>30</v>
      </c>
      <c r="E32" s="259"/>
      <c r="F32" s="259"/>
      <c r="G32" s="259"/>
      <c r="H32" s="259"/>
      <c r="I32" s="259"/>
      <c r="J32" s="256"/>
      <c r="K32" s="259"/>
      <c r="L32" s="3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</row>
    <row r="33" spans="1:31" s="184" customFormat="1" ht="6.95" customHeight="1" x14ac:dyDescent="0.2">
      <c r="A33" s="259"/>
      <c r="B33" s="187"/>
      <c r="C33" s="259"/>
      <c r="D33" s="63"/>
      <c r="E33" s="63"/>
      <c r="F33" s="63"/>
      <c r="G33" s="63"/>
      <c r="H33" s="63"/>
      <c r="I33" s="63"/>
      <c r="J33" s="63"/>
      <c r="K33" s="63"/>
      <c r="L33" s="3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</row>
    <row r="34" spans="1:31" s="184" customFormat="1" ht="14.45" customHeight="1" x14ac:dyDescent="0.2">
      <c r="A34" s="259"/>
      <c r="B34" s="187"/>
      <c r="C34" s="259"/>
      <c r="D34" s="259"/>
      <c r="E34" s="259"/>
      <c r="F34" s="250" t="s">
        <v>32</v>
      </c>
      <c r="G34" s="259"/>
      <c r="H34" s="259"/>
      <c r="I34" s="250" t="s">
        <v>31</v>
      </c>
      <c r="J34" s="250" t="s">
        <v>33</v>
      </c>
      <c r="K34" s="259"/>
      <c r="L34" s="3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</row>
    <row r="35" spans="1:31" s="184" customFormat="1" ht="14.45" customHeight="1" x14ac:dyDescent="0.2">
      <c r="A35" s="259"/>
      <c r="B35" s="187"/>
      <c r="C35" s="259"/>
      <c r="D35" s="258" t="s">
        <v>34</v>
      </c>
      <c r="E35" s="32" t="s">
        <v>35</v>
      </c>
      <c r="F35" s="102">
        <f>ROUND((SUM(BE126:BE165)),  2)</f>
        <v>0</v>
      </c>
      <c r="G35" s="103"/>
      <c r="H35" s="103"/>
      <c r="I35" s="104">
        <v>0.2</v>
      </c>
      <c r="J35" s="102">
        <f>ROUND(((SUM(BE126:BE165))*I35),  2)</f>
        <v>0</v>
      </c>
      <c r="K35" s="259"/>
      <c r="L35" s="3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</row>
    <row r="36" spans="1:31" s="184" customFormat="1" ht="14.45" customHeight="1" x14ac:dyDescent="0.2">
      <c r="A36" s="259"/>
      <c r="B36" s="187"/>
      <c r="C36" s="259"/>
      <c r="D36" s="259"/>
      <c r="E36" s="32" t="s">
        <v>36</v>
      </c>
      <c r="F36" s="105"/>
      <c r="G36" s="259"/>
      <c r="H36" s="259"/>
      <c r="I36" s="106">
        <v>0.23</v>
      </c>
      <c r="J36" s="105"/>
      <c r="K36" s="259"/>
      <c r="L36" s="3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</row>
    <row r="37" spans="1:31" s="184" customFormat="1" ht="14.45" hidden="1" customHeight="1" x14ac:dyDescent="0.2">
      <c r="A37" s="259"/>
      <c r="B37" s="187"/>
      <c r="C37" s="259"/>
      <c r="D37" s="259"/>
      <c r="E37" s="257" t="s">
        <v>37</v>
      </c>
      <c r="F37" s="105">
        <f>ROUND((SUM(BG126:BG165)),  2)</f>
        <v>0</v>
      </c>
      <c r="G37" s="259"/>
      <c r="H37" s="259"/>
      <c r="I37" s="106">
        <v>0.2</v>
      </c>
      <c r="J37" s="105"/>
      <c r="K37" s="259"/>
      <c r="L37" s="3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</row>
    <row r="38" spans="1:31" s="184" customFormat="1" ht="14.45" hidden="1" customHeight="1" x14ac:dyDescent="0.2">
      <c r="A38" s="259"/>
      <c r="B38" s="187"/>
      <c r="C38" s="259"/>
      <c r="D38" s="259"/>
      <c r="E38" s="257" t="s">
        <v>38</v>
      </c>
      <c r="F38" s="105">
        <f>ROUND((SUM(BH126:BH165)),  2)</f>
        <v>0</v>
      </c>
      <c r="G38" s="259"/>
      <c r="H38" s="259"/>
      <c r="I38" s="106">
        <v>0.2</v>
      </c>
      <c r="J38" s="105"/>
      <c r="K38" s="259"/>
      <c r="L38" s="3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</row>
    <row r="39" spans="1:31" s="184" customFormat="1" ht="14.45" hidden="1" customHeight="1" x14ac:dyDescent="0.2">
      <c r="A39" s="259"/>
      <c r="B39" s="187"/>
      <c r="C39" s="259"/>
      <c r="D39" s="259"/>
      <c r="E39" s="32" t="s">
        <v>39</v>
      </c>
      <c r="F39" s="102">
        <f>ROUND((SUM(BI126:BI165)),  2)</f>
        <v>0</v>
      </c>
      <c r="G39" s="103"/>
      <c r="H39" s="103"/>
      <c r="I39" s="104">
        <v>0</v>
      </c>
      <c r="J39" s="102"/>
      <c r="K39" s="259"/>
      <c r="L39" s="3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</row>
    <row r="40" spans="1:31" s="184" customFormat="1" ht="6.95" customHeight="1" x14ac:dyDescent="0.2">
      <c r="A40" s="259"/>
      <c r="B40" s="187"/>
      <c r="C40" s="259"/>
      <c r="D40" s="259"/>
      <c r="E40" s="259"/>
      <c r="F40" s="259"/>
      <c r="G40" s="259"/>
      <c r="H40" s="259"/>
      <c r="I40" s="259"/>
      <c r="J40" s="259"/>
      <c r="K40" s="259"/>
      <c r="L40" s="3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</row>
    <row r="41" spans="1:31" s="184" customFormat="1" ht="25.35" customHeight="1" x14ac:dyDescent="0.2">
      <c r="A41" s="259"/>
      <c r="B41" s="187"/>
      <c r="C41" s="107"/>
      <c r="D41" s="108" t="s">
        <v>40</v>
      </c>
      <c r="E41" s="57"/>
      <c r="F41" s="57"/>
      <c r="G41" s="109" t="s">
        <v>41</v>
      </c>
      <c r="H41" s="110" t="s">
        <v>42</v>
      </c>
      <c r="I41" s="57"/>
      <c r="J41" s="111"/>
      <c r="K41" s="112"/>
      <c r="L41" s="3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</row>
    <row r="42" spans="1:31" s="184" customFormat="1" ht="14.45" customHeight="1" x14ac:dyDescent="0.2">
      <c r="A42" s="259"/>
      <c r="B42" s="187"/>
      <c r="C42" s="259"/>
      <c r="D42" s="259"/>
      <c r="E42" s="259"/>
      <c r="F42" s="259"/>
      <c r="G42" s="259"/>
      <c r="H42" s="259"/>
      <c r="I42" s="259"/>
      <c r="J42" s="259"/>
      <c r="K42" s="259"/>
      <c r="L42" s="3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</row>
    <row r="43" spans="1:31" ht="14.45" customHeight="1" x14ac:dyDescent="0.2">
      <c r="B43" s="17"/>
      <c r="L43" s="17"/>
    </row>
    <row r="44" spans="1:31" ht="14.45" customHeight="1" x14ac:dyDescent="0.2">
      <c r="B44" s="17"/>
      <c r="L44" s="17"/>
    </row>
    <row r="45" spans="1:31" ht="14.45" customHeight="1" x14ac:dyDescent="0.2">
      <c r="B45" s="17"/>
      <c r="L45" s="17"/>
    </row>
    <row r="46" spans="1:31" ht="14.45" customHeight="1" x14ac:dyDescent="0.2">
      <c r="B46" s="17"/>
      <c r="L46" s="17"/>
    </row>
    <row r="47" spans="1:31" ht="14.45" customHeight="1" x14ac:dyDescent="0.2">
      <c r="B47" s="17"/>
      <c r="L47" s="17"/>
    </row>
    <row r="48" spans="1:31" ht="14.45" customHeight="1" x14ac:dyDescent="0.2">
      <c r="B48" s="17"/>
      <c r="L48" s="17"/>
    </row>
    <row r="49" spans="1:31" ht="14.45" customHeight="1" x14ac:dyDescent="0.2">
      <c r="B49" s="17"/>
      <c r="L49" s="17"/>
    </row>
    <row r="50" spans="1:31" s="184" customFormat="1" ht="14.45" customHeight="1" x14ac:dyDescent="0.2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184" customFormat="1" ht="12.75" x14ac:dyDescent="0.2">
      <c r="A61" s="259"/>
      <c r="B61" s="187"/>
      <c r="C61" s="259"/>
      <c r="D61" s="42" t="s">
        <v>45</v>
      </c>
      <c r="E61" s="249"/>
      <c r="F61" s="113" t="s">
        <v>46</v>
      </c>
      <c r="G61" s="42" t="s">
        <v>45</v>
      </c>
      <c r="H61" s="249"/>
      <c r="I61" s="249"/>
      <c r="J61" s="114" t="s">
        <v>46</v>
      </c>
      <c r="K61" s="249"/>
      <c r="L61" s="3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184" customFormat="1" ht="12.75" x14ac:dyDescent="0.2">
      <c r="A65" s="259"/>
      <c r="B65" s="187"/>
      <c r="C65" s="259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59"/>
      <c r="T65" s="259"/>
      <c r="U65" s="259"/>
      <c r="V65" s="259"/>
      <c r="W65" s="259"/>
      <c r="X65" s="259"/>
      <c r="Y65" s="259"/>
      <c r="Z65" s="259"/>
      <c r="AA65" s="259"/>
      <c r="AB65" s="259"/>
      <c r="AC65" s="259"/>
      <c r="AD65" s="259"/>
      <c r="AE65" s="25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184" customFormat="1" ht="12.75" x14ac:dyDescent="0.2">
      <c r="A76" s="259"/>
      <c r="B76" s="187"/>
      <c r="C76" s="259"/>
      <c r="D76" s="42" t="s">
        <v>45</v>
      </c>
      <c r="E76" s="249"/>
      <c r="F76" s="113" t="s">
        <v>46</v>
      </c>
      <c r="G76" s="42" t="s">
        <v>45</v>
      </c>
      <c r="H76" s="249"/>
      <c r="I76" s="249"/>
      <c r="J76" s="114" t="s">
        <v>46</v>
      </c>
      <c r="K76" s="249"/>
      <c r="L76" s="3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</row>
    <row r="77" spans="1:31" s="184" customFormat="1" ht="14.45" customHeight="1" x14ac:dyDescent="0.2">
      <c r="A77" s="25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59"/>
      <c r="T77" s="259"/>
      <c r="U77" s="259"/>
      <c r="V77" s="259"/>
      <c r="W77" s="259"/>
      <c r="X77" s="259"/>
      <c r="Y77" s="259"/>
      <c r="Z77" s="259"/>
      <c r="AA77" s="259"/>
      <c r="AB77" s="259"/>
      <c r="AC77" s="259"/>
      <c r="AD77" s="259"/>
      <c r="AE77" s="259"/>
    </row>
    <row r="81" spans="1:31" s="184" customFormat="1" ht="6.95" customHeight="1" x14ac:dyDescent="0.2">
      <c r="A81" s="25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59"/>
      <c r="T81" s="259"/>
      <c r="U81" s="259"/>
      <c r="V81" s="259"/>
      <c r="W81" s="259"/>
      <c r="X81" s="259"/>
      <c r="Y81" s="259"/>
      <c r="Z81" s="259"/>
      <c r="AA81" s="259"/>
      <c r="AB81" s="259"/>
      <c r="AC81" s="259"/>
      <c r="AD81" s="259"/>
      <c r="AE81" s="259"/>
    </row>
    <row r="82" spans="1:31" s="184" customFormat="1" ht="24.95" customHeight="1" x14ac:dyDescent="0.2">
      <c r="A82" s="259"/>
      <c r="B82" s="187"/>
      <c r="C82" s="18" t="s">
        <v>136</v>
      </c>
      <c r="D82" s="259"/>
      <c r="E82" s="259"/>
      <c r="F82" s="259"/>
      <c r="G82" s="259"/>
      <c r="H82" s="259"/>
      <c r="I82" s="259"/>
      <c r="J82" s="259"/>
      <c r="K82" s="259"/>
      <c r="L82" s="39"/>
      <c r="S82" s="259"/>
      <c r="T82" s="259"/>
      <c r="U82" s="259"/>
      <c r="V82" s="259"/>
      <c r="W82" s="259"/>
      <c r="X82" s="259"/>
      <c r="Y82" s="259"/>
      <c r="Z82" s="259"/>
      <c r="AA82" s="259"/>
      <c r="AB82" s="259"/>
      <c r="AC82" s="259"/>
      <c r="AD82" s="259"/>
      <c r="AE82" s="259"/>
    </row>
    <row r="83" spans="1:31" s="184" customFormat="1" ht="6.95" customHeight="1" x14ac:dyDescent="0.2">
      <c r="A83" s="259"/>
      <c r="B83" s="187"/>
      <c r="C83" s="259"/>
      <c r="D83" s="259"/>
      <c r="E83" s="259"/>
      <c r="F83" s="259"/>
      <c r="G83" s="259"/>
      <c r="H83" s="259"/>
      <c r="I83" s="259"/>
      <c r="J83" s="259"/>
      <c r="K83" s="259"/>
      <c r="L83" s="39"/>
      <c r="S83" s="259"/>
      <c r="T83" s="259"/>
      <c r="U83" s="259"/>
      <c r="V83" s="259"/>
      <c r="W83" s="259"/>
      <c r="X83" s="259"/>
      <c r="Y83" s="259"/>
      <c r="Z83" s="259"/>
      <c r="AA83" s="259"/>
      <c r="AB83" s="259"/>
      <c r="AC83" s="259"/>
      <c r="AD83" s="259"/>
      <c r="AE83" s="259"/>
    </row>
    <row r="84" spans="1:31" s="184" customFormat="1" ht="12" customHeight="1" x14ac:dyDescent="0.2">
      <c r="A84" s="259"/>
      <c r="B84" s="187"/>
      <c r="C84" s="257" t="s">
        <v>13</v>
      </c>
      <c r="D84" s="259"/>
      <c r="E84" s="259"/>
      <c r="F84" s="259"/>
      <c r="G84" s="259"/>
      <c r="H84" s="259"/>
      <c r="I84" s="259"/>
      <c r="J84" s="259"/>
      <c r="K84" s="259"/>
      <c r="L84" s="39"/>
      <c r="S84" s="259"/>
      <c r="T84" s="259"/>
      <c r="U84" s="259"/>
      <c r="V84" s="259"/>
      <c r="W84" s="259"/>
      <c r="X84" s="259"/>
      <c r="Y84" s="259"/>
      <c r="Z84" s="259"/>
      <c r="AA84" s="259"/>
      <c r="AB84" s="259"/>
      <c r="AC84" s="259"/>
      <c r="AD84" s="259"/>
      <c r="AE84" s="259"/>
    </row>
    <row r="85" spans="1:31" s="184" customFormat="1" ht="16.5" customHeight="1" x14ac:dyDescent="0.2">
      <c r="A85" s="259"/>
      <c r="B85" s="187"/>
      <c r="C85" s="259"/>
      <c r="D85" s="259"/>
      <c r="E85" s="612" t="str">
        <f>E7</f>
        <v>SOŠ PZ Pezinok, rekonštrukcia ubytovne A a B</v>
      </c>
      <c r="F85" s="613"/>
      <c r="G85" s="613"/>
      <c r="H85" s="613"/>
      <c r="I85" s="259"/>
      <c r="J85" s="259"/>
      <c r="K85" s="259"/>
      <c r="L85" s="3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</row>
    <row r="86" spans="1:31" ht="12" customHeight="1" x14ac:dyDescent="0.2">
      <c r="B86" s="17"/>
      <c r="C86" s="257" t="s">
        <v>130</v>
      </c>
      <c r="L86" s="17"/>
    </row>
    <row r="87" spans="1:31" s="184" customFormat="1" ht="16.5" customHeight="1" x14ac:dyDescent="0.2">
      <c r="A87" s="259"/>
      <c r="B87" s="187"/>
      <c r="C87" s="259"/>
      <c r="D87" s="259"/>
      <c r="E87" s="612" t="s">
        <v>1902</v>
      </c>
      <c r="F87" s="615"/>
      <c r="G87" s="615"/>
      <c r="H87" s="615"/>
      <c r="I87" s="259"/>
      <c r="J87" s="259"/>
      <c r="K87" s="259"/>
      <c r="L87" s="39"/>
      <c r="S87" s="259"/>
      <c r="T87" s="259"/>
      <c r="U87" s="259"/>
      <c r="V87" s="259"/>
      <c r="W87" s="259"/>
      <c r="X87" s="259"/>
      <c r="Y87" s="259"/>
      <c r="Z87" s="259"/>
      <c r="AA87" s="259"/>
      <c r="AB87" s="259"/>
      <c r="AC87" s="259"/>
      <c r="AD87" s="259"/>
      <c r="AE87" s="259"/>
    </row>
    <row r="88" spans="1:31" s="184" customFormat="1" ht="12" customHeight="1" x14ac:dyDescent="0.2">
      <c r="A88" s="259"/>
      <c r="B88" s="187"/>
      <c r="C88" s="257" t="s">
        <v>132</v>
      </c>
      <c r="D88" s="259"/>
      <c r="E88" s="259"/>
      <c r="F88" s="259"/>
      <c r="G88" s="259"/>
      <c r="H88" s="259"/>
      <c r="I88" s="259"/>
      <c r="J88" s="259"/>
      <c r="K88" s="259"/>
      <c r="L88" s="39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</row>
    <row r="89" spans="1:31" s="184" customFormat="1" ht="16.5" customHeight="1" x14ac:dyDescent="0.2">
      <c r="A89" s="259"/>
      <c r="B89" s="187"/>
      <c r="C89" s="259"/>
      <c r="D89" s="259"/>
      <c r="E89" s="583" t="str">
        <f>E11</f>
        <v>02.04 - Vykurovanie</v>
      </c>
      <c r="F89" s="615"/>
      <c r="G89" s="615"/>
      <c r="H89" s="615"/>
      <c r="I89" s="259"/>
      <c r="J89" s="259"/>
      <c r="K89" s="259"/>
      <c r="L89" s="39"/>
      <c r="S89" s="259"/>
      <c r="T89" s="259"/>
      <c r="U89" s="259"/>
      <c r="V89" s="259"/>
      <c r="W89" s="259"/>
      <c r="X89" s="259"/>
      <c r="Y89" s="259"/>
      <c r="Z89" s="259"/>
      <c r="AA89" s="259"/>
      <c r="AB89" s="259"/>
      <c r="AC89" s="259"/>
      <c r="AD89" s="259"/>
      <c r="AE89" s="259"/>
    </row>
    <row r="90" spans="1:31" s="184" customFormat="1" ht="6.95" customHeight="1" x14ac:dyDescent="0.2">
      <c r="A90" s="259"/>
      <c r="B90" s="187"/>
      <c r="C90" s="259"/>
      <c r="D90" s="259"/>
      <c r="E90" s="259"/>
      <c r="F90" s="259"/>
      <c r="G90" s="259"/>
      <c r="H90" s="259"/>
      <c r="I90" s="259"/>
      <c r="J90" s="259"/>
      <c r="K90" s="259"/>
      <c r="L90" s="39"/>
      <c r="S90" s="259"/>
      <c r="T90" s="259"/>
      <c r="U90" s="259"/>
      <c r="V90" s="259"/>
      <c r="W90" s="259"/>
      <c r="X90" s="259"/>
      <c r="Y90" s="259"/>
      <c r="Z90" s="259"/>
      <c r="AA90" s="259"/>
      <c r="AB90" s="259"/>
      <c r="AC90" s="259"/>
      <c r="AD90" s="259"/>
      <c r="AE90" s="259"/>
    </row>
    <row r="91" spans="1:31" s="184" customFormat="1" ht="12" customHeight="1" x14ac:dyDescent="0.2">
      <c r="A91" s="259"/>
      <c r="B91" s="187"/>
      <c r="C91" s="257" t="s">
        <v>16</v>
      </c>
      <c r="D91" s="259"/>
      <c r="E91" s="259"/>
      <c r="F91" s="246" t="str">
        <f>F14</f>
        <v>Pezinok</v>
      </c>
      <c r="G91" s="259"/>
      <c r="H91" s="259"/>
      <c r="I91" s="257" t="s">
        <v>18</v>
      </c>
      <c r="J91" s="254" t="str">
        <f>IF(J14="","",J14)</f>
        <v/>
      </c>
      <c r="K91" s="259"/>
      <c r="L91" s="39"/>
      <c r="S91" s="259"/>
      <c r="T91" s="259"/>
      <c r="U91" s="259"/>
      <c r="V91" s="259"/>
      <c r="W91" s="259"/>
      <c r="X91" s="259"/>
      <c r="Y91" s="259"/>
      <c r="Z91" s="259"/>
      <c r="AA91" s="259"/>
      <c r="AB91" s="259"/>
      <c r="AC91" s="259"/>
      <c r="AD91" s="259"/>
      <c r="AE91" s="259"/>
    </row>
    <row r="92" spans="1:31" s="184" customFormat="1" ht="6.95" customHeight="1" x14ac:dyDescent="0.2">
      <c r="A92" s="259"/>
      <c r="B92" s="187"/>
      <c r="C92" s="259"/>
      <c r="D92" s="259"/>
      <c r="E92" s="259"/>
      <c r="F92" s="259"/>
      <c r="G92" s="259"/>
      <c r="H92" s="259"/>
      <c r="I92" s="259"/>
      <c r="J92" s="259"/>
      <c r="K92" s="259"/>
      <c r="L92" s="39"/>
      <c r="S92" s="259"/>
      <c r="T92" s="259"/>
      <c r="U92" s="259"/>
      <c r="V92" s="259"/>
      <c r="W92" s="259"/>
      <c r="X92" s="259"/>
      <c r="Y92" s="259"/>
      <c r="Z92" s="259"/>
      <c r="AA92" s="259"/>
      <c r="AB92" s="259"/>
      <c r="AC92" s="259"/>
      <c r="AD92" s="259"/>
      <c r="AE92" s="259"/>
    </row>
    <row r="93" spans="1:31" s="184" customFormat="1" ht="25.7" customHeight="1" x14ac:dyDescent="0.2">
      <c r="A93" s="259"/>
      <c r="B93" s="187"/>
      <c r="C93" s="257" t="s">
        <v>19</v>
      </c>
      <c r="D93" s="259"/>
      <c r="E93" s="259"/>
      <c r="F93" s="246" t="str">
        <f>E17</f>
        <v xml:space="preserve"> </v>
      </c>
      <c r="G93" s="259"/>
      <c r="H93" s="259"/>
      <c r="I93" s="257" t="s">
        <v>24</v>
      </c>
      <c r="J93" s="248" t="str">
        <f>E23</f>
        <v>Ing. arch. Rudolf Melčak, SKA</v>
      </c>
      <c r="K93" s="259"/>
      <c r="L93" s="39"/>
      <c r="S93" s="259"/>
      <c r="T93" s="259"/>
      <c r="U93" s="259"/>
      <c r="V93" s="259"/>
      <c r="W93" s="259"/>
      <c r="X93" s="259"/>
      <c r="Y93" s="259"/>
      <c r="Z93" s="259"/>
      <c r="AA93" s="259"/>
      <c r="AB93" s="259"/>
      <c r="AC93" s="259"/>
      <c r="AD93" s="259"/>
      <c r="AE93" s="259"/>
    </row>
    <row r="94" spans="1:31" s="184" customFormat="1" ht="15.2" customHeight="1" x14ac:dyDescent="0.2">
      <c r="A94" s="259"/>
      <c r="B94" s="187"/>
      <c r="C94" s="257" t="s">
        <v>23</v>
      </c>
      <c r="D94" s="259"/>
      <c r="E94" s="259"/>
      <c r="F94" s="246" t="str">
        <f>IF(E20="","",E20)</f>
        <v xml:space="preserve"> </v>
      </c>
      <c r="G94" s="259"/>
      <c r="H94" s="259"/>
      <c r="I94" s="257" t="s">
        <v>27</v>
      </c>
      <c r="J94" s="248" t="str">
        <f>E26</f>
        <v>Rosoft s.r.o.</v>
      </c>
      <c r="K94" s="259"/>
      <c r="L94" s="39"/>
      <c r="S94" s="259"/>
      <c r="T94" s="259"/>
      <c r="U94" s="259"/>
      <c r="V94" s="259"/>
      <c r="W94" s="259"/>
      <c r="X94" s="259"/>
      <c r="Y94" s="259"/>
      <c r="Z94" s="259"/>
      <c r="AA94" s="259"/>
      <c r="AB94" s="259"/>
      <c r="AC94" s="259"/>
      <c r="AD94" s="259"/>
      <c r="AE94" s="259"/>
    </row>
    <row r="95" spans="1:31" s="184" customFormat="1" ht="10.35" customHeight="1" x14ac:dyDescent="0.2">
      <c r="A95" s="259"/>
      <c r="B95" s="187"/>
      <c r="C95" s="259"/>
      <c r="D95" s="259"/>
      <c r="E95" s="259"/>
      <c r="F95" s="259"/>
      <c r="G95" s="259"/>
      <c r="H95" s="259"/>
      <c r="I95" s="259"/>
      <c r="J95" s="259"/>
      <c r="K95" s="259"/>
      <c r="L95" s="39"/>
      <c r="S95" s="259"/>
      <c r="T95" s="259"/>
      <c r="U95" s="259"/>
      <c r="V95" s="259"/>
      <c r="W95" s="259"/>
      <c r="X95" s="259"/>
      <c r="Y95" s="259"/>
      <c r="Z95" s="259"/>
      <c r="AA95" s="259"/>
      <c r="AB95" s="259"/>
      <c r="AC95" s="259"/>
      <c r="AD95" s="259"/>
      <c r="AE95" s="259"/>
    </row>
    <row r="96" spans="1:31" s="184" customFormat="1" ht="29.25" customHeight="1" x14ac:dyDescent="0.2">
      <c r="A96" s="259"/>
      <c r="B96" s="187"/>
      <c r="C96" s="115" t="s">
        <v>137</v>
      </c>
      <c r="D96" s="107"/>
      <c r="E96" s="107"/>
      <c r="F96" s="107"/>
      <c r="G96" s="107"/>
      <c r="H96" s="107"/>
      <c r="I96" s="107"/>
      <c r="J96" s="116" t="s">
        <v>138</v>
      </c>
      <c r="K96" s="107"/>
      <c r="L96" s="39"/>
      <c r="S96" s="259"/>
      <c r="T96" s="259"/>
      <c r="U96" s="259"/>
      <c r="V96" s="259"/>
      <c r="W96" s="259"/>
      <c r="X96" s="259"/>
      <c r="Y96" s="259"/>
      <c r="Z96" s="259"/>
      <c r="AA96" s="259"/>
      <c r="AB96" s="259"/>
      <c r="AC96" s="259"/>
      <c r="AD96" s="259"/>
      <c r="AE96" s="259"/>
    </row>
    <row r="97" spans="1:47" s="184" customFormat="1" ht="10.35" customHeight="1" x14ac:dyDescent="0.2">
      <c r="A97" s="259"/>
      <c r="B97" s="187"/>
      <c r="C97" s="259"/>
      <c r="D97" s="259"/>
      <c r="E97" s="259"/>
      <c r="F97" s="259"/>
      <c r="G97" s="259"/>
      <c r="H97" s="259"/>
      <c r="I97" s="259"/>
      <c r="J97" s="259"/>
      <c r="K97" s="259"/>
      <c r="L97" s="39"/>
      <c r="S97" s="259"/>
      <c r="T97" s="259"/>
      <c r="U97" s="259"/>
      <c r="V97" s="259"/>
      <c r="W97" s="259"/>
      <c r="X97" s="259"/>
      <c r="Y97" s="259"/>
      <c r="Z97" s="259"/>
      <c r="AA97" s="259"/>
      <c r="AB97" s="259"/>
      <c r="AC97" s="259"/>
      <c r="AD97" s="259"/>
      <c r="AE97" s="259"/>
    </row>
    <row r="98" spans="1:47" s="184" customFormat="1" ht="22.9" customHeight="1" x14ac:dyDescent="0.2">
      <c r="A98" s="259"/>
      <c r="B98" s="187"/>
      <c r="C98" s="117" t="s">
        <v>139</v>
      </c>
      <c r="D98" s="259"/>
      <c r="E98" s="259"/>
      <c r="F98" s="259"/>
      <c r="G98" s="259"/>
      <c r="H98" s="259"/>
      <c r="I98" s="259"/>
      <c r="J98" s="256"/>
      <c r="K98" s="259"/>
      <c r="L98" s="39"/>
      <c r="S98" s="259"/>
      <c r="T98" s="259"/>
      <c r="U98" s="259"/>
      <c r="V98" s="259"/>
      <c r="W98" s="259"/>
      <c r="X98" s="259"/>
      <c r="Y98" s="259"/>
      <c r="Z98" s="259"/>
      <c r="AA98" s="259"/>
      <c r="AB98" s="259"/>
      <c r="AC98" s="259"/>
      <c r="AD98" s="259"/>
      <c r="AE98" s="259"/>
      <c r="AU98" s="185"/>
    </row>
    <row r="99" spans="1:47" s="9" customFormat="1" ht="24.95" customHeight="1" x14ac:dyDescent="0.2">
      <c r="B99" s="118"/>
      <c r="D99" s="119" t="s">
        <v>221</v>
      </c>
      <c r="E99" s="120"/>
      <c r="F99" s="120"/>
      <c r="G99" s="120"/>
      <c r="H99" s="120"/>
      <c r="I99" s="120"/>
      <c r="J99" s="121"/>
      <c r="L99" s="118"/>
    </row>
    <row r="100" spans="1:47" s="244" customFormat="1" ht="19.899999999999999" customHeight="1" x14ac:dyDescent="0.2">
      <c r="B100" s="122"/>
      <c r="D100" s="123" t="s">
        <v>392</v>
      </c>
      <c r="E100" s="124"/>
      <c r="F100" s="124"/>
      <c r="G100" s="124"/>
      <c r="H100" s="124"/>
      <c r="I100" s="124"/>
      <c r="J100" s="125"/>
      <c r="L100" s="122"/>
    </row>
    <row r="101" spans="1:47" s="244" customFormat="1" ht="19.899999999999999" customHeight="1" x14ac:dyDescent="0.2">
      <c r="B101" s="122"/>
      <c r="D101" s="123" t="s">
        <v>393</v>
      </c>
      <c r="E101" s="124"/>
      <c r="F101" s="124"/>
      <c r="G101" s="124"/>
      <c r="H101" s="124"/>
      <c r="I101" s="124"/>
      <c r="J101" s="125"/>
      <c r="L101" s="122"/>
    </row>
    <row r="102" spans="1:47" s="244" customFormat="1" ht="19.899999999999999" customHeight="1" x14ac:dyDescent="0.2">
      <c r="B102" s="122"/>
      <c r="D102" s="123" t="s">
        <v>394</v>
      </c>
      <c r="E102" s="124"/>
      <c r="F102" s="124"/>
      <c r="G102" s="124"/>
      <c r="H102" s="124"/>
      <c r="I102" s="124"/>
      <c r="J102" s="125"/>
      <c r="L102" s="122"/>
    </row>
    <row r="103" spans="1:47" s="244" customFormat="1" ht="19.899999999999999" customHeight="1" x14ac:dyDescent="0.2">
      <c r="B103" s="122"/>
      <c r="D103" s="123" t="s">
        <v>395</v>
      </c>
      <c r="E103" s="124"/>
      <c r="F103" s="124"/>
      <c r="G103" s="124"/>
      <c r="H103" s="124"/>
      <c r="I103" s="124"/>
      <c r="J103" s="125"/>
      <c r="L103" s="122"/>
    </row>
    <row r="104" spans="1:47" s="244" customFormat="1" ht="19.899999999999999" customHeight="1" x14ac:dyDescent="0.2">
      <c r="B104" s="122"/>
      <c r="D104" s="123" t="s">
        <v>396</v>
      </c>
      <c r="E104" s="124"/>
      <c r="F104" s="124"/>
      <c r="G104" s="124"/>
      <c r="H104" s="124"/>
      <c r="I104" s="124"/>
      <c r="J104" s="125"/>
      <c r="L104" s="122"/>
    </row>
    <row r="105" spans="1:47" s="184" customFormat="1" ht="21.75" customHeight="1" x14ac:dyDescent="0.2">
      <c r="A105" s="259"/>
      <c r="B105" s="187"/>
      <c r="C105" s="259"/>
      <c r="D105" s="259"/>
      <c r="E105" s="259"/>
      <c r="F105" s="259"/>
      <c r="G105" s="259"/>
      <c r="H105" s="259"/>
      <c r="I105" s="259"/>
      <c r="J105" s="259"/>
      <c r="K105" s="259"/>
      <c r="L105" s="39"/>
      <c r="S105" s="259"/>
      <c r="T105" s="259"/>
      <c r="U105" s="259"/>
      <c r="V105" s="259"/>
      <c r="W105" s="259"/>
      <c r="X105" s="259"/>
      <c r="Y105" s="259"/>
      <c r="Z105" s="259"/>
      <c r="AA105" s="259"/>
      <c r="AB105" s="259"/>
      <c r="AC105" s="259"/>
      <c r="AD105" s="259"/>
      <c r="AE105" s="259"/>
    </row>
    <row r="106" spans="1:47" s="184" customFormat="1" ht="6.95" customHeight="1" x14ac:dyDescent="0.2">
      <c r="A106" s="259"/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9"/>
      <c r="S106" s="259"/>
      <c r="T106" s="259"/>
      <c r="U106" s="259"/>
      <c r="V106" s="259"/>
      <c r="W106" s="259"/>
      <c r="X106" s="259"/>
      <c r="Y106" s="259"/>
      <c r="Z106" s="259"/>
      <c r="AA106" s="259"/>
      <c r="AB106" s="259"/>
      <c r="AC106" s="259"/>
      <c r="AD106" s="259"/>
      <c r="AE106" s="259"/>
    </row>
    <row r="110" spans="1:47" s="184" customFormat="1" ht="6.95" customHeight="1" x14ac:dyDescent="0.2">
      <c r="A110" s="259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9"/>
      <c r="S110" s="259"/>
      <c r="T110" s="259"/>
      <c r="U110" s="259"/>
      <c r="V110" s="259"/>
      <c r="W110" s="259"/>
      <c r="X110" s="259"/>
      <c r="Y110" s="259"/>
      <c r="Z110" s="259"/>
      <c r="AA110" s="259"/>
      <c r="AB110" s="259"/>
      <c r="AC110" s="259"/>
      <c r="AD110" s="259"/>
      <c r="AE110" s="259"/>
    </row>
    <row r="111" spans="1:47" s="184" customFormat="1" ht="24.95" customHeight="1" x14ac:dyDescent="0.2">
      <c r="A111" s="259"/>
      <c r="B111" s="187"/>
      <c r="C111" s="18" t="s">
        <v>146</v>
      </c>
      <c r="D111" s="259"/>
      <c r="E111" s="259"/>
      <c r="F111" s="259"/>
      <c r="G111" s="259"/>
      <c r="H111" s="259"/>
      <c r="I111" s="259"/>
      <c r="J111" s="259"/>
      <c r="K111" s="259"/>
      <c r="L111" s="39"/>
      <c r="S111" s="259"/>
      <c r="T111" s="259"/>
      <c r="U111" s="259"/>
      <c r="V111" s="259"/>
      <c r="W111" s="259"/>
      <c r="X111" s="259"/>
      <c r="Y111" s="259"/>
      <c r="Z111" s="259"/>
      <c r="AA111" s="259"/>
      <c r="AB111" s="259"/>
      <c r="AC111" s="259"/>
      <c r="AD111" s="259"/>
      <c r="AE111" s="259"/>
    </row>
    <row r="112" spans="1:47" s="184" customFormat="1" ht="6.95" customHeight="1" x14ac:dyDescent="0.2">
      <c r="A112" s="259"/>
      <c r="B112" s="187"/>
      <c r="C112" s="259"/>
      <c r="D112" s="259"/>
      <c r="E112" s="259"/>
      <c r="F112" s="259"/>
      <c r="G112" s="259"/>
      <c r="H112" s="259"/>
      <c r="I112" s="259"/>
      <c r="J112" s="259"/>
      <c r="K112" s="259"/>
      <c r="L112" s="39"/>
      <c r="S112" s="259"/>
      <c r="T112" s="259"/>
      <c r="U112" s="259"/>
      <c r="V112" s="259"/>
      <c r="W112" s="259"/>
      <c r="X112" s="259"/>
      <c r="Y112" s="259"/>
      <c r="Z112" s="259"/>
      <c r="AA112" s="259"/>
      <c r="AB112" s="259"/>
      <c r="AC112" s="259"/>
      <c r="AD112" s="259"/>
      <c r="AE112" s="259"/>
    </row>
    <row r="113" spans="1:63" s="184" customFormat="1" ht="12" customHeight="1" x14ac:dyDescent="0.2">
      <c r="A113" s="259"/>
      <c r="B113" s="187"/>
      <c r="C113" s="257" t="s">
        <v>13</v>
      </c>
      <c r="D113" s="259"/>
      <c r="E113" s="259"/>
      <c r="F113" s="259"/>
      <c r="G113" s="259"/>
      <c r="H113" s="259"/>
      <c r="I113" s="259"/>
      <c r="J113" s="259"/>
      <c r="K113" s="259"/>
      <c r="L113" s="39"/>
      <c r="S113" s="259"/>
      <c r="T113" s="259"/>
      <c r="U113" s="259"/>
      <c r="V113" s="259"/>
      <c r="W113" s="259"/>
      <c r="X113" s="259"/>
      <c r="Y113" s="259"/>
      <c r="Z113" s="259"/>
      <c r="AA113" s="259"/>
      <c r="AB113" s="259"/>
      <c r="AC113" s="259"/>
      <c r="AD113" s="259"/>
      <c r="AE113" s="259"/>
    </row>
    <row r="114" spans="1:63" s="184" customFormat="1" ht="16.5" customHeight="1" x14ac:dyDescent="0.2">
      <c r="A114" s="259"/>
      <c r="B114" s="187"/>
      <c r="C114" s="259"/>
      <c r="D114" s="259"/>
      <c r="E114" s="612" t="str">
        <f>E7</f>
        <v>SOŠ PZ Pezinok, rekonštrukcia ubytovne A a B</v>
      </c>
      <c r="F114" s="613"/>
      <c r="G114" s="613"/>
      <c r="H114" s="613"/>
      <c r="I114" s="259"/>
      <c r="J114" s="259"/>
      <c r="K114" s="259"/>
      <c r="L114" s="39"/>
      <c r="S114" s="259"/>
      <c r="T114" s="259"/>
      <c r="U114" s="259"/>
      <c r="V114" s="259"/>
      <c r="W114" s="259"/>
      <c r="X114" s="259"/>
      <c r="Y114" s="259"/>
      <c r="Z114" s="259"/>
      <c r="AA114" s="259"/>
      <c r="AB114" s="259"/>
      <c r="AC114" s="259"/>
      <c r="AD114" s="259"/>
      <c r="AE114" s="259"/>
    </row>
    <row r="115" spans="1:63" ht="12" customHeight="1" x14ac:dyDescent="0.2">
      <c r="B115" s="17"/>
      <c r="C115" s="257" t="s">
        <v>130</v>
      </c>
      <c r="L115" s="17"/>
    </row>
    <row r="116" spans="1:63" s="184" customFormat="1" ht="16.5" customHeight="1" x14ac:dyDescent="0.2">
      <c r="A116" s="259"/>
      <c r="B116" s="187"/>
      <c r="C116" s="259"/>
      <c r="D116" s="259"/>
      <c r="E116" s="612" t="s">
        <v>1902</v>
      </c>
      <c r="F116" s="615"/>
      <c r="G116" s="615"/>
      <c r="H116" s="615"/>
      <c r="I116" s="259"/>
      <c r="J116" s="259"/>
      <c r="K116" s="259"/>
      <c r="L116" s="39"/>
      <c r="S116" s="259"/>
      <c r="T116" s="259"/>
      <c r="U116" s="259"/>
      <c r="V116" s="259"/>
      <c r="W116" s="259"/>
      <c r="X116" s="259"/>
      <c r="Y116" s="259"/>
      <c r="Z116" s="259"/>
      <c r="AA116" s="259"/>
      <c r="AB116" s="259"/>
      <c r="AC116" s="259"/>
      <c r="AD116" s="259"/>
      <c r="AE116" s="259"/>
    </row>
    <row r="117" spans="1:63" s="184" customFormat="1" ht="12" customHeight="1" x14ac:dyDescent="0.2">
      <c r="A117" s="259"/>
      <c r="B117" s="187"/>
      <c r="C117" s="257" t="s">
        <v>132</v>
      </c>
      <c r="D117" s="259"/>
      <c r="E117" s="259"/>
      <c r="F117" s="259"/>
      <c r="G117" s="259"/>
      <c r="H117" s="259"/>
      <c r="I117" s="259"/>
      <c r="J117" s="259"/>
      <c r="K117" s="259"/>
      <c r="L117" s="39"/>
      <c r="S117" s="259"/>
      <c r="T117" s="259"/>
      <c r="U117" s="259"/>
      <c r="V117" s="259"/>
      <c r="W117" s="259"/>
      <c r="X117" s="259"/>
      <c r="Y117" s="259"/>
      <c r="Z117" s="259"/>
      <c r="AA117" s="259"/>
      <c r="AB117" s="259"/>
      <c r="AC117" s="259"/>
      <c r="AD117" s="259"/>
      <c r="AE117" s="259"/>
    </row>
    <row r="118" spans="1:63" s="184" customFormat="1" ht="16.5" customHeight="1" x14ac:dyDescent="0.2">
      <c r="A118" s="259"/>
      <c r="B118" s="187"/>
      <c r="C118" s="259"/>
      <c r="D118" s="259"/>
      <c r="E118" s="583" t="str">
        <f>E11</f>
        <v>02.04 - Vykurovanie</v>
      </c>
      <c r="F118" s="615"/>
      <c r="G118" s="615"/>
      <c r="H118" s="615"/>
      <c r="I118" s="259"/>
      <c r="J118" s="259"/>
      <c r="K118" s="259"/>
      <c r="L118" s="39"/>
      <c r="S118" s="259"/>
      <c r="T118" s="259"/>
      <c r="U118" s="259"/>
      <c r="V118" s="259"/>
      <c r="W118" s="259"/>
      <c r="X118" s="259"/>
      <c r="Y118" s="259"/>
      <c r="Z118" s="259"/>
      <c r="AA118" s="259"/>
      <c r="AB118" s="259"/>
      <c r="AC118" s="259"/>
      <c r="AD118" s="259"/>
      <c r="AE118" s="259"/>
    </row>
    <row r="119" spans="1:63" s="184" customFormat="1" ht="6.95" customHeight="1" x14ac:dyDescent="0.2">
      <c r="A119" s="259"/>
      <c r="B119" s="187"/>
      <c r="C119" s="259"/>
      <c r="D119" s="259"/>
      <c r="E119" s="259"/>
      <c r="F119" s="259"/>
      <c r="G119" s="259"/>
      <c r="H119" s="259"/>
      <c r="I119" s="259"/>
      <c r="J119" s="259"/>
      <c r="K119" s="259"/>
      <c r="L119" s="39"/>
      <c r="S119" s="259"/>
      <c r="T119" s="259"/>
      <c r="U119" s="259"/>
      <c r="V119" s="259"/>
      <c r="W119" s="259"/>
      <c r="X119" s="259"/>
      <c r="Y119" s="259"/>
      <c r="Z119" s="259"/>
      <c r="AA119" s="259"/>
      <c r="AB119" s="259"/>
      <c r="AC119" s="259"/>
      <c r="AD119" s="259"/>
      <c r="AE119" s="259"/>
    </row>
    <row r="120" spans="1:63" s="184" customFormat="1" ht="12" customHeight="1" x14ac:dyDescent="0.2">
      <c r="A120" s="259"/>
      <c r="B120" s="187"/>
      <c r="C120" s="257" t="s">
        <v>16</v>
      </c>
      <c r="D120" s="259"/>
      <c r="E120" s="259"/>
      <c r="F120" s="246" t="str">
        <f>F14</f>
        <v>Pezinok</v>
      </c>
      <c r="G120" s="259"/>
      <c r="H120" s="259"/>
      <c r="I120" s="257" t="s">
        <v>18</v>
      </c>
      <c r="J120" s="254" t="str">
        <f>IF(J14="","",J14)</f>
        <v/>
      </c>
      <c r="K120" s="259"/>
      <c r="L120" s="39"/>
      <c r="S120" s="259"/>
      <c r="T120" s="259"/>
      <c r="U120" s="259"/>
      <c r="V120" s="259"/>
      <c r="W120" s="259"/>
      <c r="X120" s="259"/>
      <c r="Y120" s="259"/>
      <c r="Z120" s="259"/>
      <c r="AA120" s="259"/>
      <c r="AB120" s="259"/>
      <c r="AC120" s="259"/>
      <c r="AD120" s="259"/>
      <c r="AE120" s="259"/>
    </row>
    <row r="121" spans="1:63" s="184" customFormat="1" ht="6.95" customHeight="1" x14ac:dyDescent="0.2">
      <c r="A121" s="259"/>
      <c r="B121" s="187"/>
      <c r="C121" s="259"/>
      <c r="D121" s="259"/>
      <c r="E121" s="259"/>
      <c r="F121" s="259"/>
      <c r="G121" s="259"/>
      <c r="H121" s="259"/>
      <c r="I121" s="259"/>
      <c r="J121" s="259"/>
      <c r="K121" s="259"/>
      <c r="L121" s="39"/>
      <c r="S121" s="259"/>
      <c r="T121" s="259"/>
      <c r="U121" s="259"/>
      <c r="V121" s="259"/>
      <c r="W121" s="259"/>
      <c r="X121" s="259"/>
      <c r="Y121" s="259"/>
      <c r="Z121" s="259"/>
      <c r="AA121" s="259"/>
      <c r="AB121" s="259"/>
      <c r="AC121" s="259"/>
      <c r="AD121" s="259"/>
      <c r="AE121" s="259"/>
    </row>
    <row r="122" spans="1:63" s="184" customFormat="1" ht="25.7" customHeight="1" x14ac:dyDescent="0.2">
      <c r="A122" s="259"/>
      <c r="B122" s="187"/>
      <c r="C122" s="257" t="s">
        <v>19</v>
      </c>
      <c r="D122" s="259"/>
      <c r="E122" s="259"/>
      <c r="F122" s="246" t="str">
        <f>E17</f>
        <v xml:space="preserve"> </v>
      </c>
      <c r="G122" s="259"/>
      <c r="H122" s="259"/>
      <c r="I122" s="257" t="s">
        <v>24</v>
      </c>
      <c r="J122" s="248" t="str">
        <f>E23</f>
        <v>Ing. arch. Rudolf Melčak, SKA</v>
      </c>
      <c r="K122" s="259"/>
      <c r="L122" s="39"/>
      <c r="S122" s="259"/>
      <c r="T122" s="259"/>
      <c r="U122" s="259"/>
      <c r="V122" s="259"/>
      <c r="W122" s="259"/>
      <c r="X122" s="259"/>
      <c r="Y122" s="259"/>
      <c r="Z122" s="259"/>
      <c r="AA122" s="259"/>
      <c r="AB122" s="259"/>
      <c r="AC122" s="259"/>
      <c r="AD122" s="259"/>
      <c r="AE122" s="259"/>
    </row>
    <row r="123" spans="1:63" s="184" customFormat="1" ht="15.2" customHeight="1" x14ac:dyDescent="0.2">
      <c r="A123" s="259"/>
      <c r="B123" s="187"/>
      <c r="C123" s="257" t="s">
        <v>23</v>
      </c>
      <c r="D123" s="259"/>
      <c r="E123" s="259"/>
      <c r="F123" s="246" t="str">
        <f>IF(E20="","",E20)</f>
        <v xml:space="preserve"> </v>
      </c>
      <c r="G123" s="259"/>
      <c r="H123" s="259"/>
      <c r="I123" s="257" t="s">
        <v>27</v>
      </c>
      <c r="J123" s="248" t="str">
        <f>E26</f>
        <v>Rosoft s.r.o.</v>
      </c>
      <c r="K123" s="259"/>
      <c r="L123" s="39"/>
      <c r="S123" s="259"/>
      <c r="T123" s="259"/>
      <c r="U123" s="259"/>
      <c r="V123" s="259"/>
      <c r="W123" s="259"/>
      <c r="X123" s="259"/>
      <c r="Y123" s="259"/>
      <c r="Z123" s="259"/>
      <c r="AA123" s="259"/>
      <c r="AB123" s="259"/>
      <c r="AC123" s="259"/>
      <c r="AD123" s="259"/>
      <c r="AE123" s="259"/>
    </row>
    <row r="124" spans="1:63" s="184" customFormat="1" ht="10.35" customHeight="1" x14ac:dyDescent="0.2">
      <c r="A124" s="259"/>
      <c r="B124" s="187"/>
      <c r="C124" s="259"/>
      <c r="D124" s="259"/>
      <c r="E124" s="259"/>
      <c r="F124" s="259"/>
      <c r="G124" s="259"/>
      <c r="H124" s="259"/>
      <c r="I124" s="259"/>
      <c r="J124" s="259"/>
      <c r="K124" s="259"/>
      <c r="L124" s="39"/>
      <c r="S124" s="259"/>
      <c r="T124" s="259"/>
      <c r="U124" s="259"/>
      <c r="V124" s="259"/>
      <c r="W124" s="259"/>
      <c r="X124" s="259"/>
      <c r="Y124" s="259"/>
      <c r="Z124" s="259"/>
      <c r="AA124" s="259"/>
      <c r="AB124" s="259"/>
      <c r="AC124" s="259"/>
      <c r="AD124" s="259"/>
      <c r="AE124" s="259"/>
    </row>
    <row r="125" spans="1:63" s="11" customFormat="1" ht="29.25" customHeight="1" x14ac:dyDescent="0.2">
      <c r="A125" s="126"/>
      <c r="B125" s="127"/>
      <c r="C125" s="128" t="s">
        <v>147</v>
      </c>
      <c r="D125" s="129" t="s">
        <v>55</v>
      </c>
      <c r="E125" s="129" t="s">
        <v>51</v>
      </c>
      <c r="F125" s="129" t="s">
        <v>52</v>
      </c>
      <c r="G125" s="129" t="s">
        <v>148</v>
      </c>
      <c r="H125" s="129" t="s">
        <v>149</v>
      </c>
      <c r="I125" s="129" t="s">
        <v>150</v>
      </c>
      <c r="J125" s="130" t="s">
        <v>138</v>
      </c>
      <c r="K125" s="131" t="s">
        <v>151</v>
      </c>
      <c r="L125" s="132"/>
      <c r="M125" s="59"/>
      <c r="N125" s="60"/>
      <c r="O125" s="60"/>
      <c r="P125" s="60"/>
      <c r="Q125" s="60"/>
      <c r="R125" s="60"/>
      <c r="S125" s="60"/>
      <c r="T125" s="61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</row>
    <row r="126" spans="1:63" s="184" customFormat="1" ht="22.9" customHeight="1" x14ac:dyDescent="0.25">
      <c r="A126" s="259"/>
      <c r="B126" s="187"/>
      <c r="C126" s="66" t="s">
        <v>139</v>
      </c>
      <c r="D126" s="259"/>
      <c r="E126" s="259"/>
      <c r="F126" s="259"/>
      <c r="G126" s="259"/>
      <c r="H126" s="259"/>
      <c r="I126" s="259"/>
      <c r="J126" s="133"/>
      <c r="K126" s="259"/>
      <c r="L126" s="187"/>
      <c r="M126" s="62"/>
      <c r="N126" s="53"/>
      <c r="O126" s="63"/>
      <c r="P126" s="134"/>
      <c r="Q126" s="63"/>
      <c r="R126" s="134"/>
      <c r="S126" s="63"/>
      <c r="T126" s="135"/>
      <c r="U126" s="259"/>
      <c r="V126" s="259"/>
      <c r="W126" s="259"/>
      <c r="X126" s="259"/>
      <c r="Y126" s="259"/>
      <c r="Z126" s="259"/>
      <c r="AA126" s="259"/>
      <c r="AB126" s="259"/>
      <c r="AC126" s="259"/>
      <c r="AD126" s="259"/>
      <c r="AE126" s="259"/>
      <c r="AT126" s="185"/>
      <c r="AU126" s="185"/>
      <c r="BK126" s="136"/>
    </row>
    <row r="127" spans="1:63" s="12" customFormat="1" ht="25.9" customHeight="1" x14ac:dyDescent="0.2">
      <c r="B127" s="137"/>
      <c r="D127" s="138" t="s">
        <v>69</v>
      </c>
      <c r="E127" s="139" t="s">
        <v>255</v>
      </c>
      <c r="F127" s="139" t="s">
        <v>256</v>
      </c>
      <c r="J127" s="140"/>
      <c r="L127" s="137"/>
      <c r="M127" s="141"/>
      <c r="N127" s="142"/>
      <c r="O127" s="142"/>
      <c r="P127" s="143"/>
      <c r="Q127" s="142"/>
      <c r="R127" s="143"/>
      <c r="S127" s="142"/>
      <c r="T127" s="144"/>
      <c r="AR127" s="138"/>
      <c r="AT127" s="145"/>
      <c r="AU127" s="145"/>
      <c r="AY127" s="138"/>
      <c r="BK127" s="146"/>
    </row>
    <row r="128" spans="1:63" s="12" customFormat="1" ht="22.9" customHeight="1" x14ac:dyDescent="0.2">
      <c r="B128" s="137"/>
      <c r="D128" s="138" t="s">
        <v>69</v>
      </c>
      <c r="E128" s="147" t="s">
        <v>397</v>
      </c>
      <c r="F128" s="147" t="s">
        <v>398</v>
      </c>
      <c r="J128" s="148"/>
      <c r="L128" s="137"/>
      <c r="M128" s="141"/>
      <c r="N128" s="142"/>
      <c r="O128" s="142"/>
      <c r="P128" s="143"/>
      <c r="Q128" s="142"/>
      <c r="R128" s="143"/>
      <c r="S128" s="142"/>
      <c r="T128" s="144"/>
      <c r="AR128" s="138"/>
      <c r="AT128" s="145"/>
      <c r="AU128" s="145"/>
      <c r="AY128" s="138"/>
      <c r="BK128" s="146"/>
    </row>
    <row r="129" spans="1:65" s="184" customFormat="1" ht="16.5" customHeight="1" x14ac:dyDescent="0.2">
      <c r="A129" s="259"/>
      <c r="B129" s="188"/>
      <c r="C129" s="167" t="s">
        <v>77</v>
      </c>
      <c r="D129" s="167" t="s">
        <v>261</v>
      </c>
      <c r="E129" s="168" t="s">
        <v>400</v>
      </c>
      <c r="F129" s="169" t="s">
        <v>401</v>
      </c>
      <c r="G129" s="170" t="s">
        <v>266</v>
      </c>
      <c r="H129" s="171">
        <v>1</v>
      </c>
      <c r="I129" s="172"/>
      <c r="J129" s="172"/>
      <c r="K129" s="173"/>
      <c r="L129" s="174"/>
      <c r="M129" s="175"/>
      <c r="N129" s="176"/>
      <c r="O129" s="195"/>
      <c r="P129" s="195"/>
      <c r="Q129" s="195"/>
      <c r="R129" s="195"/>
      <c r="S129" s="195"/>
      <c r="T129" s="196"/>
      <c r="U129" s="259"/>
      <c r="V129" s="259"/>
      <c r="W129" s="259"/>
      <c r="X129" s="259"/>
      <c r="Y129" s="259"/>
      <c r="Z129" s="259"/>
      <c r="AA129" s="259"/>
      <c r="AB129" s="259"/>
      <c r="AC129" s="259"/>
      <c r="AD129" s="259"/>
      <c r="AE129" s="259"/>
      <c r="AR129" s="197"/>
      <c r="AT129" s="197"/>
      <c r="AU129" s="197"/>
      <c r="AY129" s="185"/>
      <c r="BE129" s="198"/>
      <c r="BF129" s="198"/>
      <c r="BG129" s="198"/>
      <c r="BH129" s="198"/>
      <c r="BI129" s="198"/>
      <c r="BJ129" s="185"/>
      <c r="BK129" s="198"/>
      <c r="BL129" s="185"/>
      <c r="BM129" s="197"/>
    </row>
    <row r="130" spans="1:65" s="184" customFormat="1" ht="16.5" customHeight="1" x14ac:dyDescent="0.2">
      <c r="A130" s="259"/>
      <c r="B130" s="188"/>
      <c r="C130" s="167" t="s">
        <v>82</v>
      </c>
      <c r="D130" s="167" t="s">
        <v>261</v>
      </c>
      <c r="E130" s="168" t="s">
        <v>402</v>
      </c>
      <c r="F130" s="169" t="s">
        <v>403</v>
      </c>
      <c r="G130" s="170" t="s">
        <v>266</v>
      </c>
      <c r="H130" s="171">
        <v>6</v>
      </c>
      <c r="I130" s="172"/>
      <c r="J130" s="172"/>
      <c r="K130" s="173"/>
      <c r="L130" s="174"/>
      <c r="M130" s="175"/>
      <c r="N130" s="176"/>
      <c r="O130" s="195"/>
      <c r="P130" s="195"/>
      <c r="Q130" s="195"/>
      <c r="R130" s="195"/>
      <c r="S130" s="195"/>
      <c r="T130" s="196"/>
      <c r="U130" s="259"/>
      <c r="V130" s="259"/>
      <c r="W130" s="259"/>
      <c r="X130" s="259"/>
      <c r="Y130" s="259"/>
      <c r="Z130" s="259"/>
      <c r="AA130" s="259"/>
      <c r="AB130" s="259"/>
      <c r="AC130" s="259"/>
      <c r="AD130" s="259"/>
      <c r="AE130" s="259"/>
      <c r="AR130" s="197"/>
      <c r="AT130" s="197"/>
      <c r="AU130" s="197"/>
      <c r="AY130" s="185"/>
      <c r="BE130" s="198"/>
      <c r="BF130" s="198"/>
      <c r="BG130" s="198"/>
      <c r="BH130" s="198"/>
      <c r="BI130" s="198"/>
      <c r="BJ130" s="185"/>
      <c r="BK130" s="198"/>
      <c r="BL130" s="185"/>
      <c r="BM130" s="197"/>
    </row>
    <row r="131" spans="1:65" s="184" customFormat="1" ht="16.5" customHeight="1" x14ac:dyDescent="0.2">
      <c r="A131" s="259"/>
      <c r="B131" s="188"/>
      <c r="C131" s="167" t="s">
        <v>87</v>
      </c>
      <c r="D131" s="167" t="s">
        <v>261</v>
      </c>
      <c r="E131" s="168" t="s">
        <v>406</v>
      </c>
      <c r="F131" s="169" t="s">
        <v>407</v>
      </c>
      <c r="G131" s="170" t="s">
        <v>266</v>
      </c>
      <c r="H131" s="171">
        <v>14</v>
      </c>
      <c r="I131" s="172"/>
      <c r="J131" s="172"/>
      <c r="K131" s="173"/>
      <c r="L131" s="174"/>
      <c r="M131" s="175"/>
      <c r="N131" s="176"/>
      <c r="O131" s="195"/>
      <c r="P131" s="195"/>
      <c r="Q131" s="195"/>
      <c r="R131" s="195"/>
      <c r="S131" s="195"/>
      <c r="T131" s="196"/>
      <c r="U131" s="259"/>
      <c r="V131" s="259"/>
      <c r="W131" s="259"/>
      <c r="X131" s="259"/>
      <c r="Y131" s="259"/>
      <c r="Z131" s="259"/>
      <c r="AA131" s="259"/>
      <c r="AB131" s="259"/>
      <c r="AC131" s="259"/>
      <c r="AD131" s="259"/>
      <c r="AE131" s="259"/>
      <c r="AR131" s="197"/>
      <c r="AT131" s="197"/>
      <c r="AU131" s="197"/>
      <c r="AY131" s="185"/>
      <c r="BE131" s="198"/>
      <c r="BF131" s="198"/>
      <c r="BG131" s="198"/>
      <c r="BH131" s="198"/>
      <c r="BI131" s="198"/>
      <c r="BJ131" s="185"/>
      <c r="BK131" s="198"/>
      <c r="BL131" s="185"/>
      <c r="BM131" s="197"/>
    </row>
    <row r="132" spans="1:65" s="184" customFormat="1" ht="24" customHeight="1" x14ac:dyDescent="0.2">
      <c r="A132" s="259"/>
      <c r="B132" s="188"/>
      <c r="C132" s="167" t="s">
        <v>118</v>
      </c>
      <c r="D132" s="167" t="s">
        <v>261</v>
      </c>
      <c r="E132" s="168" t="s">
        <v>408</v>
      </c>
      <c r="F132" s="224" t="s">
        <v>1769</v>
      </c>
      <c r="G132" s="383" t="s">
        <v>266</v>
      </c>
      <c r="H132" s="384">
        <v>1</v>
      </c>
      <c r="I132" s="385"/>
      <c r="J132" s="385"/>
      <c r="K132" s="386"/>
      <c r="L132" s="237"/>
      <c r="M132" s="370"/>
      <c r="N132" s="371"/>
      <c r="O132" s="233"/>
      <c r="P132" s="233"/>
      <c r="Q132" s="233"/>
      <c r="R132" s="233"/>
      <c r="S132" s="233"/>
      <c r="T132" s="234"/>
      <c r="U132" s="225"/>
      <c r="V132" s="225"/>
      <c r="W132" s="225"/>
      <c r="X132" s="225"/>
      <c r="Y132" s="225"/>
      <c r="Z132" s="225"/>
      <c r="AA132" s="225"/>
      <c r="AB132" s="225"/>
      <c r="AC132" s="259"/>
      <c r="AD132" s="259"/>
      <c r="AE132" s="259"/>
      <c r="AR132" s="197"/>
      <c r="AT132" s="197"/>
      <c r="AU132" s="197"/>
      <c r="AY132" s="185"/>
      <c r="BE132" s="198"/>
      <c r="BF132" s="198"/>
      <c r="BG132" s="198"/>
      <c r="BH132" s="198"/>
      <c r="BI132" s="198"/>
      <c r="BJ132" s="185"/>
      <c r="BK132" s="198"/>
      <c r="BL132" s="185"/>
      <c r="BM132" s="197"/>
    </row>
    <row r="133" spans="1:65" s="184" customFormat="1" ht="24" customHeight="1" x14ac:dyDescent="0.2">
      <c r="A133" s="259"/>
      <c r="B133" s="188"/>
      <c r="C133" s="167" t="s">
        <v>172</v>
      </c>
      <c r="D133" s="167" t="s">
        <v>261</v>
      </c>
      <c r="E133" s="168" t="s">
        <v>409</v>
      </c>
      <c r="F133" s="224" t="s">
        <v>2215</v>
      </c>
      <c r="G133" s="383" t="s">
        <v>266</v>
      </c>
      <c r="H133" s="384">
        <v>6</v>
      </c>
      <c r="I133" s="385"/>
      <c r="J133" s="385"/>
      <c r="K133" s="386"/>
      <c r="L133" s="237"/>
      <c r="M133" s="370"/>
      <c r="N133" s="371"/>
      <c r="O133" s="233"/>
      <c r="P133" s="233"/>
      <c r="Q133" s="233"/>
      <c r="R133" s="233"/>
      <c r="S133" s="233"/>
      <c r="T133" s="234"/>
      <c r="U133" s="225"/>
      <c r="V133" s="225"/>
      <c r="W133" s="225"/>
      <c r="X133" s="225"/>
      <c r="Y133" s="225"/>
      <c r="Z133" s="225"/>
      <c r="AA133" s="225"/>
      <c r="AB133" s="225"/>
      <c r="AC133" s="259"/>
      <c r="AD133" s="259"/>
      <c r="AE133" s="259"/>
      <c r="AR133" s="197"/>
      <c r="AT133" s="197"/>
      <c r="AU133" s="197"/>
      <c r="AY133" s="185"/>
      <c r="BE133" s="198"/>
      <c r="BF133" s="198"/>
      <c r="BG133" s="198"/>
      <c r="BH133" s="198"/>
      <c r="BI133" s="198"/>
      <c r="BJ133" s="185"/>
      <c r="BK133" s="198"/>
      <c r="BL133" s="185"/>
      <c r="BM133" s="197"/>
    </row>
    <row r="134" spans="1:65" s="184" customFormat="1" ht="24.2" customHeight="1" x14ac:dyDescent="0.2">
      <c r="A134" s="259"/>
      <c r="B134" s="188"/>
      <c r="C134" s="167" t="s">
        <v>165</v>
      </c>
      <c r="D134" s="167" t="s">
        <v>261</v>
      </c>
      <c r="E134" s="168" t="s">
        <v>411</v>
      </c>
      <c r="F134" s="224" t="s">
        <v>2216</v>
      </c>
      <c r="G134" s="383" t="s">
        <v>266</v>
      </c>
      <c r="H134" s="384">
        <v>34</v>
      </c>
      <c r="I134" s="385"/>
      <c r="J134" s="385"/>
      <c r="K134" s="386"/>
      <c r="L134" s="237"/>
      <c r="M134" s="370"/>
      <c r="N134" s="371"/>
      <c r="O134" s="233"/>
      <c r="P134" s="233"/>
      <c r="Q134" s="233"/>
      <c r="R134" s="233"/>
      <c r="S134" s="233"/>
      <c r="T134" s="234"/>
      <c r="U134" s="225"/>
      <c r="V134" s="225"/>
      <c r="W134" s="225"/>
      <c r="X134" s="225"/>
      <c r="Y134" s="225"/>
      <c r="Z134" s="225"/>
      <c r="AA134" s="225"/>
      <c r="AB134" s="225"/>
      <c r="AC134" s="259"/>
      <c r="AD134" s="259"/>
      <c r="AE134" s="259"/>
      <c r="AR134" s="197"/>
      <c r="AT134" s="197"/>
      <c r="AU134" s="197"/>
      <c r="AY134" s="185"/>
      <c r="BE134" s="198"/>
      <c r="BF134" s="198"/>
      <c r="BG134" s="198"/>
      <c r="BH134" s="198"/>
      <c r="BI134" s="198"/>
      <c r="BJ134" s="185"/>
      <c r="BK134" s="198"/>
      <c r="BL134" s="185"/>
      <c r="BM134" s="197"/>
    </row>
    <row r="135" spans="1:65" s="184" customFormat="1" ht="24.2" customHeight="1" x14ac:dyDescent="0.2">
      <c r="A135" s="259"/>
      <c r="B135" s="188"/>
      <c r="C135" s="167" t="s">
        <v>177</v>
      </c>
      <c r="D135" s="167" t="s">
        <v>261</v>
      </c>
      <c r="E135" s="168" t="s">
        <v>412</v>
      </c>
      <c r="F135" s="224" t="s">
        <v>2217</v>
      </c>
      <c r="G135" s="383" t="s">
        <v>266</v>
      </c>
      <c r="H135" s="384">
        <v>34</v>
      </c>
      <c r="I135" s="385"/>
      <c r="J135" s="385"/>
      <c r="K135" s="386"/>
      <c r="L135" s="237"/>
      <c r="M135" s="370"/>
      <c r="N135" s="371"/>
      <c r="O135" s="233"/>
      <c r="P135" s="233"/>
      <c r="Q135" s="233"/>
      <c r="R135" s="233"/>
      <c r="S135" s="233"/>
      <c r="T135" s="234"/>
      <c r="U135" s="225"/>
      <c r="V135" s="225"/>
      <c r="W135" s="225"/>
      <c r="X135" s="225"/>
      <c r="Y135" s="225"/>
      <c r="Z135" s="225"/>
      <c r="AA135" s="225"/>
      <c r="AB135" s="225"/>
      <c r="AC135" s="259"/>
      <c r="AD135" s="259"/>
      <c r="AE135" s="259"/>
      <c r="AR135" s="197"/>
      <c r="AT135" s="197"/>
      <c r="AU135" s="197"/>
      <c r="AY135" s="185"/>
      <c r="BE135" s="198"/>
      <c r="BF135" s="198"/>
      <c r="BG135" s="198"/>
      <c r="BH135" s="198"/>
      <c r="BI135" s="198"/>
      <c r="BJ135" s="185"/>
      <c r="BK135" s="198"/>
      <c r="BL135" s="185"/>
      <c r="BM135" s="197"/>
    </row>
    <row r="136" spans="1:65" s="184" customFormat="1" ht="24.2" customHeight="1" x14ac:dyDescent="0.2">
      <c r="A136" s="259"/>
      <c r="B136" s="188"/>
      <c r="C136" s="167" t="s">
        <v>180</v>
      </c>
      <c r="D136" s="167" t="s">
        <v>261</v>
      </c>
      <c r="E136" s="168" t="s">
        <v>413</v>
      </c>
      <c r="F136" s="224" t="s">
        <v>1773</v>
      </c>
      <c r="G136" s="383" t="s">
        <v>266</v>
      </c>
      <c r="H136" s="384">
        <v>5</v>
      </c>
      <c r="I136" s="385"/>
      <c r="J136" s="385"/>
      <c r="K136" s="386"/>
      <c r="L136" s="237"/>
      <c r="M136" s="370"/>
      <c r="N136" s="371"/>
      <c r="O136" s="233"/>
      <c r="P136" s="233"/>
      <c r="Q136" s="233"/>
      <c r="R136" s="233"/>
      <c r="S136" s="233"/>
      <c r="T136" s="234"/>
      <c r="U136" s="225"/>
      <c r="V136" s="225"/>
      <c r="W136" s="225"/>
      <c r="X136" s="225"/>
      <c r="Y136" s="225"/>
      <c r="Z136" s="225"/>
      <c r="AA136" s="225"/>
      <c r="AB136" s="225"/>
      <c r="AC136" s="259"/>
      <c r="AD136" s="259"/>
      <c r="AE136" s="259"/>
      <c r="AR136" s="197"/>
      <c r="AT136" s="197"/>
      <c r="AU136" s="197"/>
      <c r="AY136" s="185"/>
      <c r="BE136" s="198"/>
      <c r="BF136" s="198"/>
      <c r="BG136" s="198"/>
      <c r="BH136" s="198"/>
      <c r="BI136" s="198"/>
      <c r="BJ136" s="185"/>
      <c r="BK136" s="198"/>
      <c r="BL136" s="185"/>
      <c r="BM136" s="197"/>
    </row>
    <row r="137" spans="1:65" s="184" customFormat="1" ht="24" customHeight="1" x14ac:dyDescent="0.2">
      <c r="A137" s="259"/>
      <c r="B137" s="188"/>
      <c r="C137" s="167" t="s">
        <v>183</v>
      </c>
      <c r="D137" s="167" t="s">
        <v>261</v>
      </c>
      <c r="E137" s="168" t="s">
        <v>414</v>
      </c>
      <c r="F137" s="224" t="s">
        <v>1727</v>
      </c>
      <c r="G137" s="383" t="s">
        <v>266</v>
      </c>
      <c r="H137" s="384">
        <v>78</v>
      </c>
      <c r="I137" s="385"/>
      <c r="J137" s="385"/>
      <c r="K137" s="386"/>
      <c r="L137" s="237"/>
      <c r="M137" s="370"/>
      <c r="N137" s="371"/>
      <c r="O137" s="233"/>
      <c r="P137" s="233"/>
      <c r="Q137" s="233"/>
      <c r="R137" s="233"/>
      <c r="S137" s="233"/>
      <c r="T137" s="234"/>
      <c r="U137" s="225"/>
      <c r="V137" s="225"/>
      <c r="W137" s="225"/>
      <c r="X137" s="225"/>
      <c r="Y137" s="225"/>
      <c r="Z137" s="225"/>
      <c r="AA137" s="225"/>
      <c r="AB137" s="225"/>
      <c r="AC137" s="259"/>
      <c r="AD137" s="259"/>
      <c r="AE137" s="259"/>
      <c r="AR137" s="197"/>
      <c r="AT137" s="197"/>
      <c r="AU137" s="197"/>
      <c r="AY137" s="185"/>
      <c r="BE137" s="198"/>
      <c r="BF137" s="198"/>
      <c r="BG137" s="198"/>
      <c r="BH137" s="198"/>
      <c r="BI137" s="198"/>
      <c r="BJ137" s="185"/>
      <c r="BK137" s="198"/>
      <c r="BL137" s="185"/>
      <c r="BM137" s="197"/>
    </row>
    <row r="138" spans="1:65" s="184" customFormat="1" ht="16.5" customHeight="1" x14ac:dyDescent="0.2">
      <c r="A138" s="259"/>
      <c r="B138" s="188"/>
      <c r="C138" s="167" t="s">
        <v>186</v>
      </c>
      <c r="D138" s="167" t="s">
        <v>261</v>
      </c>
      <c r="E138" s="168" t="s">
        <v>415</v>
      </c>
      <c r="F138" s="224" t="s">
        <v>1728</v>
      </c>
      <c r="G138" s="383" t="s">
        <v>266</v>
      </c>
      <c r="H138" s="384">
        <v>3</v>
      </c>
      <c r="I138" s="385"/>
      <c r="J138" s="385"/>
      <c r="K138" s="386"/>
      <c r="L138" s="237"/>
      <c r="M138" s="370"/>
      <c r="N138" s="371"/>
      <c r="O138" s="233"/>
      <c r="P138" s="233"/>
      <c r="Q138" s="233"/>
      <c r="R138" s="233"/>
      <c r="S138" s="233"/>
      <c r="T138" s="234"/>
      <c r="U138" s="225"/>
      <c r="V138" s="225"/>
      <c r="W138" s="225"/>
      <c r="X138" s="225"/>
      <c r="Y138" s="225"/>
      <c r="Z138" s="225"/>
      <c r="AA138" s="225"/>
      <c r="AB138" s="225"/>
      <c r="AC138" s="259"/>
      <c r="AD138" s="259"/>
      <c r="AE138" s="259"/>
      <c r="AR138" s="197"/>
      <c r="AT138" s="197"/>
      <c r="AU138" s="197"/>
      <c r="AY138" s="185"/>
      <c r="BE138" s="198"/>
      <c r="BF138" s="198"/>
      <c r="BG138" s="198"/>
      <c r="BH138" s="198"/>
      <c r="BI138" s="198"/>
      <c r="BJ138" s="185"/>
      <c r="BK138" s="198"/>
      <c r="BL138" s="185"/>
      <c r="BM138" s="197"/>
    </row>
    <row r="139" spans="1:65" s="184" customFormat="1" ht="24" customHeight="1" x14ac:dyDescent="0.2">
      <c r="A139" s="259"/>
      <c r="B139" s="188"/>
      <c r="C139" s="167" t="s">
        <v>189</v>
      </c>
      <c r="D139" s="167" t="s">
        <v>261</v>
      </c>
      <c r="E139" s="168" t="s">
        <v>416</v>
      </c>
      <c r="F139" s="224" t="s">
        <v>2218</v>
      </c>
      <c r="G139" s="383" t="s">
        <v>266</v>
      </c>
      <c r="H139" s="384">
        <v>47</v>
      </c>
      <c r="I139" s="385"/>
      <c r="J139" s="385"/>
      <c r="K139" s="386"/>
      <c r="L139" s="237"/>
      <c r="M139" s="370"/>
      <c r="N139" s="371"/>
      <c r="O139" s="233"/>
      <c r="P139" s="233"/>
      <c r="Q139" s="233"/>
      <c r="R139" s="233"/>
      <c r="S139" s="233"/>
      <c r="T139" s="234"/>
      <c r="U139" s="225"/>
      <c r="V139" s="225"/>
      <c r="W139" s="225"/>
      <c r="X139" s="225"/>
      <c r="Y139" s="225"/>
      <c r="Z139" s="225"/>
      <c r="AA139" s="225"/>
      <c r="AB139" s="225"/>
      <c r="AC139" s="259"/>
      <c r="AD139" s="259"/>
      <c r="AE139" s="259"/>
      <c r="AR139" s="197"/>
      <c r="AT139" s="197"/>
      <c r="AU139" s="197"/>
      <c r="AY139" s="185"/>
      <c r="BE139" s="198"/>
      <c r="BF139" s="198"/>
      <c r="BG139" s="198"/>
      <c r="BH139" s="198"/>
      <c r="BI139" s="198"/>
      <c r="BJ139" s="185"/>
      <c r="BK139" s="198"/>
      <c r="BL139" s="185"/>
      <c r="BM139" s="197"/>
    </row>
    <row r="140" spans="1:65" s="12" customFormat="1" ht="22.9" customHeight="1" x14ac:dyDescent="0.2">
      <c r="B140" s="137"/>
      <c r="D140" s="138" t="s">
        <v>69</v>
      </c>
      <c r="E140" s="147" t="s">
        <v>418</v>
      </c>
      <c r="F140" s="147" t="s">
        <v>419</v>
      </c>
      <c r="J140" s="148"/>
      <c r="L140" s="137"/>
      <c r="M140" s="141"/>
      <c r="N140" s="142"/>
      <c r="O140" s="142"/>
      <c r="P140" s="143"/>
      <c r="Q140" s="142"/>
      <c r="R140" s="143"/>
      <c r="S140" s="142"/>
      <c r="T140" s="144"/>
      <c r="AR140" s="138"/>
      <c r="AT140" s="145"/>
      <c r="AU140" s="145"/>
      <c r="AY140" s="138"/>
      <c r="BK140" s="146"/>
    </row>
    <row r="141" spans="1:65" s="184" customFormat="1" ht="36" customHeight="1" x14ac:dyDescent="0.2">
      <c r="A141" s="259"/>
      <c r="B141" s="188"/>
      <c r="C141" s="167" t="s">
        <v>192</v>
      </c>
      <c r="D141" s="167" t="s">
        <v>261</v>
      </c>
      <c r="E141" s="168" t="s">
        <v>420</v>
      </c>
      <c r="F141" s="224" t="s">
        <v>1783</v>
      </c>
      <c r="G141" s="383" t="s">
        <v>421</v>
      </c>
      <c r="H141" s="384">
        <v>745</v>
      </c>
      <c r="I141" s="385"/>
      <c r="J141" s="385"/>
      <c r="K141" s="386"/>
      <c r="L141" s="237"/>
      <c r="M141" s="370"/>
      <c r="N141" s="371"/>
      <c r="O141" s="233"/>
      <c r="P141" s="233"/>
      <c r="Q141" s="233"/>
      <c r="R141" s="233"/>
      <c r="S141" s="233"/>
      <c r="T141" s="234"/>
      <c r="U141" s="225"/>
      <c r="V141" s="225"/>
      <c r="W141" s="225"/>
      <c r="X141" s="225"/>
      <c r="Y141" s="259"/>
      <c r="Z141" s="259"/>
      <c r="AA141" s="259"/>
      <c r="AB141" s="259"/>
      <c r="AC141" s="259"/>
      <c r="AD141" s="259"/>
      <c r="AE141" s="259"/>
      <c r="AR141" s="197"/>
      <c r="AT141" s="197"/>
      <c r="AU141" s="197"/>
      <c r="AY141" s="185"/>
      <c r="BE141" s="198"/>
      <c r="BF141" s="198"/>
      <c r="BG141" s="198"/>
      <c r="BH141" s="198"/>
      <c r="BI141" s="198"/>
      <c r="BJ141" s="185"/>
      <c r="BK141" s="198"/>
      <c r="BL141" s="185"/>
      <c r="BM141" s="197"/>
    </row>
    <row r="142" spans="1:65" s="184" customFormat="1" ht="36" customHeight="1" x14ac:dyDescent="0.2">
      <c r="A142" s="259"/>
      <c r="B142" s="188"/>
      <c r="C142" s="167" t="s">
        <v>196</v>
      </c>
      <c r="D142" s="167" t="s">
        <v>261</v>
      </c>
      <c r="E142" s="168" t="s">
        <v>422</v>
      </c>
      <c r="F142" s="224" t="s">
        <v>2219</v>
      </c>
      <c r="G142" s="383" t="s">
        <v>421</v>
      </c>
      <c r="H142" s="384">
        <v>7</v>
      </c>
      <c r="I142" s="385"/>
      <c r="J142" s="385"/>
      <c r="K142" s="386"/>
      <c r="L142" s="237"/>
      <c r="M142" s="370"/>
      <c r="N142" s="371"/>
      <c r="O142" s="233"/>
      <c r="P142" s="233"/>
      <c r="Q142" s="233"/>
      <c r="R142" s="233"/>
      <c r="S142" s="233"/>
      <c r="T142" s="234"/>
      <c r="U142" s="225"/>
      <c r="V142" s="225"/>
      <c r="W142" s="225"/>
      <c r="X142" s="225"/>
      <c r="Y142" s="259"/>
      <c r="Z142" s="259"/>
      <c r="AA142" s="259"/>
      <c r="AB142" s="259"/>
      <c r="AC142" s="259"/>
      <c r="AD142" s="259"/>
      <c r="AE142" s="259"/>
      <c r="AR142" s="197"/>
      <c r="AT142" s="197"/>
      <c r="AU142" s="197"/>
      <c r="AY142" s="185"/>
      <c r="BE142" s="198"/>
      <c r="BF142" s="198"/>
      <c r="BG142" s="198"/>
      <c r="BH142" s="198"/>
      <c r="BI142" s="198"/>
      <c r="BJ142" s="185"/>
      <c r="BK142" s="198"/>
      <c r="BL142" s="185"/>
      <c r="BM142" s="197"/>
    </row>
    <row r="143" spans="1:65" s="184" customFormat="1" ht="36" customHeight="1" x14ac:dyDescent="0.2">
      <c r="A143" s="259"/>
      <c r="B143" s="188"/>
      <c r="C143" s="167" t="s">
        <v>199</v>
      </c>
      <c r="D143" s="167" t="s">
        <v>261</v>
      </c>
      <c r="E143" s="168" t="s">
        <v>423</v>
      </c>
      <c r="F143" s="224" t="s">
        <v>2220</v>
      </c>
      <c r="G143" s="383" t="s">
        <v>421</v>
      </c>
      <c r="H143" s="384">
        <v>280</v>
      </c>
      <c r="I143" s="385"/>
      <c r="J143" s="385"/>
      <c r="K143" s="386"/>
      <c r="L143" s="237"/>
      <c r="M143" s="370"/>
      <c r="N143" s="371"/>
      <c r="O143" s="233"/>
      <c r="P143" s="233"/>
      <c r="Q143" s="233"/>
      <c r="R143" s="233"/>
      <c r="S143" s="233"/>
      <c r="T143" s="234"/>
      <c r="U143" s="225"/>
      <c r="V143" s="225"/>
      <c r="W143" s="225"/>
      <c r="X143" s="225"/>
      <c r="Y143" s="259"/>
      <c r="Z143" s="259"/>
      <c r="AA143" s="259"/>
      <c r="AB143" s="259"/>
      <c r="AC143" s="259"/>
      <c r="AD143" s="259"/>
      <c r="AE143" s="259"/>
      <c r="AR143" s="197"/>
      <c r="AT143" s="197"/>
      <c r="AU143" s="197"/>
      <c r="AY143" s="185"/>
      <c r="BE143" s="198"/>
      <c r="BF143" s="198"/>
      <c r="BG143" s="198"/>
      <c r="BH143" s="198"/>
      <c r="BI143" s="198"/>
      <c r="BJ143" s="185"/>
      <c r="BK143" s="198"/>
      <c r="BL143" s="185"/>
      <c r="BM143" s="197"/>
    </row>
    <row r="144" spans="1:65" s="184" customFormat="1" ht="36" customHeight="1" x14ac:dyDescent="0.2">
      <c r="A144" s="259"/>
      <c r="B144" s="188"/>
      <c r="C144" s="167" t="s">
        <v>202</v>
      </c>
      <c r="D144" s="167" t="s">
        <v>261</v>
      </c>
      <c r="E144" s="168" t="s">
        <v>424</v>
      </c>
      <c r="F144" s="224" t="s">
        <v>2221</v>
      </c>
      <c r="G144" s="383" t="s">
        <v>421</v>
      </c>
      <c r="H144" s="384">
        <v>88</v>
      </c>
      <c r="I144" s="385"/>
      <c r="J144" s="385"/>
      <c r="K144" s="386"/>
      <c r="L144" s="237"/>
      <c r="M144" s="370"/>
      <c r="N144" s="371"/>
      <c r="O144" s="233"/>
      <c r="P144" s="233"/>
      <c r="Q144" s="233"/>
      <c r="R144" s="233"/>
      <c r="S144" s="233"/>
      <c r="T144" s="234"/>
      <c r="U144" s="225"/>
      <c r="V144" s="225"/>
      <c r="W144" s="225"/>
      <c r="X144" s="225"/>
      <c r="Y144" s="259"/>
      <c r="Z144" s="259"/>
      <c r="AA144" s="259"/>
      <c r="AB144" s="259"/>
      <c r="AC144" s="259"/>
      <c r="AD144" s="259"/>
      <c r="AE144" s="259"/>
      <c r="AR144" s="197"/>
      <c r="AT144" s="197"/>
      <c r="AU144" s="197"/>
      <c r="AY144" s="185"/>
      <c r="BE144" s="198"/>
      <c r="BF144" s="198"/>
      <c r="BG144" s="198"/>
      <c r="BH144" s="198"/>
      <c r="BI144" s="198"/>
      <c r="BJ144" s="185"/>
      <c r="BK144" s="198"/>
      <c r="BL144" s="185"/>
      <c r="BM144" s="197"/>
    </row>
    <row r="145" spans="1:65" s="184" customFormat="1" ht="36" customHeight="1" x14ac:dyDescent="0.2">
      <c r="A145" s="259"/>
      <c r="B145" s="188"/>
      <c r="C145" s="167" t="s">
        <v>205</v>
      </c>
      <c r="D145" s="167" t="s">
        <v>261</v>
      </c>
      <c r="E145" s="168" t="s">
        <v>425</v>
      </c>
      <c r="F145" s="224" t="s">
        <v>2222</v>
      </c>
      <c r="G145" s="383" t="s">
        <v>421</v>
      </c>
      <c r="H145" s="384">
        <v>24</v>
      </c>
      <c r="I145" s="385"/>
      <c r="J145" s="385"/>
      <c r="K145" s="386"/>
      <c r="L145" s="237"/>
      <c r="M145" s="370"/>
      <c r="N145" s="371"/>
      <c r="O145" s="233"/>
      <c r="P145" s="233"/>
      <c r="Q145" s="233"/>
      <c r="R145" s="233"/>
      <c r="S145" s="233"/>
      <c r="T145" s="234"/>
      <c r="U145" s="225"/>
      <c r="V145" s="225"/>
      <c r="W145" s="225"/>
      <c r="X145" s="225"/>
      <c r="Y145" s="259"/>
      <c r="Z145" s="259"/>
      <c r="AA145" s="259"/>
      <c r="AB145" s="259"/>
      <c r="AC145" s="259"/>
      <c r="AD145" s="259"/>
      <c r="AE145" s="259"/>
      <c r="AR145" s="197"/>
      <c r="AT145" s="197"/>
      <c r="AU145" s="197"/>
      <c r="AY145" s="185"/>
      <c r="BE145" s="198"/>
      <c r="BF145" s="198"/>
      <c r="BG145" s="198"/>
      <c r="BH145" s="198"/>
      <c r="BI145" s="198"/>
      <c r="BJ145" s="185"/>
      <c r="BK145" s="198"/>
      <c r="BL145" s="185"/>
      <c r="BM145" s="197"/>
    </row>
    <row r="146" spans="1:65" s="184" customFormat="1" ht="36" customHeight="1" x14ac:dyDescent="0.2">
      <c r="A146" s="259"/>
      <c r="B146" s="188"/>
      <c r="C146" s="167" t="s">
        <v>208</v>
      </c>
      <c r="D146" s="167" t="s">
        <v>261</v>
      </c>
      <c r="E146" s="168" t="s">
        <v>426</v>
      </c>
      <c r="F146" s="224" t="s">
        <v>2223</v>
      </c>
      <c r="G146" s="383" t="s">
        <v>421</v>
      </c>
      <c r="H146" s="384">
        <v>34</v>
      </c>
      <c r="I146" s="385"/>
      <c r="J146" s="385"/>
      <c r="K146" s="386"/>
      <c r="L146" s="237"/>
      <c r="M146" s="370"/>
      <c r="N146" s="371"/>
      <c r="O146" s="233"/>
      <c r="P146" s="233"/>
      <c r="Q146" s="233"/>
      <c r="R146" s="233"/>
      <c r="S146" s="233"/>
      <c r="T146" s="234"/>
      <c r="U146" s="225"/>
      <c r="V146" s="225"/>
      <c r="W146" s="225"/>
      <c r="X146" s="225"/>
      <c r="Y146" s="259"/>
      <c r="Z146" s="259"/>
      <c r="AA146" s="259"/>
      <c r="AB146" s="259"/>
      <c r="AC146" s="259"/>
      <c r="AD146" s="259"/>
      <c r="AE146" s="259"/>
      <c r="AR146" s="197"/>
      <c r="AT146" s="197"/>
      <c r="AU146" s="197"/>
      <c r="AY146" s="185"/>
      <c r="BE146" s="198"/>
      <c r="BF146" s="198"/>
      <c r="BG146" s="198"/>
      <c r="BH146" s="198"/>
      <c r="BI146" s="198"/>
      <c r="BJ146" s="185"/>
      <c r="BK146" s="198"/>
      <c r="BL146" s="185"/>
      <c r="BM146" s="197"/>
    </row>
    <row r="147" spans="1:65" s="12" customFormat="1" ht="22.9" customHeight="1" x14ac:dyDescent="0.2">
      <c r="B147" s="137"/>
      <c r="D147" s="138" t="s">
        <v>69</v>
      </c>
      <c r="E147" s="147" t="s">
        <v>433</v>
      </c>
      <c r="F147" s="147" t="s">
        <v>434</v>
      </c>
      <c r="J147" s="148"/>
      <c r="L147" s="137"/>
      <c r="M147" s="141"/>
      <c r="N147" s="142"/>
      <c r="O147" s="142"/>
      <c r="P147" s="143"/>
      <c r="Q147" s="142"/>
      <c r="R147" s="143"/>
      <c r="S147" s="142"/>
      <c r="T147" s="144"/>
      <c r="AR147" s="138"/>
      <c r="AT147" s="145"/>
      <c r="AU147" s="145"/>
      <c r="AY147" s="138"/>
      <c r="BK147" s="146"/>
    </row>
    <row r="148" spans="1:65" s="184" customFormat="1" ht="27" customHeight="1" x14ac:dyDescent="0.2">
      <c r="A148" s="259"/>
      <c r="B148" s="188"/>
      <c r="C148" s="167" t="s">
        <v>211</v>
      </c>
      <c r="D148" s="167" t="s">
        <v>261</v>
      </c>
      <c r="E148" s="168" t="s">
        <v>435</v>
      </c>
      <c r="F148" s="224" t="s">
        <v>2224</v>
      </c>
      <c r="G148" s="383" t="s">
        <v>266</v>
      </c>
      <c r="H148" s="384">
        <v>216</v>
      </c>
      <c r="I148" s="385"/>
      <c r="J148" s="385"/>
      <c r="K148" s="386"/>
      <c r="L148" s="237"/>
      <c r="M148" s="370"/>
      <c r="N148" s="371"/>
      <c r="O148" s="233"/>
      <c r="P148" s="233"/>
      <c r="Q148" s="233"/>
      <c r="R148" s="233"/>
      <c r="S148" s="233"/>
      <c r="T148" s="234"/>
      <c r="U148" s="225"/>
      <c r="V148" s="225"/>
      <c r="W148" s="225"/>
      <c r="X148" s="225"/>
      <c r="Y148" s="225"/>
      <c r="Z148" s="225"/>
      <c r="AA148" s="225"/>
      <c r="AB148" s="225"/>
      <c r="AC148" s="259"/>
      <c r="AD148" s="259"/>
      <c r="AE148" s="259"/>
      <c r="AR148" s="197"/>
      <c r="AT148" s="197"/>
      <c r="AU148" s="197"/>
      <c r="AY148" s="185"/>
      <c r="BE148" s="198"/>
      <c r="BF148" s="198"/>
      <c r="BG148" s="198"/>
      <c r="BH148" s="198"/>
      <c r="BI148" s="198"/>
      <c r="BJ148" s="185"/>
      <c r="BK148" s="198"/>
      <c r="BL148" s="185"/>
      <c r="BM148" s="197"/>
    </row>
    <row r="149" spans="1:65" s="184" customFormat="1" ht="27" customHeight="1" x14ac:dyDescent="0.2">
      <c r="A149" s="259"/>
      <c r="B149" s="188"/>
      <c r="C149" s="167" t="s">
        <v>216</v>
      </c>
      <c r="D149" s="167" t="s">
        <v>261</v>
      </c>
      <c r="E149" s="168" t="s">
        <v>436</v>
      </c>
      <c r="F149" s="224" t="s">
        <v>2225</v>
      </c>
      <c r="G149" s="383" t="s">
        <v>266</v>
      </c>
      <c r="H149" s="384">
        <v>280</v>
      </c>
      <c r="I149" s="385"/>
      <c r="J149" s="385"/>
      <c r="K149" s="386"/>
      <c r="L149" s="237"/>
      <c r="M149" s="370"/>
      <c r="N149" s="371"/>
      <c r="O149" s="233"/>
      <c r="P149" s="233"/>
      <c r="Q149" s="233"/>
      <c r="R149" s="233"/>
      <c r="S149" s="233"/>
      <c r="T149" s="234"/>
      <c r="U149" s="225"/>
      <c r="V149" s="225"/>
      <c r="W149" s="225"/>
      <c r="X149" s="225"/>
      <c r="Y149" s="225"/>
      <c r="Z149" s="225"/>
      <c r="AA149" s="225"/>
      <c r="AB149" s="225"/>
      <c r="AC149" s="259"/>
      <c r="AD149" s="259"/>
      <c r="AE149" s="259"/>
      <c r="AR149" s="197"/>
      <c r="AT149" s="197"/>
      <c r="AU149" s="197"/>
      <c r="AY149" s="185"/>
      <c r="BE149" s="198"/>
      <c r="BF149" s="198"/>
      <c r="BG149" s="198"/>
      <c r="BH149" s="198"/>
      <c r="BI149" s="198"/>
      <c r="BJ149" s="185"/>
      <c r="BK149" s="198"/>
      <c r="BL149" s="185"/>
      <c r="BM149" s="197"/>
    </row>
    <row r="150" spans="1:65" s="184" customFormat="1" ht="27" customHeight="1" x14ac:dyDescent="0.2">
      <c r="A150" s="259"/>
      <c r="B150" s="188"/>
      <c r="C150" s="167" t="s">
        <v>7</v>
      </c>
      <c r="D150" s="167" t="s">
        <v>261</v>
      </c>
      <c r="E150" s="168" t="s">
        <v>437</v>
      </c>
      <c r="F150" s="224" t="s">
        <v>2226</v>
      </c>
      <c r="G150" s="383" t="s">
        <v>266</v>
      </c>
      <c r="H150" s="384">
        <v>88</v>
      </c>
      <c r="I150" s="385"/>
      <c r="J150" s="385"/>
      <c r="K150" s="386"/>
      <c r="L150" s="237"/>
      <c r="M150" s="370"/>
      <c r="N150" s="371"/>
      <c r="O150" s="233"/>
      <c r="P150" s="233"/>
      <c r="Q150" s="233"/>
      <c r="R150" s="233"/>
      <c r="S150" s="233"/>
      <c r="T150" s="234"/>
      <c r="U150" s="225"/>
      <c r="V150" s="225"/>
      <c r="W150" s="225"/>
      <c r="X150" s="225"/>
      <c r="Y150" s="225"/>
      <c r="Z150" s="225"/>
      <c r="AA150" s="225"/>
      <c r="AB150" s="225"/>
      <c r="AC150" s="259"/>
      <c r="AD150" s="259"/>
      <c r="AE150" s="259"/>
      <c r="AR150" s="197"/>
      <c r="AT150" s="197"/>
      <c r="AU150" s="197"/>
      <c r="AY150" s="185"/>
      <c r="BE150" s="198"/>
      <c r="BF150" s="198"/>
      <c r="BG150" s="198"/>
      <c r="BH150" s="198"/>
      <c r="BI150" s="198"/>
      <c r="BJ150" s="185"/>
      <c r="BK150" s="198"/>
      <c r="BL150" s="185"/>
      <c r="BM150" s="197"/>
    </row>
    <row r="151" spans="1:65" s="184" customFormat="1" ht="27" customHeight="1" x14ac:dyDescent="0.2">
      <c r="A151" s="259"/>
      <c r="B151" s="188"/>
      <c r="C151" s="167" t="s">
        <v>271</v>
      </c>
      <c r="D151" s="167" t="s">
        <v>261</v>
      </c>
      <c r="E151" s="168" t="s">
        <v>438</v>
      </c>
      <c r="F151" s="224" t="s">
        <v>2227</v>
      </c>
      <c r="G151" s="383" t="s">
        <v>266</v>
      </c>
      <c r="H151" s="384">
        <v>24</v>
      </c>
      <c r="I151" s="385"/>
      <c r="J151" s="385"/>
      <c r="K151" s="386"/>
      <c r="L151" s="237"/>
      <c r="M151" s="370"/>
      <c r="N151" s="371"/>
      <c r="O151" s="233"/>
      <c r="P151" s="233"/>
      <c r="Q151" s="233"/>
      <c r="R151" s="233"/>
      <c r="S151" s="233"/>
      <c r="T151" s="234"/>
      <c r="U151" s="225"/>
      <c r="V151" s="225"/>
      <c r="W151" s="225"/>
      <c r="X151" s="225"/>
      <c r="Y151" s="225"/>
      <c r="Z151" s="225"/>
      <c r="AA151" s="225"/>
      <c r="AB151" s="225"/>
      <c r="AC151" s="259"/>
      <c r="AD151" s="259"/>
      <c r="AE151" s="259"/>
      <c r="AR151" s="197"/>
      <c r="AT151" s="197"/>
      <c r="AU151" s="197"/>
      <c r="AY151" s="185"/>
      <c r="BE151" s="198"/>
      <c r="BF151" s="198"/>
      <c r="BG151" s="198"/>
      <c r="BH151" s="198"/>
      <c r="BI151" s="198"/>
      <c r="BJ151" s="185"/>
      <c r="BK151" s="198"/>
      <c r="BL151" s="185"/>
      <c r="BM151" s="197"/>
    </row>
    <row r="152" spans="1:65" s="184" customFormat="1" ht="27" customHeight="1" x14ac:dyDescent="0.2">
      <c r="A152" s="259"/>
      <c r="B152" s="188"/>
      <c r="C152" s="167" t="s">
        <v>274</v>
      </c>
      <c r="D152" s="167" t="s">
        <v>261</v>
      </c>
      <c r="E152" s="168" t="s">
        <v>439</v>
      </c>
      <c r="F152" s="224" t="s">
        <v>2228</v>
      </c>
      <c r="G152" s="383" t="s">
        <v>266</v>
      </c>
      <c r="H152" s="384">
        <v>34</v>
      </c>
      <c r="I152" s="385"/>
      <c r="J152" s="385"/>
      <c r="K152" s="386"/>
      <c r="L152" s="237"/>
      <c r="M152" s="370"/>
      <c r="N152" s="371"/>
      <c r="O152" s="233"/>
      <c r="P152" s="233"/>
      <c r="Q152" s="233"/>
      <c r="R152" s="233"/>
      <c r="S152" s="233"/>
      <c r="T152" s="234"/>
      <c r="U152" s="225"/>
      <c r="V152" s="225"/>
      <c r="W152" s="225"/>
      <c r="X152" s="225"/>
      <c r="Y152" s="225"/>
      <c r="Z152" s="225"/>
      <c r="AA152" s="225"/>
      <c r="AB152" s="225"/>
      <c r="AC152" s="259"/>
      <c r="AD152" s="259"/>
      <c r="AE152" s="259"/>
      <c r="AR152" s="197"/>
      <c r="AT152" s="197"/>
      <c r="AU152" s="197"/>
      <c r="AY152" s="185"/>
      <c r="BE152" s="198"/>
      <c r="BF152" s="198"/>
      <c r="BG152" s="198"/>
      <c r="BH152" s="198"/>
      <c r="BI152" s="198"/>
      <c r="BJ152" s="185"/>
      <c r="BK152" s="198"/>
      <c r="BL152" s="185"/>
      <c r="BM152" s="197"/>
    </row>
    <row r="153" spans="1:65" s="12" customFormat="1" ht="22.9" customHeight="1" x14ac:dyDescent="0.2">
      <c r="B153" s="137"/>
      <c r="D153" s="138" t="s">
        <v>69</v>
      </c>
      <c r="E153" s="147" t="s">
        <v>442</v>
      </c>
      <c r="F153" s="376" t="s">
        <v>443</v>
      </c>
      <c r="G153" s="226"/>
      <c r="H153" s="226"/>
      <c r="I153" s="226"/>
      <c r="J153" s="392"/>
      <c r="K153" s="226"/>
      <c r="L153" s="377"/>
      <c r="M153" s="378"/>
      <c r="N153" s="379"/>
      <c r="O153" s="379"/>
      <c r="P153" s="380"/>
      <c r="Q153" s="379"/>
      <c r="R153" s="380"/>
      <c r="S153" s="379"/>
      <c r="T153" s="381"/>
      <c r="U153" s="226"/>
      <c r="V153" s="226"/>
      <c r="W153" s="226"/>
      <c r="X153" s="226"/>
      <c r="Y153" s="226"/>
      <c r="Z153" s="226"/>
      <c r="AA153" s="226"/>
      <c r="AB153" s="226"/>
      <c r="AR153" s="138"/>
      <c r="AT153" s="145"/>
      <c r="AU153" s="145"/>
      <c r="AY153" s="138"/>
      <c r="BK153" s="146"/>
    </row>
    <row r="154" spans="1:65" s="184" customFormat="1" ht="27" customHeight="1" x14ac:dyDescent="0.2">
      <c r="A154" s="259"/>
      <c r="B154" s="188"/>
      <c r="C154" s="167" t="s">
        <v>276</v>
      </c>
      <c r="D154" s="167" t="s">
        <v>261</v>
      </c>
      <c r="E154" s="168" t="s">
        <v>445</v>
      </c>
      <c r="F154" s="224" t="s">
        <v>2229</v>
      </c>
      <c r="G154" s="383" t="s">
        <v>266</v>
      </c>
      <c r="H154" s="384">
        <v>3</v>
      </c>
      <c r="I154" s="385"/>
      <c r="J154" s="385"/>
      <c r="K154" s="386"/>
      <c r="L154" s="237"/>
      <c r="M154" s="370"/>
      <c r="N154" s="371"/>
      <c r="O154" s="233"/>
      <c r="P154" s="233"/>
      <c r="Q154" s="233"/>
      <c r="R154" s="233"/>
      <c r="S154" s="233"/>
      <c r="T154" s="234"/>
      <c r="U154" s="225"/>
      <c r="V154" s="225"/>
      <c r="W154" s="225"/>
      <c r="X154" s="225"/>
      <c r="Y154" s="225"/>
      <c r="Z154" s="225"/>
      <c r="AA154" s="225"/>
      <c r="AB154" s="225"/>
      <c r="AC154" s="259"/>
      <c r="AD154" s="259"/>
      <c r="AE154" s="259"/>
      <c r="AR154" s="197"/>
      <c r="AT154" s="197"/>
      <c r="AU154" s="197"/>
      <c r="AY154" s="185"/>
      <c r="BE154" s="198"/>
      <c r="BF154" s="198"/>
      <c r="BG154" s="198"/>
      <c r="BH154" s="198"/>
      <c r="BI154" s="198"/>
      <c r="BJ154" s="185"/>
      <c r="BK154" s="198"/>
      <c r="BL154" s="185"/>
      <c r="BM154" s="197"/>
    </row>
    <row r="155" spans="1:65" s="184" customFormat="1" ht="27" customHeight="1" x14ac:dyDescent="0.2">
      <c r="A155" s="259"/>
      <c r="B155" s="188"/>
      <c r="C155" s="167" t="s">
        <v>279</v>
      </c>
      <c r="D155" s="167" t="s">
        <v>261</v>
      </c>
      <c r="E155" s="168" t="s">
        <v>446</v>
      </c>
      <c r="F155" s="471" t="s">
        <v>3407</v>
      </c>
      <c r="G155" s="383" t="s">
        <v>266</v>
      </c>
      <c r="H155" s="384">
        <v>44</v>
      </c>
      <c r="I155" s="385"/>
      <c r="J155" s="385"/>
      <c r="K155" s="386"/>
      <c r="L155" s="237"/>
      <c r="M155" s="370"/>
      <c r="N155" s="371"/>
      <c r="O155" s="233"/>
      <c r="P155" s="233"/>
      <c r="Q155" s="233"/>
      <c r="R155" s="233"/>
      <c r="S155" s="233"/>
      <c r="T155" s="234"/>
      <c r="U155" s="225"/>
      <c r="V155" s="225"/>
      <c r="W155" s="225"/>
      <c r="X155" s="225"/>
      <c r="Y155" s="225"/>
      <c r="Z155" s="225"/>
      <c r="AA155" s="225"/>
      <c r="AB155" s="225"/>
      <c r="AC155" s="259"/>
      <c r="AD155" s="259"/>
      <c r="AE155" s="259"/>
      <c r="AR155" s="197"/>
      <c r="AT155" s="197"/>
      <c r="AU155" s="197"/>
      <c r="AY155" s="185"/>
      <c r="BE155" s="198"/>
      <c r="BF155" s="198"/>
      <c r="BG155" s="198"/>
      <c r="BH155" s="198"/>
      <c r="BI155" s="198"/>
      <c r="BJ155" s="185"/>
      <c r="BK155" s="198"/>
      <c r="BL155" s="185"/>
      <c r="BM155" s="197"/>
    </row>
    <row r="156" spans="1:65" s="184" customFormat="1" ht="27" customHeight="1" x14ac:dyDescent="0.2">
      <c r="A156" s="259"/>
      <c r="B156" s="188"/>
      <c r="C156" s="167" t="s">
        <v>281</v>
      </c>
      <c r="D156" s="167" t="s">
        <v>261</v>
      </c>
      <c r="E156" s="168" t="s">
        <v>450</v>
      </c>
      <c r="F156" s="224" t="s">
        <v>2230</v>
      </c>
      <c r="G156" s="383" t="s">
        <v>266</v>
      </c>
      <c r="H156" s="384">
        <v>118</v>
      </c>
      <c r="I156" s="385"/>
      <c r="J156" s="385"/>
      <c r="K156" s="386"/>
      <c r="L156" s="237"/>
      <c r="M156" s="370"/>
      <c r="N156" s="371"/>
      <c r="O156" s="233"/>
      <c r="P156" s="233"/>
      <c r="Q156" s="233"/>
      <c r="R156" s="233"/>
      <c r="S156" s="233"/>
      <c r="T156" s="234"/>
      <c r="U156" s="225"/>
      <c r="V156" s="225"/>
      <c r="W156" s="225"/>
      <c r="X156" s="225"/>
      <c r="Y156" s="225"/>
      <c r="Z156" s="225"/>
      <c r="AA156" s="225"/>
      <c r="AB156" s="225"/>
      <c r="AC156" s="259"/>
      <c r="AD156" s="259"/>
      <c r="AE156" s="259"/>
      <c r="AR156" s="197"/>
      <c r="AT156" s="197"/>
      <c r="AU156" s="197"/>
      <c r="AY156" s="185"/>
      <c r="BE156" s="198"/>
      <c r="BF156" s="198"/>
      <c r="BG156" s="198"/>
      <c r="BH156" s="198"/>
      <c r="BI156" s="198"/>
      <c r="BJ156" s="185"/>
      <c r="BK156" s="198"/>
      <c r="BL156" s="185"/>
      <c r="BM156" s="197"/>
    </row>
    <row r="157" spans="1:65" s="184" customFormat="1" ht="27" customHeight="1" x14ac:dyDescent="0.2">
      <c r="A157" s="259"/>
      <c r="B157" s="188"/>
      <c r="C157" s="167" t="s">
        <v>284</v>
      </c>
      <c r="D157" s="167" t="s">
        <v>261</v>
      </c>
      <c r="E157" s="168" t="s">
        <v>451</v>
      </c>
      <c r="F157" s="224" t="s">
        <v>2231</v>
      </c>
      <c r="G157" s="383" t="s">
        <v>266</v>
      </c>
      <c r="H157" s="384">
        <v>34</v>
      </c>
      <c r="I157" s="385"/>
      <c r="J157" s="385"/>
      <c r="K157" s="386"/>
      <c r="L157" s="237"/>
      <c r="M157" s="370"/>
      <c r="N157" s="371"/>
      <c r="O157" s="233"/>
      <c r="P157" s="233"/>
      <c r="Q157" s="233"/>
      <c r="R157" s="233"/>
      <c r="S157" s="233"/>
      <c r="T157" s="234"/>
      <c r="U157" s="225"/>
      <c r="V157" s="225"/>
      <c r="W157" s="225"/>
      <c r="X157" s="225"/>
      <c r="Y157" s="225"/>
      <c r="Z157" s="225"/>
      <c r="AA157" s="225"/>
      <c r="AB157" s="225"/>
      <c r="AC157" s="259"/>
      <c r="AD157" s="259"/>
      <c r="AE157" s="259"/>
      <c r="AR157" s="197"/>
      <c r="AT157" s="197"/>
      <c r="AU157" s="197"/>
      <c r="AY157" s="185"/>
      <c r="BE157" s="198"/>
      <c r="BF157" s="198"/>
      <c r="BG157" s="198"/>
      <c r="BH157" s="198"/>
      <c r="BI157" s="198"/>
      <c r="BJ157" s="185"/>
      <c r="BK157" s="198"/>
      <c r="BL157" s="185"/>
      <c r="BM157" s="197"/>
    </row>
    <row r="158" spans="1:65" s="12" customFormat="1" ht="22.9" customHeight="1" x14ac:dyDescent="0.2">
      <c r="B158" s="137"/>
      <c r="D158" s="138" t="s">
        <v>69</v>
      </c>
      <c r="E158" s="147" t="s">
        <v>452</v>
      </c>
      <c r="F158" s="147" t="s">
        <v>453</v>
      </c>
      <c r="J158" s="148"/>
      <c r="L158" s="137"/>
      <c r="M158" s="141"/>
      <c r="N158" s="142"/>
      <c r="O158" s="142"/>
      <c r="P158" s="143"/>
      <c r="Q158" s="142"/>
      <c r="R158" s="143"/>
      <c r="S158" s="142"/>
      <c r="T158" s="144"/>
      <c r="AR158" s="138"/>
      <c r="AT158" s="145"/>
      <c r="AU158" s="145"/>
      <c r="AY158" s="138"/>
      <c r="BK158" s="146"/>
    </row>
    <row r="159" spans="1:65" s="184" customFormat="1" ht="16.5" customHeight="1" x14ac:dyDescent="0.2">
      <c r="A159" s="259"/>
      <c r="B159" s="188"/>
      <c r="C159" s="189" t="s">
        <v>287</v>
      </c>
      <c r="D159" s="189" t="s">
        <v>162</v>
      </c>
      <c r="E159" s="151" t="s">
        <v>454</v>
      </c>
      <c r="F159" s="152" t="s">
        <v>455</v>
      </c>
      <c r="G159" s="472" t="s">
        <v>964</v>
      </c>
      <c r="H159" s="190">
        <v>1</v>
      </c>
      <c r="I159" s="191"/>
      <c r="J159" s="191"/>
      <c r="K159" s="192"/>
      <c r="L159" s="187"/>
      <c r="M159" s="193"/>
      <c r="N159" s="194"/>
      <c r="O159" s="195"/>
      <c r="P159" s="195"/>
      <c r="Q159" s="195"/>
      <c r="R159" s="195"/>
      <c r="S159" s="195"/>
      <c r="T159" s="196"/>
      <c r="U159" s="259"/>
      <c r="V159" s="259"/>
      <c r="W159" s="259"/>
      <c r="X159" s="259"/>
      <c r="Y159" s="259"/>
      <c r="Z159" s="259"/>
      <c r="AA159" s="259"/>
      <c r="AB159" s="259"/>
      <c r="AC159" s="259"/>
      <c r="AD159" s="259"/>
      <c r="AE159" s="259"/>
      <c r="AR159" s="197"/>
      <c r="AT159" s="197"/>
      <c r="AU159" s="197"/>
      <c r="AY159" s="185"/>
      <c r="BE159" s="198"/>
      <c r="BF159" s="198"/>
      <c r="BG159" s="198"/>
      <c r="BH159" s="198"/>
      <c r="BI159" s="198"/>
      <c r="BJ159" s="185"/>
      <c r="BK159" s="198"/>
      <c r="BL159" s="185"/>
      <c r="BM159" s="197"/>
    </row>
    <row r="160" spans="1:65" s="184" customFormat="1" ht="23.25" customHeight="1" x14ac:dyDescent="0.2">
      <c r="A160" s="259"/>
      <c r="B160" s="188"/>
      <c r="C160" s="189" t="s">
        <v>290</v>
      </c>
      <c r="D160" s="189" t="s">
        <v>162</v>
      </c>
      <c r="E160" s="151" t="s">
        <v>456</v>
      </c>
      <c r="F160" s="152" t="s">
        <v>2232</v>
      </c>
      <c r="G160" s="472" t="s">
        <v>964</v>
      </c>
      <c r="H160" s="190">
        <v>1</v>
      </c>
      <c r="I160" s="191"/>
      <c r="J160" s="191"/>
      <c r="K160" s="192"/>
      <c r="L160" s="187"/>
      <c r="M160" s="193"/>
      <c r="N160" s="194"/>
      <c r="O160" s="195"/>
      <c r="P160" s="195"/>
      <c r="Q160" s="195"/>
      <c r="R160" s="195"/>
      <c r="S160" s="195"/>
      <c r="T160" s="196"/>
      <c r="U160" s="259"/>
      <c r="V160" s="259"/>
      <c r="W160" s="259"/>
      <c r="X160" s="259"/>
      <c r="Y160" s="259"/>
      <c r="Z160" s="259"/>
      <c r="AA160" s="259"/>
      <c r="AB160" s="259"/>
      <c r="AC160" s="259"/>
      <c r="AD160" s="259"/>
      <c r="AE160" s="259"/>
      <c r="AR160" s="197"/>
      <c r="AT160" s="197"/>
      <c r="AU160" s="197"/>
      <c r="AY160" s="185"/>
      <c r="BE160" s="198"/>
      <c r="BF160" s="198"/>
      <c r="BG160" s="198"/>
      <c r="BH160" s="198"/>
      <c r="BI160" s="198"/>
      <c r="BJ160" s="185"/>
      <c r="BK160" s="198"/>
      <c r="BL160" s="185"/>
      <c r="BM160" s="197"/>
    </row>
    <row r="161" spans="1:65" s="184" customFormat="1" ht="16.5" customHeight="1" x14ac:dyDescent="0.2">
      <c r="A161" s="259"/>
      <c r="B161" s="188"/>
      <c r="C161" s="189" t="s">
        <v>292</v>
      </c>
      <c r="D161" s="189" t="s">
        <v>162</v>
      </c>
      <c r="E161" s="151" t="s">
        <v>457</v>
      </c>
      <c r="F161" s="152" t="s">
        <v>458</v>
      </c>
      <c r="G161" s="472" t="s">
        <v>964</v>
      </c>
      <c r="H161" s="190">
        <v>1</v>
      </c>
      <c r="I161" s="191"/>
      <c r="J161" s="191"/>
      <c r="K161" s="192"/>
      <c r="L161" s="187"/>
      <c r="M161" s="193"/>
      <c r="N161" s="194"/>
      <c r="O161" s="195"/>
      <c r="P161" s="195"/>
      <c r="Q161" s="195"/>
      <c r="R161" s="195"/>
      <c r="S161" s="195"/>
      <c r="T161" s="196"/>
      <c r="U161" s="259"/>
      <c r="V161" s="259"/>
      <c r="W161" s="259"/>
      <c r="X161" s="259"/>
      <c r="Y161" s="259"/>
      <c r="Z161" s="259"/>
      <c r="AA161" s="259"/>
      <c r="AB161" s="259"/>
      <c r="AC161" s="259"/>
      <c r="AD161" s="259"/>
      <c r="AE161" s="259"/>
      <c r="AR161" s="197"/>
      <c r="AT161" s="197"/>
      <c r="AU161" s="197"/>
      <c r="AY161" s="185"/>
      <c r="BE161" s="198"/>
      <c r="BF161" s="198"/>
      <c r="BG161" s="198"/>
      <c r="BH161" s="198"/>
      <c r="BI161" s="198"/>
      <c r="BJ161" s="185"/>
      <c r="BK161" s="198"/>
      <c r="BL161" s="185"/>
      <c r="BM161" s="197"/>
    </row>
    <row r="162" spans="1:65" s="184" customFormat="1" ht="32.25" customHeight="1" x14ac:dyDescent="0.2">
      <c r="A162" s="259"/>
      <c r="B162" s="188"/>
      <c r="C162" s="189" t="s">
        <v>296</v>
      </c>
      <c r="D162" s="189" t="s">
        <v>162</v>
      </c>
      <c r="E162" s="151" t="s">
        <v>459</v>
      </c>
      <c r="F162" s="461" t="s">
        <v>3408</v>
      </c>
      <c r="G162" s="472" t="s">
        <v>964</v>
      </c>
      <c r="H162" s="190">
        <v>1</v>
      </c>
      <c r="I162" s="191"/>
      <c r="J162" s="191"/>
      <c r="K162" s="192"/>
      <c r="L162" s="187"/>
      <c r="M162" s="193"/>
      <c r="N162" s="194"/>
      <c r="O162" s="195"/>
      <c r="P162" s="195"/>
      <c r="Q162" s="195"/>
      <c r="R162" s="195"/>
      <c r="S162" s="195"/>
      <c r="T162" s="196"/>
      <c r="U162" s="259"/>
      <c r="V162" s="259"/>
      <c r="W162" s="259"/>
      <c r="X162" s="259"/>
      <c r="Y162" s="259"/>
      <c r="Z162" s="259"/>
      <c r="AA162" s="259"/>
      <c r="AB162" s="259"/>
      <c r="AC162" s="259"/>
      <c r="AD162" s="259"/>
      <c r="AE162" s="259"/>
      <c r="AR162" s="197"/>
      <c r="AT162" s="197"/>
      <c r="AU162" s="197"/>
      <c r="AY162" s="185"/>
      <c r="BE162" s="198"/>
      <c r="BF162" s="198"/>
      <c r="BG162" s="198"/>
      <c r="BH162" s="198"/>
      <c r="BI162" s="198"/>
      <c r="BJ162" s="185"/>
      <c r="BK162" s="198"/>
      <c r="BL162" s="185"/>
      <c r="BM162" s="197"/>
    </row>
    <row r="163" spans="1:65" s="184" customFormat="1" ht="16.5" customHeight="1" x14ac:dyDescent="0.2">
      <c r="A163" s="259"/>
      <c r="B163" s="188"/>
      <c r="C163" s="189" t="s">
        <v>299</v>
      </c>
      <c r="D163" s="189" t="s">
        <v>162</v>
      </c>
      <c r="E163" s="151" t="s">
        <v>460</v>
      </c>
      <c r="F163" s="152" t="s">
        <v>461</v>
      </c>
      <c r="G163" s="153" t="s">
        <v>266</v>
      </c>
      <c r="H163" s="190">
        <v>1</v>
      </c>
      <c r="I163" s="191"/>
      <c r="J163" s="191"/>
      <c r="K163" s="192"/>
      <c r="L163" s="187"/>
      <c r="M163" s="193"/>
      <c r="N163" s="194"/>
      <c r="O163" s="195"/>
      <c r="P163" s="195"/>
      <c r="Q163" s="195"/>
      <c r="R163" s="195"/>
      <c r="S163" s="195"/>
      <c r="T163" s="196"/>
      <c r="U163" s="259"/>
      <c r="V163" s="259"/>
      <c r="W163" s="259"/>
      <c r="X163" s="259"/>
      <c r="Y163" s="259"/>
      <c r="Z163" s="259"/>
      <c r="AA163" s="259"/>
      <c r="AB163" s="259"/>
      <c r="AC163" s="259"/>
      <c r="AD163" s="259"/>
      <c r="AE163" s="259"/>
      <c r="AR163" s="197"/>
      <c r="AT163" s="197"/>
      <c r="AU163" s="197"/>
      <c r="AY163" s="185"/>
      <c r="BE163" s="198"/>
      <c r="BF163" s="198"/>
      <c r="BG163" s="198"/>
      <c r="BH163" s="198"/>
      <c r="BI163" s="198"/>
      <c r="BJ163" s="185"/>
      <c r="BK163" s="198"/>
      <c r="BL163" s="185"/>
      <c r="BM163" s="197"/>
    </row>
    <row r="164" spans="1:65" s="184" customFormat="1" ht="32.25" customHeight="1" x14ac:dyDescent="0.2">
      <c r="A164" s="259"/>
      <c r="B164" s="188"/>
      <c r="C164" s="189" t="s">
        <v>263</v>
      </c>
      <c r="D164" s="189" t="s">
        <v>162</v>
      </c>
      <c r="E164" s="151" t="s">
        <v>462</v>
      </c>
      <c r="F164" s="461" t="s">
        <v>3383</v>
      </c>
      <c r="G164" s="153" t="s">
        <v>463</v>
      </c>
      <c r="H164" s="190">
        <v>42</v>
      </c>
      <c r="I164" s="191"/>
      <c r="J164" s="191"/>
      <c r="K164" s="192"/>
      <c r="L164" s="187"/>
      <c r="M164" s="193"/>
      <c r="N164" s="194"/>
      <c r="O164" s="195"/>
      <c r="P164" s="195"/>
      <c r="Q164" s="195"/>
      <c r="R164" s="195"/>
      <c r="S164" s="195"/>
      <c r="T164" s="196"/>
      <c r="U164" s="259"/>
      <c r="V164" s="259"/>
      <c r="W164" s="259"/>
      <c r="X164" s="259"/>
      <c r="Y164" s="259"/>
      <c r="Z164" s="259"/>
      <c r="AA164" s="259"/>
      <c r="AB164" s="259"/>
      <c r="AC164" s="259"/>
      <c r="AD164" s="259"/>
      <c r="AE164" s="259"/>
      <c r="AR164" s="197"/>
      <c r="AT164" s="197"/>
      <c r="AU164" s="197"/>
      <c r="AY164" s="185"/>
      <c r="BE164" s="198"/>
      <c r="BF164" s="198"/>
      <c r="BG164" s="198"/>
      <c r="BH164" s="198"/>
      <c r="BI164" s="198"/>
      <c r="BJ164" s="185"/>
      <c r="BK164" s="198"/>
      <c r="BL164" s="185"/>
      <c r="BM164" s="197"/>
    </row>
    <row r="165" spans="1:65" s="184" customFormat="1" ht="16.5" customHeight="1" x14ac:dyDescent="0.2">
      <c r="A165" s="259"/>
      <c r="B165" s="188"/>
      <c r="C165" s="189" t="s">
        <v>307</v>
      </c>
      <c r="D165" s="189" t="s">
        <v>162</v>
      </c>
      <c r="E165" s="151" t="s">
        <v>464</v>
      </c>
      <c r="F165" s="152" t="s">
        <v>465</v>
      </c>
      <c r="G165" s="153" t="s">
        <v>463</v>
      </c>
      <c r="H165" s="190">
        <v>80</v>
      </c>
      <c r="I165" s="191"/>
      <c r="J165" s="191"/>
      <c r="K165" s="192"/>
      <c r="L165" s="187"/>
      <c r="M165" s="163"/>
      <c r="N165" s="164"/>
      <c r="O165" s="165"/>
      <c r="P165" s="165"/>
      <c r="Q165" s="165"/>
      <c r="R165" s="165"/>
      <c r="S165" s="165"/>
      <c r="T165" s="166"/>
      <c r="U165" s="259"/>
      <c r="V165" s="259"/>
      <c r="W165" s="259"/>
      <c r="X165" s="259"/>
      <c r="Y165" s="259"/>
      <c r="Z165" s="259"/>
      <c r="AA165" s="259"/>
      <c r="AB165" s="259"/>
      <c r="AC165" s="259"/>
      <c r="AD165" s="259"/>
      <c r="AE165" s="259"/>
      <c r="AR165" s="197"/>
      <c r="AT165" s="197"/>
      <c r="AU165" s="197"/>
      <c r="AY165" s="185"/>
      <c r="BE165" s="198"/>
      <c r="BF165" s="198"/>
      <c r="BG165" s="198"/>
      <c r="BH165" s="198"/>
      <c r="BI165" s="198"/>
      <c r="BJ165" s="185"/>
      <c r="BK165" s="198"/>
      <c r="BL165" s="185"/>
      <c r="BM165" s="197"/>
    </row>
    <row r="166" spans="1:65" s="184" customFormat="1" ht="6.95" customHeight="1" x14ac:dyDescent="0.2">
      <c r="A166" s="259"/>
      <c r="B166" s="44"/>
      <c r="C166" s="45"/>
      <c r="D166" s="45"/>
      <c r="E166" s="45"/>
      <c r="F166" s="45"/>
      <c r="G166" s="45"/>
      <c r="H166" s="45"/>
      <c r="I166" s="45"/>
      <c r="J166" s="45"/>
      <c r="K166" s="45"/>
      <c r="L166" s="187"/>
      <c r="M166" s="259"/>
      <c r="O166" s="259"/>
      <c r="P166" s="259"/>
      <c r="Q166" s="259"/>
      <c r="R166" s="259"/>
      <c r="S166" s="259"/>
      <c r="T166" s="259"/>
      <c r="U166" s="259"/>
      <c r="V166" s="259"/>
      <c r="W166" s="259"/>
      <c r="X166" s="259"/>
      <c r="Y166" s="259"/>
      <c r="Z166" s="259"/>
      <c r="AA166" s="259"/>
      <c r="AB166" s="259"/>
      <c r="AC166" s="259"/>
      <c r="AD166" s="259"/>
      <c r="AE166" s="259"/>
    </row>
  </sheetData>
  <autoFilter ref="C125:K165"/>
  <mergeCells count="12">
    <mergeCell ref="E118:H118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2"/>
  <sheetViews>
    <sheetView showGridLines="0" topLeftCell="A8" workbookViewId="0">
      <selection activeCell="I38" sqref="I38"/>
    </sheetView>
  </sheetViews>
  <sheetFormatPr defaultRowHeight="11.25" x14ac:dyDescent="0.2"/>
  <cols>
    <col min="1" max="1" width="8.33203125" style="247" customWidth="1"/>
    <col min="2" max="2" width="1.1640625" style="247" customWidth="1"/>
    <col min="3" max="3" width="4.1640625" style="247" customWidth="1"/>
    <col min="4" max="4" width="4.33203125" style="247" customWidth="1"/>
    <col min="5" max="5" width="17.1640625" style="247" customWidth="1"/>
    <col min="6" max="6" width="50.83203125" style="247" customWidth="1"/>
    <col min="7" max="7" width="7.5" style="247" customWidth="1"/>
    <col min="8" max="8" width="14" style="247" customWidth="1"/>
    <col min="9" max="9" width="15.83203125" style="247" customWidth="1"/>
    <col min="10" max="10" width="22.33203125" style="247" customWidth="1"/>
    <col min="11" max="11" width="22.33203125" style="247" hidden="1" customWidth="1"/>
    <col min="12" max="12" width="9.33203125" style="247" customWidth="1"/>
    <col min="13" max="13" width="10.83203125" style="247" hidden="1" customWidth="1"/>
    <col min="14" max="14" width="9.33203125" style="247"/>
    <col min="15" max="20" width="14.1640625" style="247" hidden="1" customWidth="1"/>
    <col min="21" max="21" width="16.33203125" style="247" hidden="1" customWidth="1"/>
    <col min="22" max="22" width="12.33203125" style="247" customWidth="1"/>
    <col min="23" max="23" width="16.33203125" style="247" customWidth="1"/>
    <col min="24" max="24" width="12.33203125" style="247" customWidth="1"/>
    <col min="25" max="25" width="15" style="247" customWidth="1"/>
    <col min="26" max="26" width="11" style="247" customWidth="1"/>
    <col min="27" max="27" width="15" style="247" customWidth="1"/>
    <col min="28" max="28" width="16.33203125" style="247" customWidth="1"/>
    <col min="29" max="29" width="11" style="247" customWidth="1"/>
    <col min="30" max="30" width="15" style="247" customWidth="1"/>
    <col min="31" max="31" width="16.33203125" style="247" customWidth="1"/>
    <col min="32" max="42" width="9.33203125" style="247"/>
    <col min="43" max="43" width="0.83203125" style="247" customWidth="1"/>
    <col min="44" max="44" width="9.33203125" style="247" hidden="1" customWidth="1"/>
    <col min="45" max="45" width="4.1640625" style="247" customWidth="1"/>
    <col min="46" max="65" width="9.33203125" style="247" hidden="1" customWidth="1"/>
    <col min="66" max="16384" width="9.33203125" style="247"/>
  </cols>
  <sheetData>
    <row r="1" spans="1:46" x14ac:dyDescent="0.2">
      <c r="A1" s="95"/>
    </row>
    <row r="2" spans="1:46" ht="36.950000000000003" customHeight="1" x14ac:dyDescent="0.2">
      <c r="L2" s="593" t="s">
        <v>5</v>
      </c>
      <c r="M2" s="594"/>
      <c r="N2" s="594"/>
      <c r="O2" s="594"/>
      <c r="P2" s="594"/>
      <c r="Q2" s="594"/>
      <c r="R2" s="594"/>
      <c r="S2" s="594"/>
      <c r="T2" s="594"/>
      <c r="U2" s="594"/>
      <c r="V2" s="594"/>
      <c r="AT2" s="185" t="s">
        <v>1892</v>
      </c>
    </row>
    <row r="3" spans="1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85" t="s">
        <v>70</v>
      </c>
    </row>
    <row r="4" spans="1:46" ht="24.95" customHeight="1" x14ac:dyDescent="0.2">
      <c r="B4" s="17"/>
      <c r="D4" s="18" t="s">
        <v>129</v>
      </c>
      <c r="L4" s="17"/>
      <c r="M4" s="96"/>
      <c r="AT4" s="185"/>
    </row>
    <row r="5" spans="1:46" ht="6.95" customHeight="1" x14ac:dyDescent="0.2">
      <c r="B5" s="17"/>
      <c r="L5" s="17"/>
    </row>
    <row r="6" spans="1:46" ht="12" customHeight="1" x14ac:dyDescent="0.2">
      <c r="B6" s="17"/>
      <c r="D6" s="257" t="s">
        <v>13</v>
      </c>
      <c r="L6" s="17"/>
    </row>
    <row r="7" spans="1:46" ht="16.5" customHeight="1" x14ac:dyDescent="0.2">
      <c r="B7" s="17"/>
      <c r="E7" s="612" t="str">
        <f>'Rekapitulácia SO 02 Príst. B'!K6</f>
        <v>SOŠ PZ Pezinok, rekonštrukcia ubytovne A a B</v>
      </c>
      <c r="F7" s="613"/>
      <c r="G7" s="613"/>
      <c r="H7" s="613"/>
      <c r="L7" s="17"/>
    </row>
    <row r="8" spans="1:46" ht="12.75" x14ac:dyDescent="0.2">
      <c r="B8" s="17"/>
      <c r="D8" s="257" t="s">
        <v>130</v>
      </c>
      <c r="L8" s="17"/>
    </row>
    <row r="9" spans="1:46" ht="16.5" customHeight="1" x14ac:dyDescent="0.2">
      <c r="B9" s="17"/>
      <c r="E9" s="612" t="s">
        <v>1902</v>
      </c>
      <c r="F9" s="594"/>
      <c r="G9" s="594"/>
      <c r="H9" s="594"/>
      <c r="L9" s="17"/>
    </row>
    <row r="10" spans="1:46" ht="12" customHeight="1" x14ac:dyDescent="0.2">
      <c r="B10" s="17"/>
      <c r="D10" s="257" t="s">
        <v>132</v>
      </c>
      <c r="L10" s="17"/>
    </row>
    <row r="11" spans="1:46" s="184" customFormat="1" ht="16.5" customHeight="1" x14ac:dyDescent="0.2">
      <c r="A11" s="259"/>
      <c r="B11" s="187"/>
      <c r="C11" s="259"/>
      <c r="D11" s="259"/>
      <c r="E11" s="614" t="s">
        <v>2233</v>
      </c>
      <c r="F11" s="615"/>
      <c r="G11" s="615"/>
      <c r="H11" s="615"/>
      <c r="I11" s="259"/>
      <c r="J11" s="259"/>
      <c r="K11" s="259"/>
      <c r="L11" s="3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</row>
    <row r="12" spans="1:46" s="184" customFormat="1" ht="12" customHeight="1" x14ac:dyDescent="0.2">
      <c r="A12" s="259"/>
      <c r="B12" s="187"/>
      <c r="C12" s="259"/>
      <c r="D12" s="257" t="s">
        <v>134</v>
      </c>
      <c r="E12" s="259"/>
      <c r="F12" s="259"/>
      <c r="G12" s="259"/>
      <c r="H12" s="259"/>
      <c r="I12" s="259"/>
      <c r="J12" s="259"/>
      <c r="K12" s="259"/>
      <c r="L12" s="3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</row>
    <row r="13" spans="1:46" s="184" customFormat="1" ht="16.5" customHeight="1" x14ac:dyDescent="0.2">
      <c r="A13" s="259"/>
      <c r="B13" s="187"/>
      <c r="C13" s="259"/>
      <c r="D13" s="259"/>
      <c r="E13" s="583" t="s">
        <v>2234</v>
      </c>
      <c r="F13" s="615"/>
      <c r="G13" s="615"/>
      <c r="H13" s="615"/>
      <c r="I13" s="259"/>
      <c r="J13" s="259"/>
      <c r="K13" s="259"/>
      <c r="L13" s="3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</row>
    <row r="14" spans="1:46" s="184" customFormat="1" x14ac:dyDescent="0.2">
      <c r="A14" s="259"/>
      <c r="B14" s="187"/>
      <c r="C14" s="259"/>
      <c r="D14" s="259"/>
      <c r="E14" s="259"/>
      <c r="F14" s="259"/>
      <c r="G14" s="259"/>
      <c r="H14" s="259"/>
      <c r="I14" s="259"/>
      <c r="J14" s="259"/>
      <c r="K14" s="259"/>
      <c r="L14" s="3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</row>
    <row r="15" spans="1:46" s="184" customFormat="1" ht="12" customHeight="1" x14ac:dyDescent="0.2">
      <c r="A15" s="259"/>
      <c r="B15" s="187"/>
      <c r="C15" s="259"/>
      <c r="D15" s="257" t="s">
        <v>14</v>
      </c>
      <c r="E15" s="259"/>
      <c r="F15" s="246" t="s">
        <v>1</v>
      </c>
      <c r="G15" s="259"/>
      <c r="H15" s="259"/>
      <c r="I15" s="257" t="s">
        <v>15</v>
      </c>
      <c r="J15" s="246" t="s">
        <v>1</v>
      </c>
      <c r="K15" s="259"/>
      <c r="L15" s="3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</row>
    <row r="16" spans="1:46" s="184" customFormat="1" ht="12" customHeight="1" x14ac:dyDescent="0.2">
      <c r="A16" s="259"/>
      <c r="B16" s="187"/>
      <c r="C16" s="259"/>
      <c r="D16" s="257" t="s">
        <v>16</v>
      </c>
      <c r="E16" s="259"/>
      <c r="F16" s="246" t="s">
        <v>17</v>
      </c>
      <c r="G16" s="259"/>
      <c r="H16" s="259"/>
      <c r="I16" s="257" t="s">
        <v>18</v>
      </c>
      <c r="J16" s="254"/>
      <c r="K16" s="259"/>
      <c r="L16" s="39"/>
      <c r="S16" s="259"/>
      <c r="T16" s="259"/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</row>
    <row r="17" spans="1:31" s="184" customFormat="1" ht="10.9" customHeight="1" x14ac:dyDescent="0.2">
      <c r="A17" s="259"/>
      <c r="B17" s="187"/>
      <c r="C17" s="259"/>
      <c r="D17" s="259"/>
      <c r="E17" s="259"/>
      <c r="F17" s="259"/>
      <c r="G17" s="259"/>
      <c r="H17" s="259"/>
      <c r="I17" s="259"/>
      <c r="J17" s="259"/>
      <c r="K17" s="259"/>
      <c r="L17" s="3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</row>
    <row r="18" spans="1:31" s="184" customFormat="1" ht="12" customHeight="1" x14ac:dyDescent="0.2">
      <c r="A18" s="259"/>
      <c r="B18" s="187"/>
      <c r="C18" s="259"/>
      <c r="D18" s="257" t="s">
        <v>19</v>
      </c>
      <c r="E18" s="259"/>
      <c r="F18" s="259"/>
      <c r="G18" s="259"/>
      <c r="H18" s="259"/>
      <c r="I18" s="257" t="s">
        <v>20</v>
      </c>
      <c r="J18" s="246" t="str">
        <f>IF('Rekapitulácia SO 02 Príst. B'!AN11="","",'Rekapitulácia SO 02 Príst. B'!AN11)</f>
        <v/>
      </c>
      <c r="K18" s="259"/>
      <c r="L18" s="3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</row>
    <row r="19" spans="1:31" s="184" customFormat="1" ht="18" customHeight="1" x14ac:dyDescent="0.2">
      <c r="A19" s="259"/>
      <c r="B19" s="187"/>
      <c r="C19" s="259"/>
      <c r="D19" s="259"/>
      <c r="E19" s="246" t="str">
        <f>IF('Rekapitulácia SO 02 Príst. B'!E12="","",'Rekapitulácia SO 02 Príst. B'!E12)</f>
        <v xml:space="preserve"> </v>
      </c>
      <c r="F19" s="259"/>
      <c r="G19" s="259"/>
      <c r="H19" s="259"/>
      <c r="I19" s="257" t="s">
        <v>22</v>
      </c>
      <c r="J19" s="246" t="str">
        <f>IF('Rekapitulácia SO 02 Príst. B'!AN12="","",'Rekapitulácia SO 02 Príst. B'!AN12)</f>
        <v/>
      </c>
      <c r="K19" s="259"/>
      <c r="L19" s="3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</row>
    <row r="20" spans="1:31" s="184" customFormat="1" ht="6.95" customHeight="1" x14ac:dyDescent="0.2">
      <c r="A20" s="259"/>
      <c r="B20" s="187"/>
      <c r="C20" s="259"/>
      <c r="D20" s="259"/>
      <c r="E20" s="259"/>
      <c r="F20" s="259"/>
      <c r="G20" s="259"/>
      <c r="H20" s="259"/>
      <c r="I20" s="259"/>
      <c r="J20" s="259"/>
      <c r="K20" s="259"/>
      <c r="L20" s="3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</row>
    <row r="21" spans="1:31" s="184" customFormat="1" ht="12" customHeight="1" x14ac:dyDescent="0.2">
      <c r="A21" s="259"/>
      <c r="B21" s="187"/>
      <c r="C21" s="259"/>
      <c r="D21" s="257" t="s">
        <v>23</v>
      </c>
      <c r="E21" s="259"/>
      <c r="F21" s="259"/>
      <c r="G21" s="259"/>
      <c r="H21" s="259"/>
      <c r="I21" s="257" t="s">
        <v>20</v>
      </c>
      <c r="J21" s="246" t="str">
        <f>'Rekapitulácia SO 02 Príst. B'!AN14</f>
        <v/>
      </c>
      <c r="K21" s="259"/>
      <c r="L21" s="3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</row>
    <row r="22" spans="1:31" s="184" customFormat="1" ht="18" customHeight="1" x14ac:dyDescent="0.2">
      <c r="A22" s="259"/>
      <c r="B22" s="187"/>
      <c r="C22" s="259"/>
      <c r="D22" s="259"/>
      <c r="E22" s="595" t="str">
        <f>'Rekapitulácia SO 02 Príst. B'!E15</f>
        <v xml:space="preserve"> </v>
      </c>
      <c r="F22" s="595"/>
      <c r="G22" s="595"/>
      <c r="H22" s="595"/>
      <c r="I22" s="257" t="s">
        <v>22</v>
      </c>
      <c r="J22" s="246" t="str">
        <f>'Rekapitulácia SO 02 Príst. B'!AN15</f>
        <v/>
      </c>
      <c r="K22" s="259"/>
      <c r="L22" s="3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</row>
    <row r="23" spans="1:31" s="184" customFormat="1" ht="6.95" customHeight="1" x14ac:dyDescent="0.2">
      <c r="A23" s="259"/>
      <c r="B23" s="187"/>
      <c r="C23" s="259"/>
      <c r="D23" s="259"/>
      <c r="E23" s="259"/>
      <c r="F23" s="259"/>
      <c r="G23" s="259"/>
      <c r="H23" s="259"/>
      <c r="I23" s="259"/>
      <c r="J23" s="259"/>
      <c r="K23" s="259"/>
      <c r="L23" s="3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</row>
    <row r="24" spans="1:31" s="184" customFormat="1" ht="12" customHeight="1" x14ac:dyDescent="0.2">
      <c r="A24" s="259"/>
      <c r="B24" s="187"/>
      <c r="C24" s="259"/>
      <c r="D24" s="257" t="s">
        <v>24</v>
      </c>
      <c r="E24" s="259"/>
      <c r="F24" s="259"/>
      <c r="G24" s="259"/>
      <c r="H24" s="259"/>
      <c r="I24" s="257" t="s">
        <v>20</v>
      </c>
      <c r="J24" s="246" t="s">
        <v>1</v>
      </c>
      <c r="K24" s="259"/>
      <c r="L24" s="3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</row>
    <row r="25" spans="1:31" s="184" customFormat="1" ht="18" customHeight="1" x14ac:dyDescent="0.2">
      <c r="A25" s="259"/>
      <c r="B25" s="187"/>
      <c r="C25" s="259"/>
      <c r="D25" s="259"/>
      <c r="E25" s="246" t="s">
        <v>25</v>
      </c>
      <c r="F25" s="259"/>
      <c r="G25" s="259"/>
      <c r="H25" s="259"/>
      <c r="I25" s="257" t="s">
        <v>22</v>
      </c>
      <c r="J25" s="246" t="s">
        <v>1</v>
      </c>
      <c r="K25" s="259"/>
      <c r="L25" s="3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</row>
    <row r="26" spans="1:31" s="184" customFormat="1" ht="6.95" customHeight="1" x14ac:dyDescent="0.2">
      <c r="A26" s="259"/>
      <c r="B26" s="187"/>
      <c r="C26" s="259"/>
      <c r="D26" s="259"/>
      <c r="E26" s="259"/>
      <c r="F26" s="259"/>
      <c r="G26" s="259"/>
      <c r="H26" s="259"/>
      <c r="I26" s="259"/>
      <c r="J26" s="259"/>
      <c r="K26" s="259"/>
      <c r="L26" s="3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</row>
    <row r="27" spans="1:31" s="184" customFormat="1" ht="12" customHeight="1" x14ac:dyDescent="0.2">
      <c r="A27" s="259"/>
      <c r="B27" s="187"/>
      <c r="C27" s="259"/>
      <c r="D27" s="257" t="s">
        <v>27</v>
      </c>
      <c r="E27" s="259"/>
      <c r="F27" s="259"/>
      <c r="G27" s="259"/>
      <c r="H27" s="259"/>
      <c r="I27" s="257" t="s">
        <v>20</v>
      </c>
      <c r="J27" s="246" t="s">
        <v>1</v>
      </c>
      <c r="K27" s="259"/>
      <c r="L27" s="3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</row>
    <row r="28" spans="1:31" s="184" customFormat="1" ht="18" customHeight="1" x14ac:dyDescent="0.2">
      <c r="A28" s="259"/>
      <c r="B28" s="187"/>
      <c r="C28" s="259"/>
      <c r="D28" s="259"/>
      <c r="E28" s="246" t="s">
        <v>28</v>
      </c>
      <c r="F28" s="259"/>
      <c r="G28" s="259"/>
      <c r="H28" s="259"/>
      <c r="I28" s="257" t="s">
        <v>22</v>
      </c>
      <c r="J28" s="246" t="s">
        <v>1</v>
      </c>
      <c r="K28" s="259"/>
      <c r="L28" s="3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</row>
    <row r="29" spans="1:31" s="184" customFormat="1" ht="6.95" customHeight="1" x14ac:dyDescent="0.2">
      <c r="A29" s="259"/>
      <c r="B29" s="187"/>
      <c r="C29" s="259"/>
      <c r="D29" s="259"/>
      <c r="E29" s="259"/>
      <c r="F29" s="259"/>
      <c r="G29" s="259"/>
      <c r="H29" s="259"/>
      <c r="I29" s="259"/>
      <c r="J29" s="259"/>
      <c r="K29" s="259"/>
      <c r="L29" s="39"/>
      <c r="S29" s="259"/>
      <c r="T29" s="259"/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</row>
    <row r="30" spans="1:31" s="184" customFormat="1" ht="12" customHeight="1" x14ac:dyDescent="0.2">
      <c r="A30" s="259"/>
      <c r="B30" s="187"/>
      <c r="C30" s="259"/>
      <c r="D30" s="257" t="s">
        <v>29</v>
      </c>
      <c r="E30" s="259"/>
      <c r="F30" s="259"/>
      <c r="G30" s="259"/>
      <c r="H30" s="259"/>
      <c r="I30" s="259"/>
      <c r="J30" s="259"/>
      <c r="K30" s="259"/>
      <c r="L30" s="3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</row>
    <row r="31" spans="1:31" s="8" customFormat="1" ht="16.5" customHeight="1" x14ac:dyDescent="0.2">
      <c r="A31" s="98"/>
      <c r="B31" s="99"/>
      <c r="C31" s="98"/>
      <c r="D31" s="98"/>
      <c r="E31" s="597" t="s">
        <v>1</v>
      </c>
      <c r="F31" s="597"/>
      <c r="G31" s="597"/>
      <c r="H31" s="597"/>
      <c r="I31" s="98"/>
      <c r="J31" s="98"/>
      <c r="K31" s="98"/>
      <c r="L31" s="100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</row>
    <row r="32" spans="1:31" s="184" customFormat="1" ht="6.95" customHeight="1" x14ac:dyDescent="0.2">
      <c r="A32" s="259"/>
      <c r="B32" s="187"/>
      <c r="C32" s="259"/>
      <c r="D32" s="259"/>
      <c r="E32" s="259"/>
      <c r="F32" s="259"/>
      <c r="G32" s="259"/>
      <c r="H32" s="259"/>
      <c r="I32" s="259"/>
      <c r="J32" s="259"/>
      <c r="K32" s="259"/>
      <c r="L32" s="3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</row>
    <row r="33" spans="1:31" s="184" customFormat="1" ht="6.95" customHeight="1" x14ac:dyDescent="0.2">
      <c r="A33" s="259"/>
      <c r="B33" s="187"/>
      <c r="C33" s="259"/>
      <c r="D33" s="63"/>
      <c r="E33" s="63"/>
      <c r="F33" s="63"/>
      <c r="G33" s="63"/>
      <c r="H33" s="63"/>
      <c r="I33" s="63"/>
      <c r="J33" s="63"/>
      <c r="K33" s="63"/>
      <c r="L33" s="3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</row>
    <row r="34" spans="1:31" s="184" customFormat="1" ht="25.35" customHeight="1" x14ac:dyDescent="0.2">
      <c r="A34" s="259"/>
      <c r="B34" s="187"/>
      <c r="C34" s="259"/>
      <c r="D34" s="101" t="s">
        <v>30</v>
      </c>
      <c r="E34" s="259"/>
      <c r="F34" s="259"/>
      <c r="G34" s="259"/>
      <c r="H34" s="259"/>
      <c r="I34" s="259"/>
      <c r="J34" s="256"/>
      <c r="K34" s="259"/>
      <c r="L34" s="3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</row>
    <row r="35" spans="1:31" s="184" customFormat="1" ht="6.95" customHeight="1" x14ac:dyDescent="0.2">
      <c r="A35" s="259"/>
      <c r="B35" s="187"/>
      <c r="C35" s="259"/>
      <c r="D35" s="63"/>
      <c r="E35" s="63"/>
      <c r="F35" s="63"/>
      <c r="G35" s="63"/>
      <c r="H35" s="63"/>
      <c r="I35" s="63"/>
      <c r="J35" s="63"/>
      <c r="K35" s="63"/>
      <c r="L35" s="3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</row>
    <row r="36" spans="1:31" s="184" customFormat="1" ht="14.45" customHeight="1" x14ac:dyDescent="0.2">
      <c r="A36" s="259"/>
      <c r="B36" s="187"/>
      <c r="C36" s="259"/>
      <c r="D36" s="259"/>
      <c r="E36" s="259"/>
      <c r="F36" s="250" t="s">
        <v>32</v>
      </c>
      <c r="G36" s="259"/>
      <c r="H36" s="259"/>
      <c r="I36" s="250" t="s">
        <v>31</v>
      </c>
      <c r="J36" s="250" t="s">
        <v>33</v>
      </c>
      <c r="K36" s="259"/>
      <c r="L36" s="3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</row>
    <row r="37" spans="1:31" s="184" customFormat="1" ht="14.45" customHeight="1" x14ac:dyDescent="0.2">
      <c r="A37" s="259"/>
      <c r="B37" s="187"/>
      <c r="C37" s="259"/>
      <c r="D37" s="258" t="s">
        <v>34</v>
      </c>
      <c r="E37" s="32" t="s">
        <v>35</v>
      </c>
      <c r="F37" s="102">
        <f>ROUND((SUM(BE128:BE151)),  2)</f>
        <v>0</v>
      </c>
      <c r="G37" s="103"/>
      <c r="H37" s="103"/>
      <c r="I37" s="104">
        <v>0.2</v>
      </c>
      <c r="J37" s="102">
        <f>ROUND(((SUM(BE128:BE151))*I37),  2)</f>
        <v>0</v>
      </c>
      <c r="K37" s="259"/>
      <c r="L37" s="3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</row>
    <row r="38" spans="1:31" s="184" customFormat="1" ht="14.45" customHeight="1" x14ac:dyDescent="0.2">
      <c r="A38" s="259"/>
      <c r="B38" s="187"/>
      <c r="C38" s="259"/>
      <c r="D38" s="259"/>
      <c r="E38" s="32" t="s">
        <v>36</v>
      </c>
      <c r="F38" s="105"/>
      <c r="G38" s="259"/>
      <c r="H38" s="259"/>
      <c r="I38" s="106">
        <v>0.23</v>
      </c>
      <c r="J38" s="105"/>
      <c r="K38" s="259"/>
      <c r="L38" s="3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</row>
    <row r="39" spans="1:31" s="184" customFormat="1" ht="14.45" hidden="1" customHeight="1" x14ac:dyDescent="0.2">
      <c r="A39" s="259"/>
      <c r="B39" s="187"/>
      <c r="C39" s="259"/>
      <c r="D39" s="259"/>
      <c r="E39" s="257" t="s">
        <v>37</v>
      </c>
      <c r="F39" s="105">
        <f>ROUND((SUM(BG128:BG151)),  2)</f>
        <v>0</v>
      </c>
      <c r="G39" s="259"/>
      <c r="H39" s="259"/>
      <c r="I39" s="106">
        <v>0.2</v>
      </c>
      <c r="J39" s="105"/>
      <c r="K39" s="259"/>
      <c r="L39" s="3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</row>
    <row r="40" spans="1:31" s="184" customFormat="1" ht="14.45" hidden="1" customHeight="1" x14ac:dyDescent="0.2">
      <c r="A40" s="259"/>
      <c r="B40" s="187"/>
      <c r="C40" s="259"/>
      <c r="D40" s="259"/>
      <c r="E40" s="257" t="s">
        <v>38</v>
      </c>
      <c r="F40" s="105">
        <f>ROUND((SUM(BH128:BH151)),  2)</f>
        <v>0</v>
      </c>
      <c r="G40" s="259"/>
      <c r="H40" s="259"/>
      <c r="I40" s="106">
        <v>0.2</v>
      </c>
      <c r="J40" s="105"/>
      <c r="K40" s="259"/>
      <c r="L40" s="3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</row>
    <row r="41" spans="1:31" s="184" customFormat="1" ht="14.45" hidden="1" customHeight="1" x14ac:dyDescent="0.2">
      <c r="A41" s="259"/>
      <c r="B41" s="187"/>
      <c r="C41" s="259"/>
      <c r="D41" s="259"/>
      <c r="E41" s="32" t="s">
        <v>39</v>
      </c>
      <c r="F41" s="102">
        <f>ROUND((SUM(BI128:BI151)),  2)</f>
        <v>0</v>
      </c>
      <c r="G41" s="103"/>
      <c r="H41" s="103"/>
      <c r="I41" s="104">
        <v>0</v>
      </c>
      <c r="J41" s="102"/>
      <c r="K41" s="259"/>
      <c r="L41" s="3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</row>
    <row r="42" spans="1:31" s="184" customFormat="1" ht="6.95" customHeight="1" x14ac:dyDescent="0.2">
      <c r="A42" s="259"/>
      <c r="B42" s="187"/>
      <c r="C42" s="259"/>
      <c r="D42" s="259"/>
      <c r="E42" s="259"/>
      <c r="F42" s="259"/>
      <c r="G42" s="259"/>
      <c r="H42" s="259"/>
      <c r="I42" s="259"/>
      <c r="J42" s="259"/>
      <c r="K42" s="259"/>
      <c r="L42" s="3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</row>
    <row r="43" spans="1:31" s="184" customFormat="1" ht="25.35" customHeight="1" x14ac:dyDescent="0.2">
      <c r="A43" s="259"/>
      <c r="B43" s="187"/>
      <c r="C43" s="107"/>
      <c r="D43" s="108" t="s">
        <v>40</v>
      </c>
      <c r="E43" s="57"/>
      <c r="F43" s="57"/>
      <c r="G43" s="109" t="s">
        <v>41</v>
      </c>
      <c r="H43" s="110" t="s">
        <v>42</v>
      </c>
      <c r="I43" s="57"/>
      <c r="J43" s="111"/>
      <c r="K43" s="112"/>
      <c r="L43" s="3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</row>
    <row r="44" spans="1:31" s="184" customFormat="1" ht="14.45" customHeight="1" x14ac:dyDescent="0.2">
      <c r="A44" s="259"/>
      <c r="B44" s="187"/>
      <c r="C44" s="259"/>
      <c r="D44" s="259"/>
      <c r="E44" s="259"/>
      <c r="F44" s="259"/>
      <c r="G44" s="259"/>
      <c r="H44" s="259"/>
      <c r="I44" s="259"/>
      <c r="J44" s="259"/>
      <c r="K44" s="259"/>
      <c r="L44" s="3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</row>
    <row r="45" spans="1:31" ht="14.45" customHeight="1" x14ac:dyDescent="0.2">
      <c r="B45" s="17"/>
      <c r="L45" s="17"/>
    </row>
    <row r="46" spans="1:31" ht="14.45" customHeight="1" x14ac:dyDescent="0.2">
      <c r="B46" s="17"/>
      <c r="L46" s="17"/>
    </row>
    <row r="47" spans="1:31" ht="14.45" customHeight="1" x14ac:dyDescent="0.2">
      <c r="B47" s="17"/>
      <c r="L47" s="17"/>
    </row>
    <row r="48" spans="1:31" ht="14.45" customHeight="1" x14ac:dyDescent="0.2">
      <c r="B48" s="17"/>
      <c r="L48" s="17"/>
    </row>
    <row r="49" spans="1:31" ht="14.45" customHeight="1" x14ac:dyDescent="0.2">
      <c r="B49" s="17"/>
      <c r="L49" s="17"/>
    </row>
    <row r="50" spans="1:31" s="184" customFormat="1" ht="14.45" customHeight="1" x14ac:dyDescent="0.2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184" customFormat="1" ht="12.75" x14ac:dyDescent="0.2">
      <c r="A61" s="259"/>
      <c r="B61" s="187"/>
      <c r="C61" s="259"/>
      <c r="D61" s="42" t="s">
        <v>45</v>
      </c>
      <c r="E61" s="249"/>
      <c r="F61" s="113" t="s">
        <v>46</v>
      </c>
      <c r="G61" s="42" t="s">
        <v>45</v>
      </c>
      <c r="H61" s="249"/>
      <c r="I61" s="249"/>
      <c r="J61" s="114" t="s">
        <v>46</v>
      </c>
      <c r="K61" s="249"/>
      <c r="L61" s="3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184" customFormat="1" ht="12.75" x14ac:dyDescent="0.2">
      <c r="A65" s="259"/>
      <c r="B65" s="187"/>
      <c r="C65" s="259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59"/>
      <c r="T65" s="259"/>
      <c r="U65" s="259"/>
      <c r="V65" s="259"/>
      <c r="W65" s="259"/>
      <c r="X65" s="259"/>
      <c r="Y65" s="259"/>
      <c r="Z65" s="259"/>
      <c r="AA65" s="259"/>
      <c r="AB65" s="259"/>
      <c r="AC65" s="259"/>
      <c r="AD65" s="259"/>
      <c r="AE65" s="25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184" customFormat="1" ht="12.75" x14ac:dyDescent="0.2">
      <c r="A76" s="259"/>
      <c r="B76" s="187"/>
      <c r="C76" s="259"/>
      <c r="D76" s="42" t="s">
        <v>45</v>
      </c>
      <c r="E76" s="249"/>
      <c r="F76" s="113" t="s">
        <v>46</v>
      </c>
      <c r="G76" s="42" t="s">
        <v>45</v>
      </c>
      <c r="H76" s="249"/>
      <c r="I76" s="249"/>
      <c r="J76" s="114" t="s">
        <v>46</v>
      </c>
      <c r="K76" s="249"/>
      <c r="L76" s="3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</row>
    <row r="77" spans="1:31" s="184" customFormat="1" ht="14.45" customHeight="1" x14ac:dyDescent="0.2">
      <c r="A77" s="25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59"/>
      <c r="T77" s="259"/>
      <c r="U77" s="259"/>
      <c r="V77" s="259"/>
      <c r="W77" s="259"/>
      <c r="X77" s="259"/>
      <c r="Y77" s="259"/>
      <c r="Z77" s="259"/>
      <c r="AA77" s="259"/>
      <c r="AB77" s="259"/>
      <c r="AC77" s="259"/>
      <c r="AD77" s="259"/>
      <c r="AE77" s="259"/>
    </row>
    <row r="81" spans="1:31" s="184" customFormat="1" ht="6.95" customHeight="1" x14ac:dyDescent="0.2">
      <c r="A81" s="25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59"/>
      <c r="T81" s="259"/>
      <c r="U81" s="259"/>
      <c r="V81" s="259"/>
      <c r="W81" s="259"/>
      <c r="X81" s="259"/>
      <c r="Y81" s="259"/>
      <c r="Z81" s="259"/>
      <c r="AA81" s="259"/>
      <c r="AB81" s="259"/>
      <c r="AC81" s="259"/>
      <c r="AD81" s="259"/>
      <c r="AE81" s="259"/>
    </row>
    <row r="82" spans="1:31" s="184" customFormat="1" ht="24.95" customHeight="1" x14ac:dyDescent="0.2">
      <c r="A82" s="259"/>
      <c r="B82" s="187"/>
      <c r="C82" s="18" t="s">
        <v>136</v>
      </c>
      <c r="D82" s="259"/>
      <c r="E82" s="259"/>
      <c r="F82" s="259"/>
      <c r="G82" s="259"/>
      <c r="H82" s="259"/>
      <c r="I82" s="259"/>
      <c r="J82" s="259"/>
      <c r="K82" s="259"/>
      <c r="L82" s="39"/>
      <c r="S82" s="259"/>
      <c r="T82" s="259"/>
      <c r="U82" s="259"/>
      <c r="V82" s="259"/>
      <c r="W82" s="259"/>
      <c r="X82" s="259"/>
      <c r="Y82" s="259"/>
      <c r="Z82" s="259"/>
      <c r="AA82" s="259"/>
      <c r="AB82" s="259"/>
      <c r="AC82" s="259"/>
      <c r="AD82" s="259"/>
      <c r="AE82" s="259"/>
    </row>
    <row r="83" spans="1:31" s="184" customFormat="1" ht="6.95" customHeight="1" x14ac:dyDescent="0.2">
      <c r="A83" s="259"/>
      <c r="B83" s="187"/>
      <c r="C83" s="259"/>
      <c r="D83" s="259"/>
      <c r="E83" s="259"/>
      <c r="F83" s="259"/>
      <c r="G83" s="259"/>
      <c r="H83" s="259"/>
      <c r="I83" s="259"/>
      <c r="J83" s="259"/>
      <c r="K83" s="259"/>
      <c r="L83" s="39"/>
      <c r="S83" s="259"/>
      <c r="T83" s="259"/>
      <c r="U83" s="259"/>
      <c r="V83" s="259"/>
      <c r="W83" s="259"/>
      <c r="X83" s="259"/>
      <c r="Y83" s="259"/>
      <c r="Z83" s="259"/>
      <c r="AA83" s="259"/>
      <c r="AB83" s="259"/>
      <c r="AC83" s="259"/>
      <c r="AD83" s="259"/>
      <c r="AE83" s="259"/>
    </row>
    <row r="84" spans="1:31" s="184" customFormat="1" ht="12" customHeight="1" x14ac:dyDescent="0.2">
      <c r="A84" s="259"/>
      <c r="B84" s="187"/>
      <c r="C84" s="257" t="s">
        <v>13</v>
      </c>
      <c r="D84" s="259"/>
      <c r="E84" s="259"/>
      <c r="F84" s="259"/>
      <c r="G84" s="259"/>
      <c r="H84" s="259"/>
      <c r="I84" s="259"/>
      <c r="J84" s="259"/>
      <c r="K84" s="259"/>
      <c r="L84" s="39"/>
      <c r="S84" s="259"/>
      <c r="T84" s="259"/>
      <c r="U84" s="259"/>
      <c r="V84" s="259"/>
      <c r="W84" s="259"/>
      <c r="X84" s="259"/>
      <c r="Y84" s="259"/>
      <c r="Z84" s="259"/>
      <c r="AA84" s="259"/>
      <c r="AB84" s="259"/>
      <c r="AC84" s="259"/>
      <c r="AD84" s="259"/>
      <c r="AE84" s="259"/>
    </row>
    <row r="85" spans="1:31" s="184" customFormat="1" ht="16.5" customHeight="1" x14ac:dyDescent="0.2">
      <c r="A85" s="259"/>
      <c r="B85" s="187"/>
      <c r="C85" s="259"/>
      <c r="D85" s="259"/>
      <c r="E85" s="612" t="str">
        <f>E7</f>
        <v>SOŠ PZ Pezinok, rekonštrukcia ubytovne A a B</v>
      </c>
      <c r="F85" s="613"/>
      <c r="G85" s="613"/>
      <c r="H85" s="613"/>
      <c r="I85" s="259"/>
      <c r="J85" s="259"/>
      <c r="K85" s="259"/>
      <c r="L85" s="3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</row>
    <row r="86" spans="1:31" ht="12" customHeight="1" x14ac:dyDescent="0.2">
      <c r="B86" s="17"/>
      <c r="C86" s="257" t="s">
        <v>130</v>
      </c>
      <c r="L86" s="17"/>
    </row>
    <row r="87" spans="1:31" ht="16.5" customHeight="1" x14ac:dyDescent="0.2">
      <c r="B87" s="17"/>
      <c r="E87" s="612" t="s">
        <v>1902</v>
      </c>
      <c r="F87" s="594"/>
      <c r="G87" s="594"/>
      <c r="H87" s="594"/>
      <c r="L87" s="17"/>
    </row>
    <row r="88" spans="1:31" ht="12" customHeight="1" x14ac:dyDescent="0.2">
      <c r="B88" s="17"/>
      <c r="C88" s="257" t="s">
        <v>132</v>
      </c>
      <c r="L88" s="17"/>
    </row>
    <row r="89" spans="1:31" s="184" customFormat="1" ht="16.5" customHeight="1" x14ac:dyDescent="0.2">
      <c r="A89" s="259"/>
      <c r="B89" s="187"/>
      <c r="C89" s="259"/>
      <c r="D89" s="259"/>
      <c r="E89" s="614" t="s">
        <v>2233</v>
      </c>
      <c r="F89" s="615"/>
      <c r="G89" s="615"/>
      <c r="H89" s="615"/>
      <c r="I89" s="259"/>
      <c r="J89" s="259"/>
      <c r="K89" s="259"/>
      <c r="L89" s="39"/>
      <c r="S89" s="259"/>
      <c r="T89" s="259"/>
      <c r="U89" s="259"/>
      <c r="V89" s="259"/>
      <c r="W89" s="259"/>
      <c r="X89" s="259"/>
      <c r="Y89" s="259"/>
      <c r="Z89" s="259"/>
      <c r="AA89" s="259"/>
      <c r="AB89" s="259"/>
      <c r="AC89" s="259"/>
      <c r="AD89" s="259"/>
      <c r="AE89" s="259"/>
    </row>
    <row r="90" spans="1:31" s="184" customFormat="1" ht="12" customHeight="1" x14ac:dyDescent="0.2">
      <c r="A90" s="259"/>
      <c r="B90" s="187"/>
      <c r="C90" s="257" t="s">
        <v>134</v>
      </c>
      <c r="D90" s="259"/>
      <c r="E90" s="259"/>
      <c r="F90" s="259"/>
      <c r="G90" s="259"/>
      <c r="H90" s="259"/>
      <c r="I90" s="259"/>
      <c r="J90" s="259"/>
      <c r="K90" s="259"/>
      <c r="L90" s="39"/>
      <c r="S90" s="259"/>
      <c r="T90" s="259"/>
      <c r="U90" s="259"/>
      <c r="V90" s="259"/>
      <c r="W90" s="259"/>
      <c r="X90" s="259"/>
      <c r="Y90" s="259"/>
      <c r="Z90" s="259"/>
      <c r="AA90" s="259"/>
      <c r="AB90" s="259"/>
      <c r="AC90" s="259"/>
      <c r="AD90" s="259"/>
      <c r="AE90" s="259"/>
    </row>
    <row r="91" spans="1:31" s="184" customFormat="1" ht="16.5" customHeight="1" x14ac:dyDescent="0.2">
      <c r="A91" s="259"/>
      <c r="B91" s="187"/>
      <c r="C91" s="259"/>
      <c r="D91" s="259"/>
      <c r="E91" s="583" t="str">
        <f>E13</f>
        <v>02.05a - Elektrická požiarna signalizácia (EPS)</v>
      </c>
      <c r="F91" s="615"/>
      <c r="G91" s="615"/>
      <c r="H91" s="615"/>
      <c r="I91" s="259"/>
      <c r="J91" s="259"/>
      <c r="K91" s="259"/>
      <c r="L91" s="39"/>
      <c r="S91" s="259"/>
      <c r="T91" s="259"/>
      <c r="U91" s="259"/>
      <c r="V91" s="259"/>
      <c r="W91" s="259"/>
      <c r="X91" s="259"/>
      <c r="Y91" s="259"/>
      <c r="Z91" s="259"/>
      <c r="AA91" s="259"/>
      <c r="AB91" s="259"/>
      <c r="AC91" s="259"/>
      <c r="AD91" s="259"/>
      <c r="AE91" s="259"/>
    </row>
    <row r="92" spans="1:31" s="184" customFormat="1" ht="6.95" customHeight="1" x14ac:dyDescent="0.2">
      <c r="A92" s="259"/>
      <c r="B92" s="187"/>
      <c r="C92" s="259"/>
      <c r="D92" s="259"/>
      <c r="E92" s="259"/>
      <c r="F92" s="259"/>
      <c r="G92" s="259"/>
      <c r="H92" s="259"/>
      <c r="I92" s="259"/>
      <c r="J92" s="259"/>
      <c r="K92" s="259"/>
      <c r="L92" s="39"/>
      <c r="S92" s="259"/>
      <c r="T92" s="259"/>
      <c r="U92" s="259"/>
      <c r="V92" s="259"/>
      <c r="W92" s="259"/>
      <c r="X92" s="259"/>
      <c r="Y92" s="259"/>
      <c r="Z92" s="259"/>
      <c r="AA92" s="259"/>
      <c r="AB92" s="259"/>
      <c r="AC92" s="259"/>
      <c r="AD92" s="259"/>
      <c r="AE92" s="259"/>
    </row>
    <row r="93" spans="1:31" s="184" customFormat="1" ht="12" customHeight="1" x14ac:dyDescent="0.2">
      <c r="A93" s="259"/>
      <c r="B93" s="187"/>
      <c r="C93" s="257" t="s">
        <v>16</v>
      </c>
      <c r="D93" s="259"/>
      <c r="E93" s="259"/>
      <c r="F93" s="246" t="str">
        <f>F16</f>
        <v>Pezinok</v>
      </c>
      <c r="G93" s="259"/>
      <c r="H93" s="259"/>
      <c r="I93" s="257" t="s">
        <v>18</v>
      </c>
      <c r="J93" s="254" t="str">
        <f>IF(J16="","",J16)</f>
        <v/>
      </c>
      <c r="K93" s="259"/>
      <c r="L93" s="39"/>
      <c r="S93" s="259"/>
      <c r="T93" s="259"/>
      <c r="U93" s="259"/>
      <c r="V93" s="259"/>
      <c r="W93" s="259"/>
      <c r="X93" s="259"/>
      <c r="Y93" s="259"/>
      <c r="Z93" s="259"/>
      <c r="AA93" s="259"/>
      <c r="AB93" s="259"/>
      <c r="AC93" s="259"/>
      <c r="AD93" s="259"/>
      <c r="AE93" s="259"/>
    </row>
    <row r="94" spans="1:31" s="184" customFormat="1" ht="6.95" customHeight="1" x14ac:dyDescent="0.2">
      <c r="A94" s="259"/>
      <c r="B94" s="187"/>
      <c r="C94" s="259"/>
      <c r="D94" s="259"/>
      <c r="E94" s="259"/>
      <c r="F94" s="259"/>
      <c r="G94" s="259"/>
      <c r="H94" s="259"/>
      <c r="I94" s="259"/>
      <c r="J94" s="259"/>
      <c r="K94" s="259"/>
      <c r="L94" s="39"/>
      <c r="S94" s="259"/>
      <c r="T94" s="259"/>
      <c r="U94" s="259"/>
      <c r="V94" s="259"/>
      <c r="W94" s="259"/>
      <c r="X94" s="259"/>
      <c r="Y94" s="259"/>
      <c r="Z94" s="259"/>
      <c r="AA94" s="259"/>
      <c r="AB94" s="259"/>
      <c r="AC94" s="259"/>
      <c r="AD94" s="259"/>
      <c r="AE94" s="259"/>
    </row>
    <row r="95" spans="1:31" s="184" customFormat="1" ht="25.7" customHeight="1" x14ac:dyDescent="0.2">
      <c r="A95" s="259"/>
      <c r="B95" s="187"/>
      <c r="C95" s="257" t="s">
        <v>19</v>
      </c>
      <c r="D95" s="259"/>
      <c r="E95" s="259"/>
      <c r="F95" s="246" t="str">
        <f>E19</f>
        <v xml:space="preserve"> </v>
      </c>
      <c r="G95" s="259"/>
      <c r="H95" s="259"/>
      <c r="I95" s="257" t="s">
        <v>24</v>
      </c>
      <c r="J95" s="248" t="str">
        <f>E25</f>
        <v>Ing. arch. Rudolf Melčak, SKA</v>
      </c>
      <c r="K95" s="259"/>
      <c r="L95" s="39"/>
      <c r="S95" s="259"/>
      <c r="T95" s="259"/>
      <c r="U95" s="259"/>
      <c r="V95" s="259"/>
      <c r="W95" s="259"/>
      <c r="X95" s="259"/>
      <c r="Y95" s="259"/>
      <c r="Z95" s="259"/>
      <c r="AA95" s="259"/>
      <c r="AB95" s="259"/>
      <c r="AC95" s="259"/>
      <c r="AD95" s="259"/>
      <c r="AE95" s="259"/>
    </row>
    <row r="96" spans="1:31" s="184" customFormat="1" ht="15.2" customHeight="1" x14ac:dyDescent="0.2">
      <c r="A96" s="259"/>
      <c r="B96" s="187"/>
      <c r="C96" s="257" t="s">
        <v>23</v>
      </c>
      <c r="D96" s="259"/>
      <c r="E96" s="259"/>
      <c r="F96" s="246" t="str">
        <f>IF(E22="","",E22)</f>
        <v xml:space="preserve"> </v>
      </c>
      <c r="G96" s="259"/>
      <c r="H96" s="259"/>
      <c r="I96" s="257" t="s">
        <v>27</v>
      </c>
      <c r="J96" s="248" t="str">
        <f>E28</f>
        <v>Rosoft s.r.o.</v>
      </c>
      <c r="K96" s="259"/>
      <c r="L96" s="39"/>
      <c r="S96" s="259"/>
      <c r="T96" s="259"/>
      <c r="U96" s="259"/>
      <c r="V96" s="259"/>
      <c r="W96" s="259"/>
      <c r="X96" s="259"/>
      <c r="Y96" s="259"/>
      <c r="Z96" s="259"/>
      <c r="AA96" s="259"/>
      <c r="AB96" s="259"/>
      <c r="AC96" s="259"/>
      <c r="AD96" s="259"/>
      <c r="AE96" s="259"/>
    </row>
    <row r="97" spans="1:47" s="184" customFormat="1" ht="10.35" customHeight="1" x14ac:dyDescent="0.2">
      <c r="A97" s="259"/>
      <c r="B97" s="187"/>
      <c r="C97" s="259"/>
      <c r="D97" s="259"/>
      <c r="E97" s="259"/>
      <c r="F97" s="259"/>
      <c r="G97" s="259"/>
      <c r="H97" s="259"/>
      <c r="I97" s="259"/>
      <c r="J97" s="259"/>
      <c r="K97" s="259"/>
      <c r="L97" s="39"/>
      <c r="S97" s="259"/>
      <c r="T97" s="259"/>
      <c r="U97" s="259"/>
      <c r="V97" s="259"/>
      <c r="W97" s="259"/>
      <c r="X97" s="259"/>
      <c r="Y97" s="259"/>
      <c r="Z97" s="259"/>
      <c r="AA97" s="259"/>
      <c r="AB97" s="259"/>
      <c r="AC97" s="259"/>
      <c r="AD97" s="259"/>
      <c r="AE97" s="259"/>
    </row>
    <row r="98" spans="1:47" s="184" customFormat="1" ht="29.25" customHeight="1" x14ac:dyDescent="0.2">
      <c r="A98" s="259"/>
      <c r="B98" s="187"/>
      <c r="C98" s="115" t="s">
        <v>137</v>
      </c>
      <c r="D98" s="107"/>
      <c r="E98" s="107"/>
      <c r="F98" s="107"/>
      <c r="G98" s="107"/>
      <c r="H98" s="107"/>
      <c r="I98" s="107"/>
      <c r="J98" s="116" t="s">
        <v>138</v>
      </c>
      <c r="K98" s="107"/>
      <c r="L98" s="39"/>
      <c r="S98" s="259"/>
      <c r="T98" s="259"/>
      <c r="U98" s="259"/>
      <c r="V98" s="259"/>
      <c r="W98" s="259"/>
      <c r="X98" s="259"/>
      <c r="Y98" s="259"/>
      <c r="Z98" s="259"/>
      <c r="AA98" s="259"/>
      <c r="AB98" s="259"/>
      <c r="AC98" s="259"/>
      <c r="AD98" s="259"/>
      <c r="AE98" s="259"/>
    </row>
    <row r="99" spans="1:47" s="184" customFormat="1" ht="10.35" customHeight="1" x14ac:dyDescent="0.2">
      <c r="A99" s="259"/>
      <c r="B99" s="187"/>
      <c r="C99" s="259"/>
      <c r="D99" s="259"/>
      <c r="E99" s="259"/>
      <c r="F99" s="259"/>
      <c r="G99" s="259"/>
      <c r="H99" s="259"/>
      <c r="I99" s="259"/>
      <c r="J99" s="259"/>
      <c r="K99" s="259"/>
      <c r="L99" s="39"/>
      <c r="S99" s="259"/>
      <c r="T99" s="259"/>
      <c r="U99" s="259"/>
      <c r="V99" s="259"/>
      <c r="W99" s="259"/>
      <c r="X99" s="259"/>
      <c r="Y99" s="259"/>
      <c r="Z99" s="259"/>
      <c r="AA99" s="259"/>
      <c r="AB99" s="259"/>
      <c r="AC99" s="259"/>
      <c r="AD99" s="259"/>
      <c r="AE99" s="259"/>
    </row>
    <row r="100" spans="1:47" s="184" customFormat="1" ht="22.9" customHeight="1" x14ac:dyDescent="0.2">
      <c r="A100" s="259"/>
      <c r="B100" s="187"/>
      <c r="C100" s="117" t="s">
        <v>139</v>
      </c>
      <c r="D100" s="259"/>
      <c r="E100" s="259"/>
      <c r="F100" s="259"/>
      <c r="G100" s="259"/>
      <c r="H100" s="259"/>
      <c r="I100" s="259"/>
      <c r="J100" s="256"/>
      <c r="K100" s="259"/>
      <c r="L100" s="39"/>
      <c r="S100" s="259"/>
      <c r="T100" s="259"/>
      <c r="U100" s="259"/>
      <c r="V100" s="259"/>
      <c r="W100" s="259"/>
      <c r="X100" s="259"/>
      <c r="Y100" s="259"/>
      <c r="Z100" s="259"/>
      <c r="AA100" s="259"/>
      <c r="AB100" s="259"/>
      <c r="AC100" s="259"/>
      <c r="AD100" s="259"/>
      <c r="AE100" s="259"/>
      <c r="AU100" s="185"/>
    </row>
    <row r="101" spans="1:47" s="9" customFormat="1" ht="24.95" customHeight="1" x14ac:dyDescent="0.2">
      <c r="B101" s="118"/>
      <c r="D101" s="119" t="s">
        <v>2235</v>
      </c>
      <c r="E101" s="120"/>
      <c r="F101" s="120"/>
      <c r="G101" s="120"/>
      <c r="H101" s="120"/>
      <c r="I101" s="120"/>
      <c r="J101" s="121"/>
      <c r="L101" s="118"/>
    </row>
    <row r="102" spans="1:47" s="244" customFormat="1" ht="19.899999999999999" customHeight="1" x14ac:dyDescent="0.2">
      <c r="B102" s="122"/>
      <c r="D102" s="123" t="s">
        <v>1514</v>
      </c>
      <c r="E102" s="124"/>
      <c r="F102" s="124"/>
      <c r="G102" s="124"/>
      <c r="H102" s="124"/>
      <c r="I102" s="124"/>
      <c r="J102" s="125"/>
      <c r="L102" s="122"/>
    </row>
    <row r="103" spans="1:47" s="244" customFormat="1" ht="19.899999999999999" customHeight="1" x14ac:dyDescent="0.2">
      <c r="B103" s="122"/>
      <c r="D103" s="123" t="s">
        <v>1515</v>
      </c>
      <c r="E103" s="124"/>
      <c r="F103" s="124"/>
      <c r="G103" s="124"/>
      <c r="H103" s="124"/>
      <c r="I103" s="124"/>
      <c r="J103" s="125"/>
      <c r="L103" s="122"/>
    </row>
    <row r="104" spans="1:47" s="244" customFormat="1" ht="19.899999999999999" customHeight="1" x14ac:dyDescent="0.2">
      <c r="B104" s="122"/>
      <c r="D104" s="123" t="s">
        <v>1516</v>
      </c>
      <c r="E104" s="124"/>
      <c r="F104" s="124"/>
      <c r="G104" s="124"/>
      <c r="H104" s="124"/>
      <c r="I104" s="124"/>
      <c r="J104" s="125"/>
      <c r="L104" s="122"/>
    </row>
    <row r="105" spans="1:47" s="184" customFormat="1" ht="21.75" customHeight="1" x14ac:dyDescent="0.2">
      <c r="A105" s="259"/>
      <c r="B105" s="187"/>
      <c r="C105" s="259"/>
      <c r="D105" s="259"/>
      <c r="E105" s="259"/>
      <c r="F105" s="259"/>
      <c r="G105" s="259"/>
      <c r="H105" s="259"/>
      <c r="I105" s="259"/>
      <c r="J105" s="259"/>
      <c r="K105" s="259"/>
      <c r="L105" s="39"/>
      <c r="S105" s="259"/>
      <c r="T105" s="259"/>
      <c r="U105" s="259"/>
      <c r="V105" s="259"/>
      <c r="W105" s="259"/>
      <c r="X105" s="259"/>
      <c r="Y105" s="259"/>
      <c r="Z105" s="259"/>
      <c r="AA105" s="259"/>
      <c r="AB105" s="259"/>
      <c r="AC105" s="259"/>
      <c r="AD105" s="259"/>
      <c r="AE105" s="259"/>
    </row>
    <row r="106" spans="1:47" s="184" customFormat="1" ht="6.95" customHeight="1" x14ac:dyDescent="0.2">
      <c r="A106" s="259"/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9"/>
      <c r="S106" s="259"/>
      <c r="T106" s="259"/>
      <c r="U106" s="259"/>
      <c r="V106" s="259"/>
      <c r="W106" s="259"/>
      <c r="X106" s="259"/>
      <c r="Y106" s="259"/>
      <c r="Z106" s="259"/>
      <c r="AA106" s="259"/>
      <c r="AB106" s="259"/>
      <c r="AC106" s="259"/>
      <c r="AD106" s="259"/>
      <c r="AE106" s="259"/>
    </row>
    <row r="110" spans="1:47" s="184" customFormat="1" ht="6.95" customHeight="1" x14ac:dyDescent="0.2">
      <c r="A110" s="259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9"/>
      <c r="S110" s="259"/>
      <c r="T110" s="259"/>
      <c r="U110" s="259"/>
      <c r="V110" s="259"/>
      <c r="W110" s="259"/>
      <c r="X110" s="259"/>
      <c r="Y110" s="259"/>
      <c r="Z110" s="259"/>
      <c r="AA110" s="259"/>
      <c r="AB110" s="259"/>
      <c r="AC110" s="259"/>
      <c r="AD110" s="259"/>
      <c r="AE110" s="259"/>
    </row>
    <row r="111" spans="1:47" s="184" customFormat="1" ht="24.95" customHeight="1" x14ac:dyDescent="0.2">
      <c r="A111" s="259"/>
      <c r="B111" s="187"/>
      <c r="C111" s="18" t="s">
        <v>146</v>
      </c>
      <c r="D111" s="259"/>
      <c r="E111" s="259"/>
      <c r="F111" s="259"/>
      <c r="G111" s="259"/>
      <c r="H111" s="259"/>
      <c r="I111" s="259"/>
      <c r="J111" s="259"/>
      <c r="K111" s="259"/>
      <c r="L111" s="39"/>
      <c r="S111" s="259"/>
      <c r="T111" s="259"/>
      <c r="U111" s="259"/>
      <c r="V111" s="259"/>
      <c r="W111" s="259"/>
      <c r="X111" s="259"/>
      <c r="Y111" s="259"/>
      <c r="Z111" s="259"/>
      <c r="AA111" s="259"/>
      <c r="AB111" s="259"/>
      <c r="AC111" s="259"/>
      <c r="AD111" s="259"/>
      <c r="AE111" s="259"/>
    </row>
    <row r="112" spans="1:47" s="184" customFormat="1" ht="6.95" customHeight="1" x14ac:dyDescent="0.2">
      <c r="A112" s="259"/>
      <c r="B112" s="187"/>
      <c r="C112" s="259"/>
      <c r="D112" s="259"/>
      <c r="E112" s="259"/>
      <c r="F112" s="259"/>
      <c r="G112" s="259"/>
      <c r="H112" s="259"/>
      <c r="I112" s="259"/>
      <c r="J112" s="259"/>
      <c r="K112" s="259"/>
      <c r="L112" s="39"/>
      <c r="S112" s="259"/>
      <c r="T112" s="259"/>
      <c r="U112" s="259"/>
      <c r="V112" s="259"/>
      <c r="W112" s="259"/>
      <c r="X112" s="259"/>
      <c r="Y112" s="259"/>
      <c r="Z112" s="259"/>
      <c r="AA112" s="259"/>
      <c r="AB112" s="259"/>
      <c r="AC112" s="259"/>
      <c r="AD112" s="259"/>
      <c r="AE112" s="259"/>
    </row>
    <row r="113" spans="1:63" s="184" customFormat="1" ht="12" customHeight="1" x14ac:dyDescent="0.2">
      <c r="A113" s="259"/>
      <c r="B113" s="187"/>
      <c r="C113" s="257" t="s">
        <v>13</v>
      </c>
      <c r="D113" s="259"/>
      <c r="E113" s="259"/>
      <c r="F113" s="259"/>
      <c r="G113" s="259"/>
      <c r="H113" s="259"/>
      <c r="I113" s="259"/>
      <c r="J113" s="259"/>
      <c r="K113" s="259"/>
      <c r="L113" s="39"/>
      <c r="S113" s="259"/>
      <c r="T113" s="259"/>
      <c r="U113" s="259"/>
      <c r="V113" s="259"/>
      <c r="W113" s="259"/>
      <c r="X113" s="259"/>
      <c r="Y113" s="259"/>
      <c r="Z113" s="259"/>
      <c r="AA113" s="259"/>
      <c r="AB113" s="259"/>
      <c r="AC113" s="259"/>
      <c r="AD113" s="259"/>
      <c r="AE113" s="259"/>
    </row>
    <row r="114" spans="1:63" s="184" customFormat="1" ht="16.5" customHeight="1" x14ac:dyDescent="0.2">
      <c r="A114" s="259"/>
      <c r="B114" s="187"/>
      <c r="C114" s="259"/>
      <c r="D114" s="259"/>
      <c r="E114" s="612" t="str">
        <f>E7</f>
        <v>SOŠ PZ Pezinok, rekonštrukcia ubytovne A a B</v>
      </c>
      <c r="F114" s="613"/>
      <c r="G114" s="613"/>
      <c r="H114" s="613"/>
      <c r="I114" s="259"/>
      <c r="J114" s="259"/>
      <c r="K114" s="259"/>
      <c r="L114" s="39"/>
      <c r="S114" s="259"/>
      <c r="T114" s="259"/>
      <c r="U114" s="259"/>
      <c r="V114" s="259"/>
      <c r="W114" s="259"/>
      <c r="X114" s="259"/>
      <c r="Y114" s="259"/>
      <c r="Z114" s="259"/>
      <c r="AA114" s="259"/>
      <c r="AB114" s="259"/>
      <c r="AC114" s="259"/>
      <c r="AD114" s="259"/>
      <c r="AE114" s="259"/>
    </row>
    <row r="115" spans="1:63" ht="12" customHeight="1" x14ac:dyDescent="0.2">
      <c r="B115" s="17"/>
      <c r="C115" s="257" t="s">
        <v>130</v>
      </c>
      <c r="L115" s="17"/>
    </row>
    <row r="116" spans="1:63" ht="16.5" customHeight="1" x14ac:dyDescent="0.2">
      <c r="B116" s="17"/>
      <c r="E116" s="612" t="s">
        <v>1902</v>
      </c>
      <c r="F116" s="594"/>
      <c r="G116" s="594"/>
      <c r="H116" s="594"/>
      <c r="L116" s="17"/>
    </row>
    <row r="117" spans="1:63" ht="12" customHeight="1" x14ac:dyDescent="0.2">
      <c r="B117" s="17"/>
      <c r="C117" s="257" t="s">
        <v>132</v>
      </c>
      <c r="L117" s="17"/>
    </row>
    <row r="118" spans="1:63" s="184" customFormat="1" ht="16.5" customHeight="1" x14ac:dyDescent="0.2">
      <c r="A118" s="259"/>
      <c r="B118" s="187"/>
      <c r="C118" s="259"/>
      <c r="D118" s="259"/>
      <c r="E118" s="614" t="s">
        <v>2233</v>
      </c>
      <c r="F118" s="615"/>
      <c r="G118" s="615"/>
      <c r="H118" s="615"/>
      <c r="I118" s="259"/>
      <c r="J118" s="259"/>
      <c r="K118" s="259"/>
      <c r="L118" s="39"/>
      <c r="S118" s="259"/>
      <c r="T118" s="259"/>
      <c r="U118" s="259"/>
      <c r="V118" s="259"/>
      <c r="W118" s="259"/>
      <c r="X118" s="259"/>
      <c r="Y118" s="259"/>
      <c r="Z118" s="259"/>
      <c r="AA118" s="259"/>
      <c r="AB118" s="259"/>
      <c r="AC118" s="259"/>
      <c r="AD118" s="259"/>
      <c r="AE118" s="259"/>
    </row>
    <row r="119" spans="1:63" s="184" customFormat="1" ht="12" customHeight="1" x14ac:dyDescent="0.2">
      <c r="A119" s="259"/>
      <c r="B119" s="187"/>
      <c r="C119" s="257" t="s">
        <v>134</v>
      </c>
      <c r="D119" s="259"/>
      <c r="E119" s="259"/>
      <c r="F119" s="259"/>
      <c r="G119" s="259"/>
      <c r="H119" s="259"/>
      <c r="I119" s="259"/>
      <c r="J119" s="259"/>
      <c r="K119" s="259"/>
      <c r="L119" s="39"/>
      <c r="S119" s="259"/>
      <c r="T119" s="259"/>
      <c r="U119" s="259"/>
      <c r="V119" s="259"/>
      <c r="W119" s="259"/>
      <c r="X119" s="259"/>
      <c r="Y119" s="259"/>
      <c r="Z119" s="259"/>
      <c r="AA119" s="259"/>
      <c r="AB119" s="259"/>
      <c r="AC119" s="259"/>
      <c r="AD119" s="259"/>
      <c r="AE119" s="259"/>
    </row>
    <row r="120" spans="1:63" s="184" customFormat="1" ht="16.5" customHeight="1" x14ac:dyDescent="0.2">
      <c r="A120" s="259"/>
      <c r="B120" s="187"/>
      <c r="C120" s="259"/>
      <c r="D120" s="259"/>
      <c r="E120" s="583" t="str">
        <f>E13</f>
        <v>02.05a - Elektrická požiarna signalizácia (EPS)</v>
      </c>
      <c r="F120" s="615"/>
      <c r="G120" s="615"/>
      <c r="H120" s="615"/>
      <c r="I120" s="259"/>
      <c r="J120" s="259"/>
      <c r="K120" s="259"/>
      <c r="L120" s="39"/>
      <c r="S120" s="259"/>
      <c r="T120" s="259"/>
      <c r="U120" s="259"/>
      <c r="V120" s="259"/>
      <c r="W120" s="259"/>
      <c r="X120" s="259"/>
      <c r="Y120" s="259"/>
      <c r="Z120" s="259"/>
      <c r="AA120" s="259"/>
      <c r="AB120" s="259"/>
      <c r="AC120" s="259"/>
      <c r="AD120" s="259"/>
      <c r="AE120" s="259"/>
    </row>
    <row r="121" spans="1:63" s="184" customFormat="1" ht="6.95" customHeight="1" x14ac:dyDescent="0.2">
      <c r="A121" s="259"/>
      <c r="B121" s="187"/>
      <c r="C121" s="259"/>
      <c r="D121" s="259"/>
      <c r="E121" s="259"/>
      <c r="F121" s="259"/>
      <c r="G121" s="259"/>
      <c r="H121" s="259"/>
      <c r="I121" s="259"/>
      <c r="J121" s="259"/>
      <c r="K121" s="259"/>
      <c r="L121" s="39"/>
      <c r="S121" s="259"/>
      <c r="T121" s="259"/>
      <c r="U121" s="259"/>
      <c r="V121" s="259"/>
      <c r="W121" s="259"/>
      <c r="X121" s="259"/>
      <c r="Y121" s="259"/>
      <c r="Z121" s="259"/>
      <c r="AA121" s="259"/>
      <c r="AB121" s="259"/>
      <c r="AC121" s="259"/>
      <c r="AD121" s="259"/>
      <c r="AE121" s="259"/>
    </row>
    <row r="122" spans="1:63" s="184" customFormat="1" ht="12" customHeight="1" x14ac:dyDescent="0.2">
      <c r="A122" s="259"/>
      <c r="B122" s="187"/>
      <c r="C122" s="257" t="s">
        <v>16</v>
      </c>
      <c r="D122" s="259"/>
      <c r="E122" s="259"/>
      <c r="F122" s="246" t="str">
        <f>F16</f>
        <v>Pezinok</v>
      </c>
      <c r="G122" s="259"/>
      <c r="H122" s="259"/>
      <c r="I122" s="257" t="s">
        <v>18</v>
      </c>
      <c r="J122" s="254" t="str">
        <f>IF(J16="","",J16)</f>
        <v/>
      </c>
      <c r="K122" s="259"/>
      <c r="L122" s="39"/>
      <c r="S122" s="259"/>
      <c r="T122" s="259"/>
      <c r="U122" s="259"/>
      <c r="V122" s="259"/>
      <c r="W122" s="259"/>
      <c r="X122" s="259"/>
      <c r="Y122" s="259"/>
      <c r="Z122" s="259"/>
      <c r="AA122" s="259"/>
      <c r="AB122" s="259"/>
      <c r="AC122" s="259"/>
      <c r="AD122" s="259"/>
      <c r="AE122" s="259"/>
    </row>
    <row r="123" spans="1:63" s="184" customFormat="1" ht="6.95" customHeight="1" x14ac:dyDescent="0.2">
      <c r="A123" s="259"/>
      <c r="B123" s="187"/>
      <c r="C123" s="259"/>
      <c r="D123" s="259"/>
      <c r="E123" s="259"/>
      <c r="F123" s="259"/>
      <c r="G123" s="259"/>
      <c r="H123" s="259"/>
      <c r="I123" s="259"/>
      <c r="J123" s="259"/>
      <c r="K123" s="259"/>
      <c r="L123" s="39"/>
      <c r="S123" s="259"/>
      <c r="T123" s="259"/>
      <c r="U123" s="259"/>
      <c r="V123" s="259"/>
      <c r="W123" s="259"/>
      <c r="X123" s="259"/>
      <c r="Y123" s="259"/>
      <c r="Z123" s="259"/>
      <c r="AA123" s="259"/>
      <c r="AB123" s="259"/>
      <c r="AC123" s="259"/>
      <c r="AD123" s="259"/>
      <c r="AE123" s="259"/>
    </row>
    <row r="124" spans="1:63" s="184" customFormat="1" ht="25.7" customHeight="1" x14ac:dyDescent="0.2">
      <c r="A124" s="259"/>
      <c r="B124" s="187"/>
      <c r="C124" s="257" t="s">
        <v>19</v>
      </c>
      <c r="D124" s="259"/>
      <c r="E124" s="259"/>
      <c r="F124" s="246" t="str">
        <f>E19</f>
        <v xml:space="preserve"> </v>
      </c>
      <c r="G124" s="259"/>
      <c r="H124" s="259"/>
      <c r="I124" s="257" t="s">
        <v>24</v>
      </c>
      <c r="J124" s="248" t="str">
        <f>E25</f>
        <v>Ing. arch. Rudolf Melčak, SKA</v>
      </c>
      <c r="K124" s="259"/>
      <c r="L124" s="39"/>
      <c r="S124" s="259"/>
      <c r="T124" s="259"/>
      <c r="U124" s="259"/>
      <c r="V124" s="259"/>
      <c r="W124" s="259"/>
      <c r="X124" s="259"/>
      <c r="Y124" s="259"/>
      <c r="Z124" s="259"/>
      <c r="AA124" s="259"/>
      <c r="AB124" s="259"/>
      <c r="AC124" s="259"/>
      <c r="AD124" s="259"/>
      <c r="AE124" s="259"/>
    </row>
    <row r="125" spans="1:63" s="184" customFormat="1" ht="15.2" customHeight="1" x14ac:dyDescent="0.2">
      <c r="A125" s="259"/>
      <c r="B125" s="187"/>
      <c r="C125" s="257" t="s">
        <v>23</v>
      </c>
      <c r="D125" s="259"/>
      <c r="E125" s="259"/>
      <c r="F125" s="246" t="str">
        <f>IF(E22="","",E22)</f>
        <v xml:space="preserve"> </v>
      </c>
      <c r="G125" s="259"/>
      <c r="H125" s="259"/>
      <c r="I125" s="257" t="s">
        <v>27</v>
      </c>
      <c r="J125" s="248" t="str">
        <f>E28</f>
        <v>Rosoft s.r.o.</v>
      </c>
      <c r="K125" s="259"/>
      <c r="L125" s="39"/>
      <c r="S125" s="259"/>
      <c r="T125" s="259"/>
      <c r="U125" s="259"/>
      <c r="V125" s="259"/>
      <c r="W125" s="259"/>
      <c r="X125" s="259"/>
      <c r="Y125" s="259"/>
      <c r="Z125" s="259"/>
      <c r="AA125" s="259"/>
      <c r="AB125" s="259"/>
      <c r="AC125" s="259"/>
      <c r="AD125" s="259"/>
      <c r="AE125" s="259"/>
    </row>
    <row r="126" spans="1:63" s="184" customFormat="1" ht="10.35" customHeight="1" x14ac:dyDescent="0.2">
      <c r="A126" s="259"/>
      <c r="B126" s="187"/>
      <c r="C126" s="259"/>
      <c r="D126" s="259"/>
      <c r="E126" s="259"/>
      <c r="F126" s="259"/>
      <c r="G126" s="259"/>
      <c r="H126" s="259"/>
      <c r="I126" s="259"/>
      <c r="J126" s="259"/>
      <c r="K126" s="259"/>
      <c r="L126" s="39"/>
      <c r="S126" s="259"/>
      <c r="T126" s="259"/>
      <c r="U126" s="259"/>
      <c r="V126" s="259"/>
      <c r="W126" s="259"/>
      <c r="X126" s="259"/>
      <c r="Y126" s="259"/>
      <c r="Z126" s="259"/>
      <c r="AA126" s="259"/>
      <c r="AB126" s="259"/>
      <c r="AC126" s="259"/>
      <c r="AD126" s="259"/>
      <c r="AE126" s="259"/>
    </row>
    <row r="127" spans="1:63" s="11" customFormat="1" ht="29.25" customHeight="1" x14ac:dyDescent="0.2">
      <c r="A127" s="126"/>
      <c r="B127" s="127"/>
      <c r="C127" s="128" t="s">
        <v>147</v>
      </c>
      <c r="D127" s="129" t="s">
        <v>55</v>
      </c>
      <c r="E127" s="129" t="s">
        <v>51</v>
      </c>
      <c r="F127" s="129" t="s">
        <v>52</v>
      </c>
      <c r="G127" s="129" t="s">
        <v>148</v>
      </c>
      <c r="H127" s="129" t="s">
        <v>149</v>
      </c>
      <c r="I127" s="129" t="s">
        <v>150</v>
      </c>
      <c r="J127" s="130" t="s">
        <v>138</v>
      </c>
      <c r="K127" s="131" t="s">
        <v>151</v>
      </c>
      <c r="L127" s="132"/>
      <c r="M127" s="59"/>
      <c r="N127" s="60"/>
      <c r="O127" s="60"/>
      <c r="P127" s="60"/>
      <c r="Q127" s="60"/>
      <c r="R127" s="60"/>
      <c r="S127" s="60"/>
      <c r="T127" s="61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</row>
    <row r="128" spans="1:63" s="184" customFormat="1" ht="22.9" customHeight="1" x14ac:dyDescent="0.25">
      <c r="A128" s="259"/>
      <c r="B128" s="187"/>
      <c r="C128" s="66" t="s">
        <v>139</v>
      </c>
      <c r="D128" s="259"/>
      <c r="E128" s="259"/>
      <c r="F128" s="259"/>
      <c r="G128" s="259"/>
      <c r="H128" s="259"/>
      <c r="I128" s="259"/>
      <c r="J128" s="133"/>
      <c r="K128" s="259"/>
      <c r="L128" s="187"/>
      <c r="M128" s="62"/>
      <c r="N128" s="53"/>
      <c r="O128" s="63"/>
      <c r="P128" s="134"/>
      <c r="Q128" s="63"/>
      <c r="R128" s="134"/>
      <c r="S128" s="63"/>
      <c r="T128" s="135"/>
      <c r="U128" s="259"/>
      <c r="V128" s="259"/>
      <c r="W128" s="259"/>
      <c r="X128" s="259"/>
      <c r="Y128" s="259"/>
      <c r="Z128" s="259"/>
      <c r="AA128" s="259"/>
      <c r="AB128" s="259"/>
      <c r="AC128" s="259"/>
      <c r="AD128" s="259"/>
      <c r="AE128" s="259"/>
      <c r="AT128" s="185"/>
      <c r="AU128" s="185"/>
      <c r="BK128" s="136"/>
    </row>
    <row r="129" spans="1:65" s="12" customFormat="1" ht="25.9" customHeight="1" x14ac:dyDescent="0.2">
      <c r="B129" s="137"/>
      <c r="D129" s="138" t="s">
        <v>69</v>
      </c>
      <c r="E129" s="139" t="s">
        <v>69</v>
      </c>
      <c r="F129" s="139" t="s">
        <v>2236</v>
      </c>
      <c r="J129" s="140"/>
      <c r="L129" s="625"/>
      <c r="M129" s="626"/>
      <c r="N129" s="626"/>
      <c r="O129" s="626"/>
      <c r="P129" s="626"/>
      <c r="Q129" s="626"/>
      <c r="R129" s="626"/>
      <c r="S129" s="626"/>
      <c r="T129" s="626"/>
      <c r="U129" s="626"/>
      <c r="V129" s="626"/>
      <c r="W129" s="626"/>
      <c r="X129" s="626"/>
      <c r="Y129" s="626"/>
      <c r="AR129" s="138"/>
      <c r="AT129" s="145"/>
      <c r="AU129" s="145"/>
      <c r="AY129" s="138"/>
      <c r="BK129" s="146"/>
    </row>
    <row r="130" spans="1:65" s="12" customFormat="1" ht="22.9" customHeight="1" x14ac:dyDescent="0.2">
      <c r="B130" s="137"/>
      <c r="D130" s="138" t="s">
        <v>69</v>
      </c>
      <c r="E130" s="147" t="s">
        <v>474</v>
      </c>
      <c r="F130" s="147" t="s">
        <v>1518</v>
      </c>
      <c r="J130" s="148"/>
      <c r="L130" s="137"/>
      <c r="M130" s="141"/>
      <c r="N130" s="142"/>
      <c r="O130" s="142"/>
      <c r="P130" s="143"/>
      <c r="Q130" s="142"/>
      <c r="R130" s="143"/>
      <c r="S130" s="142"/>
      <c r="T130" s="144"/>
      <c r="AR130" s="138"/>
      <c r="AT130" s="145"/>
      <c r="AU130" s="145"/>
      <c r="AY130" s="138"/>
      <c r="BK130" s="146"/>
    </row>
    <row r="131" spans="1:65" s="184" customFormat="1" ht="16.5" customHeight="1" x14ac:dyDescent="0.2">
      <c r="A131" s="259"/>
      <c r="B131" s="188"/>
      <c r="C131" s="189">
        <v>1</v>
      </c>
      <c r="D131" s="189" t="s">
        <v>162</v>
      </c>
      <c r="E131" s="151" t="s">
        <v>1522</v>
      </c>
      <c r="F131" s="152" t="s">
        <v>1523</v>
      </c>
      <c r="G131" s="153" t="s">
        <v>266</v>
      </c>
      <c r="H131" s="190">
        <v>140</v>
      </c>
      <c r="I131" s="191"/>
      <c r="J131" s="191"/>
      <c r="K131" s="192"/>
      <c r="L131" s="187"/>
      <c r="M131" s="193"/>
      <c r="N131" s="194"/>
      <c r="O131" s="195"/>
      <c r="P131" s="195"/>
      <c r="Q131" s="195"/>
      <c r="R131" s="195"/>
      <c r="S131" s="195"/>
      <c r="T131" s="196"/>
      <c r="U131" s="259"/>
      <c r="V131" s="276"/>
      <c r="W131" s="259"/>
      <c r="X131" s="627"/>
      <c r="Y131" s="259"/>
      <c r="Z131" s="259"/>
      <c r="AA131" s="259"/>
      <c r="AB131" s="259"/>
      <c r="AC131" s="259"/>
      <c r="AD131" s="259"/>
      <c r="AE131" s="259"/>
      <c r="AR131" s="197"/>
      <c r="AT131" s="197"/>
      <c r="AU131" s="197"/>
      <c r="AY131" s="185"/>
      <c r="BE131" s="198"/>
      <c r="BF131" s="198"/>
      <c r="BG131" s="198"/>
      <c r="BH131" s="198"/>
      <c r="BI131" s="198"/>
      <c r="BJ131" s="185"/>
      <c r="BK131" s="198"/>
      <c r="BL131" s="185"/>
      <c r="BM131" s="197"/>
    </row>
    <row r="132" spans="1:65" s="184" customFormat="1" ht="16.5" customHeight="1" x14ac:dyDescent="0.2">
      <c r="A132" s="259"/>
      <c r="B132" s="188"/>
      <c r="C132" s="189">
        <v>2</v>
      </c>
      <c r="D132" s="189" t="s">
        <v>162</v>
      </c>
      <c r="E132" s="151" t="s">
        <v>1526</v>
      </c>
      <c r="F132" s="152" t="s">
        <v>1527</v>
      </c>
      <c r="G132" s="153" t="s">
        <v>266</v>
      </c>
      <c r="H132" s="190">
        <v>140</v>
      </c>
      <c r="I132" s="191"/>
      <c r="J132" s="191"/>
      <c r="K132" s="192"/>
      <c r="L132" s="187"/>
      <c r="M132" s="193"/>
      <c r="N132" s="194"/>
      <c r="O132" s="195"/>
      <c r="P132" s="195"/>
      <c r="Q132" s="195"/>
      <c r="R132" s="195"/>
      <c r="S132" s="195"/>
      <c r="T132" s="196"/>
      <c r="U132" s="259"/>
      <c r="V132" s="276"/>
      <c r="W132" s="259"/>
      <c r="X132" s="627"/>
      <c r="Y132" s="259"/>
      <c r="Z132" s="259"/>
      <c r="AA132" s="259"/>
      <c r="AB132" s="259"/>
      <c r="AC132" s="259"/>
      <c r="AD132" s="259"/>
      <c r="AE132" s="259"/>
      <c r="AR132" s="197"/>
      <c r="AT132" s="197"/>
      <c r="AU132" s="197"/>
      <c r="AY132" s="185"/>
      <c r="BE132" s="198"/>
      <c r="BF132" s="198"/>
      <c r="BG132" s="198"/>
      <c r="BH132" s="198"/>
      <c r="BI132" s="198"/>
      <c r="BJ132" s="185"/>
      <c r="BK132" s="198"/>
      <c r="BL132" s="185"/>
      <c r="BM132" s="197"/>
    </row>
    <row r="133" spans="1:65" s="184" customFormat="1" ht="16.5" customHeight="1" x14ac:dyDescent="0.2">
      <c r="A133" s="259"/>
      <c r="B133" s="188"/>
      <c r="C133" s="189">
        <v>3</v>
      </c>
      <c r="D133" s="189" t="s">
        <v>162</v>
      </c>
      <c r="E133" s="151" t="s">
        <v>1528</v>
      </c>
      <c r="F133" s="152" t="s">
        <v>1529</v>
      </c>
      <c r="G133" s="153" t="s">
        <v>266</v>
      </c>
      <c r="H133" s="190">
        <v>28</v>
      </c>
      <c r="I133" s="191"/>
      <c r="J133" s="191"/>
      <c r="K133" s="192"/>
      <c r="L133" s="187"/>
      <c r="M133" s="193"/>
      <c r="N133" s="194"/>
      <c r="O133" s="195"/>
      <c r="P133" s="195"/>
      <c r="Q133" s="195"/>
      <c r="R133" s="195"/>
      <c r="S133" s="195"/>
      <c r="T133" s="196"/>
      <c r="U133" s="259"/>
      <c r="V133" s="276"/>
      <c r="W133" s="259"/>
      <c r="X133" s="627"/>
      <c r="Y133" s="259"/>
      <c r="Z133" s="259"/>
      <c r="AA133" s="259"/>
      <c r="AB133" s="259"/>
      <c r="AC133" s="259"/>
      <c r="AD133" s="259"/>
      <c r="AE133" s="259"/>
      <c r="AR133" s="197"/>
      <c r="AT133" s="197"/>
      <c r="AU133" s="197"/>
      <c r="AY133" s="185"/>
      <c r="BE133" s="198"/>
      <c r="BF133" s="198"/>
      <c r="BG133" s="198"/>
      <c r="BH133" s="198"/>
      <c r="BI133" s="198"/>
      <c r="BJ133" s="185"/>
      <c r="BK133" s="198"/>
      <c r="BL133" s="185"/>
      <c r="BM133" s="197"/>
    </row>
    <row r="134" spans="1:65" s="184" customFormat="1" ht="16.5" customHeight="1" x14ac:dyDescent="0.2">
      <c r="A134" s="259"/>
      <c r="B134" s="188"/>
      <c r="C134" s="189">
        <v>4</v>
      </c>
      <c r="D134" s="189" t="s">
        <v>162</v>
      </c>
      <c r="E134" s="151" t="s">
        <v>1530</v>
      </c>
      <c r="F134" s="152" t="s">
        <v>1531</v>
      </c>
      <c r="G134" s="153" t="s">
        <v>266</v>
      </c>
      <c r="H134" s="190">
        <v>12</v>
      </c>
      <c r="I134" s="191"/>
      <c r="J134" s="191"/>
      <c r="K134" s="192"/>
      <c r="L134" s="187"/>
      <c r="M134" s="193"/>
      <c r="N134" s="194"/>
      <c r="O134" s="195"/>
      <c r="P134" s="195"/>
      <c r="Q134" s="195"/>
      <c r="R134" s="195"/>
      <c r="S134" s="195"/>
      <c r="T134" s="196"/>
      <c r="U134" s="259"/>
      <c r="V134" s="276"/>
      <c r="W134" s="259"/>
      <c r="X134" s="627"/>
      <c r="Y134" s="259"/>
      <c r="Z134" s="259"/>
      <c r="AA134" s="259"/>
      <c r="AB134" s="259"/>
      <c r="AC134" s="259"/>
      <c r="AD134" s="259"/>
      <c r="AE134" s="259"/>
      <c r="AR134" s="197"/>
      <c r="AT134" s="197"/>
      <c r="AU134" s="197"/>
      <c r="AY134" s="185"/>
      <c r="BE134" s="198"/>
      <c r="BF134" s="198"/>
      <c r="BG134" s="198"/>
      <c r="BH134" s="198"/>
      <c r="BI134" s="198"/>
      <c r="BJ134" s="185"/>
      <c r="BK134" s="198"/>
      <c r="BL134" s="185"/>
      <c r="BM134" s="197"/>
    </row>
    <row r="135" spans="1:65" s="184" customFormat="1" ht="16.5" customHeight="1" x14ac:dyDescent="0.2">
      <c r="A135" s="259"/>
      <c r="B135" s="188"/>
      <c r="C135" s="189">
        <v>5</v>
      </c>
      <c r="D135" s="189" t="s">
        <v>162</v>
      </c>
      <c r="E135" s="151" t="s">
        <v>1534</v>
      </c>
      <c r="F135" s="152" t="s">
        <v>1535</v>
      </c>
      <c r="G135" s="153" t="s">
        <v>266</v>
      </c>
      <c r="H135" s="190">
        <v>12</v>
      </c>
      <c r="I135" s="191"/>
      <c r="J135" s="191"/>
      <c r="K135" s="192"/>
      <c r="L135" s="187"/>
      <c r="M135" s="193"/>
      <c r="N135" s="194"/>
      <c r="O135" s="195"/>
      <c r="P135" s="195"/>
      <c r="Q135" s="195"/>
      <c r="R135" s="195"/>
      <c r="S135" s="195"/>
      <c r="T135" s="196"/>
      <c r="U135" s="259"/>
      <c r="V135" s="276"/>
      <c r="W135" s="259"/>
      <c r="X135" s="627"/>
      <c r="Y135" s="259"/>
      <c r="Z135" s="259"/>
      <c r="AA135" s="259"/>
      <c r="AB135" s="259"/>
      <c r="AC135" s="259"/>
      <c r="AD135" s="259"/>
      <c r="AE135" s="259"/>
      <c r="AR135" s="197"/>
      <c r="AT135" s="197"/>
      <c r="AU135" s="197"/>
      <c r="AY135" s="185"/>
      <c r="BE135" s="198"/>
      <c r="BF135" s="198"/>
      <c r="BG135" s="198"/>
      <c r="BH135" s="198"/>
      <c r="BI135" s="198"/>
      <c r="BJ135" s="185"/>
      <c r="BK135" s="198"/>
      <c r="BL135" s="185"/>
      <c r="BM135" s="197"/>
    </row>
    <row r="136" spans="1:65" s="184" customFormat="1" ht="16.5" customHeight="1" x14ac:dyDescent="0.2">
      <c r="A136" s="259"/>
      <c r="B136" s="188"/>
      <c r="C136" s="189">
        <v>6</v>
      </c>
      <c r="D136" s="189" t="s">
        <v>162</v>
      </c>
      <c r="E136" s="151" t="s">
        <v>1538</v>
      </c>
      <c r="F136" s="152" t="s">
        <v>1539</v>
      </c>
      <c r="G136" s="153" t="s">
        <v>266</v>
      </c>
      <c r="H136" s="190">
        <v>192</v>
      </c>
      <c r="I136" s="191"/>
      <c r="J136" s="191"/>
      <c r="K136" s="192"/>
      <c r="L136" s="187"/>
      <c r="M136" s="193"/>
      <c r="N136" s="194"/>
      <c r="O136" s="195"/>
      <c r="P136" s="195"/>
      <c r="Q136" s="195"/>
      <c r="R136" s="195"/>
      <c r="S136" s="195"/>
      <c r="T136" s="196"/>
      <c r="U136" s="259"/>
      <c r="V136" s="259"/>
      <c r="W136" s="259"/>
      <c r="X136" s="259"/>
      <c r="Y136" s="259"/>
      <c r="Z136" s="259"/>
      <c r="AA136" s="259"/>
      <c r="AB136" s="259"/>
      <c r="AC136" s="259"/>
      <c r="AD136" s="259"/>
      <c r="AE136" s="259"/>
      <c r="AR136" s="197"/>
      <c r="AT136" s="197"/>
      <c r="AU136" s="197"/>
      <c r="AY136" s="185"/>
      <c r="BE136" s="198"/>
      <c r="BF136" s="198"/>
      <c r="BG136" s="198"/>
      <c r="BH136" s="198"/>
      <c r="BI136" s="198"/>
      <c r="BJ136" s="185"/>
      <c r="BK136" s="198"/>
      <c r="BL136" s="185"/>
      <c r="BM136" s="197"/>
    </row>
    <row r="137" spans="1:65" s="12" customFormat="1" ht="22.9" customHeight="1" x14ac:dyDescent="0.2">
      <c r="B137" s="137"/>
      <c r="D137" s="138" t="s">
        <v>69</v>
      </c>
      <c r="E137" s="147" t="s">
        <v>620</v>
      </c>
      <c r="F137" s="147" t="s">
        <v>1540</v>
      </c>
      <c r="J137" s="148"/>
      <c r="L137" s="137"/>
      <c r="M137" s="141"/>
      <c r="N137" s="142"/>
      <c r="O137" s="142"/>
      <c r="P137" s="143"/>
      <c r="Q137" s="142"/>
      <c r="R137" s="143"/>
      <c r="S137" s="142"/>
      <c r="T137" s="144"/>
      <c r="AR137" s="138"/>
      <c r="AT137" s="145"/>
      <c r="AU137" s="145"/>
      <c r="AY137" s="138"/>
      <c r="BK137" s="146"/>
    </row>
    <row r="138" spans="1:65" s="184" customFormat="1" ht="39.75" customHeight="1" x14ac:dyDescent="0.2">
      <c r="A138" s="259"/>
      <c r="B138" s="188"/>
      <c r="C138" s="189">
        <v>7</v>
      </c>
      <c r="D138" s="189" t="s">
        <v>162</v>
      </c>
      <c r="E138" s="469" t="s">
        <v>3392</v>
      </c>
      <c r="F138" s="152" t="s">
        <v>1541</v>
      </c>
      <c r="G138" s="153" t="s">
        <v>295</v>
      </c>
      <c r="H138" s="190">
        <v>1950</v>
      </c>
      <c r="I138" s="191"/>
      <c r="J138" s="191"/>
      <c r="K138" s="192"/>
      <c r="L138" s="187"/>
      <c r="M138" s="193"/>
      <c r="N138" s="194"/>
      <c r="O138" s="195"/>
      <c r="P138" s="195"/>
      <c r="Q138" s="195"/>
      <c r="R138" s="195"/>
      <c r="S138" s="195"/>
      <c r="T138" s="196"/>
      <c r="U138" s="259"/>
      <c r="V138" s="259"/>
      <c r="W138" s="259"/>
      <c r="X138" s="259"/>
      <c r="Y138" s="259"/>
      <c r="Z138" s="259"/>
      <c r="AA138" s="259"/>
      <c r="AB138" s="259"/>
      <c r="AC138" s="259"/>
      <c r="AD138" s="259"/>
      <c r="AE138" s="259"/>
      <c r="AR138" s="197"/>
      <c r="AT138" s="197"/>
      <c r="AU138" s="197"/>
      <c r="AY138" s="185"/>
      <c r="BE138" s="198"/>
      <c r="BF138" s="198"/>
      <c r="BG138" s="198"/>
      <c r="BH138" s="198"/>
      <c r="BI138" s="198"/>
      <c r="BJ138" s="185"/>
      <c r="BK138" s="198"/>
      <c r="BL138" s="185"/>
      <c r="BM138" s="197"/>
    </row>
    <row r="139" spans="1:65" s="184" customFormat="1" ht="16.5" customHeight="1" x14ac:dyDescent="0.2">
      <c r="A139" s="259"/>
      <c r="B139" s="188"/>
      <c r="C139" s="189">
        <v>8</v>
      </c>
      <c r="D139" s="189" t="s">
        <v>162</v>
      </c>
      <c r="E139" s="151" t="s">
        <v>1542</v>
      </c>
      <c r="F139" s="152" t="s">
        <v>1543</v>
      </c>
      <c r="G139" s="153" t="s">
        <v>295</v>
      </c>
      <c r="H139" s="190">
        <v>100</v>
      </c>
      <c r="I139" s="191"/>
      <c r="J139" s="191"/>
      <c r="K139" s="192"/>
      <c r="L139" s="187"/>
      <c r="M139" s="193"/>
      <c r="N139" s="194"/>
      <c r="O139" s="195"/>
      <c r="P139" s="195"/>
      <c r="Q139" s="195"/>
      <c r="R139" s="195"/>
      <c r="S139" s="195"/>
      <c r="T139" s="196"/>
      <c r="U139" s="259"/>
      <c r="V139" s="259"/>
      <c r="W139" s="259"/>
      <c r="X139" s="259"/>
      <c r="Y139" s="259"/>
      <c r="Z139" s="259"/>
      <c r="AA139" s="259"/>
      <c r="AB139" s="259"/>
      <c r="AC139" s="259"/>
      <c r="AD139" s="259"/>
      <c r="AE139" s="259"/>
      <c r="AR139" s="197"/>
      <c r="AT139" s="197"/>
      <c r="AU139" s="197"/>
      <c r="AY139" s="185"/>
      <c r="BE139" s="198"/>
      <c r="BF139" s="198"/>
      <c r="BG139" s="198"/>
      <c r="BH139" s="198"/>
      <c r="BI139" s="198"/>
      <c r="BJ139" s="185"/>
      <c r="BK139" s="198"/>
      <c r="BL139" s="185"/>
      <c r="BM139" s="197"/>
    </row>
    <row r="140" spans="1:65" s="184" customFormat="1" ht="16.5" customHeight="1" x14ac:dyDescent="0.2">
      <c r="A140" s="259"/>
      <c r="B140" s="188"/>
      <c r="C140" s="189">
        <v>9</v>
      </c>
      <c r="D140" s="189" t="s">
        <v>162</v>
      </c>
      <c r="E140" s="151" t="s">
        <v>1544</v>
      </c>
      <c r="F140" s="152" t="s">
        <v>1545</v>
      </c>
      <c r="G140" s="153" t="s">
        <v>266</v>
      </c>
      <c r="H140" s="190">
        <v>10</v>
      </c>
      <c r="I140" s="191"/>
      <c r="J140" s="191"/>
      <c r="K140" s="192"/>
      <c r="L140" s="187"/>
      <c r="M140" s="193"/>
      <c r="N140" s="194"/>
      <c r="O140" s="195"/>
      <c r="P140" s="195"/>
      <c r="Q140" s="195"/>
      <c r="R140" s="195"/>
      <c r="S140" s="195"/>
      <c r="T140" s="196"/>
      <c r="U140" s="259"/>
      <c r="V140" s="259"/>
      <c r="W140" s="259"/>
      <c r="X140" s="259"/>
      <c r="Y140" s="259"/>
      <c r="Z140" s="259"/>
      <c r="AA140" s="259"/>
      <c r="AB140" s="259"/>
      <c r="AC140" s="259"/>
      <c r="AD140" s="259"/>
      <c r="AE140" s="259"/>
      <c r="AR140" s="197"/>
      <c r="AT140" s="197"/>
      <c r="AU140" s="197"/>
      <c r="AY140" s="185"/>
      <c r="BE140" s="198"/>
      <c r="BF140" s="198"/>
      <c r="BG140" s="198"/>
      <c r="BH140" s="198"/>
      <c r="BI140" s="198"/>
      <c r="BJ140" s="185"/>
      <c r="BK140" s="198"/>
      <c r="BL140" s="185"/>
      <c r="BM140" s="197"/>
    </row>
    <row r="141" spans="1:65" s="184" customFormat="1" ht="37.9" customHeight="1" x14ac:dyDescent="0.2">
      <c r="A141" s="259"/>
      <c r="B141" s="188"/>
      <c r="C141" s="189">
        <v>10</v>
      </c>
      <c r="D141" s="189" t="s">
        <v>162</v>
      </c>
      <c r="E141" s="151" t="s">
        <v>1546</v>
      </c>
      <c r="F141" s="152" t="s">
        <v>1547</v>
      </c>
      <c r="G141" s="153" t="s">
        <v>295</v>
      </c>
      <c r="H141" s="190">
        <v>12</v>
      </c>
      <c r="I141" s="191"/>
      <c r="J141" s="191"/>
      <c r="K141" s="192"/>
      <c r="L141" s="187"/>
      <c r="M141" s="193"/>
      <c r="N141" s="194"/>
      <c r="O141" s="195"/>
      <c r="P141" s="195"/>
      <c r="Q141" s="195"/>
      <c r="R141" s="195"/>
      <c r="S141" s="195"/>
      <c r="T141" s="196"/>
      <c r="U141" s="259"/>
      <c r="V141" s="259"/>
      <c r="W141" s="259"/>
      <c r="X141" s="259"/>
      <c r="Y141" s="259"/>
      <c r="Z141" s="259"/>
      <c r="AA141" s="259"/>
      <c r="AB141" s="259"/>
      <c r="AC141" s="259"/>
      <c r="AD141" s="259"/>
      <c r="AE141" s="259"/>
      <c r="AR141" s="197"/>
      <c r="AT141" s="197"/>
      <c r="AU141" s="197"/>
      <c r="AY141" s="185"/>
      <c r="BE141" s="198"/>
      <c r="BF141" s="198"/>
      <c r="BG141" s="198"/>
      <c r="BH141" s="198"/>
      <c r="BI141" s="198"/>
      <c r="BJ141" s="185"/>
      <c r="BK141" s="198"/>
      <c r="BL141" s="185"/>
      <c r="BM141" s="197"/>
    </row>
    <row r="142" spans="1:65" s="184" customFormat="1" ht="37.9" customHeight="1" x14ac:dyDescent="0.2">
      <c r="A142" s="259"/>
      <c r="B142" s="188"/>
      <c r="C142" s="189">
        <v>11</v>
      </c>
      <c r="D142" s="189" t="s">
        <v>162</v>
      </c>
      <c r="E142" s="151" t="s">
        <v>1548</v>
      </c>
      <c r="F142" s="152" t="s">
        <v>1549</v>
      </c>
      <c r="G142" s="153" t="s">
        <v>266</v>
      </c>
      <c r="H142" s="190">
        <v>6500</v>
      </c>
      <c r="I142" s="191"/>
      <c r="J142" s="191"/>
      <c r="K142" s="192"/>
      <c r="L142" s="187"/>
      <c r="M142" s="193"/>
      <c r="N142" s="194"/>
      <c r="O142" s="195"/>
      <c r="P142" s="195"/>
      <c r="Q142" s="195"/>
      <c r="R142" s="195"/>
      <c r="S142" s="195"/>
      <c r="T142" s="196"/>
      <c r="U142" s="259"/>
      <c r="V142" s="259"/>
      <c r="W142" s="259"/>
      <c r="X142" s="259"/>
      <c r="Y142" s="259"/>
      <c r="Z142" s="259"/>
      <c r="AA142" s="259"/>
      <c r="AB142" s="259"/>
      <c r="AC142" s="259"/>
      <c r="AD142" s="259"/>
      <c r="AE142" s="259"/>
      <c r="AR142" s="197"/>
      <c r="AT142" s="197"/>
      <c r="AU142" s="197"/>
      <c r="AY142" s="185"/>
      <c r="BE142" s="198"/>
      <c r="BF142" s="198"/>
      <c r="BG142" s="198"/>
      <c r="BH142" s="198"/>
      <c r="BI142" s="198"/>
      <c r="BJ142" s="185"/>
      <c r="BK142" s="198"/>
      <c r="BL142" s="185"/>
      <c r="BM142" s="197"/>
    </row>
    <row r="143" spans="1:65" s="184" customFormat="1" ht="33" customHeight="1" x14ac:dyDescent="0.2">
      <c r="A143" s="259"/>
      <c r="B143" s="188"/>
      <c r="C143" s="189">
        <v>12</v>
      </c>
      <c r="D143" s="189" t="s">
        <v>162</v>
      </c>
      <c r="E143" s="151" t="s">
        <v>2237</v>
      </c>
      <c r="F143" s="152" t="s">
        <v>1551</v>
      </c>
      <c r="G143" s="153" t="s">
        <v>604</v>
      </c>
      <c r="H143" s="190">
        <v>1</v>
      </c>
      <c r="I143" s="191"/>
      <c r="J143" s="191"/>
      <c r="K143" s="192"/>
      <c r="L143" s="187"/>
      <c r="M143" s="193"/>
      <c r="N143" s="194"/>
      <c r="O143" s="195"/>
      <c r="P143" s="195"/>
      <c r="Q143" s="195"/>
      <c r="R143" s="195"/>
      <c r="S143" s="195"/>
      <c r="T143" s="196"/>
      <c r="U143" s="259"/>
      <c r="V143" s="259"/>
      <c r="W143" s="259"/>
      <c r="X143" s="259"/>
      <c r="Y143" s="259"/>
      <c r="Z143" s="259"/>
      <c r="AA143" s="259"/>
      <c r="AB143" s="259"/>
      <c r="AC143" s="259"/>
      <c r="AD143" s="259"/>
      <c r="AE143" s="259"/>
      <c r="AR143" s="197"/>
      <c r="AT143" s="197"/>
      <c r="AU143" s="197"/>
      <c r="AY143" s="185"/>
      <c r="BE143" s="198"/>
      <c r="BF143" s="198"/>
      <c r="BG143" s="198"/>
      <c r="BH143" s="198"/>
      <c r="BI143" s="198"/>
      <c r="BJ143" s="185"/>
      <c r="BK143" s="198"/>
      <c r="BL143" s="185"/>
      <c r="BM143" s="197"/>
    </row>
    <row r="144" spans="1:65" s="184" customFormat="1" ht="16.5" customHeight="1" x14ac:dyDescent="0.2">
      <c r="A144" s="259"/>
      <c r="B144" s="188"/>
      <c r="C144" s="189">
        <v>13</v>
      </c>
      <c r="D144" s="189" t="s">
        <v>162</v>
      </c>
      <c r="E144" s="151" t="s">
        <v>1552</v>
      </c>
      <c r="F144" s="152" t="s">
        <v>1553</v>
      </c>
      <c r="G144" s="153" t="s">
        <v>295</v>
      </c>
      <c r="H144" s="190">
        <v>780</v>
      </c>
      <c r="I144" s="191"/>
      <c r="J144" s="191"/>
      <c r="K144" s="192"/>
      <c r="L144" s="187"/>
      <c r="M144" s="193"/>
      <c r="N144" s="194"/>
      <c r="O144" s="195"/>
      <c r="P144" s="195"/>
      <c r="Q144" s="195"/>
      <c r="R144" s="195"/>
      <c r="S144" s="195"/>
      <c r="T144" s="196"/>
      <c r="U144" s="259"/>
      <c r="V144" s="259"/>
      <c r="W144" s="259"/>
      <c r="X144" s="259"/>
      <c r="Y144" s="259"/>
      <c r="Z144" s="259"/>
      <c r="AA144" s="259"/>
      <c r="AB144" s="259"/>
      <c r="AC144" s="259"/>
      <c r="AD144" s="259"/>
      <c r="AE144" s="259"/>
      <c r="AR144" s="197"/>
      <c r="AT144" s="197"/>
      <c r="AU144" s="197"/>
      <c r="AY144" s="185"/>
      <c r="BE144" s="198"/>
      <c r="BF144" s="198"/>
      <c r="BG144" s="198"/>
      <c r="BH144" s="198"/>
      <c r="BI144" s="198"/>
      <c r="BJ144" s="185"/>
      <c r="BK144" s="198"/>
      <c r="BL144" s="185"/>
      <c r="BM144" s="197"/>
    </row>
    <row r="145" spans="1:65" s="184" customFormat="1" ht="25.5" customHeight="1" x14ac:dyDescent="0.2">
      <c r="A145" s="259"/>
      <c r="B145" s="188"/>
      <c r="C145" s="189">
        <v>14</v>
      </c>
      <c r="D145" s="189" t="s">
        <v>162</v>
      </c>
      <c r="E145" s="151" t="s">
        <v>1554</v>
      </c>
      <c r="F145" s="152" t="s">
        <v>1637</v>
      </c>
      <c r="G145" s="153" t="s">
        <v>295</v>
      </c>
      <c r="H145" s="190">
        <v>65</v>
      </c>
      <c r="I145" s="191"/>
      <c r="J145" s="191"/>
      <c r="K145" s="192"/>
      <c r="L145" s="187"/>
      <c r="M145" s="193"/>
      <c r="N145" s="194"/>
      <c r="O145" s="195"/>
      <c r="P145" s="195"/>
      <c r="Q145" s="195"/>
      <c r="R145" s="195"/>
      <c r="S145" s="195"/>
      <c r="T145" s="196"/>
      <c r="U145" s="259"/>
      <c r="V145" s="259"/>
      <c r="W145" s="259"/>
      <c r="X145" s="259"/>
      <c r="Y145" s="259"/>
      <c r="Z145" s="259"/>
      <c r="AA145" s="259"/>
      <c r="AB145" s="259"/>
      <c r="AC145" s="259"/>
      <c r="AD145" s="259"/>
      <c r="AE145" s="259"/>
      <c r="AR145" s="197"/>
      <c r="AT145" s="197"/>
      <c r="AU145" s="197"/>
      <c r="AY145" s="185"/>
      <c r="BE145" s="198"/>
      <c r="BF145" s="198"/>
      <c r="BG145" s="198"/>
      <c r="BH145" s="198"/>
      <c r="BI145" s="198"/>
      <c r="BJ145" s="185"/>
      <c r="BK145" s="198"/>
      <c r="BL145" s="185"/>
      <c r="BM145" s="197"/>
    </row>
    <row r="146" spans="1:65" s="12" customFormat="1" ht="22.9" customHeight="1" x14ac:dyDescent="0.2">
      <c r="B146" s="137"/>
      <c r="D146" s="138" t="s">
        <v>69</v>
      </c>
      <c r="E146" s="147" t="s">
        <v>648</v>
      </c>
      <c r="F146" s="147" t="s">
        <v>1555</v>
      </c>
      <c r="J146" s="148"/>
      <c r="L146" s="137"/>
      <c r="M146" s="141"/>
      <c r="N146" s="142"/>
      <c r="O146" s="142"/>
      <c r="P146" s="143"/>
      <c r="Q146" s="142"/>
      <c r="R146" s="143"/>
      <c r="S146" s="142"/>
      <c r="T146" s="144"/>
      <c r="AR146" s="138"/>
      <c r="AT146" s="145"/>
      <c r="AU146" s="145"/>
      <c r="AY146" s="138"/>
      <c r="BK146" s="146"/>
    </row>
    <row r="147" spans="1:65" s="184" customFormat="1" ht="39" customHeight="1" x14ac:dyDescent="0.2">
      <c r="A147" s="259"/>
      <c r="B147" s="188"/>
      <c r="C147" s="189">
        <v>15</v>
      </c>
      <c r="D147" s="189" t="s">
        <v>162</v>
      </c>
      <c r="E147" s="151" t="s">
        <v>1556</v>
      </c>
      <c r="F147" s="152" t="s">
        <v>2238</v>
      </c>
      <c r="G147" s="153" t="s">
        <v>463</v>
      </c>
      <c r="H147" s="190">
        <v>60</v>
      </c>
      <c r="I147" s="191"/>
      <c r="J147" s="191"/>
      <c r="K147" s="192"/>
      <c r="L147" s="187"/>
      <c r="M147" s="193"/>
      <c r="N147" s="194"/>
      <c r="O147" s="195"/>
      <c r="P147" s="195"/>
      <c r="Q147" s="195"/>
      <c r="R147" s="195"/>
      <c r="S147" s="195"/>
      <c r="T147" s="196"/>
      <c r="U147" s="259"/>
      <c r="V147" s="259"/>
      <c r="W147" s="259"/>
      <c r="X147" s="259"/>
      <c r="Y147" s="259"/>
      <c r="Z147" s="259"/>
      <c r="AA147" s="259"/>
      <c r="AB147" s="259"/>
      <c r="AC147" s="259"/>
      <c r="AD147" s="259"/>
      <c r="AE147" s="259"/>
      <c r="AR147" s="197"/>
      <c r="AT147" s="197"/>
      <c r="AU147" s="197"/>
      <c r="AY147" s="185"/>
      <c r="BE147" s="198"/>
      <c r="BF147" s="198"/>
      <c r="BG147" s="198"/>
      <c r="BH147" s="198"/>
      <c r="BI147" s="198"/>
      <c r="BJ147" s="185"/>
      <c r="BK147" s="198"/>
      <c r="BL147" s="185"/>
      <c r="BM147" s="197"/>
    </row>
    <row r="148" spans="1:65" s="184" customFormat="1" ht="51.75" customHeight="1" x14ac:dyDescent="0.2">
      <c r="A148" s="259"/>
      <c r="B148" s="188"/>
      <c r="C148" s="189">
        <v>16</v>
      </c>
      <c r="D148" s="189" t="s">
        <v>162</v>
      </c>
      <c r="E148" s="151" t="s">
        <v>2239</v>
      </c>
      <c r="F148" s="152" t="s">
        <v>1631</v>
      </c>
      <c r="G148" s="277" t="s">
        <v>604</v>
      </c>
      <c r="H148" s="190">
        <v>1</v>
      </c>
      <c r="I148" s="191"/>
      <c r="J148" s="191"/>
      <c r="K148" s="192"/>
      <c r="L148" s="187"/>
      <c r="M148" s="193"/>
      <c r="N148" s="194"/>
      <c r="O148" s="195"/>
      <c r="P148" s="195"/>
      <c r="Q148" s="195"/>
      <c r="R148" s="195"/>
      <c r="S148" s="195"/>
      <c r="T148" s="196"/>
      <c r="U148" s="259"/>
      <c r="V148" s="624"/>
      <c r="W148" s="624"/>
      <c r="X148" s="259"/>
      <c r="Y148" s="259"/>
      <c r="Z148" s="259"/>
      <c r="AA148" s="259"/>
      <c r="AB148" s="259"/>
      <c r="AC148" s="259"/>
      <c r="AD148" s="259"/>
      <c r="AE148" s="259"/>
      <c r="AR148" s="197"/>
      <c r="AT148" s="197"/>
      <c r="AU148" s="197"/>
      <c r="AY148" s="185"/>
      <c r="BE148" s="198"/>
      <c r="BF148" s="198"/>
      <c r="BG148" s="198"/>
      <c r="BH148" s="198"/>
      <c r="BI148" s="198"/>
      <c r="BJ148" s="185"/>
      <c r="BK148" s="198"/>
      <c r="BL148" s="185"/>
      <c r="BM148" s="197"/>
    </row>
    <row r="149" spans="1:65" s="184" customFormat="1" ht="16.5" customHeight="1" x14ac:dyDescent="0.2">
      <c r="A149" s="259"/>
      <c r="B149" s="188"/>
      <c r="C149" s="189">
        <v>17</v>
      </c>
      <c r="D149" s="189" t="s">
        <v>162</v>
      </c>
      <c r="E149" s="151" t="s">
        <v>2240</v>
      </c>
      <c r="F149" s="152" t="s">
        <v>1633</v>
      </c>
      <c r="G149" s="277" t="s">
        <v>604</v>
      </c>
      <c r="H149" s="190">
        <v>1</v>
      </c>
      <c r="I149" s="191"/>
      <c r="J149" s="191"/>
      <c r="K149" s="192"/>
      <c r="L149" s="187"/>
      <c r="M149" s="193"/>
      <c r="N149" s="194"/>
      <c r="O149" s="195"/>
      <c r="P149" s="195"/>
      <c r="Q149" s="195"/>
      <c r="R149" s="195"/>
      <c r="S149" s="195"/>
      <c r="T149" s="196"/>
      <c r="U149" s="259"/>
      <c r="V149" s="624"/>
      <c r="W149" s="624"/>
      <c r="X149" s="259"/>
      <c r="Y149" s="259"/>
      <c r="Z149" s="259"/>
      <c r="AA149" s="259"/>
      <c r="AB149" s="259"/>
      <c r="AC149" s="259"/>
      <c r="AD149" s="259"/>
      <c r="AE149" s="259"/>
      <c r="AR149" s="197"/>
      <c r="AT149" s="197"/>
      <c r="AU149" s="197"/>
      <c r="AY149" s="185"/>
      <c r="BE149" s="198"/>
      <c r="BF149" s="198"/>
      <c r="BG149" s="198"/>
      <c r="BH149" s="198"/>
      <c r="BI149" s="198"/>
      <c r="BJ149" s="185"/>
      <c r="BK149" s="198"/>
      <c r="BL149" s="185"/>
      <c r="BM149" s="197"/>
    </row>
    <row r="150" spans="1:65" s="184" customFormat="1" ht="16.5" customHeight="1" x14ac:dyDescent="0.2">
      <c r="A150" s="259"/>
      <c r="B150" s="188"/>
      <c r="C150" s="189">
        <v>18</v>
      </c>
      <c r="D150" s="189" t="s">
        <v>162</v>
      </c>
      <c r="E150" s="151" t="s">
        <v>2241</v>
      </c>
      <c r="F150" s="152" t="s">
        <v>1634</v>
      </c>
      <c r="G150" s="277" t="s">
        <v>604</v>
      </c>
      <c r="H150" s="190">
        <v>1</v>
      </c>
      <c r="I150" s="191"/>
      <c r="J150" s="191"/>
      <c r="K150" s="192"/>
      <c r="L150" s="187"/>
      <c r="M150" s="193"/>
      <c r="N150" s="194"/>
      <c r="O150" s="195"/>
      <c r="P150" s="195"/>
      <c r="Q150" s="195"/>
      <c r="R150" s="195"/>
      <c r="S150" s="195"/>
      <c r="T150" s="196"/>
      <c r="U150" s="259"/>
      <c r="V150" s="624"/>
      <c r="W150" s="624"/>
      <c r="X150" s="259"/>
      <c r="Y150" s="259"/>
      <c r="Z150" s="259"/>
      <c r="AA150" s="259"/>
      <c r="AB150" s="259"/>
      <c r="AC150" s="259"/>
      <c r="AD150" s="259"/>
      <c r="AE150" s="259"/>
      <c r="AR150" s="197"/>
      <c r="AT150" s="197"/>
      <c r="AU150" s="197"/>
      <c r="AY150" s="185"/>
      <c r="BE150" s="198"/>
      <c r="BF150" s="198"/>
      <c r="BG150" s="198"/>
      <c r="BH150" s="198"/>
      <c r="BI150" s="198"/>
      <c r="BJ150" s="185"/>
      <c r="BK150" s="198"/>
      <c r="BL150" s="185"/>
      <c r="BM150" s="197"/>
    </row>
    <row r="151" spans="1:65" s="184" customFormat="1" ht="16.5" customHeight="1" x14ac:dyDescent="0.2">
      <c r="A151" s="259"/>
      <c r="B151" s="188"/>
      <c r="C151" s="189">
        <v>19</v>
      </c>
      <c r="D151" s="189" t="s">
        <v>162</v>
      </c>
      <c r="E151" s="151" t="s">
        <v>2242</v>
      </c>
      <c r="F151" s="152" t="s">
        <v>1561</v>
      </c>
      <c r="G151" s="153" t="s">
        <v>604</v>
      </c>
      <c r="H151" s="190">
        <v>1</v>
      </c>
      <c r="I151" s="191"/>
      <c r="J151" s="191"/>
      <c r="K151" s="192"/>
      <c r="L151" s="187"/>
      <c r="M151" s="193"/>
      <c r="N151" s="194"/>
      <c r="O151" s="195"/>
      <c r="P151" s="195"/>
      <c r="Q151" s="195"/>
      <c r="R151" s="195"/>
      <c r="S151" s="195"/>
      <c r="T151" s="196"/>
      <c r="U151" s="259"/>
      <c r="V151" s="276"/>
      <c r="W151" s="276"/>
      <c r="X151" s="276"/>
      <c r="Y151" s="278"/>
      <c r="Z151" s="259"/>
      <c r="AA151" s="259"/>
      <c r="AB151" s="259"/>
      <c r="AC151" s="259"/>
      <c r="AD151" s="259"/>
      <c r="AE151" s="259"/>
      <c r="AR151" s="197"/>
      <c r="AT151" s="197"/>
      <c r="AU151" s="197"/>
      <c r="AY151" s="185"/>
      <c r="BE151" s="198"/>
      <c r="BF151" s="198"/>
      <c r="BG151" s="198"/>
      <c r="BH151" s="198"/>
      <c r="BI151" s="198"/>
      <c r="BJ151" s="185"/>
      <c r="BK151" s="198"/>
      <c r="BL151" s="185"/>
      <c r="BM151" s="197"/>
    </row>
    <row r="152" spans="1:65" s="184" customFormat="1" ht="6.95" customHeight="1" x14ac:dyDescent="0.2">
      <c r="A152" s="259"/>
      <c r="B152" s="44"/>
      <c r="C152" s="45"/>
      <c r="D152" s="45"/>
      <c r="E152" s="45"/>
      <c r="F152" s="45"/>
      <c r="G152" s="45"/>
      <c r="H152" s="45"/>
      <c r="I152" s="45"/>
      <c r="J152" s="45"/>
      <c r="K152" s="45"/>
      <c r="L152" s="187"/>
      <c r="M152" s="259"/>
      <c r="O152" s="259"/>
      <c r="P152" s="259"/>
      <c r="Q152" s="259"/>
      <c r="R152" s="259"/>
      <c r="S152" s="259"/>
      <c r="T152" s="259"/>
      <c r="U152" s="259"/>
      <c r="V152" s="259"/>
      <c r="W152" s="259"/>
      <c r="X152" s="259"/>
      <c r="Y152" s="259"/>
      <c r="Z152" s="259"/>
      <c r="AA152" s="259"/>
      <c r="AB152" s="259"/>
      <c r="AC152" s="259"/>
      <c r="AD152" s="259"/>
      <c r="AE152" s="259"/>
    </row>
  </sheetData>
  <autoFilter ref="C127:K151"/>
  <mergeCells count="18">
    <mergeCell ref="E22:H22"/>
    <mergeCell ref="L2:V2"/>
    <mergeCell ref="E7:H7"/>
    <mergeCell ref="E9:H9"/>
    <mergeCell ref="E11:H11"/>
    <mergeCell ref="E13:H13"/>
    <mergeCell ref="V148:W150"/>
    <mergeCell ref="E31:H31"/>
    <mergeCell ref="E85:H85"/>
    <mergeCell ref="E87:H87"/>
    <mergeCell ref="E89:H89"/>
    <mergeCell ref="E91:H91"/>
    <mergeCell ref="E114:H114"/>
    <mergeCell ref="E116:H116"/>
    <mergeCell ref="E118:H118"/>
    <mergeCell ref="E120:H120"/>
    <mergeCell ref="L129:Y129"/>
    <mergeCell ref="X131:X13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8"/>
  <sheetViews>
    <sheetView showGridLines="0" workbookViewId="0">
      <selection activeCell="I38" sqref="I38"/>
    </sheetView>
  </sheetViews>
  <sheetFormatPr defaultRowHeight="11.25" x14ac:dyDescent="0.2"/>
  <cols>
    <col min="1" max="1" width="8.33203125" style="247" customWidth="1"/>
    <col min="2" max="2" width="1.1640625" style="247" customWidth="1"/>
    <col min="3" max="3" width="4.1640625" style="247" customWidth="1"/>
    <col min="4" max="4" width="4.33203125" style="247" customWidth="1"/>
    <col min="5" max="5" width="17.1640625" style="247" customWidth="1"/>
    <col min="6" max="6" width="50.83203125" style="247" customWidth="1"/>
    <col min="7" max="7" width="7.5" style="247" customWidth="1"/>
    <col min="8" max="8" width="14" style="247" customWidth="1"/>
    <col min="9" max="9" width="15.83203125" style="247" customWidth="1"/>
    <col min="10" max="10" width="22.33203125" style="247" customWidth="1"/>
    <col min="11" max="11" width="22.33203125" style="247" hidden="1" customWidth="1"/>
    <col min="12" max="12" width="9.33203125" style="247" customWidth="1"/>
    <col min="13" max="13" width="10.83203125" style="247" hidden="1" customWidth="1"/>
    <col min="14" max="14" width="9.33203125" style="247"/>
    <col min="15" max="20" width="14.1640625" style="247" hidden="1" customWidth="1"/>
    <col min="21" max="21" width="16.33203125" style="247" hidden="1" customWidth="1"/>
    <col min="22" max="22" width="12.33203125" style="247" customWidth="1"/>
    <col min="23" max="23" width="16.33203125" style="247" customWidth="1"/>
    <col min="24" max="24" width="12.33203125" style="247" customWidth="1"/>
    <col min="25" max="25" width="15" style="247" customWidth="1"/>
    <col min="26" max="26" width="11" style="247" customWidth="1"/>
    <col min="27" max="27" width="15" style="247" customWidth="1"/>
    <col min="28" max="28" width="16.33203125" style="247" customWidth="1"/>
    <col min="29" max="29" width="11" style="247" customWidth="1"/>
    <col min="30" max="30" width="15" style="247" customWidth="1"/>
    <col min="31" max="31" width="16.33203125" style="247" customWidth="1"/>
    <col min="32" max="41" width="9.33203125" style="247"/>
    <col min="42" max="42" width="3.83203125" style="247" customWidth="1"/>
    <col min="43" max="47" width="9.33203125" style="247" hidden="1" customWidth="1"/>
    <col min="48" max="48" width="9.33203125" style="247"/>
    <col min="49" max="49" width="9.33203125" style="247" customWidth="1"/>
    <col min="50" max="50" width="3" style="247" customWidth="1"/>
    <col min="51" max="65" width="9.33203125" style="247" hidden="1" customWidth="1"/>
    <col min="66" max="16384" width="9.33203125" style="247"/>
  </cols>
  <sheetData>
    <row r="1" spans="1:46" x14ac:dyDescent="0.2">
      <c r="A1" s="95"/>
    </row>
    <row r="2" spans="1:46" ht="36.950000000000003" customHeight="1" x14ac:dyDescent="0.2">
      <c r="L2" s="593" t="s">
        <v>5</v>
      </c>
      <c r="M2" s="594"/>
      <c r="N2" s="594"/>
      <c r="O2" s="594"/>
      <c r="P2" s="594"/>
      <c r="Q2" s="594"/>
      <c r="R2" s="594"/>
      <c r="S2" s="594"/>
      <c r="T2" s="594"/>
      <c r="U2" s="594"/>
      <c r="V2" s="594"/>
      <c r="AT2" s="185" t="s">
        <v>1895</v>
      </c>
    </row>
    <row r="3" spans="1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85" t="s">
        <v>70</v>
      </c>
    </row>
    <row r="4" spans="1:46" ht="24.95" customHeight="1" x14ac:dyDescent="0.2">
      <c r="B4" s="17"/>
      <c r="D4" s="18" t="s">
        <v>129</v>
      </c>
      <c r="L4" s="17"/>
      <c r="M4" s="96"/>
      <c r="AT4" s="185"/>
    </row>
    <row r="5" spans="1:46" ht="6.95" customHeight="1" x14ac:dyDescent="0.2">
      <c r="B5" s="17"/>
      <c r="L5" s="17"/>
    </row>
    <row r="6" spans="1:46" ht="12" customHeight="1" x14ac:dyDescent="0.2">
      <c r="B6" s="17"/>
      <c r="D6" s="257" t="s">
        <v>13</v>
      </c>
      <c r="L6" s="17"/>
    </row>
    <row r="7" spans="1:46" ht="16.5" customHeight="1" x14ac:dyDescent="0.2">
      <c r="B7" s="17"/>
      <c r="E7" s="612" t="str">
        <f>'Rekapitulácia SO 02 Príst. B'!K6</f>
        <v>SOŠ PZ Pezinok, rekonštrukcia ubytovne A a B</v>
      </c>
      <c r="F7" s="613"/>
      <c r="G7" s="613"/>
      <c r="H7" s="613"/>
      <c r="L7" s="17"/>
    </row>
    <row r="8" spans="1:46" ht="12.75" x14ac:dyDescent="0.2">
      <c r="B8" s="17"/>
      <c r="D8" s="257" t="s">
        <v>130</v>
      </c>
      <c r="L8" s="17"/>
    </row>
    <row r="9" spans="1:46" ht="16.5" customHeight="1" x14ac:dyDescent="0.2">
      <c r="B9" s="17"/>
      <c r="E9" s="612" t="s">
        <v>1902</v>
      </c>
      <c r="F9" s="594"/>
      <c r="G9" s="594"/>
      <c r="H9" s="594"/>
      <c r="L9" s="17"/>
    </row>
    <row r="10" spans="1:46" ht="12" customHeight="1" x14ac:dyDescent="0.2">
      <c r="B10" s="17"/>
      <c r="D10" s="257" t="s">
        <v>132</v>
      </c>
      <c r="L10" s="17"/>
    </row>
    <row r="11" spans="1:46" s="184" customFormat="1" ht="16.5" customHeight="1" x14ac:dyDescent="0.2">
      <c r="A11" s="259"/>
      <c r="B11" s="187"/>
      <c r="C11" s="259"/>
      <c r="D11" s="259"/>
      <c r="E11" s="614" t="s">
        <v>2233</v>
      </c>
      <c r="F11" s="615"/>
      <c r="G11" s="615"/>
      <c r="H11" s="615"/>
      <c r="I11" s="259"/>
      <c r="J11" s="259"/>
      <c r="K11" s="259"/>
      <c r="L11" s="3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</row>
    <row r="12" spans="1:46" s="184" customFormat="1" ht="12" customHeight="1" x14ac:dyDescent="0.2">
      <c r="A12" s="259"/>
      <c r="B12" s="187"/>
      <c r="C12" s="259"/>
      <c r="D12" s="257" t="s">
        <v>134</v>
      </c>
      <c r="E12" s="259"/>
      <c r="F12" s="259"/>
      <c r="G12" s="259"/>
      <c r="H12" s="259"/>
      <c r="I12" s="259"/>
      <c r="J12" s="259"/>
      <c r="K12" s="259"/>
      <c r="L12" s="3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</row>
    <row r="13" spans="1:46" s="184" customFormat="1" ht="16.5" customHeight="1" x14ac:dyDescent="0.2">
      <c r="A13" s="259"/>
      <c r="B13" s="187"/>
      <c r="C13" s="259"/>
      <c r="D13" s="259"/>
      <c r="E13" s="583" t="s">
        <v>2243</v>
      </c>
      <c r="F13" s="615"/>
      <c r="G13" s="615"/>
      <c r="H13" s="615"/>
      <c r="I13" s="259"/>
      <c r="J13" s="259"/>
      <c r="K13" s="259"/>
      <c r="L13" s="3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</row>
    <row r="14" spans="1:46" s="184" customFormat="1" x14ac:dyDescent="0.2">
      <c r="A14" s="259"/>
      <c r="B14" s="187"/>
      <c r="C14" s="259"/>
      <c r="D14" s="259"/>
      <c r="E14" s="259"/>
      <c r="F14" s="259"/>
      <c r="G14" s="259"/>
      <c r="H14" s="259"/>
      <c r="I14" s="259"/>
      <c r="J14" s="259"/>
      <c r="K14" s="259"/>
      <c r="L14" s="3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</row>
    <row r="15" spans="1:46" s="184" customFormat="1" ht="12" customHeight="1" x14ac:dyDescent="0.2">
      <c r="A15" s="259"/>
      <c r="B15" s="187"/>
      <c r="C15" s="259"/>
      <c r="D15" s="257" t="s">
        <v>14</v>
      </c>
      <c r="E15" s="259"/>
      <c r="F15" s="246" t="s">
        <v>1</v>
      </c>
      <c r="G15" s="259"/>
      <c r="H15" s="259"/>
      <c r="I15" s="257" t="s">
        <v>15</v>
      </c>
      <c r="J15" s="246" t="s">
        <v>1</v>
      </c>
      <c r="K15" s="259"/>
      <c r="L15" s="3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</row>
    <row r="16" spans="1:46" s="184" customFormat="1" ht="12" customHeight="1" x14ac:dyDescent="0.2">
      <c r="A16" s="259"/>
      <c r="B16" s="187"/>
      <c r="C16" s="259"/>
      <c r="D16" s="257" t="s">
        <v>16</v>
      </c>
      <c r="E16" s="259"/>
      <c r="F16" s="246" t="s">
        <v>17</v>
      </c>
      <c r="G16" s="259"/>
      <c r="H16" s="259"/>
      <c r="I16" s="257" t="s">
        <v>18</v>
      </c>
      <c r="J16" s="254"/>
      <c r="K16" s="259"/>
      <c r="L16" s="39"/>
      <c r="S16" s="259"/>
      <c r="T16" s="259"/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</row>
    <row r="17" spans="1:31" s="184" customFormat="1" ht="10.9" customHeight="1" x14ac:dyDescent="0.2">
      <c r="A17" s="259"/>
      <c r="B17" s="187"/>
      <c r="C17" s="259"/>
      <c r="D17" s="259"/>
      <c r="E17" s="259"/>
      <c r="F17" s="259"/>
      <c r="G17" s="259"/>
      <c r="H17" s="259"/>
      <c r="I17" s="259"/>
      <c r="J17" s="259"/>
      <c r="K17" s="259"/>
      <c r="L17" s="3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</row>
    <row r="18" spans="1:31" s="184" customFormat="1" ht="12" customHeight="1" x14ac:dyDescent="0.2">
      <c r="A18" s="259"/>
      <c r="B18" s="187"/>
      <c r="C18" s="259"/>
      <c r="D18" s="257" t="s">
        <v>19</v>
      </c>
      <c r="E18" s="259"/>
      <c r="F18" s="259"/>
      <c r="G18" s="259"/>
      <c r="H18" s="259"/>
      <c r="I18" s="257" t="s">
        <v>20</v>
      </c>
      <c r="J18" s="246" t="str">
        <f>IF('Rekapitulácia SO 02 Príst. B'!AN11="","",'Rekapitulácia SO 02 Príst. B'!AN11)</f>
        <v/>
      </c>
      <c r="K18" s="259"/>
      <c r="L18" s="3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</row>
    <row r="19" spans="1:31" s="184" customFormat="1" ht="18" customHeight="1" x14ac:dyDescent="0.2">
      <c r="A19" s="259"/>
      <c r="B19" s="187"/>
      <c r="C19" s="259"/>
      <c r="D19" s="259"/>
      <c r="E19" s="246" t="str">
        <f>IF('Rekapitulácia SO 02 Príst. B'!E12="","",'Rekapitulácia SO 02 Príst. B'!E12)</f>
        <v xml:space="preserve"> </v>
      </c>
      <c r="F19" s="259"/>
      <c r="G19" s="259"/>
      <c r="H19" s="259"/>
      <c r="I19" s="257" t="s">
        <v>22</v>
      </c>
      <c r="J19" s="246" t="str">
        <f>IF('Rekapitulácia SO 02 Príst. B'!AN12="","",'Rekapitulácia SO 02 Príst. B'!AN12)</f>
        <v/>
      </c>
      <c r="K19" s="259"/>
      <c r="L19" s="3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</row>
    <row r="20" spans="1:31" s="184" customFormat="1" ht="6.95" customHeight="1" x14ac:dyDescent="0.2">
      <c r="A20" s="259"/>
      <c r="B20" s="187"/>
      <c r="C20" s="259"/>
      <c r="D20" s="259"/>
      <c r="E20" s="259"/>
      <c r="F20" s="259"/>
      <c r="G20" s="259"/>
      <c r="H20" s="259"/>
      <c r="I20" s="259"/>
      <c r="J20" s="259"/>
      <c r="K20" s="259"/>
      <c r="L20" s="3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</row>
    <row r="21" spans="1:31" s="184" customFormat="1" ht="12" customHeight="1" x14ac:dyDescent="0.2">
      <c r="A21" s="259"/>
      <c r="B21" s="187"/>
      <c r="C21" s="259"/>
      <c r="D21" s="257" t="s">
        <v>23</v>
      </c>
      <c r="E21" s="259"/>
      <c r="F21" s="259"/>
      <c r="G21" s="259"/>
      <c r="H21" s="259"/>
      <c r="I21" s="257" t="s">
        <v>20</v>
      </c>
      <c r="J21" s="246" t="str">
        <f>'Rekapitulácia SO 02 Príst. B'!AN14</f>
        <v/>
      </c>
      <c r="K21" s="259"/>
      <c r="L21" s="3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</row>
    <row r="22" spans="1:31" s="184" customFormat="1" ht="18" customHeight="1" x14ac:dyDescent="0.2">
      <c r="A22" s="259"/>
      <c r="B22" s="187"/>
      <c r="C22" s="259"/>
      <c r="D22" s="259"/>
      <c r="E22" s="595" t="str">
        <f>'Rekapitulácia SO 02 Príst. B'!E15</f>
        <v xml:space="preserve"> </v>
      </c>
      <c r="F22" s="595"/>
      <c r="G22" s="595"/>
      <c r="H22" s="595"/>
      <c r="I22" s="257" t="s">
        <v>22</v>
      </c>
      <c r="J22" s="246" t="str">
        <f>'Rekapitulácia SO 02 Príst. B'!AN15</f>
        <v/>
      </c>
      <c r="K22" s="259"/>
      <c r="L22" s="3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</row>
    <row r="23" spans="1:31" s="184" customFormat="1" ht="6.95" customHeight="1" x14ac:dyDescent="0.2">
      <c r="A23" s="259"/>
      <c r="B23" s="187"/>
      <c r="C23" s="259"/>
      <c r="D23" s="259"/>
      <c r="E23" s="259"/>
      <c r="F23" s="259"/>
      <c r="G23" s="259"/>
      <c r="H23" s="259"/>
      <c r="I23" s="259"/>
      <c r="J23" s="259"/>
      <c r="K23" s="259"/>
      <c r="L23" s="3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</row>
    <row r="24" spans="1:31" s="184" customFormat="1" ht="12" customHeight="1" x14ac:dyDescent="0.2">
      <c r="A24" s="259"/>
      <c r="B24" s="187"/>
      <c r="C24" s="259"/>
      <c r="D24" s="257" t="s">
        <v>24</v>
      </c>
      <c r="E24" s="259"/>
      <c r="F24" s="259"/>
      <c r="G24" s="259"/>
      <c r="H24" s="259"/>
      <c r="I24" s="257" t="s">
        <v>20</v>
      </c>
      <c r="J24" s="246" t="s">
        <v>1</v>
      </c>
      <c r="K24" s="259"/>
      <c r="L24" s="3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</row>
    <row r="25" spans="1:31" s="184" customFormat="1" ht="18" customHeight="1" x14ac:dyDescent="0.2">
      <c r="A25" s="259"/>
      <c r="B25" s="187"/>
      <c r="C25" s="259"/>
      <c r="D25" s="259"/>
      <c r="E25" s="246" t="s">
        <v>25</v>
      </c>
      <c r="F25" s="259"/>
      <c r="G25" s="259"/>
      <c r="H25" s="259"/>
      <c r="I25" s="257" t="s">
        <v>22</v>
      </c>
      <c r="J25" s="246" t="s">
        <v>1</v>
      </c>
      <c r="K25" s="259"/>
      <c r="L25" s="3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</row>
    <row r="26" spans="1:31" s="184" customFormat="1" ht="6.95" customHeight="1" x14ac:dyDescent="0.2">
      <c r="A26" s="259"/>
      <c r="B26" s="187"/>
      <c r="C26" s="259"/>
      <c r="D26" s="259"/>
      <c r="E26" s="259"/>
      <c r="F26" s="259"/>
      <c r="G26" s="259"/>
      <c r="H26" s="259"/>
      <c r="I26" s="259"/>
      <c r="J26" s="259"/>
      <c r="K26" s="259"/>
      <c r="L26" s="3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</row>
    <row r="27" spans="1:31" s="184" customFormat="1" ht="12" customHeight="1" x14ac:dyDescent="0.2">
      <c r="A27" s="259"/>
      <c r="B27" s="187"/>
      <c r="C27" s="259"/>
      <c r="D27" s="257" t="s">
        <v>27</v>
      </c>
      <c r="E27" s="259"/>
      <c r="F27" s="259"/>
      <c r="G27" s="259"/>
      <c r="H27" s="259"/>
      <c r="I27" s="257" t="s">
        <v>20</v>
      </c>
      <c r="J27" s="246" t="s">
        <v>1</v>
      </c>
      <c r="K27" s="259"/>
      <c r="L27" s="3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</row>
    <row r="28" spans="1:31" s="184" customFormat="1" ht="18" customHeight="1" x14ac:dyDescent="0.2">
      <c r="A28" s="259"/>
      <c r="B28" s="187"/>
      <c r="C28" s="259"/>
      <c r="D28" s="259"/>
      <c r="E28" s="246" t="s">
        <v>28</v>
      </c>
      <c r="F28" s="259"/>
      <c r="G28" s="259"/>
      <c r="H28" s="259"/>
      <c r="I28" s="257" t="s">
        <v>22</v>
      </c>
      <c r="J28" s="246" t="s">
        <v>1</v>
      </c>
      <c r="K28" s="259"/>
      <c r="L28" s="3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</row>
    <row r="29" spans="1:31" s="184" customFormat="1" ht="6.95" customHeight="1" x14ac:dyDescent="0.2">
      <c r="A29" s="259"/>
      <c r="B29" s="187"/>
      <c r="C29" s="259"/>
      <c r="D29" s="259"/>
      <c r="E29" s="259"/>
      <c r="F29" s="259"/>
      <c r="G29" s="259"/>
      <c r="H29" s="259"/>
      <c r="I29" s="259"/>
      <c r="J29" s="259"/>
      <c r="K29" s="259"/>
      <c r="L29" s="39"/>
      <c r="S29" s="259"/>
      <c r="T29" s="259"/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</row>
    <row r="30" spans="1:31" s="184" customFormat="1" ht="12" customHeight="1" x14ac:dyDescent="0.2">
      <c r="A30" s="259"/>
      <c r="B30" s="187"/>
      <c r="C30" s="259"/>
      <c r="D30" s="257" t="s">
        <v>29</v>
      </c>
      <c r="E30" s="259"/>
      <c r="F30" s="259"/>
      <c r="G30" s="259"/>
      <c r="H30" s="259"/>
      <c r="I30" s="259"/>
      <c r="J30" s="259"/>
      <c r="K30" s="259"/>
      <c r="L30" s="3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</row>
    <row r="31" spans="1:31" s="8" customFormat="1" ht="16.5" customHeight="1" x14ac:dyDescent="0.2">
      <c r="A31" s="98"/>
      <c r="B31" s="99"/>
      <c r="C31" s="98"/>
      <c r="D31" s="98"/>
      <c r="E31" s="597" t="s">
        <v>1</v>
      </c>
      <c r="F31" s="597"/>
      <c r="G31" s="597"/>
      <c r="H31" s="597"/>
      <c r="I31" s="98"/>
      <c r="J31" s="98"/>
      <c r="K31" s="98"/>
      <c r="L31" s="100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</row>
    <row r="32" spans="1:31" s="184" customFormat="1" ht="6.95" customHeight="1" x14ac:dyDescent="0.2">
      <c r="A32" s="259"/>
      <c r="B32" s="187"/>
      <c r="C32" s="259"/>
      <c r="D32" s="259"/>
      <c r="E32" s="259"/>
      <c r="F32" s="259"/>
      <c r="G32" s="259"/>
      <c r="H32" s="259"/>
      <c r="I32" s="259"/>
      <c r="J32" s="259"/>
      <c r="K32" s="259"/>
      <c r="L32" s="3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</row>
    <row r="33" spans="1:31" s="184" customFormat="1" ht="6.95" customHeight="1" x14ac:dyDescent="0.2">
      <c r="A33" s="259"/>
      <c r="B33" s="187"/>
      <c r="C33" s="259"/>
      <c r="D33" s="63"/>
      <c r="E33" s="63"/>
      <c r="F33" s="63"/>
      <c r="G33" s="63"/>
      <c r="H33" s="63"/>
      <c r="I33" s="63"/>
      <c r="J33" s="63"/>
      <c r="K33" s="63"/>
      <c r="L33" s="3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</row>
    <row r="34" spans="1:31" s="184" customFormat="1" ht="25.35" customHeight="1" x14ac:dyDescent="0.2">
      <c r="A34" s="259"/>
      <c r="B34" s="187"/>
      <c r="C34" s="259"/>
      <c r="D34" s="101" t="s">
        <v>30</v>
      </c>
      <c r="E34" s="259"/>
      <c r="F34" s="259"/>
      <c r="G34" s="259"/>
      <c r="H34" s="259"/>
      <c r="I34" s="259"/>
      <c r="J34" s="256"/>
      <c r="K34" s="259"/>
      <c r="L34" s="3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</row>
    <row r="35" spans="1:31" s="184" customFormat="1" ht="6.95" customHeight="1" x14ac:dyDescent="0.2">
      <c r="A35" s="259"/>
      <c r="B35" s="187"/>
      <c r="C35" s="259"/>
      <c r="D35" s="63"/>
      <c r="E35" s="63"/>
      <c r="F35" s="63"/>
      <c r="G35" s="63"/>
      <c r="H35" s="63"/>
      <c r="I35" s="63"/>
      <c r="J35" s="63"/>
      <c r="K35" s="63"/>
      <c r="L35" s="3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</row>
    <row r="36" spans="1:31" s="184" customFormat="1" ht="14.45" customHeight="1" x14ac:dyDescent="0.2">
      <c r="A36" s="259"/>
      <c r="B36" s="187"/>
      <c r="C36" s="259"/>
      <c r="D36" s="259"/>
      <c r="E36" s="259"/>
      <c r="F36" s="250" t="s">
        <v>32</v>
      </c>
      <c r="G36" s="259"/>
      <c r="H36" s="259"/>
      <c r="I36" s="250" t="s">
        <v>31</v>
      </c>
      <c r="J36" s="250" t="s">
        <v>33</v>
      </c>
      <c r="K36" s="259"/>
      <c r="L36" s="3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</row>
    <row r="37" spans="1:31" s="184" customFormat="1" ht="14.45" customHeight="1" x14ac:dyDescent="0.2">
      <c r="A37" s="259"/>
      <c r="B37" s="187"/>
      <c r="C37" s="259"/>
      <c r="D37" s="258" t="s">
        <v>34</v>
      </c>
      <c r="E37" s="32" t="s">
        <v>35</v>
      </c>
      <c r="F37" s="102">
        <f>ROUND((SUM(BE128:BE147)),  2)</f>
        <v>0</v>
      </c>
      <c r="G37" s="103"/>
      <c r="H37" s="103"/>
      <c r="I37" s="104">
        <v>0.2</v>
      </c>
      <c r="J37" s="102">
        <f>ROUND(((SUM(BE128:BE147))*I37),  2)</f>
        <v>0</v>
      </c>
      <c r="K37" s="259"/>
      <c r="L37" s="3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</row>
    <row r="38" spans="1:31" s="184" customFormat="1" ht="14.45" customHeight="1" x14ac:dyDescent="0.2">
      <c r="A38" s="259"/>
      <c r="B38" s="187"/>
      <c r="C38" s="259"/>
      <c r="D38" s="259"/>
      <c r="E38" s="32" t="s">
        <v>36</v>
      </c>
      <c r="F38" s="105"/>
      <c r="G38" s="259"/>
      <c r="H38" s="259"/>
      <c r="I38" s="106">
        <v>0.23</v>
      </c>
      <c r="J38" s="105"/>
      <c r="K38" s="259"/>
      <c r="L38" s="3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</row>
    <row r="39" spans="1:31" s="184" customFormat="1" ht="14.45" hidden="1" customHeight="1" x14ac:dyDescent="0.2">
      <c r="A39" s="259"/>
      <c r="B39" s="187"/>
      <c r="C39" s="259"/>
      <c r="D39" s="259"/>
      <c r="E39" s="257" t="s">
        <v>37</v>
      </c>
      <c r="F39" s="105">
        <f>ROUND((SUM(BG128:BG147)),  2)</f>
        <v>0</v>
      </c>
      <c r="G39" s="259"/>
      <c r="H39" s="259"/>
      <c r="I39" s="106">
        <v>0.2</v>
      </c>
      <c r="J39" s="105"/>
      <c r="K39" s="259"/>
      <c r="L39" s="3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</row>
    <row r="40" spans="1:31" s="184" customFormat="1" ht="14.45" hidden="1" customHeight="1" x14ac:dyDescent="0.2">
      <c r="A40" s="259"/>
      <c r="B40" s="187"/>
      <c r="C40" s="259"/>
      <c r="D40" s="259"/>
      <c r="E40" s="257" t="s">
        <v>38</v>
      </c>
      <c r="F40" s="105">
        <f>ROUND((SUM(BH128:BH147)),  2)</f>
        <v>0</v>
      </c>
      <c r="G40" s="259"/>
      <c r="H40" s="259"/>
      <c r="I40" s="106">
        <v>0.2</v>
      </c>
      <c r="J40" s="105"/>
      <c r="K40" s="259"/>
      <c r="L40" s="3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</row>
    <row r="41" spans="1:31" s="184" customFormat="1" ht="14.45" hidden="1" customHeight="1" x14ac:dyDescent="0.2">
      <c r="A41" s="259"/>
      <c r="B41" s="187"/>
      <c r="C41" s="259"/>
      <c r="D41" s="259"/>
      <c r="E41" s="32" t="s">
        <v>39</v>
      </c>
      <c r="F41" s="102">
        <f>ROUND((SUM(BI128:BI147)),  2)</f>
        <v>0</v>
      </c>
      <c r="G41" s="103"/>
      <c r="H41" s="103"/>
      <c r="I41" s="104">
        <v>0</v>
      </c>
      <c r="J41" s="102"/>
      <c r="K41" s="259"/>
      <c r="L41" s="3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</row>
    <row r="42" spans="1:31" s="184" customFormat="1" ht="6.95" customHeight="1" x14ac:dyDescent="0.2">
      <c r="A42" s="259"/>
      <c r="B42" s="187"/>
      <c r="C42" s="259"/>
      <c r="D42" s="259"/>
      <c r="E42" s="259"/>
      <c r="F42" s="259"/>
      <c r="G42" s="259"/>
      <c r="H42" s="259"/>
      <c r="I42" s="259"/>
      <c r="J42" s="259"/>
      <c r="K42" s="259"/>
      <c r="L42" s="3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</row>
    <row r="43" spans="1:31" s="184" customFormat="1" ht="25.35" customHeight="1" x14ac:dyDescent="0.2">
      <c r="A43" s="259"/>
      <c r="B43" s="187"/>
      <c r="C43" s="107"/>
      <c r="D43" s="108" t="s">
        <v>40</v>
      </c>
      <c r="E43" s="57"/>
      <c r="F43" s="57"/>
      <c r="G43" s="109" t="s">
        <v>41</v>
      </c>
      <c r="H43" s="110" t="s">
        <v>42</v>
      </c>
      <c r="I43" s="57"/>
      <c r="J43" s="111"/>
      <c r="K43" s="112"/>
      <c r="L43" s="3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</row>
    <row r="44" spans="1:31" s="184" customFormat="1" ht="14.45" customHeight="1" x14ac:dyDescent="0.2">
      <c r="A44" s="259"/>
      <c r="B44" s="187"/>
      <c r="C44" s="259"/>
      <c r="D44" s="259"/>
      <c r="E44" s="259"/>
      <c r="F44" s="259"/>
      <c r="G44" s="259"/>
      <c r="H44" s="259"/>
      <c r="I44" s="259"/>
      <c r="J44" s="259"/>
      <c r="K44" s="259"/>
      <c r="L44" s="3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</row>
    <row r="45" spans="1:31" ht="14.45" customHeight="1" x14ac:dyDescent="0.2">
      <c r="B45" s="17"/>
      <c r="L45" s="17"/>
    </row>
    <row r="46" spans="1:31" ht="14.45" customHeight="1" x14ac:dyDescent="0.2">
      <c r="B46" s="17"/>
      <c r="L46" s="17"/>
    </row>
    <row r="47" spans="1:31" ht="14.45" customHeight="1" x14ac:dyDescent="0.2">
      <c r="B47" s="17"/>
      <c r="L47" s="17"/>
    </row>
    <row r="48" spans="1:31" ht="14.45" customHeight="1" x14ac:dyDescent="0.2">
      <c r="B48" s="17"/>
      <c r="L48" s="17"/>
    </row>
    <row r="49" spans="1:31" ht="14.45" customHeight="1" x14ac:dyDescent="0.2">
      <c r="B49" s="17"/>
      <c r="L49" s="17"/>
    </row>
    <row r="50" spans="1:31" s="184" customFormat="1" ht="14.45" customHeight="1" x14ac:dyDescent="0.2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184" customFormat="1" ht="12.75" x14ac:dyDescent="0.2">
      <c r="A61" s="259"/>
      <c r="B61" s="187"/>
      <c r="C61" s="259"/>
      <c r="D61" s="42" t="s">
        <v>45</v>
      </c>
      <c r="E61" s="249"/>
      <c r="F61" s="113" t="s">
        <v>46</v>
      </c>
      <c r="G61" s="42" t="s">
        <v>45</v>
      </c>
      <c r="H61" s="249"/>
      <c r="I61" s="249"/>
      <c r="J61" s="114" t="s">
        <v>46</v>
      </c>
      <c r="K61" s="249"/>
      <c r="L61" s="3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184" customFormat="1" ht="12.75" x14ac:dyDescent="0.2">
      <c r="A65" s="259"/>
      <c r="B65" s="187"/>
      <c r="C65" s="259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59"/>
      <c r="T65" s="259"/>
      <c r="U65" s="259"/>
      <c r="V65" s="259"/>
      <c r="W65" s="259"/>
      <c r="X65" s="259"/>
      <c r="Y65" s="259"/>
      <c r="Z65" s="259"/>
      <c r="AA65" s="259"/>
      <c r="AB65" s="259"/>
      <c r="AC65" s="259"/>
      <c r="AD65" s="259"/>
      <c r="AE65" s="25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184" customFormat="1" ht="12.75" x14ac:dyDescent="0.2">
      <c r="A76" s="259"/>
      <c r="B76" s="187"/>
      <c r="C76" s="259"/>
      <c r="D76" s="42" t="s">
        <v>45</v>
      </c>
      <c r="E76" s="249"/>
      <c r="F76" s="113" t="s">
        <v>46</v>
      </c>
      <c r="G76" s="42" t="s">
        <v>45</v>
      </c>
      <c r="H76" s="249"/>
      <c r="I76" s="249"/>
      <c r="J76" s="114" t="s">
        <v>46</v>
      </c>
      <c r="K76" s="249"/>
      <c r="L76" s="3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</row>
    <row r="77" spans="1:31" s="184" customFormat="1" ht="14.45" customHeight="1" x14ac:dyDescent="0.2">
      <c r="A77" s="25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59"/>
      <c r="T77" s="259"/>
      <c r="U77" s="259"/>
      <c r="V77" s="259"/>
      <c r="W77" s="259"/>
      <c r="X77" s="259"/>
      <c r="Y77" s="259"/>
      <c r="Z77" s="259"/>
      <c r="AA77" s="259"/>
      <c r="AB77" s="259"/>
      <c r="AC77" s="259"/>
      <c r="AD77" s="259"/>
      <c r="AE77" s="259"/>
    </row>
    <row r="81" spans="1:31" s="184" customFormat="1" ht="6.95" customHeight="1" x14ac:dyDescent="0.2">
      <c r="A81" s="25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59"/>
      <c r="T81" s="259"/>
      <c r="U81" s="259"/>
      <c r="V81" s="259"/>
      <c r="W81" s="259"/>
      <c r="X81" s="259"/>
      <c r="Y81" s="259"/>
      <c r="Z81" s="259"/>
      <c r="AA81" s="259"/>
      <c r="AB81" s="259"/>
      <c r="AC81" s="259"/>
      <c r="AD81" s="259"/>
      <c r="AE81" s="259"/>
    </row>
    <row r="82" spans="1:31" s="184" customFormat="1" ht="24.95" customHeight="1" x14ac:dyDescent="0.2">
      <c r="A82" s="259"/>
      <c r="B82" s="187"/>
      <c r="C82" s="18" t="s">
        <v>136</v>
      </c>
      <c r="D82" s="259"/>
      <c r="E82" s="259"/>
      <c r="F82" s="259"/>
      <c r="G82" s="259"/>
      <c r="H82" s="259"/>
      <c r="I82" s="259"/>
      <c r="J82" s="259"/>
      <c r="K82" s="259"/>
      <c r="L82" s="39"/>
      <c r="S82" s="259"/>
      <c r="T82" s="259"/>
      <c r="U82" s="259"/>
      <c r="V82" s="259"/>
      <c r="W82" s="259"/>
      <c r="X82" s="259"/>
      <c r="Y82" s="259"/>
      <c r="Z82" s="259"/>
      <c r="AA82" s="259"/>
      <c r="AB82" s="259"/>
      <c r="AC82" s="259"/>
      <c r="AD82" s="259"/>
      <c r="AE82" s="259"/>
    </row>
    <row r="83" spans="1:31" s="184" customFormat="1" ht="6.95" customHeight="1" x14ac:dyDescent="0.2">
      <c r="A83" s="259"/>
      <c r="B83" s="187"/>
      <c r="C83" s="259"/>
      <c r="D83" s="259"/>
      <c r="E83" s="259"/>
      <c r="F83" s="259"/>
      <c r="G83" s="259"/>
      <c r="H83" s="259"/>
      <c r="I83" s="259"/>
      <c r="J83" s="259"/>
      <c r="K83" s="259"/>
      <c r="L83" s="39"/>
      <c r="S83" s="259"/>
      <c r="T83" s="259"/>
      <c r="U83" s="259"/>
      <c r="V83" s="259"/>
      <c r="W83" s="259"/>
      <c r="X83" s="259"/>
      <c r="Y83" s="259"/>
      <c r="Z83" s="259"/>
      <c r="AA83" s="259"/>
      <c r="AB83" s="259"/>
      <c r="AC83" s="259"/>
      <c r="AD83" s="259"/>
      <c r="AE83" s="259"/>
    </row>
    <row r="84" spans="1:31" s="184" customFormat="1" ht="12" customHeight="1" x14ac:dyDescent="0.2">
      <c r="A84" s="259"/>
      <c r="B84" s="187"/>
      <c r="C84" s="257" t="s">
        <v>13</v>
      </c>
      <c r="D84" s="259"/>
      <c r="E84" s="259"/>
      <c r="F84" s="259"/>
      <c r="G84" s="259"/>
      <c r="H84" s="259"/>
      <c r="I84" s="259"/>
      <c r="J84" s="259"/>
      <c r="K84" s="259"/>
      <c r="L84" s="39"/>
      <c r="S84" s="259"/>
      <c r="T84" s="259"/>
      <c r="U84" s="259"/>
      <c r="V84" s="259"/>
      <c r="W84" s="259"/>
      <c r="X84" s="259"/>
      <c r="Y84" s="259"/>
      <c r="Z84" s="259"/>
      <c r="AA84" s="259"/>
      <c r="AB84" s="259"/>
      <c r="AC84" s="259"/>
      <c r="AD84" s="259"/>
      <c r="AE84" s="259"/>
    </row>
    <row r="85" spans="1:31" s="184" customFormat="1" ht="16.5" customHeight="1" x14ac:dyDescent="0.2">
      <c r="A85" s="259"/>
      <c r="B85" s="187"/>
      <c r="C85" s="259"/>
      <c r="D85" s="259"/>
      <c r="E85" s="612" t="str">
        <f>E7</f>
        <v>SOŠ PZ Pezinok, rekonštrukcia ubytovne A a B</v>
      </c>
      <c r="F85" s="613"/>
      <c r="G85" s="613"/>
      <c r="H85" s="613"/>
      <c r="I85" s="259"/>
      <c r="J85" s="259"/>
      <c r="K85" s="259"/>
      <c r="L85" s="3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</row>
    <row r="86" spans="1:31" ht="12" customHeight="1" x14ac:dyDescent="0.2">
      <c r="B86" s="17"/>
      <c r="C86" s="257" t="s">
        <v>130</v>
      </c>
      <c r="L86" s="17"/>
    </row>
    <row r="87" spans="1:31" ht="16.5" customHeight="1" x14ac:dyDescent="0.2">
      <c r="B87" s="17"/>
      <c r="E87" s="612" t="s">
        <v>1902</v>
      </c>
      <c r="F87" s="594"/>
      <c r="G87" s="594"/>
      <c r="H87" s="594"/>
      <c r="L87" s="17"/>
    </row>
    <row r="88" spans="1:31" ht="12" customHeight="1" x14ac:dyDescent="0.2">
      <c r="B88" s="17"/>
      <c r="C88" s="257" t="s">
        <v>132</v>
      </c>
      <c r="L88" s="17"/>
    </row>
    <row r="89" spans="1:31" s="184" customFormat="1" ht="16.5" customHeight="1" x14ac:dyDescent="0.2">
      <c r="A89" s="259"/>
      <c r="B89" s="187"/>
      <c r="C89" s="259"/>
      <c r="D89" s="259"/>
      <c r="E89" s="614" t="s">
        <v>2233</v>
      </c>
      <c r="F89" s="615"/>
      <c r="G89" s="615"/>
      <c r="H89" s="615"/>
      <c r="I89" s="259"/>
      <c r="J89" s="259"/>
      <c r="K89" s="259"/>
      <c r="L89" s="39"/>
      <c r="S89" s="259"/>
      <c r="T89" s="259"/>
      <c r="U89" s="259"/>
      <c r="V89" s="259"/>
      <c r="W89" s="259"/>
      <c r="X89" s="259"/>
      <c r="Y89" s="259"/>
      <c r="Z89" s="259"/>
      <c r="AA89" s="259"/>
      <c r="AB89" s="259"/>
      <c r="AC89" s="259"/>
      <c r="AD89" s="259"/>
      <c r="AE89" s="259"/>
    </row>
    <row r="90" spans="1:31" s="184" customFormat="1" ht="12" customHeight="1" x14ac:dyDescent="0.2">
      <c r="A90" s="259"/>
      <c r="B90" s="187"/>
      <c r="C90" s="257" t="s">
        <v>134</v>
      </c>
      <c r="D90" s="259"/>
      <c r="E90" s="259"/>
      <c r="F90" s="259"/>
      <c r="G90" s="259"/>
      <c r="H90" s="259"/>
      <c r="I90" s="259"/>
      <c r="J90" s="259"/>
      <c r="K90" s="259"/>
      <c r="L90" s="39"/>
      <c r="S90" s="259"/>
      <c r="T90" s="259"/>
      <c r="U90" s="259"/>
      <c r="V90" s="259"/>
      <c r="W90" s="259"/>
      <c r="X90" s="259"/>
      <c r="Y90" s="259"/>
      <c r="Z90" s="259"/>
      <c r="AA90" s="259"/>
      <c r="AB90" s="259"/>
      <c r="AC90" s="259"/>
      <c r="AD90" s="259"/>
      <c r="AE90" s="259"/>
    </row>
    <row r="91" spans="1:31" s="184" customFormat="1" ht="16.5" customHeight="1" x14ac:dyDescent="0.2">
      <c r="A91" s="259"/>
      <c r="B91" s="187"/>
      <c r="C91" s="259"/>
      <c r="D91" s="259"/>
      <c r="E91" s="583" t="str">
        <f>E13</f>
        <v>02.05b - Hlasová signalizácia požiaru (HSP)</v>
      </c>
      <c r="F91" s="615"/>
      <c r="G91" s="615"/>
      <c r="H91" s="615"/>
      <c r="I91" s="259"/>
      <c r="J91" s="259"/>
      <c r="K91" s="259"/>
      <c r="L91" s="39"/>
      <c r="S91" s="259"/>
      <c r="T91" s="259"/>
      <c r="U91" s="259"/>
      <c r="V91" s="259"/>
      <c r="W91" s="259"/>
      <c r="X91" s="259"/>
      <c r="Y91" s="259"/>
      <c r="Z91" s="259"/>
      <c r="AA91" s="259"/>
      <c r="AB91" s="259"/>
      <c r="AC91" s="259"/>
      <c r="AD91" s="259"/>
      <c r="AE91" s="259"/>
    </row>
    <row r="92" spans="1:31" s="184" customFormat="1" ht="6.95" customHeight="1" x14ac:dyDescent="0.2">
      <c r="A92" s="259"/>
      <c r="B92" s="187"/>
      <c r="C92" s="259"/>
      <c r="D92" s="259"/>
      <c r="E92" s="259"/>
      <c r="F92" s="259"/>
      <c r="G92" s="259"/>
      <c r="H92" s="259"/>
      <c r="I92" s="259"/>
      <c r="J92" s="259"/>
      <c r="K92" s="259"/>
      <c r="L92" s="39"/>
      <c r="S92" s="259"/>
      <c r="T92" s="259"/>
      <c r="U92" s="259"/>
      <c r="V92" s="259"/>
      <c r="W92" s="259"/>
      <c r="X92" s="259"/>
      <c r="Y92" s="259"/>
      <c r="Z92" s="259"/>
      <c r="AA92" s="259"/>
      <c r="AB92" s="259"/>
      <c r="AC92" s="259"/>
      <c r="AD92" s="259"/>
      <c r="AE92" s="259"/>
    </row>
    <row r="93" spans="1:31" s="184" customFormat="1" ht="12" customHeight="1" x14ac:dyDescent="0.2">
      <c r="A93" s="259"/>
      <c r="B93" s="187"/>
      <c r="C93" s="257" t="s">
        <v>16</v>
      </c>
      <c r="D93" s="259"/>
      <c r="E93" s="259"/>
      <c r="F93" s="246" t="str">
        <f>F16</f>
        <v>Pezinok</v>
      </c>
      <c r="G93" s="259"/>
      <c r="H93" s="259"/>
      <c r="I93" s="257" t="s">
        <v>18</v>
      </c>
      <c r="J93" s="254" t="str">
        <f>IF(J16="","",J16)</f>
        <v/>
      </c>
      <c r="K93" s="259"/>
      <c r="L93" s="39"/>
      <c r="S93" s="259"/>
      <c r="T93" s="259"/>
      <c r="U93" s="259"/>
      <c r="V93" s="259"/>
      <c r="W93" s="259"/>
      <c r="X93" s="259"/>
      <c r="Y93" s="259"/>
      <c r="Z93" s="259"/>
      <c r="AA93" s="259"/>
      <c r="AB93" s="259"/>
      <c r="AC93" s="259"/>
      <c r="AD93" s="259"/>
      <c r="AE93" s="259"/>
    </row>
    <row r="94" spans="1:31" s="184" customFormat="1" ht="6.95" customHeight="1" x14ac:dyDescent="0.2">
      <c r="A94" s="259"/>
      <c r="B94" s="187"/>
      <c r="C94" s="259"/>
      <c r="D94" s="259"/>
      <c r="E94" s="259"/>
      <c r="F94" s="259"/>
      <c r="G94" s="259"/>
      <c r="H94" s="259"/>
      <c r="I94" s="259"/>
      <c r="J94" s="259"/>
      <c r="K94" s="259"/>
      <c r="L94" s="39"/>
      <c r="S94" s="259"/>
      <c r="T94" s="259"/>
      <c r="U94" s="259"/>
      <c r="V94" s="259"/>
      <c r="W94" s="259"/>
      <c r="X94" s="259"/>
      <c r="Y94" s="259"/>
      <c r="Z94" s="259"/>
      <c r="AA94" s="259"/>
      <c r="AB94" s="259"/>
      <c r="AC94" s="259"/>
      <c r="AD94" s="259"/>
      <c r="AE94" s="259"/>
    </row>
    <row r="95" spans="1:31" s="184" customFormat="1" ht="25.7" customHeight="1" x14ac:dyDescent="0.2">
      <c r="A95" s="259"/>
      <c r="B95" s="187"/>
      <c r="C95" s="257" t="s">
        <v>19</v>
      </c>
      <c r="D95" s="259"/>
      <c r="E95" s="259"/>
      <c r="F95" s="246" t="str">
        <f>E19</f>
        <v xml:space="preserve"> </v>
      </c>
      <c r="G95" s="259"/>
      <c r="H95" s="259"/>
      <c r="I95" s="257" t="s">
        <v>24</v>
      </c>
      <c r="J95" s="248" t="str">
        <f>E25</f>
        <v>Ing. arch. Rudolf Melčak, SKA</v>
      </c>
      <c r="K95" s="259"/>
      <c r="L95" s="39"/>
      <c r="S95" s="259"/>
      <c r="T95" s="259"/>
      <c r="U95" s="259"/>
      <c r="V95" s="259"/>
      <c r="W95" s="259"/>
      <c r="X95" s="259"/>
      <c r="Y95" s="259"/>
      <c r="Z95" s="259"/>
      <c r="AA95" s="259"/>
      <c r="AB95" s="259"/>
      <c r="AC95" s="259"/>
      <c r="AD95" s="259"/>
      <c r="AE95" s="259"/>
    </row>
    <row r="96" spans="1:31" s="184" customFormat="1" ht="15.2" customHeight="1" x14ac:dyDescent="0.2">
      <c r="A96" s="259"/>
      <c r="B96" s="187"/>
      <c r="C96" s="257" t="s">
        <v>23</v>
      </c>
      <c r="D96" s="259"/>
      <c r="E96" s="259"/>
      <c r="F96" s="246" t="str">
        <f>IF(E22="","",E22)</f>
        <v xml:space="preserve"> </v>
      </c>
      <c r="G96" s="259"/>
      <c r="H96" s="259"/>
      <c r="I96" s="257" t="s">
        <v>27</v>
      </c>
      <c r="J96" s="248" t="str">
        <f>E28</f>
        <v>Rosoft s.r.o.</v>
      </c>
      <c r="K96" s="259"/>
      <c r="L96" s="39"/>
      <c r="S96" s="259"/>
      <c r="T96" s="259"/>
      <c r="U96" s="259"/>
      <c r="V96" s="259"/>
      <c r="W96" s="259"/>
      <c r="X96" s="259"/>
      <c r="Y96" s="259"/>
      <c r="Z96" s="259"/>
      <c r="AA96" s="259"/>
      <c r="AB96" s="259"/>
      <c r="AC96" s="259"/>
      <c r="AD96" s="259"/>
      <c r="AE96" s="259"/>
    </row>
    <row r="97" spans="1:47" s="184" customFormat="1" ht="10.35" customHeight="1" x14ac:dyDescent="0.2">
      <c r="A97" s="259"/>
      <c r="B97" s="187"/>
      <c r="C97" s="259"/>
      <c r="D97" s="259"/>
      <c r="E97" s="259"/>
      <c r="F97" s="259"/>
      <c r="G97" s="259"/>
      <c r="H97" s="259"/>
      <c r="I97" s="259"/>
      <c r="J97" s="259"/>
      <c r="K97" s="259"/>
      <c r="L97" s="39"/>
      <c r="S97" s="259"/>
      <c r="T97" s="259"/>
      <c r="U97" s="259"/>
      <c r="V97" s="259"/>
      <c r="W97" s="259"/>
      <c r="X97" s="259"/>
      <c r="Y97" s="259"/>
      <c r="Z97" s="259"/>
      <c r="AA97" s="259"/>
      <c r="AB97" s="259"/>
      <c r="AC97" s="259"/>
      <c r="AD97" s="259"/>
      <c r="AE97" s="259"/>
    </row>
    <row r="98" spans="1:47" s="184" customFormat="1" ht="29.25" customHeight="1" x14ac:dyDescent="0.2">
      <c r="A98" s="259"/>
      <c r="B98" s="187"/>
      <c r="C98" s="115" t="s">
        <v>137</v>
      </c>
      <c r="D98" s="107"/>
      <c r="E98" s="107"/>
      <c r="F98" s="107"/>
      <c r="G98" s="107"/>
      <c r="H98" s="107"/>
      <c r="I98" s="107"/>
      <c r="J98" s="116" t="s">
        <v>138</v>
      </c>
      <c r="K98" s="107"/>
      <c r="L98" s="39"/>
      <c r="S98" s="259"/>
      <c r="T98" s="259"/>
      <c r="U98" s="259"/>
      <c r="V98" s="259"/>
      <c r="W98" s="259"/>
      <c r="X98" s="259"/>
      <c r="Y98" s="259"/>
      <c r="Z98" s="259"/>
      <c r="AA98" s="259"/>
      <c r="AB98" s="259"/>
      <c r="AC98" s="259"/>
      <c r="AD98" s="259"/>
      <c r="AE98" s="259"/>
    </row>
    <row r="99" spans="1:47" s="184" customFormat="1" ht="10.35" customHeight="1" x14ac:dyDescent="0.2">
      <c r="A99" s="259"/>
      <c r="B99" s="187"/>
      <c r="C99" s="259"/>
      <c r="D99" s="259"/>
      <c r="E99" s="259"/>
      <c r="F99" s="259"/>
      <c r="G99" s="259"/>
      <c r="H99" s="259"/>
      <c r="I99" s="259"/>
      <c r="J99" s="259"/>
      <c r="K99" s="259"/>
      <c r="L99" s="39"/>
      <c r="S99" s="259"/>
      <c r="T99" s="259"/>
      <c r="U99" s="259"/>
      <c r="V99" s="259"/>
      <c r="W99" s="259"/>
      <c r="X99" s="259"/>
      <c r="Y99" s="259"/>
      <c r="Z99" s="259"/>
      <c r="AA99" s="259"/>
      <c r="AB99" s="259"/>
      <c r="AC99" s="259"/>
      <c r="AD99" s="259"/>
      <c r="AE99" s="259"/>
    </row>
    <row r="100" spans="1:47" s="184" customFormat="1" ht="22.9" customHeight="1" x14ac:dyDescent="0.2">
      <c r="A100" s="259"/>
      <c r="B100" s="187"/>
      <c r="C100" s="117" t="s">
        <v>139</v>
      </c>
      <c r="D100" s="259"/>
      <c r="E100" s="259"/>
      <c r="F100" s="259"/>
      <c r="G100" s="259"/>
      <c r="H100" s="259"/>
      <c r="I100" s="259"/>
      <c r="J100" s="256"/>
      <c r="K100" s="259"/>
      <c r="L100" s="39"/>
      <c r="S100" s="259"/>
      <c r="T100" s="259"/>
      <c r="U100" s="259"/>
      <c r="V100" s="259"/>
      <c r="W100" s="259"/>
      <c r="X100" s="259"/>
      <c r="Y100" s="259"/>
      <c r="Z100" s="259"/>
      <c r="AA100" s="259"/>
      <c r="AB100" s="259"/>
      <c r="AC100" s="259"/>
      <c r="AD100" s="259"/>
      <c r="AE100" s="259"/>
      <c r="AU100" s="185"/>
    </row>
    <row r="101" spans="1:47" s="9" customFormat="1" ht="24.95" customHeight="1" x14ac:dyDescent="0.2">
      <c r="B101" s="118"/>
      <c r="D101" s="119" t="s">
        <v>2244</v>
      </c>
      <c r="E101" s="120"/>
      <c r="F101" s="120"/>
      <c r="G101" s="120"/>
      <c r="H101" s="120"/>
      <c r="I101" s="120"/>
      <c r="J101" s="121"/>
      <c r="L101" s="118"/>
    </row>
    <row r="102" spans="1:47" s="244" customFormat="1" ht="19.899999999999999" customHeight="1" x14ac:dyDescent="0.2">
      <c r="B102" s="122"/>
      <c r="D102" s="123" t="s">
        <v>1514</v>
      </c>
      <c r="E102" s="124"/>
      <c r="F102" s="124"/>
      <c r="G102" s="124"/>
      <c r="H102" s="124"/>
      <c r="I102" s="124"/>
      <c r="J102" s="125"/>
      <c r="L102" s="122"/>
    </row>
    <row r="103" spans="1:47" s="244" customFormat="1" ht="19.899999999999999" customHeight="1" x14ac:dyDescent="0.2">
      <c r="B103" s="122"/>
      <c r="D103" s="123" t="s">
        <v>1515</v>
      </c>
      <c r="E103" s="124"/>
      <c r="F103" s="124"/>
      <c r="G103" s="124"/>
      <c r="H103" s="124"/>
      <c r="I103" s="124"/>
      <c r="J103" s="125"/>
      <c r="L103" s="122"/>
    </row>
    <row r="104" spans="1:47" s="244" customFormat="1" ht="19.899999999999999" customHeight="1" x14ac:dyDescent="0.2">
      <c r="B104" s="122"/>
      <c r="D104" s="123" t="s">
        <v>1516</v>
      </c>
      <c r="E104" s="124"/>
      <c r="F104" s="124"/>
      <c r="G104" s="124"/>
      <c r="H104" s="124"/>
      <c r="I104" s="124"/>
      <c r="J104" s="125"/>
      <c r="L104" s="122"/>
    </row>
    <row r="105" spans="1:47" s="184" customFormat="1" ht="21.75" customHeight="1" x14ac:dyDescent="0.2">
      <c r="A105" s="259"/>
      <c r="B105" s="187"/>
      <c r="C105" s="259"/>
      <c r="D105" s="259"/>
      <c r="E105" s="259"/>
      <c r="F105" s="259"/>
      <c r="G105" s="259"/>
      <c r="H105" s="259"/>
      <c r="I105" s="259"/>
      <c r="J105" s="259"/>
      <c r="K105" s="259"/>
      <c r="L105" s="39"/>
      <c r="S105" s="259"/>
      <c r="T105" s="259"/>
      <c r="U105" s="259"/>
      <c r="V105" s="259"/>
      <c r="W105" s="259"/>
      <c r="X105" s="259"/>
      <c r="Y105" s="259"/>
      <c r="Z105" s="259"/>
      <c r="AA105" s="259"/>
      <c r="AB105" s="259"/>
      <c r="AC105" s="259"/>
      <c r="AD105" s="259"/>
      <c r="AE105" s="259"/>
    </row>
    <row r="106" spans="1:47" s="184" customFormat="1" ht="6.95" customHeight="1" x14ac:dyDescent="0.2">
      <c r="A106" s="259"/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9"/>
      <c r="S106" s="259"/>
      <c r="T106" s="259"/>
      <c r="U106" s="259"/>
      <c r="V106" s="259"/>
      <c r="W106" s="259"/>
      <c r="X106" s="259"/>
      <c r="Y106" s="259"/>
      <c r="Z106" s="259"/>
      <c r="AA106" s="259"/>
      <c r="AB106" s="259"/>
      <c r="AC106" s="259"/>
      <c r="AD106" s="259"/>
      <c r="AE106" s="259"/>
    </row>
    <row r="110" spans="1:47" s="184" customFormat="1" ht="6.95" customHeight="1" x14ac:dyDescent="0.2">
      <c r="A110" s="259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9"/>
      <c r="S110" s="259"/>
      <c r="T110" s="259"/>
      <c r="U110" s="259"/>
      <c r="V110" s="259"/>
      <c r="W110" s="259"/>
      <c r="X110" s="259"/>
      <c r="Y110" s="259"/>
      <c r="Z110" s="259"/>
      <c r="AA110" s="259"/>
      <c r="AB110" s="259"/>
      <c r="AC110" s="259"/>
      <c r="AD110" s="259"/>
      <c r="AE110" s="259"/>
    </row>
    <row r="111" spans="1:47" s="184" customFormat="1" ht="24.95" customHeight="1" x14ac:dyDescent="0.2">
      <c r="A111" s="259"/>
      <c r="B111" s="187"/>
      <c r="C111" s="18" t="s">
        <v>146</v>
      </c>
      <c r="D111" s="259"/>
      <c r="E111" s="259"/>
      <c r="F111" s="259"/>
      <c r="G111" s="259"/>
      <c r="H111" s="259"/>
      <c r="I111" s="259"/>
      <c r="J111" s="259"/>
      <c r="K111" s="259"/>
      <c r="L111" s="39"/>
      <c r="S111" s="259"/>
      <c r="T111" s="259"/>
      <c r="U111" s="259"/>
      <c r="V111" s="259"/>
      <c r="W111" s="259"/>
      <c r="X111" s="259"/>
      <c r="Y111" s="259"/>
      <c r="Z111" s="259"/>
      <c r="AA111" s="259"/>
      <c r="AB111" s="259"/>
      <c r="AC111" s="259"/>
      <c r="AD111" s="259"/>
      <c r="AE111" s="259"/>
    </row>
    <row r="112" spans="1:47" s="184" customFormat="1" ht="6.95" customHeight="1" x14ac:dyDescent="0.2">
      <c r="A112" s="259"/>
      <c r="B112" s="187"/>
      <c r="C112" s="259"/>
      <c r="D112" s="259"/>
      <c r="E112" s="259"/>
      <c r="F112" s="259"/>
      <c r="G112" s="259"/>
      <c r="H112" s="259"/>
      <c r="I112" s="259"/>
      <c r="J112" s="259"/>
      <c r="K112" s="259"/>
      <c r="L112" s="39"/>
      <c r="S112" s="259"/>
      <c r="T112" s="259"/>
      <c r="U112" s="259"/>
      <c r="V112" s="259"/>
      <c r="W112" s="259"/>
      <c r="X112" s="259"/>
      <c r="Y112" s="259"/>
      <c r="Z112" s="259"/>
      <c r="AA112" s="259"/>
      <c r="AB112" s="259"/>
      <c r="AC112" s="259"/>
      <c r="AD112" s="259"/>
      <c r="AE112" s="259"/>
    </row>
    <row r="113" spans="1:63" s="184" customFormat="1" ht="12" customHeight="1" x14ac:dyDescent="0.2">
      <c r="A113" s="259"/>
      <c r="B113" s="187"/>
      <c r="C113" s="257" t="s">
        <v>13</v>
      </c>
      <c r="D113" s="259"/>
      <c r="E113" s="259"/>
      <c r="F113" s="259"/>
      <c r="G113" s="259"/>
      <c r="H113" s="259"/>
      <c r="I113" s="259"/>
      <c r="J113" s="259"/>
      <c r="K113" s="259"/>
      <c r="L113" s="39"/>
      <c r="S113" s="259"/>
      <c r="T113" s="259"/>
      <c r="U113" s="259"/>
      <c r="V113" s="259"/>
      <c r="W113" s="259"/>
      <c r="X113" s="259"/>
      <c r="Y113" s="259"/>
      <c r="Z113" s="259"/>
      <c r="AA113" s="259"/>
      <c r="AB113" s="259"/>
      <c r="AC113" s="259"/>
      <c r="AD113" s="259"/>
      <c r="AE113" s="259"/>
    </row>
    <row r="114" spans="1:63" s="184" customFormat="1" ht="16.5" customHeight="1" x14ac:dyDescent="0.2">
      <c r="A114" s="259"/>
      <c r="B114" s="187"/>
      <c r="C114" s="259"/>
      <c r="D114" s="259"/>
      <c r="E114" s="612" t="str">
        <f>E7</f>
        <v>SOŠ PZ Pezinok, rekonštrukcia ubytovne A a B</v>
      </c>
      <c r="F114" s="613"/>
      <c r="G114" s="613"/>
      <c r="H114" s="613"/>
      <c r="I114" s="259"/>
      <c r="J114" s="259"/>
      <c r="K114" s="259"/>
      <c r="L114" s="39"/>
      <c r="S114" s="259"/>
      <c r="T114" s="259"/>
      <c r="U114" s="259"/>
      <c r="V114" s="259"/>
      <c r="W114" s="259"/>
      <c r="X114" s="259"/>
      <c r="Y114" s="259"/>
      <c r="Z114" s="259"/>
      <c r="AA114" s="259"/>
      <c r="AB114" s="259"/>
      <c r="AC114" s="259"/>
      <c r="AD114" s="259"/>
      <c r="AE114" s="259"/>
    </row>
    <row r="115" spans="1:63" ht="12" customHeight="1" x14ac:dyDescent="0.2">
      <c r="B115" s="17"/>
      <c r="C115" s="257" t="s">
        <v>130</v>
      </c>
      <c r="L115" s="17"/>
    </row>
    <row r="116" spans="1:63" ht="16.5" customHeight="1" x14ac:dyDescent="0.2">
      <c r="B116" s="17"/>
      <c r="E116" s="612" t="s">
        <v>1902</v>
      </c>
      <c r="F116" s="594"/>
      <c r="G116" s="594"/>
      <c r="H116" s="594"/>
      <c r="L116" s="17"/>
    </row>
    <row r="117" spans="1:63" ht="12" customHeight="1" x14ac:dyDescent="0.2">
      <c r="B117" s="17"/>
      <c r="C117" s="257" t="s">
        <v>132</v>
      </c>
      <c r="L117" s="17"/>
    </row>
    <row r="118" spans="1:63" s="184" customFormat="1" ht="16.5" customHeight="1" x14ac:dyDescent="0.2">
      <c r="A118" s="259"/>
      <c r="B118" s="187"/>
      <c r="C118" s="259"/>
      <c r="D118" s="259"/>
      <c r="E118" s="614" t="s">
        <v>2233</v>
      </c>
      <c r="F118" s="615"/>
      <c r="G118" s="615"/>
      <c r="H118" s="615"/>
      <c r="I118" s="259"/>
      <c r="J118" s="259"/>
      <c r="K118" s="259"/>
      <c r="L118" s="39"/>
      <c r="S118" s="259"/>
      <c r="T118" s="259"/>
      <c r="U118" s="259"/>
      <c r="V118" s="259"/>
      <c r="W118" s="259"/>
      <c r="X118" s="259"/>
      <c r="Y118" s="259"/>
      <c r="Z118" s="259"/>
      <c r="AA118" s="259"/>
      <c r="AB118" s="259"/>
      <c r="AC118" s="259"/>
      <c r="AD118" s="259"/>
      <c r="AE118" s="259"/>
    </row>
    <row r="119" spans="1:63" s="184" customFormat="1" ht="12" customHeight="1" x14ac:dyDescent="0.2">
      <c r="A119" s="259"/>
      <c r="B119" s="187"/>
      <c r="C119" s="257" t="s">
        <v>134</v>
      </c>
      <c r="D119" s="259"/>
      <c r="E119" s="259"/>
      <c r="F119" s="259"/>
      <c r="G119" s="259"/>
      <c r="H119" s="259"/>
      <c r="I119" s="259"/>
      <c r="J119" s="259"/>
      <c r="K119" s="259"/>
      <c r="L119" s="39"/>
      <c r="S119" s="259"/>
      <c r="T119" s="259"/>
      <c r="U119" s="259"/>
      <c r="V119" s="259"/>
      <c r="W119" s="259"/>
      <c r="X119" s="259"/>
      <c r="Y119" s="259"/>
      <c r="Z119" s="259"/>
      <c r="AA119" s="259"/>
      <c r="AB119" s="259"/>
      <c r="AC119" s="259"/>
      <c r="AD119" s="259"/>
      <c r="AE119" s="259"/>
    </row>
    <row r="120" spans="1:63" s="184" customFormat="1" ht="16.5" customHeight="1" x14ac:dyDescent="0.2">
      <c r="A120" s="259"/>
      <c r="B120" s="187"/>
      <c r="C120" s="259"/>
      <c r="D120" s="259"/>
      <c r="E120" s="583" t="str">
        <f>E13</f>
        <v>02.05b - Hlasová signalizácia požiaru (HSP)</v>
      </c>
      <c r="F120" s="615"/>
      <c r="G120" s="615"/>
      <c r="H120" s="615"/>
      <c r="I120" s="259"/>
      <c r="J120" s="259"/>
      <c r="K120" s="259"/>
      <c r="L120" s="39"/>
      <c r="S120" s="259"/>
      <c r="T120" s="259"/>
      <c r="U120" s="259"/>
      <c r="V120" s="259"/>
      <c r="W120" s="259"/>
      <c r="X120" s="259"/>
      <c r="Y120" s="259"/>
      <c r="Z120" s="259"/>
      <c r="AA120" s="259"/>
      <c r="AB120" s="259"/>
      <c r="AC120" s="259"/>
      <c r="AD120" s="259"/>
      <c r="AE120" s="259"/>
    </row>
    <row r="121" spans="1:63" s="184" customFormat="1" ht="6.95" customHeight="1" x14ac:dyDescent="0.2">
      <c r="A121" s="259"/>
      <c r="B121" s="187"/>
      <c r="C121" s="259"/>
      <c r="D121" s="259"/>
      <c r="E121" s="259"/>
      <c r="F121" s="259"/>
      <c r="G121" s="259"/>
      <c r="H121" s="259"/>
      <c r="I121" s="259"/>
      <c r="J121" s="259"/>
      <c r="K121" s="259"/>
      <c r="L121" s="39"/>
      <c r="S121" s="259"/>
      <c r="T121" s="259"/>
      <c r="U121" s="259"/>
      <c r="V121" s="259"/>
      <c r="W121" s="259"/>
      <c r="X121" s="259"/>
      <c r="Y121" s="259"/>
      <c r="Z121" s="259"/>
      <c r="AA121" s="259"/>
      <c r="AB121" s="259"/>
      <c r="AC121" s="259"/>
      <c r="AD121" s="259"/>
      <c r="AE121" s="259"/>
    </row>
    <row r="122" spans="1:63" s="184" customFormat="1" ht="12" customHeight="1" x14ac:dyDescent="0.2">
      <c r="A122" s="259"/>
      <c r="B122" s="187"/>
      <c r="C122" s="257" t="s">
        <v>16</v>
      </c>
      <c r="D122" s="259"/>
      <c r="E122" s="259"/>
      <c r="F122" s="246" t="str">
        <f>F16</f>
        <v>Pezinok</v>
      </c>
      <c r="G122" s="259"/>
      <c r="H122" s="259"/>
      <c r="I122" s="257" t="s">
        <v>18</v>
      </c>
      <c r="J122" s="254" t="str">
        <f>IF(J16="","",J16)</f>
        <v/>
      </c>
      <c r="K122" s="259"/>
      <c r="L122" s="39"/>
      <c r="S122" s="259"/>
      <c r="T122" s="259"/>
      <c r="U122" s="259"/>
      <c r="V122" s="259"/>
      <c r="W122" s="259"/>
      <c r="X122" s="259"/>
      <c r="Y122" s="259"/>
      <c r="Z122" s="259"/>
      <c r="AA122" s="259"/>
      <c r="AB122" s="259"/>
      <c r="AC122" s="259"/>
      <c r="AD122" s="259"/>
      <c r="AE122" s="259"/>
    </row>
    <row r="123" spans="1:63" s="184" customFormat="1" ht="6.95" customHeight="1" x14ac:dyDescent="0.2">
      <c r="A123" s="259"/>
      <c r="B123" s="187"/>
      <c r="C123" s="259"/>
      <c r="D123" s="259"/>
      <c r="E123" s="259"/>
      <c r="F123" s="259"/>
      <c r="G123" s="259"/>
      <c r="H123" s="259"/>
      <c r="I123" s="259"/>
      <c r="J123" s="259"/>
      <c r="K123" s="259"/>
      <c r="L123" s="39"/>
      <c r="S123" s="259"/>
      <c r="T123" s="259"/>
      <c r="U123" s="259"/>
      <c r="V123" s="259"/>
      <c r="W123" s="259"/>
      <c r="X123" s="259"/>
      <c r="Y123" s="259"/>
      <c r="Z123" s="259"/>
      <c r="AA123" s="259"/>
      <c r="AB123" s="259"/>
      <c r="AC123" s="259"/>
      <c r="AD123" s="259"/>
      <c r="AE123" s="259"/>
    </row>
    <row r="124" spans="1:63" s="184" customFormat="1" ht="25.7" customHeight="1" x14ac:dyDescent="0.2">
      <c r="A124" s="259"/>
      <c r="B124" s="187"/>
      <c r="C124" s="257" t="s">
        <v>19</v>
      </c>
      <c r="D124" s="259"/>
      <c r="E124" s="259"/>
      <c r="F124" s="246" t="str">
        <f>E19</f>
        <v xml:space="preserve"> </v>
      </c>
      <c r="G124" s="259"/>
      <c r="H124" s="259"/>
      <c r="I124" s="257" t="s">
        <v>24</v>
      </c>
      <c r="J124" s="248" t="str">
        <f>E25</f>
        <v>Ing. arch. Rudolf Melčak, SKA</v>
      </c>
      <c r="K124" s="259"/>
      <c r="L124" s="39"/>
      <c r="S124" s="259"/>
      <c r="T124" s="259"/>
      <c r="U124" s="259"/>
      <c r="V124" s="259"/>
      <c r="W124" s="259"/>
      <c r="X124" s="259"/>
      <c r="Y124" s="259"/>
      <c r="Z124" s="259"/>
      <c r="AA124" s="259"/>
      <c r="AB124" s="259"/>
      <c r="AC124" s="259"/>
      <c r="AD124" s="259"/>
      <c r="AE124" s="259"/>
    </row>
    <row r="125" spans="1:63" s="184" customFormat="1" ht="15.2" customHeight="1" x14ac:dyDescent="0.2">
      <c r="A125" s="259"/>
      <c r="B125" s="187"/>
      <c r="C125" s="257" t="s">
        <v>23</v>
      </c>
      <c r="D125" s="259"/>
      <c r="E125" s="259"/>
      <c r="F125" s="246" t="str">
        <f>IF(E22="","",E22)</f>
        <v xml:space="preserve"> </v>
      </c>
      <c r="G125" s="259"/>
      <c r="H125" s="259"/>
      <c r="I125" s="257" t="s">
        <v>27</v>
      </c>
      <c r="J125" s="248" t="str">
        <f>E28</f>
        <v>Rosoft s.r.o.</v>
      </c>
      <c r="K125" s="259"/>
      <c r="L125" s="39"/>
      <c r="S125" s="259"/>
      <c r="T125" s="259"/>
      <c r="U125" s="259"/>
      <c r="V125" s="259"/>
      <c r="W125" s="259"/>
      <c r="X125" s="259"/>
      <c r="Y125" s="259"/>
      <c r="Z125" s="259"/>
      <c r="AA125" s="259"/>
      <c r="AB125" s="259"/>
      <c r="AC125" s="259"/>
      <c r="AD125" s="259"/>
      <c r="AE125" s="259"/>
    </row>
    <row r="126" spans="1:63" s="184" customFormat="1" ht="10.35" customHeight="1" x14ac:dyDescent="0.2">
      <c r="A126" s="259"/>
      <c r="B126" s="187"/>
      <c r="C126" s="259"/>
      <c r="D126" s="259"/>
      <c r="E126" s="259"/>
      <c r="F126" s="259"/>
      <c r="G126" s="259"/>
      <c r="H126" s="259"/>
      <c r="I126" s="259"/>
      <c r="J126" s="259"/>
      <c r="K126" s="259"/>
      <c r="L126" s="39"/>
      <c r="S126" s="259"/>
      <c r="T126" s="259"/>
      <c r="U126" s="259"/>
      <c r="V126" s="259"/>
      <c r="W126" s="259"/>
      <c r="X126" s="259"/>
      <c r="Y126" s="259"/>
      <c r="Z126" s="259"/>
      <c r="AA126" s="259"/>
      <c r="AB126" s="259"/>
      <c r="AC126" s="259"/>
      <c r="AD126" s="259"/>
      <c r="AE126" s="259"/>
    </row>
    <row r="127" spans="1:63" s="11" customFormat="1" ht="29.25" customHeight="1" x14ac:dyDescent="0.2">
      <c r="A127" s="126"/>
      <c r="B127" s="127"/>
      <c r="C127" s="128" t="s">
        <v>147</v>
      </c>
      <c r="D127" s="129" t="s">
        <v>55</v>
      </c>
      <c r="E127" s="129" t="s">
        <v>51</v>
      </c>
      <c r="F127" s="129" t="s">
        <v>52</v>
      </c>
      <c r="G127" s="129" t="s">
        <v>148</v>
      </c>
      <c r="H127" s="129" t="s">
        <v>149</v>
      </c>
      <c r="I127" s="129" t="s">
        <v>150</v>
      </c>
      <c r="J127" s="130" t="s">
        <v>138</v>
      </c>
      <c r="K127" s="131" t="s">
        <v>151</v>
      </c>
      <c r="L127" s="132"/>
      <c r="M127" s="59"/>
      <c r="N127" s="60"/>
      <c r="O127" s="60"/>
      <c r="P127" s="60"/>
      <c r="Q127" s="60"/>
      <c r="R127" s="60"/>
      <c r="S127" s="60"/>
      <c r="T127" s="61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</row>
    <row r="128" spans="1:63" s="184" customFormat="1" ht="22.9" customHeight="1" x14ac:dyDescent="0.25">
      <c r="A128" s="259"/>
      <c r="B128" s="187"/>
      <c r="C128" s="66" t="s">
        <v>139</v>
      </c>
      <c r="D128" s="259"/>
      <c r="E128" s="259"/>
      <c r="F128" s="259"/>
      <c r="G128" s="259"/>
      <c r="H128" s="259"/>
      <c r="I128" s="259"/>
      <c r="J128" s="133"/>
      <c r="K128" s="259"/>
      <c r="L128" s="187"/>
      <c r="M128" s="62"/>
      <c r="N128" s="53"/>
      <c r="O128" s="63"/>
      <c r="P128" s="134"/>
      <c r="Q128" s="63"/>
      <c r="R128" s="134"/>
      <c r="S128" s="63"/>
      <c r="T128" s="135"/>
      <c r="U128" s="259"/>
      <c r="V128" s="259"/>
      <c r="W128" s="259"/>
      <c r="X128" s="259"/>
      <c r="Y128" s="259"/>
      <c r="Z128" s="259"/>
      <c r="AA128" s="259"/>
      <c r="AB128" s="259"/>
      <c r="AC128" s="259"/>
      <c r="AD128" s="259"/>
      <c r="AE128" s="259"/>
      <c r="AT128" s="185"/>
      <c r="AU128" s="185"/>
      <c r="BK128" s="136"/>
    </row>
    <row r="129" spans="1:65" s="12" customFormat="1" ht="25.9" customHeight="1" x14ac:dyDescent="0.2">
      <c r="B129" s="137"/>
      <c r="D129" s="138" t="s">
        <v>69</v>
      </c>
      <c r="E129" s="139" t="s">
        <v>69</v>
      </c>
      <c r="F129" s="139" t="s">
        <v>2245</v>
      </c>
      <c r="J129" s="140"/>
      <c r="L129" s="625"/>
      <c r="M129" s="626"/>
      <c r="N129" s="626"/>
      <c r="O129" s="626"/>
      <c r="P129" s="626"/>
      <c r="Q129" s="626"/>
      <c r="R129" s="626"/>
      <c r="S129" s="626"/>
      <c r="T129" s="626"/>
      <c r="U129" s="626"/>
      <c r="V129" s="626"/>
      <c r="W129" s="626"/>
      <c r="X129" s="626"/>
      <c r="Y129" s="626"/>
      <c r="AR129" s="138"/>
      <c r="AT129" s="145"/>
      <c r="AU129" s="145"/>
      <c r="AY129" s="138"/>
      <c r="BK129" s="146"/>
    </row>
    <row r="130" spans="1:65" s="12" customFormat="1" ht="22.9" customHeight="1" x14ac:dyDescent="0.2">
      <c r="B130" s="137"/>
      <c r="D130" s="138" t="s">
        <v>69</v>
      </c>
      <c r="E130" s="147" t="s">
        <v>474</v>
      </c>
      <c r="F130" s="147" t="s">
        <v>1518</v>
      </c>
      <c r="J130" s="148"/>
      <c r="L130" s="137"/>
      <c r="M130" s="141"/>
      <c r="N130" s="142"/>
      <c r="O130" s="142"/>
      <c r="P130" s="143"/>
      <c r="Q130" s="142"/>
      <c r="R130" s="143"/>
      <c r="S130" s="142"/>
      <c r="T130" s="144"/>
      <c r="AR130" s="138"/>
      <c r="AT130" s="145"/>
      <c r="AU130" s="145"/>
      <c r="AY130" s="138"/>
      <c r="BK130" s="146"/>
    </row>
    <row r="131" spans="1:65" s="184" customFormat="1" ht="62.65" customHeight="1" x14ac:dyDescent="0.2">
      <c r="A131" s="259"/>
      <c r="B131" s="188"/>
      <c r="C131" s="189" t="s">
        <v>165</v>
      </c>
      <c r="D131" s="189" t="s">
        <v>162</v>
      </c>
      <c r="E131" s="151" t="s">
        <v>1575</v>
      </c>
      <c r="F131" s="152" t="s">
        <v>1576</v>
      </c>
      <c r="G131" s="153" t="s">
        <v>266</v>
      </c>
      <c r="H131" s="190">
        <v>36</v>
      </c>
      <c r="I131" s="191"/>
      <c r="J131" s="191"/>
      <c r="K131" s="192"/>
      <c r="L131" s="187"/>
      <c r="M131" s="193"/>
      <c r="N131" s="194"/>
      <c r="O131" s="195"/>
      <c r="P131" s="195"/>
      <c r="Q131" s="195"/>
      <c r="R131" s="195"/>
      <c r="S131" s="195"/>
      <c r="T131" s="196"/>
      <c r="U131" s="259"/>
      <c r="V131" s="259"/>
      <c r="W131" s="259"/>
      <c r="X131" s="259"/>
      <c r="Y131" s="259"/>
      <c r="Z131" s="259"/>
      <c r="AA131" s="259"/>
      <c r="AB131" s="259"/>
      <c r="AC131" s="259"/>
      <c r="AD131" s="259"/>
      <c r="AE131" s="259"/>
      <c r="AR131" s="197"/>
      <c r="AT131" s="197"/>
      <c r="AU131" s="197"/>
      <c r="AY131" s="185"/>
      <c r="BE131" s="198"/>
      <c r="BF131" s="198"/>
      <c r="BG131" s="198"/>
      <c r="BH131" s="198"/>
      <c r="BI131" s="198"/>
      <c r="BJ131" s="185"/>
      <c r="BK131" s="198"/>
      <c r="BL131" s="185"/>
      <c r="BM131" s="197"/>
    </row>
    <row r="132" spans="1:65" s="184" customFormat="1" ht="62.65" customHeight="1" x14ac:dyDescent="0.2">
      <c r="A132" s="259"/>
      <c r="B132" s="188"/>
      <c r="C132" s="189" t="s">
        <v>177</v>
      </c>
      <c r="D132" s="189" t="s">
        <v>162</v>
      </c>
      <c r="E132" s="151" t="s">
        <v>1577</v>
      </c>
      <c r="F132" s="152" t="s">
        <v>1578</v>
      </c>
      <c r="G132" s="153" t="s">
        <v>266</v>
      </c>
      <c r="H132" s="190">
        <v>20</v>
      </c>
      <c r="I132" s="191"/>
      <c r="J132" s="191"/>
      <c r="K132" s="192"/>
      <c r="L132" s="187"/>
      <c r="M132" s="193"/>
      <c r="N132" s="194"/>
      <c r="O132" s="195"/>
      <c r="P132" s="195"/>
      <c r="Q132" s="195"/>
      <c r="R132" s="195"/>
      <c r="S132" s="195"/>
      <c r="T132" s="196"/>
      <c r="U132" s="259"/>
      <c r="V132" s="259"/>
      <c r="W132" s="259"/>
      <c r="X132" s="259"/>
      <c r="Y132" s="259"/>
      <c r="Z132" s="259"/>
      <c r="AA132" s="259"/>
      <c r="AB132" s="259"/>
      <c r="AC132" s="259"/>
      <c r="AD132" s="259"/>
      <c r="AE132" s="259"/>
      <c r="AR132" s="197" t="s">
        <v>478</v>
      </c>
      <c r="AT132" s="197" t="s">
        <v>162</v>
      </c>
      <c r="AU132" s="197" t="s">
        <v>82</v>
      </c>
      <c r="AY132" s="185" t="s">
        <v>160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85" t="s">
        <v>82</v>
      </c>
      <c r="BK132" s="198">
        <f>ROUND(I132*H132,2)</f>
        <v>0</v>
      </c>
      <c r="BL132" s="185" t="s">
        <v>478</v>
      </c>
      <c r="BM132" s="197" t="s">
        <v>199</v>
      </c>
    </row>
    <row r="133" spans="1:65" s="184" customFormat="1" ht="16.5" customHeight="1" x14ac:dyDescent="0.2">
      <c r="A133" s="259"/>
      <c r="B133" s="188"/>
      <c r="C133" s="189" t="s">
        <v>180</v>
      </c>
      <c r="D133" s="189" t="s">
        <v>162</v>
      </c>
      <c r="E133" s="151" t="s">
        <v>1579</v>
      </c>
      <c r="F133" s="152" t="s">
        <v>1580</v>
      </c>
      <c r="G133" s="153" t="s">
        <v>266</v>
      </c>
      <c r="H133" s="190">
        <v>56</v>
      </c>
      <c r="I133" s="191"/>
      <c r="J133" s="191"/>
      <c r="K133" s="192"/>
      <c r="L133" s="187"/>
      <c r="M133" s="193"/>
      <c r="N133" s="194"/>
      <c r="O133" s="195"/>
      <c r="P133" s="195"/>
      <c r="Q133" s="195"/>
      <c r="R133" s="195"/>
      <c r="S133" s="195"/>
      <c r="T133" s="196"/>
      <c r="U133" s="259"/>
      <c r="V133" s="259"/>
      <c r="W133" s="259"/>
      <c r="X133" s="259"/>
      <c r="Y133" s="259"/>
      <c r="Z133" s="259"/>
      <c r="AA133" s="259"/>
      <c r="AB133" s="259"/>
      <c r="AC133" s="259"/>
      <c r="AD133" s="259"/>
      <c r="AE133" s="259"/>
      <c r="AR133" s="197" t="s">
        <v>478</v>
      </c>
      <c r="AT133" s="197" t="s">
        <v>162</v>
      </c>
      <c r="AU133" s="197" t="s">
        <v>82</v>
      </c>
      <c r="AY133" s="185" t="s">
        <v>160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85" t="s">
        <v>82</v>
      </c>
      <c r="BK133" s="198">
        <f>ROUND(I133*H133,2)</f>
        <v>0</v>
      </c>
      <c r="BL133" s="185" t="s">
        <v>478</v>
      </c>
      <c r="BM133" s="197" t="s">
        <v>205</v>
      </c>
    </row>
    <row r="134" spans="1:65" s="184" customFormat="1" ht="16.5" customHeight="1" x14ac:dyDescent="0.2">
      <c r="A134" s="259"/>
      <c r="B134" s="188"/>
      <c r="C134" s="189" t="s">
        <v>183</v>
      </c>
      <c r="D134" s="189" t="s">
        <v>162</v>
      </c>
      <c r="E134" s="151" t="s">
        <v>1581</v>
      </c>
      <c r="F134" s="152" t="s">
        <v>1582</v>
      </c>
      <c r="G134" s="153" t="s">
        <v>266</v>
      </c>
      <c r="H134" s="190">
        <v>3</v>
      </c>
      <c r="I134" s="191"/>
      <c r="J134" s="191"/>
      <c r="K134" s="192"/>
      <c r="L134" s="187"/>
      <c r="M134" s="193"/>
      <c r="N134" s="194"/>
      <c r="O134" s="195"/>
      <c r="P134" s="195"/>
      <c r="Q134" s="195"/>
      <c r="R134" s="195"/>
      <c r="S134" s="195"/>
      <c r="T134" s="196"/>
      <c r="U134" s="259"/>
      <c r="V134" s="259"/>
      <c r="W134" s="259"/>
      <c r="X134" s="259"/>
      <c r="Y134" s="259"/>
      <c r="Z134" s="259"/>
      <c r="AA134" s="259"/>
      <c r="AB134" s="259"/>
      <c r="AC134" s="259"/>
      <c r="AD134" s="259"/>
      <c r="AE134" s="259"/>
      <c r="AR134" s="197" t="s">
        <v>478</v>
      </c>
      <c r="AT134" s="197" t="s">
        <v>162</v>
      </c>
      <c r="AU134" s="197" t="s">
        <v>82</v>
      </c>
      <c r="AY134" s="185" t="s">
        <v>160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85" t="s">
        <v>82</v>
      </c>
      <c r="BK134" s="198">
        <f>ROUND(I134*H134,2)</f>
        <v>0</v>
      </c>
      <c r="BL134" s="185" t="s">
        <v>478</v>
      </c>
      <c r="BM134" s="197" t="s">
        <v>211</v>
      </c>
    </row>
    <row r="135" spans="1:65" s="12" customFormat="1" ht="22.9" customHeight="1" x14ac:dyDescent="0.2">
      <c r="B135" s="137"/>
      <c r="D135" s="138" t="s">
        <v>69</v>
      </c>
      <c r="E135" s="147" t="s">
        <v>620</v>
      </c>
      <c r="F135" s="147" t="s">
        <v>1540</v>
      </c>
      <c r="J135" s="148"/>
      <c r="L135" s="137"/>
      <c r="M135" s="141"/>
      <c r="N135" s="142"/>
      <c r="O135" s="142"/>
      <c r="P135" s="143"/>
      <c r="Q135" s="142"/>
      <c r="R135" s="143"/>
      <c r="S135" s="142"/>
      <c r="T135" s="144"/>
      <c r="V135" s="279"/>
      <c r="AR135" s="138" t="s">
        <v>87</v>
      </c>
      <c r="AT135" s="145" t="s">
        <v>69</v>
      </c>
      <c r="AU135" s="145" t="s">
        <v>77</v>
      </c>
      <c r="AY135" s="138" t="s">
        <v>160</v>
      </c>
      <c r="BK135" s="146">
        <f>SUM(BK136:BK141)</f>
        <v>0</v>
      </c>
    </row>
    <row r="136" spans="1:65" s="184" customFormat="1" ht="39" customHeight="1" x14ac:dyDescent="0.2">
      <c r="A136" s="259"/>
      <c r="B136" s="188"/>
      <c r="C136" s="189" t="s">
        <v>196</v>
      </c>
      <c r="D136" s="189" t="s">
        <v>162</v>
      </c>
      <c r="E136" s="469" t="s">
        <v>3394</v>
      </c>
      <c r="F136" s="152" t="s">
        <v>1541</v>
      </c>
      <c r="G136" s="153" t="s">
        <v>295</v>
      </c>
      <c r="H136" s="190">
        <v>1110</v>
      </c>
      <c r="I136" s="191"/>
      <c r="J136" s="191"/>
      <c r="K136" s="192"/>
      <c r="L136" s="187"/>
      <c r="M136" s="193"/>
      <c r="N136" s="194"/>
      <c r="O136" s="195"/>
      <c r="P136" s="195"/>
      <c r="Q136" s="195"/>
      <c r="R136" s="195"/>
      <c r="S136" s="195"/>
      <c r="T136" s="196"/>
      <c r="U136" s="259"/>
      <c r="V136" s="259"/>
      <c r="W136" s="259"/>
      <c r="X136" s="259"/>
      <c r="Y136" s="259"/>
      <c r="Z136" s="259"/>
      <c r="AA136" s="259"/>
      <c r="AB136" s="259"/>
      <c r="AC136" s="259"/>
      <c r="AD136" s="259"/>
      <c r="AE136" s="259"/>
      <c r="AR136" s="197" t="s">
        <v>478</v>
      </c>
      <c r="AT136" s="197" t="s">
        <v>162</v>
      </c>
      <c r="AU136" s="197" t="s">
        <v>82</v>
      </c>
      <c r="AY136" s="185" t="s">
        <v>160</v>
      </c>
      <c r="BE136" s="198">
        <f t="shared" ref="BE136:BE141" si="0">IF(N136="základná",J136,0)</f>
        <v>0</v>
      </c>
      <c r="BF136" s="198">
        <f t="shared" ref="BF136:BF141" si="1">IF(N136="znížená",J136,0)</f>
        <v>0</v>
      </c>
      <c r="BG136" s="198">
        <f t="shared" ref="BG136:BG141" si="2">IF(N136="zákl. prenesená",J136,0)</f>
        <v>0</v>
      </c>
      <c r="BH136" s="198">
        <f t="shared" ref="BH136:BH141" si="3">IF(N136="zníž. prenesená",J136,0)</f>
        <v>0</v>
      </c>
      <c r="BI136" s="198">
        <f t="shared" ref="BI136:BI141" si="4">IF(N136="nulová",J136,0)</f>
        <v>0</v>
      </c>
      <c r="BJ136" s="185" t="s">
        <v>82</v>
      </c>
      <c r="BK136" s="198">
        <f t="shared" ref="BK136:BK141" si="5">ROUND(I136*H136,2)</f>
        <v>0</v>
      </c>
      <c r="BL136" s="185" t="s">
        <v>478</v>
      </c>
      <c r="BM136" s="197" t="s">
        <v>284</v>
      </c>
    </row>
    <row r="137" spans="1:65" s="184" customFormat="1" ht="16.5" customHeight="1" x14ac:dyDescent="0.2">
      <c r="A137" s="259"/>
      <c r="B137" s="188"/>
      <c r="C137" s="189" t="s">
        <v>199</v>
      </c>
      <c r="D137" s="189" t="s">
        <v>162</v>
      </c>
      <c r="E137" s="151" t="s">
        <v>1587</v>
      </c>
      <c r="F137" s="152" t="s">
        <v>1588</v>
      </c>
      <c r="G137" s="153" t="s">
        <v>266</v>
      </c>
      <c r="H137" s="190">
        <v>111</v>
      </c>
      <c r="I137" s="191"/>
      <c r="J137" s="191"/>
      <c r="K137" s="192"/>
      <c r="L137" s="187"/>
      <c r="M137" s="193"/>
      <c r="N137" s="194"/>
      <c r="O137" s="195"/>
      <c r="P137" s="195"/>
      <c r="Q137" s="195"/>
      <c r="R137" s="195"/>
      <c r="S137" s="195"/>
      <c r="T137" s="196"/>
      <c r="U137" s="259"/>
      <c r="V137" s="259"/>
      <c r="W137" s="259"/>
      <c r="X137" s="259"/>
      <c r="Y137" s="259"/>
      <c r="Z137" s="259"/>
      <c r="AA137" s="259"/>
      <c r="AB137" s="259"/>
      <c r="AC137" s="259"/>
      <c r="AD137" s="259"/>
      <c r="AE137" s="259"/>
      <c r="AR137" s="197" t="s">
        <v>478</v>
      </c>
      <c r="AT137" s="197" t="s">
        <v>162</v>
      </c>
      <c r="AU137" s="197" t="s">
        <v>82</v>
      </c>
      <c r="AY137" s="185" t="s">
        <v>160</v>
      </c>
      <c r="BE137" s="198">
        <f t="shared" si="0"/>
        <v>0</v>
      </c>
      <c r="BF137" s="198">
        <f t="shared" si="1"/>
        <v>0</v>
      </c>
      <c r="BG137" s="198">
        <f t="shared" si="2"/>
        <v>0</v>
      </c>
      <c r="BH137" s="198">
        <f t="shared" si="3"/>
        <v>0</v>
      </c>
      <c r="BI137" s="198">
        <f t="shared" si="4"/>
        <v>0</v>
      </c>
      <c r="BJ137" s="185" t="s">
        <v>82</v>
      </c>
      <c r="BK137" s="198">
        <f t="shared" si="5"/>
        <v>0</v>
      </c>
      <c r="BL137" s="185" t="s">
        <v>478</v>
      </c>
      <c r="BM137" s="197" t="s">
        <v>290</v>
      </c>
    </row>
    <row r="138" spans="1:65" s="184" customFormat="1" ht="37.9" customHeight="1" x14ac:dyDescent="0.2">
      <c r="A138" s="259"/>
      <c r="B138" s="188"/>
      <c r="C138" s="189" t="s">
        <v>202</v>
      </c>
      <c r="D138" s="189" t="s">
        <v>162</v>
      </c>
      <c r="E138" s="151" t="s">
        <v>1548</v>
      </c>
      <c r="F138" s="152" t="s">
        <v>1549</v>
      </c>
      <c r="G138" s="153" t="s">
        <v>266</v>
      </c>
      <c r="H138" s="190">
        <v>3700</v>
      </c>
      <c r="I138" s="191"/>
      <c r="J138" s="191"/>
      <c r="K138" s="192"/>
      <c r="L138" s="187"/>
      <c r="M138" s="193"/>
      <c r="N138" s="194"/>
      <c r="O138" s="195"/>
      <c r="P138" s="195"/>
      <c r="Q138" s="195"/>
      <c r="R138" s="195"/>
      <c r="S138" s="195"/>
      <c r="T138" s="196"/>
      <c r="U138" s="259"/>
      <c r="V138" s="259"/>
      <c r="W138" s="259"/>
      <c r="X138" s="259"/>
      <c r="Y138" s="259"/>
      <c r="Z138" s="259"/>
      <c r="AA138" s="259"/>
      <c r="AB138" s="259"/>
      <c r="AC138" s="259"/>
      <c r="AD138" s="259"/>
      <c r="AE138" s="259"/>
      <c r="AR138" s="197" t="s">
        <v>478</v>
      </c>
      <c r="AT138" s="197" t="s">
        <v>162</v>
      </c>
      <c r="AU138" s="197" t="s">
        <v>82</v>
      </c>
      <c r="AY138" s="185" t="s">
        <v>160</v>
      </c>
      <c r="BE138" s="198">
        <f t="shared" si="0"/>
        <v>0</v>
      </c>
      <c r="BF138" s="198">
        <f t="shared" si="1"/>
        <v>0</v>
      </c>
      <c r="BG138" s="198">
        <f t="shared" si="2"/>
        <v>0</v>
      </c>
      <c r="BH138" s="198">
        <f t="shared" si="3"/>
        <v>0</v>
      </c>
      <c r="BI138" s="198">
        <f t="shared" si="4"/>
        <v>0</v>
      </c>
      <c r="BJ138" s="185" t="s">
        <v>82</v>
      </c>
      <c r="BK138" s="198">
        <f t="shared" si="5"/>
        <v>0</v>
      </c>
      <c r="BL138" s="185" t="s">
        <v>478</v>
      </c>
      <c r="BM138" s="197" t="s">
        <v>296</v>
      </c>
    </row>
    <row r="139" spans="1:65" s="184" customFormat="1" ht="33" customHeight="1" x14ac:dyDescent="0.2">
      <c r="A139" s="259"/>
      <c r="B139" s="188"/>
      <c r="C139" s="189" t="s">
        <v>205</v>
      </c>
      <c r="D139" s="189" t="s">
        <v>162</v>
      </c>
      <c r="E139" s="151" t="s">
        <v>2246</v>
      </c>
      <c r="F139" s="152" t="s">
        <v>1551</v>
      </c>
      <c r="G139" s="153" t="s">
        <v>604</v>
      </c>
      <c r="H139" s="190">
        <v>1</v>
      </c>
      <c r="I139" s="191"/>
      <c r="J139" s="191"/>
      <c r="K139" s="192"/>
      <c r="L139" s="187"/>
      <c r="M139" s="193"/>
      <c r="N139" s="194"/>
      <c r="O139" s="195"/>
      <c r="P139" s="195"/>
      <c r="Q139" s="195"/>
      <c r="R139" s="195"/>
      <c r="S139" s="195"/>
      <c r="T139" s="196"/>
      <c r="U139" s="259"/>
      <c r="V139" s="259"/>
      <c r="W139" s="259"/>
      <c r="X139" s="259"/>
      <c r="Y139" s="259"/>
      <c r="Z139" s="259"/>
      <c r="AA139" s="259"/>
      <c r="AB139" s="259"/>
      <c r="AC139" s="259"/>
      <c r="AD139" s="259"/>
      <c r="AE139" s="259"/>
      <c r="AR139" s="197" t="s">
        <v>478</v>
      </c>
      <c r="AT139" s="197" t="s">
        <v>162</v>
      </c>
      <c r="AU139" s="197" t="s">
        <v>82</v>
      </c>
      <c r="AY139" s="185" t="s">
        <v>160</v>
      </c>
      <c r="BE139" s="198">
        <f t="shared" si="0"/>
        <v>0</v>
      </c>
      <c r="BF139" s="198">
        <f t="shared" si="1"/>
        <v>0</v>
      </c>
      <c r="BG139" s="198">
        <f t="shared" si="2"/>
        <v>0</v>
      </c>
      <c r="BH139" s="198">
        <f t="shared" si="3"/>
        <v>0</v>
      </c>
      <c r="BI139" s="198">
        <f t="shared" si="4"/>
        <v>0</v>
      </c>
      <c r="BJ139" s="185" t="s">
        <v>82</v>
      </c>
      <c r="BK139" s="198">
        <f t="shared" si="5"/>
        <v>0</v>
      </c>
      <c r="BL139" s="185" t="s">
        <v>478</v>
      </c>
      <c r="BM139" s="197" t="s">
        <v>263</v>
      </c>
    </row>
    <row r="140" spans="1:65" s="184" customFormat="1" ht="16.5" customHeight="1" x14ac:dyDescent="0.2">
      <c r="A140" s="259"/>
      <c r="B140" s="188"/>
      <c r="C140" s="189" t="s">
        <v>208</v>
      </c>
      <c r="D140" s="189" t="s">
        <v>162</v>
      </c>
      <c r="E140" s="151" t="s">
        <v>1552</v>
      </c>
      <c r="F140" s="152" t="s">
        <v>1553</v>
      </c>
      <c r="G140" s="153" t="s">
        <v>295</v>
      </c>
      <c r="H140" s="190">
        <v>450</v>
      </c>
      <c r="I140" s="191"/>
      <c r="J140" s="191"/>
      <c r="K140" s="192"/>
      <c r="L140" s="187"/>
      <c r="M140" s="193"/>
      <c r="N140" s="194"/>
      <c r="O140" s="195"/>
      <c r="P140" s="195"/>
      <c r="Q140" s="195"/>
      <c r="R140" s="195"/>
      <c r="S140" s="195"/>
      <c r="T140" s="196"/>
      <c r="U140" s="259"/>
      <c r="V140" s="259"/>
      <c r="W140" s="259"/>
      <c r="X140" s="259"/>
      <c r="Y140" s="259"/>
      <c r="Z140" s="259"/>
      <c r="AA140" s="259"/>
      <c r="AB140" s="259"/>
      <c r="AC140" s="259"/>
      <c r="AD140" s="259"/>
      <c r="AE140" s="259"/>
      <c r="AR140" s="197" t="s">
        <v>478</v>
      </c>
      <c r="AT140" s="197" t="s">
        <v>162</v>
      </c>
      <c r="AU140" s="197" t="s">
        <v>82</v>
      </c>
      <c r="AY140" s="185" t="s">
        <v>160</v>
      </c>
      <c r="BE140" s="198">
        <f t="shared" si="0"/>
        <v>0</v>
      </c>
      <c r="BF140" s="198">
        <f t="shared" si="1"/>
        <v>0</v>
      </c>
      <c r="BG140" s="198">
        <f t="shared" si="2"/>
        <v>0</v>
      </c>
      <c r="BH140" s="198">
        <f t="shared" si="3"/>
        <v>0</v>
      </c>
      <c r="BI140" s="198">
        <f t="shared" si="4"/>
        <v>0</v>
      </c>
      <c r="BJ140" s="185" t="s">
        <v>82</v>
      </c>
      <c r="BK140" s="198">
        <f t="shared" si="5"/>
        <v>0</v>
      </c>
      <c r="BL140" s="185" t="s">
        <v>478</v>
      </c>
      <c r="BM140" s="197" t="s">
        <v>310</v>
      </c>
    </row>
    <row r="141" spans="1:65" s="184" customFormat="1" ht="27.75" customHeight="1" x14ac:dyDescent="0.2">
      <c r="A141" s="259"/>
      <c r="B141" s="188"/>
      <c r="C141" s="189" t="s">
        <v>211</v>
      </c>
      <c r="D141" s="189" t="s">
        <v>162</v>
      </c>
      <c r="E141" s="151" t="s">
        <v>1554</v>
      </c>
      <c r="F141" s="152" t="s">
        <v>1637</v>
      </c>
      <c r="G141" s="153" t="s">
        <v>295</v>
      </c>
      <c r="H141" s="190">
        <v>40</v>
      </c>
      <c r="I141" s="191"/>
      <c r="J141" s="191"/>
      <c r="K141" s="192"/>
      <c r="L141" s="187"/>
      <c r="M141" s="193"/>
      <c r="N141" s="194"/>
      <c r="O141" s="195"/>
      <c r="P141" s="195"/>
      <c r="Q141" s="195"/>
      <c r="R141" s="195"/>
      <c r="S141" s="195"/>
      <c r="T141" s="196"/>
      <c r="U141" s="259"/>
      <c r="V141" s="259"/>
      <c r="W141" s="259"/>
      <c r="X141" s="259"/>
      <c r="Y141" s="259"/>
      <c r="Z141" s="259"/>
      <c r="AA141" s="259"/>
      <c r="AB141" s="259"/>
      <c r="AC141" s="259"/>
      <c r="AD141" s="259"/>
      <c r="AE141" s="259"/>
      <c r="AR141" s="197" t="s">
        <v>478</v>
      </c>
      <c r="AT141" s="197" t="s">
        <v>162</v>
      </c>
      <c r="AU141" s="197" t="s">
        <v>82</v>
      </c>
      <c r="AY141" s="185" t="s">
        <v>160</v>
      </c>
      <c r="BE141" s="198">
        <f t="shared" si="0"/>
        <v>0</v>
      </c>
      <c r="BF141" s="198">
        <f t="shared" si="1"/>
        <v>0</v>
      </c>
      <c r="BG141" s="198">
        <f t="shared" si="2"/>
        <v>0</v>
      </c>
      <c r="BH141" s="198">
        <f t="shared" si="3"/>
        <v>0</v>
      </c>
      <c r="BI141" s="198">
        <f t="shared" si="4"/>
        <v>0</v>
      </c>
      <c r="BJ141" s="185" t="s">
        <v>82</v>
      </c>
      <c r="BK141" s="198">
        <f t="shared" si="5"/>
        <v>0</v>
      </c>
      <c r="BL141" s="185" t="s">
        <v>478</v>
      </c>
      <c r="BM141" s="197" t="s">
        <v>316</v>
      </c>
    </row>
    <row r="142" spans="1:65" s="12" customFormat="1" ht="22.9" customHeight="1" x14ac:dyDescent="0.2">
      <c r="B142" s="137"/>
      <c r="D142" s="138" t="s">
        <v>69</v>
      </c>
      <c r="E142" s="147" t="s">
        <v>648</v>
      </c>
      <c r="F142" s="147" t="s">
        <v>1555</v>
      </c>
      <c r="J142" s="148"/>
      <c r="L142" s="137"/>
      <c r="M142" s="141"/>
      <c r="N142" s="142"/>
      <c r="O142" s="142"/>
      <c r="P142" s="143"/>
      <c r="Q142" s="142"/>
      <c r="R142" s="143"/>
      <c r="S142" s="142"/>
      <c r="T142" s="144"/>
      <c r="AR142" s="138" t="s">
        <v>87</v>
      </c>
      <c r="AT142" s="145" t="s">
        <v>69</v>
      </c>
      <c r="AU142" s="145" t="s">
        <v>77</v>
      </c>
      <c r="AY142" s="138" t="s">
        <v>160</v>
      </c>
      <c r="BK142" s="146">
        <f>SUM(BK143:BK147)</f>
        <v>0</v>
      </c>
    </row>
    <row r="143" spans="1:65" s="184" customFormat="1" ht="39" customHeight="1" x14ac:dyDescent="0.2">
      <c r="A143" s="259"/>
      <c r="B143" s="188"/>
      <c r="C143" s="189" t="s">
        <v>216</v>
      </c>
      <c r="D143" s="189" t="s">
        <v>162</v>
      </c>
      <c r="E143" s="151" t="s">
        <v>1556</v>
      </c>
      <c r="F143" s="152" t="s">
        <v>1636</v>
      </c>
      <c r="G143" s="153" t="s">
        <v>463</v>
      </c>
      <c r="H143" s="190">
        <v>40</v>
      </c>
      <c r="I143" s="191"/>
      <c r="J143" s="191"/>
      <c r="K143" s="192"/>
      <c r="L143" s="187"/>
      <c r="M143" s="193"/>
      <c r="N143" s="194"/>
      <c r="O143" s="195"/>
      <c r="P143" s="195"/>
      <c r="Q143" s="195"/>
      <c r="R143" s="195"/>
      <c r="S143" s="195"/>
      <c r="T143" s="196"/>
      <c r="U143" s="259"/>
      <c r="V143" s="259"/>
      <c r="W143" s="259"/>
      <c r="X143" s="259"/>
      <c r="Y143" s="259"/>
      <c r="Z143" s="259"/>
      <c r="AA143" s="259"/>
      <c r="AB143" s="259"/>
      <c r="AC143" s="259"/>
      <c r="AD143" s="259"/>
      <c r="AE143" s="259"/>
      <c r="AR143" s="197" t="s">
        <v>478</v>
      </c>
      <c r="AT143" s="197" t="s">
        <v>162</v>
      </c>
      <c r="AU143" s="197" t="s">
        <v>82</v>
      </c>
      <c r="AY143" s="185" t="s">
        <v>160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85" t="s">
        <v>82</v>
      </c>
      <c r="BK143" s="198">
        <f>ROUND(I143*H143,2)</f>
        <v>0</v>
      </c>
      <c r="BL143" s="185" t="s">
        <v>478</v>
      </c>
      <c r="BM143" s="197" t="s">
        <v>322</v>
      </c>
    </row>
    <row r="144" spans="1:65" s="184" customFormat="1" ht="51.75" customHeight="1" x14ac:dyDescent="0.2">
      <c r="A144" s="259"/>
      <c r="B144" s="188"/>
      <c r="C144" s="189" t="s">
        <v>7</v>
      </c>
      <c r="D144" s="189" t="s">
        <v>162</v>
      </c>
      <c r="E144" s="151" t="s">
        <v>2247</v>
      </c>
      <c r="F144" s="152" t="s">
        <v>1631</v>
      </c>
      <c r="G144" s="277" t="s">
        <v>604</v>
      </c>
      <c r="H144" s="190">
        <v>1</v>
      </c>
      <c r="I144" s="191"/>
      <c r="J144" s="191"/>
      <c r="K144" s="192"/>
      <c r="L144" s="187"/>
      <c r="M144" s="193"/>
      <c r="N144" s="194"/>
      <c r="O144" s="195"/>
      <c r="P144" s="195"/>
      <c r="Q144" s="195"/>
      <c r="R144" s="195"/>
      <c r="S144" s="195"/>
      <c r="T144" s="196"/>
      <c r="U144" s="259"/>
      <c r="V144" s="624"/>
      <c r="W144" s="624"/>
      <c r="X144" s="276"/>
      <c r="Y144" s="276"/>
      <c r="Z144" s="276"/>
      <c r="AA144" s="259"/>
      <c r="AB144" s="259"/>
      <c r="AC144" s="259"/>
      <c r="AD144" s="259"/>
      <c r="AE144" s="259"/>
      <c r="AR144" s="197" t="s">
        <v>478</v>
      </c>
      <c r="AT144" s="197" t="s">
        <v>162</v>
      </c>
      <c r="AU144" s="197" t="s">
        <v>82</v>
      </c>
      <c r="AY144" s="185" t="s">
        <v>160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85" t="s">
        <v>82</v>
      </c>
      <c r="BK144" s="198">
        <f>ROUND(I144*H144,2)</f>
        <v>0</v>
      </c>
      <c r="BL144" s="185" t="s">
        <v>478</v>
      </c>
      <c r="BM144" s="197" t="s">
        <v>328</v>
      </c>
    </row>
    <row r="145" spans="1:65" s="184" customFormat="1" ht="16.5" customHeight="1" x14ac:dyDescent="0.2">
      <c r="A145" s="259"/>
      <c r="B145" s="188"/>
      <c r="C145" s="189" t="s">
        <v>271</v>
      </c>
      <c r="D145" s="189" t="s">
        <v>162</v>
      </c>
      <c r="E145" s="151" t="s">
        <v>2248</v>
      </c>
      <c r="F145" s="152" t="s">
        <v>1633</v>
      </c>
      <c r="G145" s="277" t="s">
        <v>604</v>
      </c>
      <c r="H145" s="190">
        <v>1</v>
      </c>
      <c r="I145" s="191"/>
      <c r="J145" s="191"/>
      <c r="K145" s="192"/>
      <c r="L145" s="187"/>
      <c r="M145" s="193"/>
      <c r="N145" s="194"/>
      <c r="O145" s="195"/>
      <c r="P145" s="195"/>
      <c r="Q145" s="195"/>
      <c r="R145" s="195"/>
      <c r="S145" s="195"/>
      <c r="T145" s="196"/>
      <c r="U145" s="259"/>
      <c r="V145" s="624"/>
      <c r="W145" s="624"/>
      <c r="X145" s="276"/>
      <c r="Y145" s="276"/>
      <c r="Z145" s="276"/>
      <c r="AA145" s="259"/>
      <c r="AB145" s="259"/>
      <c r="AC145" s="259"/>
      <c r="AD145" s="259"/>
      <c r="AE145" s="259"/>
      <c r="AR145" s="197" t="s">
        <v>478</v>
      </c>
      <c r="AT145" s="197" t="s">
        <v>162</v>
      </c>
      <c r="AU145" s="197" t="s">
        <v>82</v>
      </c>
      <c r="AY145" s="185" t="s">
        <v>160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85" t="s">
        <v>82</v>
      </c>
      <c r="BK145" s="198">
        <f>ROUND(I145*H145,2)</f>
        <v>0</v>
      </c>
      <c r="BL145" s="185" t="s">
        <v>478</v>
      </c>
      <c r="BM145" s="197" t="s">
        <v>334</v>
      </c>
    </row>
    <row r="146" spans="1:65" s="184" customFormat="1" ht="16.5" customHeight="1" x14ac:dyDescent="0.2">
      <c r="A146" s="259"/>
      <c r="B146" s="188"/>
      <c r="C146" s="189" t="s">
        <v>274</v>
      </c>
      <c r="D146" s="189" t="s">
        <v>162</v>
      </c>
      <c r="E146" s="151" t="s">
        <v>2249</v>
      </c>
      <c r="F146" s="152" t="s">
        <v>1634</v>
      </c>
      <c r="G146" s="277" t="s">
        <v>604</v>
      </c>
      <c r="H146" s="190">
        <v>1</v>
      </c>
      <c r="I146" s="191"/>
      <c r="J146" s="191"/>
      <c r="K146" s="192"/>
      <c r="L146" s="187"/>
      <c r="M146" s="193"/>
      <c r="N146" s="194"/>
      <c r="O146" s="195"/>
      <c r="P146" s="195"/>
      <c r="Q146" s="195"/>
      <c r="R146" s="195"/>
      <c r="S146" s="195"/>
      <c r="T146" s="196"/>
      <c r="U146" s="259"/>
      <c r="V146" s="624"/>
      <c r="W146" s="624"/>
      <c r="X146" s="276"/>
      <c r="Y146" s="276"/>
      <c r="Z146" s="276"/>
      <c r="AA146" s="259"/>
      <c r="AB146" s="259"/>
      <c r="AC146" s="259"/>
      <c r="AD146" s="259"/>
      <c r="AE146" s="259"/>
      <c r="AR146" s="197" t="s">
        <v>478</v>
      </c>
      <c r="AT146" s="197" t="s">
        <v>162</v>
      </c>
      <c r="AU146" s="197" t="s">
        <v>82</v>
      </c>
      <c r="AY146" s="185" t="s">
        <v>160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85" t="s">
        <v>82</v>
      </c>
      <c r="BK146" s="198">
        <f>ROUND(I146*H146,2)</f>
        <v>0</v>
      </c>
      <c r="BL146" s="185" t="s">
        <v>478</v>
      </c>
      <c r="BM146" s="197" t="s">
        <v>340</v>
      </c>
    </row>
    <row r="147" spans="1:65" s="184" customFormat="1" ht="16.5" customHeight="1" x14ac:dyDescent="0.2">
      <c r="A147" s="259"/>
      <c r="B147" s="188"/>
      <c r="C147" s="189" t="s">
        <v>263</v>
      </c>
      <c r="D147" s="189" t="s">
        <v>162</v>
      </c>
      <c r="E147" s="151" t="s">
        <v>2250</v>
      </c>
      <c r="F147" s="152" t="s">
        <v>1561</v>
      </c>
      <c r="G147" s="153" t="s">
        <v>604</v>
      </c>
      <c r="H147" s="190">
        <v>1</v>
      </c>
      <c r="I147" s="191"/>
      <c r="J147" s="191"/>
      <c r="K147" s="192"/>
      <c r="L147" s="187"/>
      <c r="M147" s="193"/>
      <c r="N147" s="194"/>
      <c r="O147" s="195"/>
      <c r="P147" s="195"/>
      <c r="Q147" s="195"/>
      <c r="R147" s="195"/>
      <c r="S147" s="195"/>
      <c r="T147" s="196"/>
      <c r="U147" s="259"/>
      <c r="V147" s="276"/>
      <c r="W147" s="276"/>
      <c r="X147" s="276"/>
      <c r="Y147" s="627"/>
      <c r="Z147" s="627"/>
      <c r="AA147" s="259"/>
      <c r="AB147" s="259"/>
      <c r="AC147" s="259"/>
      <c r="AD147" s="259"/>
      <c r="AE147" s="259"/>
      <c r="AR147" s="197" t="s">
        <v>478</v>
      </c>
      <c r="AT147" s="197" t="s">
        <v>162</v>
      </c>
      <c r="AU147" s="197" t="s">
        <v>82</v>
      </c>
      <c r="AY147" s="185" t="s">
        <v>160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85" t="s">
        <v>82</v>
      </c>
      <c r="BK147" s="198">
        <f>ROUND(I147*H147,2)</f>
        <v>0</v>
      </c>
      <c r="BL147" s="185" t="s">
        <v>478</v>
      </c>
      <c r="BM147" s="197" t="s">
        <v>478</v>
      </c>
    </row>
    <row r="148" spans="1:65" s="184" customFormat="1" ht="6.95" customHeight="1" x14ac:dyDescent="0.2">
      <c r="A148" s="259"/>
      <c r="B148" s="44"/>
      <c r="C148" s="45"/>
      <c r="D148" s="45"/>
      <c r="E148" s="45"/>
      <c r="F148" s="45"/>
      <c r="G148" s="45"/>
      <c r="H148" s="45"/>
      <c r="I148" s="45"/>
      <c r="J148" s="45"/>
      <c r="K148" s="45"/>
      <c r="L148" s="187"/>
      <c r="M148" s="259"/>
      <c r="O148" s="259"/>
      <c r="P148" s="259"/>
      <c r="Q148" s="259"/>
      <c r="R148" s="259"/>
      <c r="S148" s="259"/>
      <c r="T148" s="259"/>
      <c r="U148" s="259"/>
      <c r="V148" s="259"/>
      <c r="W148" s="259"/>
      <c r="X148" s="259"/>
      <c r="Y148" s="259"/>
      <c r="Z148" s="259"/>
      <c r="AA148" s="259"/>
      <c r="AB148" s="259"/>
      <c r="AC148" s="259"/>
      <c r="AD148" s="259"/>
      <c r="AE148" s="259"/>
    </row>
  </sheetData>
  <autoFilter ref="C127:K147"/>
  <mergeCells count="18">
    <mergeCell ref="E22:H22"/>
    <mergeCell ref="L2:V2"/>
    <mergeCell ref="E7:H7"/>
    <mergeCell ref="E9:H9"/>
    <mergeCell ref="E11:H11"/>
    <mergeCell ref="E13:H13"/>
    <mergeCell ref="Y147:Z147"/>
    <mergeCell ref="E31:H31"/>
    <mergeCell ref="E85:H85"/>
    <mergeCell ref="E87:H87"/>
    <mergeCell ref="E89:H89"/>
    <mergeCell ref="E91:H91"/>
    <mergeCell ref="E114:H114"/>
    <mergeCell ref="E116:H116"/>
    <mergeCell ref="E118:H118"/>
    <mergeCell ref="E120:H120"/>
    <mergeCell ref="L129:Y129"/>
    <mergeCell ref="V144:W146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4" workbookViewId="0">
      <selection activeCell="C118" sqref="C118"/>
    </sheetView>
  </sheetViews>
  <sheetFormatPr defaultColWidth="14.5" defaultRowHeight="15.75" x14ac:dyDescent="0.2"/>
  <cols>
    <col min="1" max="1" width="14.5" style="289"/>
    <col min="2" max="2" width="112.6640625" style="289" customWidth="1"/>
    <col min="3" max="6" width="14.5" style="289"/>
    <col min="7" max="7" width="17.83203125" style="289" customWidth="1"/>
    <col min="8" max="16384" width="14.5" style="289"/>
  </cols>
  <sheetData>
    <row r="1" spans="1:7" x14ac:dyDescent="0.2">
      <c r="A1" s="368" t="s">
        <v>146</v>
      </c>
    </row>
    <row r="2" spans="1:7" ht="8.25" customHeight="1" x14ac:dyDescent="0.2"/>
    <row r="3" spans="1:7" x14ac:dyDescent="0.2">
      <c r="A3" s="289" t="s">
        <v>13</v>
      </c>
      <c r="B3" s="289" t="s">
        <v>1875</v>
      </c>
    </row>
    <row r="4" spans="1:7" ht="6" customHeight="1" x14ac:dyDescent="0.2"/>
    <row r="5" spans="1:7" x14ac:dyDescent="0.2">
      <c r="A5" s="289" t="s">
        <v>130</v>
      </c>
      <c r="B5" s="289" t="s">
        <v>1877</v>
      </c>
    </row>
    <row r="6" spans="1:7" ht="6" customHeight="1" x14ac:dyDescent="0.2"/>
    <row r="7" spans="1:7" x14ac:dyDescent="0.2">
      <c r="A7" s="289" t="s">
        <v>132</v>
      </c>
      <c r="B7" s="289" t="s">
        <v>2233</v>
      </c>
    </row>
    <row r="8" spans="1:7" ht="6" customHeight="1" x14ac:dyDescent="0.2"/>
    <row r="9" spans="1:7" x14ac:dyDescent="0.2">
      <c r="A9" s="289" t="s">
        <v>134</v>
      </c>
      <c r="B9" s="368" t="s">
        <v>2251</v>
      </c>
    </row>
    <row r="10" spans="1:7" s="367" customFormat="1" ht="11.25" customHeight="1" x14ac:dyDescent="0.2">
      <c r="A10" s="619"/>
      <c r="B10" s="619"/>
      <c r="C10" s="619"/>
      <c r="D10" s="619"/>
      <c r="E10" s="619"/>
      <c r="F10" s="619"/>
      <c r="G10" s="619"/>
    </row>
    <row r="11" spans="1:7" ht="78.75" x14ac:dyDescent="0.2">
      <c r="A11" s="290" t="s">
        <v>2298</v>
      </c>
      <c r="B11" s="290" t="s">
        <v>2299</v>
      </c>
      <c r="C11" s="290" t="s">
        <v>2300</v>
      </c>
      <c r="D11" s="290" t="s">
        <v>148</v>
      </c>
      <c r="E11" s="291" t="s">
        <v>2301</v>
      </c>
      <c r="F11" s="291" t="s">
        <v>2302</v>
      </c>
      <c r="G11" s="291" t="s">
        <v>2303</v>
      </c>
    </row>
    <row r="12" spans="1:7" x14ac:dyDescent="0.2">
      <c r="A12" s="292"/>
      <c r="B12" s="293"/>
      <c r="C12" s="293"/>
      <c r="D12" s="293"/>
      <c r="E12" s="294"/>
      <c r="F12" s="294"/>
      <c r="G12" s="295"/>
    </row>
    <row r="13" spans="1:7" x14ac:dyDescent="0.2">
      <c r="A13" s="296" t="s">
        <v>2304</v>
      </c>
      <c r="B13" s="297"/>
      <c r="C13" s="297"/>
      <c r="D13" s="297"/>
      <c r="E13" s="298"/>
      <c r="F13" s="298"/>
      <c r="G13" s="299"/>
    </row>
    <row r="14" spans="1:7" x14ac:dyDescent="0.25">
      <c r="A14" s="300">
        <v>1</v>
      </c>
      <c r="B14" s="301" t="s">
        <v>2305</v>
      </c>
      <c r="C14" s="302">
        <v>18</v>
      </c>
      <c r="D14" s="303" t="s">
        <v>266</v>
      </c>
      <c r="E14" s="304"/>
      <c r="F14" s="304"/>
      <c r="G14" s="305"/>
    </row>
    <row r="15" spans="1:7" x14ac:dyDescent="0.25">
      <c r="A15" s="306">
        <v>2</v>
      </c>
      <c r="B15" s="307" t="s">
        <v>2306</v>
      </c>
      <c r="C15" s="302">
        <v>0</v>
      </c>
      <c r="D15" s="308" t="s">
        <v>266</v>
      </c>
      <c r="E15" s="304"/>
      <c r="F15" s="304"/>
      <c r="G15" s="305"/>
    </row>
    <row r="16" spans="1:7" x14ac:dyDescent="0.25">
      <c r="A16" s="300">
        <v>3</v>
      </c>
      <c r="B16" s="309" t="s">
        <v>2307</v>
      </c>
      <c r="C16" s="302">
        <v>0</v>
      </c>
      <c r="D16" s="310" t="s">
        <v>295</v>
      </c>
      <c r="E16" s="304"/>
      <c r="F16" s="304"/>
      <c r="G16" s="305"/>
    </row>
    <row r="17" spans="1:7" x14ac:dyDescent="0.25">
      <c r="A17" s="306">
        <v>4</v>
      </c>
      <c r="B17" s="309" t="s">
        <v>2308</v>
      </c>
      <c r="C17" s="302">
        <v>3000</v>
      </c>
      <c r="D17" s="310" t="s">
        <v>295</v>
      </c>
      <c r="E17" s="304"/>
      <c r="F17" s="304"/>
      <c r="G17" s="305"/>
    </row>
    <row r="18" spans="1:7" x14ac:dyDescent="0.25">
      <c r="A18" s="300">
        <v>5</v>
      </c>
      <c r="B18" s="307" t="s">
        <v>2309</v>
      </c>
      <c r="C18" s="302">
        <v>140</v>
      </c>
      <c r="D18" s="310" t="s">
        <v>266</v>
      </c>
      <c r="E18" s="304"/>
      <c r="F18" s="304"/>
      <c r="G18" s="305"/>
    </row>
    <row r="19" spans="1:7" x14ac:dyDescent="0.25">
      <c r="A19" s="306">
        <v>6</v>
      </c>
      <c r="B19" s="307" t="s">
        <v>2310</v>
      </c>
      <c r="C19" s="302">
        <v>0</v>
      </c>
      <c r="D19" s="308" t="s">
        <v>266</v>
      </c>
      <c r="E19" s="304"/>
      <c r="F19" s="304"/>
      <c r="G19" s="305"/>
    </row>
    <row r="20" spans="1:7" x14ac:dyDescent="0.25">
      <c r="A20" s="300">
        <v>7</v>
      </c>
      <c r="B20" s="307" t="s">
        <v>2311</v>
      </c>
      <c r="C20" s="302">
        <v>0</v>
      </c>
      <c r="D20" s="308" t="s">
        <v>266</v>
      </c>
      <c r="E20" s="304"/>
      <c r="F20" s="304"/>
      <c r="G20" s="305"/>
    </row>
    <row r="21" spans="1:7" x14ac:dyDescent="0.25">
      <c r="A21" s="306">
        <v>8</v>
      </c>
      <c r="B21" s="307" t="s">
        <v>2312</v>
      </c>
      <c r="C21" s="302">
        <v>0</v>
      </c>
      <c r="D21" s="308" t="s">
        <v>266</v>
      </c>
      <c r="E21" s="304"/>
      <c r="F21" s="304"/>
      <c r="G21" s="305"/>
    </row>
    <row r="22" spans="1:7" x14ac:dyDescent="0.25">
      <c r="A22" s="300">
        <v>9</v>
      </c>
      <c r="B22" s="307" t="s">
        <v>2313</v>
      </c>
      <c r="C22" s="302">
        <v>0</v>
      </c>
      <c r="D22" s="308" t="s">
        <v>266</v>
      </c>
      <c r="E22" s="304"/>
      <c r="F22" s="304"/>
      <c r="G22" s="305"/>
    </row>
    <row r="23" spans="1:7" x14ac:dyDescent="0.25">
      <c r="A23" s="306">
        <v>10</v>
      </c>
      <c r="B23" s="307" t="s">
        <v>2314</v>
      </c>
      <c r="C23" s="302">
        <v>0</v>
      </c>
      <c r="D23" s="308" t="s">
        <v>266</v>
      </c>
      <c r="E23" s="304"/>
      <c r="F23" s="304"/>
      <c r="G23" s="305"/>
    </row>
    <row r="24" spans="1:7" x14ac:dyDescent="0.25">
      <c r="A24" s="300">
        <v>11</v>
      </c>
      <c r="B24" s="307" t="s">
        <v>2315</v>
      </c>
      <c r="C24" s="302">
        <v>0</v>
      </c>
      <c r="D24" s="308" t="s">
        <v>266</v>
      </c>
      <c r="E24" s="304"/>
      <c r="F24" s="304"/>
      <c r="G24" s="305"/>
    </row>
    <row r="25" spans="1:7" x14ac:dyDescent="0.25">
      <c r="A25" s="306">
        <v>12</v>
      </c>
      <c r="B25" s="307" t="s">
        <v>2316</v>
      </c>
      <c r="C25" s="302">
        <v>0</v>
      </c>
      <c r="D25" s="310" t="s">
        <v>266</v>
      </c>
      <c r="E25" s="304"/>
      <c r="F25" s="304"/>
      <c r="G25" s="305"/>
    </row>
    <row r="26" spans="1:7" x14ac:dyDescent="0.25">
      <c r="A26" s="300">
        <v>13</v>
      </c>
      <c r="B26" s="307" t="s">
        <v>2317</v>
      </c>
      <c r="C26" s="302">
        <v>0</v>
      </c>
      <c r="D26" s="310" t="s">
        <v>295</v>
      </c>
      <c r="E26" s="304"/>
      <c r="F26" s="304"/>
      <c r="G26" s="305"/>
    </row>
    <row r="27" spans="1:7" x14ac:dyDescent="0.25">
      <c r="A27" s="306">
        <v>14</v>
      </c>
      <c r="B27" s="307" t="s">
        <v>2318</v>
      </c>
      <c r="C27" s="302">
        <v>0</v>
      </c>
      <c r="D27" s="308" t="s">
        <v>266</v>
      </c>
      <c r="E27" s="304"/>
      <c r="F27" s="304"/>
      <c r="G27" s="305"/>
    </row>
    <row r="28" spans="1:7" x14ac:dyDescent="0.25">
      <c r="A28" s="300">
        <v>15</v>
      </c>
      <c r="B28" s="307" t="s">
        <v>2319</v>
      </c>
      <c r="C28" s="302">
        <v>0</v>
      </c>
      <c r="D28" s="308" t="s">
        <v>266</v>
      </c>
      <c r="E28" s="304"/>
      <c r="F28" s="304"/>
      <c r="G28" s="305"/>
    </row>
    <row r="29" spans="1:7" x14ac:dyDescent="0.25">
      <c r="A29" s="306">
        <v>16</v>
      </c>
      <c r="B29" s="307" t="s">
        <v>2320</v>
      </c>
      <c r="C29" s="302">
        <v>0</v>
      </c>
      <c r="D29" s="308" t="s">
        <v>266</v>
      </c>
      <c r="E29" s="304"/>
      <c r="F29" s="304"/>
      <c r="G29" s="305"/>
    </row>
    <row r="30" spans="1:7" x14ac:dyDescent="0.25">
      <c r="A30" s="300">
        <v>17</v>
      </c>
      <c r="B30" s="307" t="s">
        <v>2321</v>
      </c>
      <c r="C30" s="302">
        <v>0</v>
      </c>
      <c r="D30" s="308" t="s">
        <v>266</v>
      </c>
      <c r="E30" s="304"/>
      <c r="F30" s="304"/>
      <c r="G30" s="305"/>
    </row>
    <row r="31" spans="1:7" x14ac:dyDescent="0.25">
      <c r="A31" s="306">
        <v>18</v>
      </c>
      <c r="B31" s="307" t="s">
        <v>2322</v>
      </c>
      <c r="C31" s="302">
        <v>0</v>
      </c>
      <c r="D31" s="308" t="s">
        <v>266</v>
      </c>
      <c r="E31" s="304"/>
      <c r="F31" s="304"/>
      <c r="G31" s="305"/>
    </row>
    <row r="32" spans="1:7" x14ac:dyDescent="0.25">
      <c r="A32" s="300">
        <v>19</v>
      </c>
      <c r="B32" s="307" t="s">
        <v>2323</v>
      </c>
      <c r="C32" s="302">
        <v>0</v>
      </c>
      <c r="D32" s="308" t="s">
        <v>266</v>
      </c>
      <c r="E32" s="304"/>
      <c r="F32" s="304"/>
      <c r="G32" s="305"/>
    </row>
    <row r="33" spans="1:7" x14ac:dyDescent="0.25">
      <c r="A33" s="306">
        <v>20</v>
      </c>
      <c r="B33" s="307" t="s">
        <v>2324</v>
      </c>
      <c r="C33" s="302">
        <v>0</v>
      </c>
      <c r="D33" s="310" t="s">
        <v>295</v>
      </c>
      <c r="E33" s="304"/>
      <c r="F33" s="304"/>
      <c r="G33" s="305"/>
    </row>
    <row r="34" spans="1:7" x14ac:dyDescent="0.25">
      <c r="A34" s="300">
        <v>21</v>
      </c>
      <c r="B34" s="307" t="s">
        <v>2325</v>
      </c>
      <c r="C34" s="302">
        <v>0</v>
      </c>
      <c r="D34" s="308" t="s">
        <v>266</v>
      </c>
      <c r="E34" s="304"/>
      <c r="F34" s="304"/>
      <c r="G34" s="305"/>
    </row>
    <row r="35" spans="1:7" x14ac:dyDescent="0.25">
      <c r="A35" s="306">
        <v>22</v>
      </c>
      <c r="B35" s="307" t="s">
        <v>2326</v>
      </c>
      <c r="C35" s="302">
        <v>0</v>
      </c>
      <c r="D35" s="310" t="s">
        <v>295</v>
      </c>
      <c r="E35" s="304"/>
      <c r="F35" s="304"/>
      <c r="G35" s="305"/>
    </row>
    <row r="36" spans="1:7" x14ac:dyDescent="0.25">
      <c r="A36" s="300">
        <v>23</v>
      </c>
      <c r="B36" s="307" t="s">
        <v>2327</v>
      </c>
      <c r="C36" s="302">
        <v>0</v>
      </c>
      <c r="D36" s="308" t="s">
        <v>266</v>
      </c>
      <c r="E36" s="304"/>
      <c r="F36" s="304"/>
      <c r="G36" s="305"/>
    </row>
    <row r="37" spans="1:7" x14ac:dyDescent="0.25">
      <c r="A37" s="306">
        <v>24</v>
      </c>
      <c r="B37" s="307" t="s">
        <v>2328</v>
      </c>
      <c r="C37" s="302">
        <v>260</v>
      </c>
      <c r="D37" s="310" t="s">
        <v>295</v>
      </c>
      <c r="E37" s="304"/>
      <c r="F37" s="304"/>
      <c r="G37" s="305"/>
    </row>
    <row r="38" spans="1:7" x14ac:dyDescent="0.25">
      <c r="A38" s="300">
        <v>25</v>
      </c>
      <c r="B38" s="307" t="s">
        <v>2329</v>
      </c>
      <c r="C38" s="302">
        <v>50</v>
      </c>
      <c r="D38" s="310" t="s">
        <v>295</v>
      </c>
      <c r="E38" s="304"/>
      <c r="F38" s="304"/>
      <c r="G38" s="305"/>
    </row>
    <row r="39" spans="1:7" x14ac:dyDescent="0.25">
      <c r="A39" s="306">
        <v>26</v>
      </c>
      <c r="B39" s="307" t="s">
        <v>2330</v>
      </c>
      <c r="C39" s="302">
        <v>0</v>
      </c>
      <c r="D39" s="308" t="s">
        <v>266</v>
      </c>
      <c r="E39" s="304"/>
      <c r="F39" s="304"/>
      <c r="G39" s="305"/>
    </row>
    <row r="40" spans="1:7" x14ac:dyDescent="0.25">
      <c r="A40" s="300">
        <v>27</v>
      </c>
      <c r="B40" s="307" t="s">
        <v>2331</v>
      </c>
      <c r="C40" s="302">
        <v>0</v>
      </c>
      <c r="D40" s="308" t="s">
        <v>266</v>
      </c>
      <c r="E40" s="304"/>
      <c r="F40" s="304"/>
      <c r="G40" s="305"/>
    </row>
    <row r="41" spans="1:7" x14ac:dyDescent="0.25">
      <c r="A41" s="306">
        <v>28</v>
      </c>
      <c r="B41" s="307" t="s">
        <v>2332</v>
      </c>
      <c r="C41" s="302">
        <v>200</v>
      </c>
      <c r="D41" s="310" t="s">
        <v>295</v>
      </c>
      <c r="E41" s="304"/>
      <c r="F41" s="304"/>
      <c r="G41" s="305"/>
    </row>
    <row r="42" spans="1:7" x14ac:dyDescent="0.25">
      <c r="A42" s="300">
        <v>29</v>
      </c>
      <c r="B42" s="307" t="s">
        <v>2333</v>
      </c>
      <c r="C42" s="302">
        <v>0</v>
      </c>
      <c r="D42" s="308" t="s">
        <v>266</v>
      </c>
      <c r="E42" s="304"/>
      <c r="F42" s="304"/>
      <c r="G42" s="305"/>
    </row>
    <row r="43" spans="1:7" x14ac:dyDescent="0.25">
      <c r="A43" s="306">
        <v>30</v>
      </c>
      <c r="B43" s="307" t="s">
        <v>2334</v>
      </c>
      <c r="C43" s="302">
        <v>0</v>
      </c>
      <c r="D43" s="310" t="s">
        <v>295</v>
      </c>
      <c r="E43" s="304"/>
      <c r="F43" s="304"/>
      <c r="G43" s="305"/>
    </row>
    <row r="44" spans="1:7" x14ac:dyDescent="0.25">
      <c r="A44" s="300">
        <v>31</v>
      </c>
      <c r="B44" s="307" t="s">
        <v>2335</v>
      </c>
      <c r="C44" s="302">
        <v>0</v>
      </c>
      <c r="D44" s="310" t="s">
        <v>295</v>
      </c>
      <c r="E44" s="304"/>
      <c r="F44" s="304"/>
      <c r="G44" s="305"/>
    </row>
    <row r="45" spans="1:7" x14ac:dyDescent="0.25">
      <c r="A45" s="306">
        <v>32</v>
      </c>
      <c r="B45" s="307" t="s">
        <v>2336</v>
      </c>
      <c r="C45" s="302">
        <v>0</v>
      </c>
      <c r="D45" s="310" t="s">
        <v>295</v>
      </c>
      <c r="E45" s="304"/>
      <c r="F45" s="304"/>
      <c r="G45" s="305"/>
    </row>
    <row r="46" spans="1:7" x14ac:dyDescent="0.25">
      <c r="A46" s="300">
        <v>33</v>
      </c>
      <c r="B46" s="307" t="s">
        <v>2337</v>
      </c>
      <c r="C46" s="302">
        <v>0</v>
      </c>
      <c r="D46" s="310" t="s">
        <v>295</v>
      </c>
      <c r="E46" s="304"/>
      <c r="F46" s="304"/>
      <c r="G46" s="305"/>
    </row>
    <row r="47" spans="1:7" x14ac:dyDescent="0.25">
      <c r="A47" s="306">
        <v>34</v>
      </c>
      <c r="B47" s="307" t="s">
        <v>2338</v>
      </c>
      <c r="C47" s="302">
        <v>0</v>
      </c>
      <c r="D47" s="310" t="s">
        <v>295</v>
      </c>
      <c r="E47" s="304"/>
      <c r="F47" s="304"/>
      <c r="G47" s="305"/>
    </row>
    <row r="48" spans="1:7" x14ac:dyDescent="0.25">
      <c r="A48" s="300">
        <v>35</v>
      </c>
      <c r="B48" s="307" t="s">
        <v>2339</v>
      </c>
      <c r="C48" s="302">
        <v>0</v>
      </c>
      <c r="D48" s="308" t="s">
        <v>295</v>
      </c>
      <c r="E48" s="304"/>
      <c r="F48" s="304"/>
      <c r="G48" s="305"/>
    </row>
    <row r="49" spans="1:7" x14ac:dyDescent="0.25">
      <c r="A49" s="306">
        <v>36</v>
      </c>
      <c r="B49" s="307" t="s">
        <v>2340</v>
      </c>
      <c r="C49" s="302">
        <v>0</v>
      </c>
      <c r="D49" s="310" t="s">
        <v>295</v>
      </c>
      <c r="E49" s="304"/>
      <c r="F49" s="304"/>
      <c r="G49" s="305"/>
    </row>
    <row r="50" spans="1:7" x14ac:dyDescent="0.25">
      <c r="A50" s="300">
        <v>37</v>
      </c>
      <c r="B50" s="307" t="s">
        <v>2341</v>
      </c>
      <c r="C50" s="302">
        <v>0</v>
      </c>
      <c r="D50" s="310" t="s">
        <v>266</v>
      </c>
      <c r="E50" s="304"/>
      <c r="F50" s="304"/>
      <c r="G50" s="305"/>
    </row>
    <row r="51" spans="1:7" x14ac:dyDescent="0.25">
      <c r="A51" s="306">
        <v>38</v>
      </c>
      <c r="B51" s="307" t="s">
        <v>2342</v>
      </c>
      <c r="C51" s="302">
        <v>0</v>
      </c>
      <c r="D51" s="310" t="s">
        <v>266</v>
      </c>
      <c r="E51" s="304"/>
      <c r="F51" s="304"/>
      <c r="G51" s="305"/>
    </row>
    <row r="52" spans="1:7" x14ac:dyDescent="0.25">
      <c r="A52" s="300">
        <v>39</v>
      </c>
      <c r="B52" s="307" t="s">
        <v>2343</v>
      </c>
      <c r="C52" s="302">
        <v>18</v>
      </c>
      <c r="D52" s="310" t="s">
        <v>266</v>
      </c>
      <c r="E52" s="304"/>
      <c r="F52" s="304"/>
      <c r="G52" s="305"/>
    </row>
    <row r="53" spans="1:7" x14ac:dyDescent="0.25">
      <c r="A53" s="306">
        <v>40</v>
      </c>
      <c r="B53" s="307" t="s">
        <v>2344</v>
      </c>
      <c r="C53" s="302">
        <v>18</v>
      </c>
      <c r="D53" s="310" t="s">
        <v>266</v>
      </c>
      <c r="E53" s="304"/>
      <c r="F53" s="304"/>
      <c r="G53" s="305"/>
    </row>
    <row r="54" spans="1:7" x14ac:dyDescent="0.25">
      <c r="A54" s="300">
        <v>41</v>
      </c>
      <c r="B54" s="311" t="s">
        <v>2345</v>
      </c>
      <c r="C54" s="302">
        <v>0</v>
      </c>
      <c r="D54" s="310" t="s">
        <v>295</v>
      </c>
      <c r="E54" s="304"/>
      <c r="F54" s="304"/>
      <c r="G54" s="305"/>
    </row>
    <row r="55" spans="1:7" x14ac:dyDescent="0.25">
      <c r="A55" s="306">
        <v>42</v>
      </c>
      <c r="B55" s="311" t="s">
        <v>2346</v>
      </c>
      <c r="C55" s="302">
        <v>0</v>
      </c>
      <c r="D55" s="310" t="s">
        <v>295</v>
      </c>
      <c r="E55" s="304"/>
      <c r="F55" s="304"/>
      <c r="G55" s="305"/>
    </row>
    <row r="56" spans="1:7" x14ac:dyDescent="0.25">
      <c r="A56" s="300">
        <v>43</v>
      </c>
      <c r="B56" s="311" t="s">
        <v>2347</v>
      </c>
      <c r="C56" s="302">
        <v>0</v>
      </c>
      <c r="D56" s="308" t="s">
        <v>295</v>
      </c>
      <c r="E56" s="304"/>
      <c r="F56" s="304"/>
      <c r="G56" s="305"/>
    </row>
    <row r="57" spans="1:7" x14ac:dyDescent="0.25">
      <c r="A57" s="306">
        <v>44</v>
      </c>
      <c r="B57" s="311" t="s">
        <v>2348</v>
      </c>
      <c r="C57" s="302">
        <v>0</v>
      </c>
      <c r="D57" s="308" t="s">
        <v>266</v>
      </c>
      <c r="E57" s="304"/>
      <c r="F57" s="304"/>
      <c r="G57" s="305"/>
    </row>
    <row r="58" spans="1:7" x14ac:dyDescent="0.25">
      <c r="A58" s="300">
        <v>45</v>
      </c>
      <c r="B58" s="311" t="s">
        <v>2349</v>
      </c>
      <c r="C58" s="302">
        <v>0</v>
      </c>
      <c r="D58" s="308" t="s">
        <v>266</v>
      </c>
      <c r="E58" s="304"/>
      <c r="F58" s="304"/>
      <c r="G58" s="305"/>
    </row>
    <row r="59" spans="1:7" x14ac:dyDescent="0.25">
      <c r="A59" s="306">
        <v>46</v>
      </c>
      <c r="B59" s="311" t="s">
        <v>2350</v>
      </c>
      <c r="C59" s="302">
        <v>0</v>
      </c>
      <c r="D59" s="308" t="s">
        <v>266</v>
      </c>
      <c r="E59" s="304"/>
      <c r="F59" s="304"/>
      <c r="G59" s="305"/>
    </row>
    <row r="60" spans="1:7" x14ac:dyDescent="0.25">
      <c r="A60" s="300">
        <v>47</v>
      </c>
      <c r="B60" s="311" t="s">
        <v>2351</v>
      </c>
      <c r="C60" s="302">
        <v>0</v>
      </c>
      <c r="D60" s="308" t="s">
        <v>266</v>
      </c>
      <c r="E60" s="304"/>
      <c r="F60" s="304"/>
      <c r="G60" s="305"/>
    </row>
    <row r="61" spans="1:7" x14ac:dyDescent="0.25">
      <c r="A61" s="306">
        <v>48</v>
      </c>
      <c r="B61" s="312" t="s">
        <v>2352</v>
      </c>
      <c r="C61" s="302">
        <v>0</v>
      </c>
      <c r="D61" s="313" t="s">
        <v>266</v>
      </c>
      <c r="E61" s="304"/>
      <c r="F61" s="304"/>
      <c r="G61" s="305"/>
    </row>
    <row r="62" spans="1:7" x14ac:dyDescent="0.25">
      <c r="A62" s="300">
        <v>49</v>
      </c>
      <c r="B62" s="314" t="s">
        <v>2353</v>
      </c>
      <c r="C62" s="302">
        <v>0</v>
      </c>
      <c r="D62" s="313" t="s">
        <v>266</v>
      </c>
      <c r="E62" s="315"/>
      <c r="F62" s="315"/>
      <c r="G62" s="316"/>
    </row>
    <row r="63" spans="1:7" x14ac:dyDescent="0.25">
      <c r="A63" s="317"/>
      <c r="B63" s="312" t="s">
        <v>2354</v>
      </c>
      <c r="C63" s="302">
        <v>1</v>
      </c>
      <c r="D63" s="318"/>
      <c r="E63" s="319"/>
      <c r="F63" s="320"/>
      <c r="G63" s="321"/>
    </row>
    <row r="64" spans="1:7" x14ac:dyDescent="0.25">
      <c r="A64" s="317"/>
      <c r="B64" s="322" t="s">
        <v>2355</v>
      </c>
      <c r="C64" s="302">
        <v>1</v>
      </c>
      <c r="D64" s="323"/>
      <c r="E64" s="324"/>
      <c r="F64" s="325"/>
      <c r="G64" s="326"/>
    </row>
    <row r="65" spans="1:7" x14ac:dyDescent="0.25">
      <c r="A65" s="317"/>
      <c r="B65" s="322" t="s">
        <v>2356</v>
      </c>
      <c r="C65" s="302">
        <v>4</v>
      </c>
      <c r="D65" s="323"/>
      <c r="E65" s="324"/>
      <c r="F65" s="325"/>
      <c r="G65" s="326"/>
    </row>
    <row r="66" spans="1:7" x14ac:dyDescent="0.25">
      <c r="A66" s="317"/>
      <c r="B66" s="322" t="s">
        <v>2357</v>
      </c>
      <c r="C66" s="302">
        <v>7</v>
      </c>
      <c r="D66" s="323"/>
      <c r="E66" s="324"/>
      <c r="F66" s="325"/>
      <c r="G66" s="326"/>
    </row>
    <row r="67" spans="1:7" x14ac:dyDescent="0.25">
      <c r="A67" s="317"/>
      <c r="B67" s="322" t="s">
        <v>2352</v>
      </c>
      <c r="C67" s="302">
        <v>1</v>
      </c>
      <c r="D67" s="323"/>
      <c r="E67" s="324"/>
      <c r="F67" s="325"/>
      <c r="G67" s="326"/>
    </row>
    <row r="68" spans="1:7" x14ac:dyDescent="0.25">
      <c r="A68" s="317"/>
      <c r="B68" s="327" t="s">
        <v>2358</v>
      </c>
      <c r="C68" s="302">
        <v>1</v>
      </c>
      <c r="D68" s="328"/>
      <c r="E68" s="329"/>
      <c r="F68" s="330"/>
      <c r="G68" s="331"/>
    </row>
    <row r="69" spans="1:7" x14ac:dyDescent="0.25">
      <c r="A69" s="306">
        <v>50</v>
      </c>
      <c r="B69" s="332" t="s">
        <v>2359</v>
      </c>
      <c r="C69" s="302">
        <v>0</v>
      </c>
      <c r="D69" s="333" t="s">
        <v>266</v>
      </c>
      <c r="E69" s="334"/>
      <c r="F69" s="334"/>
      <c r="G69" s="316"/>
    </row>
    <row r="70" spans="1:7" x14ac:dyDescent="0.25">
      <c r="A70" s="317"/>
      <c r="B70" s="312" t="s">
        <v>2354</v>
      </c>
      <c r="C70" s="302">
        <v>1</v>
      </c>
      <c r="D70" s="318"/>
      <c r="E70" s="319"/>
      <c r="F70" s="320"/>
      <c r="G70" s="321"/>
    </row>
    <row r="71" spans="1:7" x14ac:dyDescent="0.25">
      <c r="A71" s="317"/>
      <c r="B71" s="312" t="s">
        <v>2355</v>
      </c>
      <c r="C71" s="302">
        <v>1</v>
      </c>
      <c r="D71" s="323"/>
      <c r="E71" s="324"/>
      <c r="F71" s="325"/>
      <c r="G71" s="326"/>
    </row>
    <row r="72" spans="1:7" x14ac:dyDescent="0.25">
      <c r="A72" s="317"/>
      <c r="B72" s="312" t="s">
        <v>2356</v>
      </c>
      <c r="C72" s="302">
        <v>10</v>
      </c>
      <c r="D72" s="323"/>
      <c r="E72" s="324"/>
      <c r="F72" s="325"/>
      <c r="G72" s="326"/>
    </row>
    <row r="73" spans="1:7" x14ac:dyDescent="0.25">
      <c r="A73" s="317"/>
      <c r="B73" s="312" t="s">
        <v>2357</v>
      </c>
      <c r="C73" s="302">
        <v>28</v>
      </c>
      <c r="D73" s="323"/>
      <c r="E73" s="324"/>
      <c r="F73" s="325"/>
      <c r="G73" s="326"/>
    </row>
    <row r="74" spans="1:7" x14ac:dyDescent="0.25">
      <c r="A74" s="317"/>
      <c r="B74" s="312" t="s">
        <v>2352</v>
      </c>
      <c r="C74" s="302">
        <v>4</v>
      </c>
      <c r="D74" s="323"/>
      <c r="E74" s="324"/>
      <c r="F74" s="325"/>
      <c r="G74" s="326"/>
    </row>
    <row r="75" spans="1:7" x14ac:dyDescent="0.25">
      <c r="A75" s="317"/>
      <c r="B75" s="312" t="s">
        <v>2360</v>
      </c>
      <c r="C75" s="302">
        <v>2</v>
      </c>
      <c r="D75" s="323"/>
      <c r="E75" s="324"/>
      <c r="F75" s="325"/>
      <c r="G75" s="326"/>
    </row>
    <row r="76" spans="1:7" x14ac:dyDescent="0.25">
      <c r="A76" s="317"/>
      <c r="B76" s="312" t="s">
        <v>2361</v>
      </c>
      <c r="C76" s="302">
        <v>1</v>
      </c>
      <c r="D76" s="323"/>
      <c r="E76" s="324"/>
      <c r="F76" s="325"/>
      <c r="G76" s="326"/>
    </row>
    <row r="77" spans="1:7" x14ac:dyDescent="0.25">
      <c r="A77" s="317"/>
      <c r="B77" s="312" t="s">
        <v>2362</v>
      </c>
      <c r="C77" s="302">
        <v>1</v>
      </c>
      <c r="D77" s="323"/>
      <c r="E77" s="324"/>
      <c r="F77" s="325"/>
      <c r="G77" s="326"/>
    </row>
    <row r="78" spans="1:7" x14ac:dyDescent="0.25">
      <c r="A78" s="317"/>
      <c r="B78" s="312" t="s">
        <v>2363</v>
      </c>
      <c r="C78" s="302">
        <v>1</v>
      </c>
      <c r="D78" s="328"/>
      <c r="E78" s="335"/>
      <c r="F78" s="330"/>
      <c r="G78" s="331"/>
    </row>
    <row r="79" spans="1:7" x14ac:dyDescent="0.25">
      <c r="A79" s="292"/>
      <c r="B79" s="336"/>
      <c r="C79" s="337"/>
      <c r="D79" s="338"/>
      <c r="E79" s="325"/>
      <c r="F79" s="325"/>
      <c r="G79" s="326"/>
    </row>
    <row r="80" spans="1:7" x14ac:dyDescent="0.25">
      <c r="A80" s="339" t="s">
        <v>2364</v>
      </c>
      <c r="B80" s="340"/>
      <c r="C80" s="340"/>
      <c r="D80" s="340"/>
      <c r="E80" s="341"/>
      <c r="F80" s="341"/>
      <c r="G80" s="342"/>
    </row>
    <row r="81" spans="1:7" ht="63" x14ac:dyDescent="0.2">
      <c r="A81" s="300" t="s">
        <v>2298</v>
      </c>
      <c r="B81" s="300" t="s">
        <v>2299</v>
      </c>
      <c r="C81" s="300" t="s">
        <v>2300</v>
      </c>
      <c r="D81" s="300" t="s">
        <v>148</v>
      </c>
      <c r="E81" s="343" t="s">
        <v>2301</v>
      </c>
      <c r="F81" s="344"/>
      <c r="G81" s="345" t="s">
        <v>2303</v>
      </c>
    </row>
    <row r="82" spans="1:7" x14ac:dyDescent="0.25">
      <c r="A82" s="306">
        <v>51</v>
      </c>
      <c r="B82" s="307" t="s">
        <v>2365</v>
      </c>
      <c r="C82" s="346">
        <v>0</v>
      </c>
      <c r="D82" s="310" t="s">
        <v>266</v>
      </c>
      <c r="E82" s="304"/>
      <c r="F82" s="347"/>
      <c r="G82" s="347"/>
    </row>
    <row r="83" spans="1:7" x14ac:dyDescent="0.25">
      <c r="A83" s="306">
        <v>52</v>
      </c>
      <c r="B83" s="307" t="s">
        <v>2366</v>
      </c>
      <c r="C83" s="346">
        <v>0</v>
      </c>
      <c r="D83" s="310" t="s">
        <v>266</v>
      </c>
      <c r="E83" s="304"/>
      <c r="F83" s="347"/>
      <c r="G83" s="347"/>
    </row>
    <row r="84" spans="1:7" x14ac:dyDescent="0.25">
      <c r="A84" s="306">
        <v>53</v>
      </c>
      <c r="B84" s="307" t="s">
        <v>2367</v>
      </c>
      <c r="C84" s="346">
        <v>0</v>
      </c>
      <c r="D84" s="310" t="s">
        <v>266</v>
      </c>
      <c r="E84" s="304"/>
      <c r="F84" s="347"/>
      <c r="G84" s="347"/>
    </row>
    <row r="85" spans="1:7" x14ac:dyDescent="0.25">
      <c r="A85" s="306">
        <v>54</v>
      </c>
      <c r="B85" s="307" t="s">
        <v>2368</v>
      </c>
      <c r="C85" s="346">
        <v>0</v>
      </c>
      <c r="D85" s="310" t="s">
        <v>266</v>
      </c>
      <c r="E85" s="304"/>
      <c r="F85" s="347"/>
      <c r="G85" s="347"/>
    </row>
    <row r="86" spans="1:7" x14ac:dyDescent="0.25">
      <c r="A86" s="306">
        <v>55</v>
      </c>
      <c r="B86" s="307" t="s">
        <v>2369</v>
      </c>
      <c r="C86" s="346">
        <v>0</v>
      </c>
      <c r="D86" s="310" t="s">
        <v>266</v>
      </c>
      <c r="E86" s="304"/>
      <c r="F86" s="347"/>
      <c r="G86" s="347"/>
    </row>
    <row r="87" spans="1:7" x14ac:dyDescent="0.25">
      <c r="A87" s="306">
        <v>56</v>
      </c>
      <c r="B87" s="307" t="s">
        <v>2370</v>
      </c>
      <c r="C87" s="346">
        <v>0</v>
      </c>
      <c r="D87" s="308" t="s">
        <v>266</v>
      </c>
      <c r="E87" s="304"/>
      <c r="F87" s="347"/>
      <c r="G87" s="347"/>
    </row>
    <row r="88" spans="1:7" x14ac:dyDescent="0.25">
      <c r="A88" s="306">
        <v>57</v>
      </c>
      <c r="B88" s="307" t="s">
        <v>2371</v>
      </c>
      <c r="C88" s="346">
        <v>0</v>
      </c>
      <c r="D88" s="308" t="s">
        <v>266</v>
      </c>
      <c r="E88" s="304"/>
      <c r="F88" s="347"/>
      <c r="G88" s="347"/>
    </row>
    <row r="89" spans="1:7" x14ac:dyDescent="0.25">
      <c r="A89" s="306">
        <v>58</v>
      </c>
      <c r="B89" s="311" t="s">
        <v>2372</v>
      </c>
      <c r="C89" s="346">
        <v>0</v>
      </c>
      <c r="D89" s="308" t="s">
        <v>266</v>
      </c>
      <c r="E89" s="304"/>
      <c r="F89" s="347"/>
      <c r="G89" s="347"/>
    </row>
    <row r="90" spans="1:7" x14ac:dyDescent="0.25">
      <c r="A90" s="306">
        <v>59</v>
      </c>
      <c r="B90" s="311" t="s">
        <v>2373</v>
      </c>
      <c r="C90" s="346">
        <v>0</v>
      </c>
      <c r="D90" s="308" t="s">
        <v>266</v>
      </c>
      <c r="E90" s="304"/>
      <c r="F90" s="347"/>
      <c r="G90" s="347"/>
    </row>
    <row r="91" spans="1:7" x14ac:dyDescent="0.25">
      <c r="A91" s="306">
        <v>60</v>
      </c>
      <c r="B91" s="311" t="s">
        <v>2374</v>
      </c>
      <c r="C91" s="346">
        <v>0</v>
      </c>
      <c r="D91" s="308" t="s">
        <v>266</v>
      </c>
      <c r="E91" s="304"/>
      <c r="F91" s="347"/>
      <c r="G91" s="347"/>
    </row>
    <row r="92" spans="1:7" x14ac:dyDescent="0.25">
      <c r="A92" s="306">
        <v>61</v>
      </c>
      <c r="B92" s="311" t="s">
        <v>2375</v>
      </c>
      <c r="C92" s="346">
        <v>0</v>
      </c>
      <c r="D92" s="308" t="s">
        <v>266</v>
      </c>
      <c r="E92" s="304"/>
      <c r="F92" s="347"/>
      <c r="G92" s="347"/>
    </row>
    <row r="93" spans="1:7" x14ac:dyDescent="0.25">
      <c r="A93" s="306">
        <v>62</v>
      </c>
      <c r="B93" s="311" t="s">
        <v>2376</v>
      </c>
      <c r="C93" s="346">
        <v>0</v>
      </c>
      <c r="D93" s="308" t="s">
        <v>266</v>
      </c>
      <c r="E93" s="304"/>
      <c r="F93" s="347"/>
      <c r="G93" s="347"/>
    </row>
    <row r="94" spans="1:7" x14ac:dyDescent="0.25">
      <c r="A94" s="306">
        <v>63</v>
      </c>
      <c r="B94" s="348" t="s">
        <v>2377</v>
      </c>
      <c r="C94" s="346">
        <v>0</v>
      </c>
      <c r="D94" s="308" t="s">
        <v>266</v>
      </c>
      <c r="E94" s="304"/>
      <c r="F94" s="347"/>
      <c r="G94" s="347"/>
    </row>
    <row r="95" spans="1:7" x14ac:dyDescent="0.25">
      <c r="A95" s="306">
        <v>64</v>
      </c>
      <c r="B95" s="348" t="s">
        <v>2378</v>
      </c>
      <c r="C95" s="346">
        <v>0</v>
      </c>
      <c r="D95" s="308" t="s">
        <v>266</v>
      </c>
      <c r="E95" s="304"/>
      <c r="F95" s="347"/>
      <c r="G95" s="347"/>
    </row>
    <row r="96" spans="1:7" x14ac:dyDescent="0.25">
      <c r="A96" s="306">
        <v>65</v>
      </c>
      <c r="B96" s="348" t="s">
        <v>2379</v>
      </c>
      <c r="C96" s="346">
        <v>0</v>
      </c>
      <c r="D96" s="308" t="s">
        <v>266</v>
      </c>
      <c r="E96" s="304"/>
      <c r="F96" s="347"/>
      <c r="G96" s="347"/>
    </row>
    <row r="97" spans="1:7" x14ac:dyDescent="0.25">
      <c r="A97" s="306">
        <v>66</v>
      </c>
      <c r="B97" s="348" t="s">
        <v>2380</v>
      </c>
      <c r="C97" s="346">
        <v>0</v>
      </c>
      <c r="D97" s="308" t="s">
        <v>266</v>
      </c>
      <c r="E97" s="304"/>
      <c r="F97" s="347"/>
      <c r="G97" s="347"/>
    </row>
    <row r="98" spans="1:7" x14ac:dyDescent="0.25">
      <c r="A98" s="306">
        <v>67</v>
      </c>
      <c r="B98" s="307" t="s">
        <v>2381</v>
      </c>
      <c r="C98" s="346">
        <v>0</v>
      </c>
      <c r="D98" s="310" t="s">
        <v>266</v>
      </c>
      <c r="E98" s="304"/>
      <c r="F98" s="347"/>
      <c r="G98" s="347"/>
    </row>
    <row r="99" spans="1:7" x14ac:dyDescent="0.25">
      <c r="A99" s="292"/>
      <c r="B99" s="336"/>
      <c r="C99" s="337"/>
      <c r="D99" s="337"/>
      <c r="E99" s="320"/>
      <c r="F99" s="320"/>
      <c r="G99" s="321"/>
    </row>
    <row r="100" spans="1:7" x14ac:dyDescent="0.25">
      <c r="A100" s="339" t="s">
        <v>2382</v>
      </c>
      <c r="B100" s="340"/>
      <c r="C100" s="340"/>
      <c r="D100" s="340"/>
      <c r="E100" s="341"/>
      <c r="F100" s="341"/>
      <c r="G100" s="342"/>
    </row>
    <row r="101" spans="1:7" ht="47.25" x14ac:dyDescent="0.2">
      <c r="A101" s="306" t="s">
        <v>2298</v>
      </c>
      <c r="B101" s="306" t="s">
        <v>2299</v>
      </c>
      <c r="C101" s="306" t="s">
        <v>2300</v>
      </c>
      <c r="D101" s="306" t="s">
        <v>148</v>
      </c>
      <c r="E101" s="344"/>
      <c r="F101" s="349" t="s">
        <v>2383</v>
      </c>
      <c r="G101" s="350" t="s">
        <v>2303</v>
      </c>
    </row>
    <row r="102" spans="1:7" x14ac:dyDescent="0.25">
      <c r="A102" s="306">
        <v>68</v>
      </c>
      <c r="B102" s="307" t="s">
        <v>2384</v>
      </c>
      <c r="C102" s="346">
        <v>72</v>
      </c>
      <c r="D102" s="310" t="s">
        <v>266</v>
      </c>
      <c r="E102" s="347"/>
      <c r="F102" s="304"/>
      <c r="G102" s="305"/>
    </row>
    <row r="103" spans="1:7" x14ac:dyDescent="0.25">
      <c r="A103" s="306">
        <v>69</v>
      </c>
      <c r="B103" s="307" t="s">
        <v>2385</v>
      </c>
      <c r="C103" s="346">
        <v>50</v>
      </c>
      <c r="D103" s="310" t="s">
        <v>295</v>
      </c>
      <c r="E103" s="347"/>
      <c r="F103" s="304"/>
      <c r="G103" s="305"/>
    </row>
    <row r="104" spans="1:7" x14ac:dyDescent="0.25">
      <c r="A104" s="306">
        <v>70</v>
      </c>
      <c r="B104" s="307" t="s">
        <v>2386</v>
      </c>
      <c r="C104" s="346">
        <v>36</v>
      </c>
      <c r="D104" s="310" t="s">
        <v>266</v>
      </c>
      <c r="E104" s="347"/>
      <c r="F104" s="304"/>
      <c r="G104" s="305"/>
    </row>
    <row r="105" spans="1:7" x14ac:dyDescent="0.25">
      <c r="A105" s="306">
        <v>71</v>
      </c>
      <c r="B105" s="307" t="s">
        <v>2387</v>
      </c>
      <c r="C105" s="346">
        <v>18</v>
      </c>
      <c r="D105" s="308" t="s">
        <v>266</v>
      </c>
      <c r="E105" s="347"/>
      <c r="F105" s="304"/>
      <c r="G105" s="305"/>
    </row>
    <row r="106" spans="1:7" x14ac:dyDescent="0.25">
      <c r="A106" s="306">
        <v>72</v>
      </c>
      <c r="B106" s="307" t="s">
        <v>2388</v>
      </c>
      <c r="C106" s="346">
        <v>0</v>
      </c>
      <c r="D106" s="310" t="s">
        <v>266</v>
      </c>
      <c r="E106" s="347"/>
      <c r="F106" s="304"/>
      <c r="G106" s="347"/>
    </row>
    <row r="107" spans="1:7" x14ac:dyDescent="0.25">
      <c r="A107" s="306">
        <v>73</v>
      </c>
      <c r="B107" s="307" t="s">
        <v>2389</v>
      </c>
      <c r="C107" s="346">
        <v>10</v>
      </c>
      <c r="D107" s="308" t="s">
        <v>266</v>
      </c>
      <c r="E107" s="347"/>
      <c r="F107" s="304"/>
      <c r="G107" s="305"/>
    </row>
    <row r="108" spans="1:7" x14ac:dyDescent="0.25">
      <c r="A108" s="306">
        <v>74</v>
      </c>
      <c r="B108" s="307" t="s">
        <v>2390</v>
      </c>
      <c r="C108" s="346">
        <v>10</v>
      </c>
      <c r="D108" s="308" t="s">
        <v>266</v>
      </c>
      <c r="E108" s="347"/>
      <c r="F108" s="304"/>
      <c r="G108" s="305"/>
    </row>
    <row r="109" spans="1:7" x14ac:dyDescent="0.25">
      <c r="A109" s="306">
        <v>75</v>
      </c>
      <c r="B109" s="307" t="s">
        <v>2391</v>
      </c>
      <c r="C109" s="346">
        <v>10</v>
      </c>
      <c r="D109" s="308" t="s">
        <v>266</v>
      </c>
      <c r="E109" s="347"/>
      <c r="F109" s="304"/>
      <c r="G109" s="305"/>
    </row>
    <row r="110" spans="1:7" x14ac:dyDescent="0.25">
      <c r="A110" s="306">
        <v>76</v>
      </c>
      <c r="B110" s="307" t="s">
        <v>2392</v>
      </c>
      <c r="C110" s="346">
        <v>10</v>
      </c>
      <c r="D110" s="308" t="s">
        <v>266</v>
      </c>
      <c r="E110" s="347"/>
      <c r="F110" s="304"/>
      <c r="G110" s="305"/>
    </row>
    <row r="111" spans="1:7" x14ac:dyDescent="0.25">
      <c r="A111" s="306">
        <v>77</v>
      </c>
      <c r="B111" s="307" t="s">
        <v>2393</v>
      </c>
      <c r="C111" s="346">
        <v>0</v>
      </c>
      <c r="D111" s="308" t="s">
        <v>266</v>
      </c>
      <c r="E111" s="347"/>
      <c r="F111" s="304"/>
      <c r="G111" s="347"/>
    </row>
    <row r="112" spans="1:7" x14ac:dyDescent="0.25">
      <c r="A112" s="306">
        <v>78</v>
      </c>
      <c r="B112" s="307" t="s">
        <v>2394</v>
      </c>
      <c r="C112" s="346">
        <v>0</v>
      </c>
      <c r="D112" s="308" t="s">
        <v>266</v>
      </c>
      <c r="E112" s="347"/>
      <c r="F112" s="304"/>
      <c r="G112" s="347"/>
    </row>
    <row r="113" spans="1:7" x14ac:dyDescent="0.25">
      <c r="A113" s="306">
        <v>79</v>
      </c>
      <c r="B113" s="311" t="s">
        <v>2395</v>
      </c>
      <c r="C113" s="346">
        <v>0</v>
      </c>
      <c r="D113" s="310" t="s">
        <v>266</v>
      </c>
      <c r="E113" s="347"/>
      <c r="F113" s="304"/>
      <c r="G113" s="347"/>
    </row>
    <row r="114" spans="1:7" x14ac:dyDescent="0.25">
      <c r="A114" s="306">
        <v>80</v>
      </c>
      <c r="B114" s="307" t="s">
        <v>2396</v>
      </c>
      <c r="C114" s="346">
        <v>200</v>
      </c>
      <c r="D114" s="310" t="s">
        <v>463</v>
      </c>
      <c r="E114" s="347"/>
      <c r="F114" s="304"/>
      <c r="G114" s="305"/>
    </row>
    <row r="115" spans="1:7" x14ac:dyDescent="0.25">
      <c r="A115" s="306">
        <v>81</v>
      </c>
      <c r="B115" s="307" t="s">
        <v>2397</v>
      </c>
      <c r="C115" s="346">
        <v>6</v>
      </c>
      <c r="D115" s="308" t="s">
        <v>266</v>
      </c>
      <c r="E115" s="347"/>
      <c r="F115" s="304"/>
      <c r="G115" s="305"/>
    </row>
    <row r="116" spans="1:7" ht="16.5" thickBot="1" x14ac:dyDescent="0.3">
      <c r="A116" s="351">
        <v>82</v>
      </c>
      <c r="B116" s="352" t="s">
        <v>2398</v>
      </c>
      <c r="C116" s="346">
        <v>0</v>
      </c>
      <c r="D116" s="313" t="s">
        <v>266</v>
      </c>
      <c r="E116" s="353"/>
      <c r="F116" s="304"/>
      <c r="G116" s="353"/>
    </row>
    <row r="117" spans="1:7" ht="18.75" x14ac:dyDescent="0.3">
      <c r="A117" s="354"/>
      <c r="B117" s="355" t="s">
        <v>2399</v>
      </c>
      <c r="C117" s="356"/>
      <c r="D117" s="356"/>
      <c r="E117" s="357"/>
      <c r="F117" s="357"/>
      <c r="G117" s="358"/>
    </row>
    <row r="118" spans="1:7" x14ac:dyDescent="0.25">
      <c r="A118" s="359"/>
      <c r="B118" s="360" t="s">
        <v>2400</v>
      </c>
      <c r="C118" s="361">
        <v>23</v>
      </c>
      <c r="D118" s="361"/>
      <c r="E118" s="361"/>
      <c r="F118" s="361"/>
      <c r="G118" s="362"/>
    </row>
    <row r="119" spans="1:7" x14ac:dyDescent="0.25">
      <c r="A119" s="359"/>
      <c r="B119" s="360" t="s">
        <v>2401</v>
      </c>
      <c r="C119" s="361"/>
      <c r="D119" s="361"/>
      <c r="E119" s="361"/>
      <c r="F119" s="361"/>
      <c r="G119" s="362"/>
    </row>
    <row r="120" spans="1:7" ht="19.5" thickBot="1" x14ac:dyDescent="0.3">
      <c r="A120" s="363"/>
      <c r="B120" s="364" t="s">
        <v>2402</v>
      </c>
      <c r="C120" s="365"/>
      <c r="D120" s="365"/>
      <c r="E120" s="365"/>
      <c r="F120" s="365"/>
      <c r="G120" s="366"/>
    </row>
  </sheetData>
  <mergeCells count="1">
    <mergeCell ref="A10:G1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5"/>
  <sheetViews>
    <sheetView showGridLines="0" topLeftCell="A4" workbookViewId="0">
      <selection activeCell="I38" sqref="I38"/>
    </sheetView>
  </sheetViews>
  <sheetFormatPr defaultRowHeight="11.25" x14ac:dyDescent="0.2"/>
  <cols>
    <col min="1" max="1" width="8.33203125" style="247" customWidth="1"/>
    <col min="2" max="2" width="1.1640625" style="247" customWidth="1"/>
    <col min="3" max="3" width="4.1640625" style="247" customWidth="1"/>
    <col min="4" max="4" width="4.33203125" style="247" customWidth="1"/>
    <col min="5" max="5" width="17.1640625" style="247" customWidth="1"/>
    <col min="6" max="6" width="50.83203125" style="247" customWidth="1"/>
    <col min="7" max="7" width="7.5" style="247" customWidth="1"/>
    <col min="8" max="8" width="14" style="247" customWidth="1"/>
    <col min="9" max="9" width="15.83203125" style="247" customWidth="1"/>
    <col min="10" max="10" width="22.33203125" style="247" customWidth="1"/>
    <col min="11" max="11" width="22.33203125" style="247" hidden="1" customWidth="1"/>
    <col min="12" max="12" width="9.33203125" style="247" customWidth="1"/>
    <col min="13" max="13" width="10.83203125" style="247" hidden="1" customWidth="1"/>
    <col min="14" max="14" width="9.33203125" style="247"/>
    <col min="15" max="20" width="14.1640625" style="247" hidden="1" customWidth="1"/>
    <col min="21" max="21" width="16.33203125" style="247" hidden="1" customWidth="1"/>
    <col min="22" max="22" width="12.33203125" style="247" customWidth="1"/>
    <col min="23" max="23" width="16.33203125" style="247" customWidth="1"/>
    <col min="24" max="24" width="12.33203125" style="247" customWidth="1"/>
    <col min="25" max="25" width="15" style="247" customWidth="1"/>
    <col min="26" max="26" width="11" style="247" customWidth="1"/>
    <col min="27" max="27" width="15" style="247" customWidth="1"/>
    <col min="28" max="28" width="16.33203125" style="247" customWidth="1"/>
    <col min="29" max="29" width="11" style="247" customWidth="1"/>
    <col min="30" max="30" width="15" style="247" customWidth="1"/>
    <col min="31" max="31" width="16.33203125" style="247" customWidth="1"/>
    <col min="32" max="16384" width="9.33203125" style="247"/>
  </cols>
  <sheetData>
    <row r="1" spans="1:46" x14ac:dyDescent="0.2">
      <c r="A1" s="95"/>
    </row>
    <row r="2" spans="1:46" ht="36.950000000000003" customHeight="1" x14ac:dyDescent="0.2">
      <c r="L2" s="593" t="s">
        <v>5</v>
      </c>
      <c r="M2" s="594"/>
      <c r="N2" s="594"/>
      <c r="O2" s="594"/>
      <c r="P2" s="594"/>
      <c r="Q2" s="594"/>
      <c r="R2" s="594"/>
      <c r="S2" s="594"/>
      <c r="T2" s="594"/>
      <c r="U2" s="594"/>
      <c r="V2" s="594"/>
      <c r="AT2" s="185"/>
    </row>
    <row r="3" spans="1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85"/>
    </row>
    <row r="4" spans="1:46" ht="24.95" customHeight="1" x14ac:dyDescent="0.2">
      <c r="B4" s="17"/>
      <c r="D4" s="18" t="s">
        <v>129</v>
      </c>
      <c r="L4" s="17"/>
      <c r="M4" s="96"/>
      <c r="AT4" s="185"/>
    </row>
    <row r="5" spans="1:46" ht="6.95" customHeight="1" x14ac:dyDescent="0.2">
      <c r="B5" s="17"/>
      <c r="L5" s="17"/>
    </row>
    <row r="6" spans="1:46" ht="12" customHeight="1" x14ac:dyDescent="0.2">
      <c r="B6" s="17"/>
      <c r="D6" s="257" t="s">
        <v>13</v>
      </c>
      <c r="L6" s="17"/>
    </row>
    <row r="7" spans="1:46" ht="16.5" customHeight="1" x14ac:dyDescent="0.2">
      <c r="B7" s="17"/>
      <c r="E7" s="612" t="str">
        <f>'Rekapitulácia SO 02 Príst. B'!K6</f>
        <v>SOŠ PZ Pezinok, rekonštrukcia ubytovne A a B</v>
      </c>
      <c r="F7" s="613"/>
      <c r="G7" s="613"/>
      <c r="H7" s="613"/>
      <c r="L7" s="17"/>
    </row>
    <row r="8" spans="1:46" ht="12.75" x14ac:dyDescent="0.2">
      <c r="B8" s="17"/>
      <c r="D8" s="257" t="s">
        <v>130</v>
      </c>
      <c r="L8" s="17"/>
    </row>
    <row r="9" spans="1:46" ht="16.5" customHeight="1" x14ac:dyDescent="0.2">
      <c r="B9" s="17"/>
      <c r="E9" s="612" t="s">
        <v>1902</v>
      </c>
      <c r="F9" s="594"/>
      <c r="G9" s="594"/>
      <c r="H9" s="594"/>
      <c r="L9" s="17"/>
    </row>
    <row r="10" spans="1:46" ht="12" customHeight="1" x14ac:dyDescent="0.2">
      <c r="B10" s="17"/>
      <c r="D10" s="257" t="s">
        <v>132</v>
      </c>
      <c r="L10" s="17"/>
    </row>
    <row r="11" spans="1:46" s="184" customFormat="1" ht="16.5" customHeight="1" x14ac:dyDescent="0.2">
      <c r="A11" s="259"/>
      <c r="B11" s="187"/>
      <c r="C11" s="259"/>
      <c r="D11" s="259"/>
      <c r="E11" s="614" t="s">
        <v>2233</v>
      </c>
      <c r="F11" s="615"/>
      <c r="G11" s="615"/>
      <c r="H11" s="615"/>
      <c r="I11" s="259"/>
      <c r="J11" s="259"/>
      <c r="K11" s="259"/>
      <c r="L11" s="3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</row>
    <row r="12" spans="1:46" s="184" customFormat="1" ht="12" customHeight="1" x14ac:dyDescent="0.2">
      <c r="A12" s="259"/>
      <c r="B12" s="187"/>
      <c r="C12" s="259"/>
      <c r="D12" s="257" t="s">
        <v>134</v>
      </c>
      <c r="E12" s="259"/>
      <c r="F12" s="259"/>
      <c r="G12" s="259"/>
      <c r="H12" s="259"/>
      <c r="I12" s="259"/>
      <c r="J12" s="259"/>
      <c r="K12" s="259"/>
      <c r="L12" s="3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</row>
    <row r="13" spans="1:46" s="184" customFormat="1" ht="16.5" customHeight="1" x14ac:dyDescent="0.2">
      <c r="A13" s="259"/>
      <c r="B13" s="187"/>
      <c r="C13" s="259"/>
      <c r="D13" s="259"/>
      <c r="E13" s="583" t="s">
        <v>2252</v>
      </c>
      <c r="F13" s="615"/>
      <c r="G13" s="615"/>
      <c r="H13" s="615"/>
      <c r="I13" s="259"/>
      <c r="J13" s="259"/>
      <c r="K13" s="259"/>
      <c r="L13" s="3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</row>
    <row r="14" spans="1:46" s="184" customFormat="1" x14ac:dyDescent="0.2">
      <c r="A14" s="259"/>
      <c r="B14" s="187"/>
      <c r="C14" s="259"/>
      <c r="D14" s="259"/>
      <c r="E14" s="259"/>
      <c r="F14" s="259"/>
      <c r="G14" s="259"/>
      <c r="H14" s="259"/>
      <c r="I14" s="259"/>
      <c r="J14" s="259"/>
      <c r="K14" s="259"/>
      <c r="L14" s="3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</row>
    <row r="15" spans="1:46" s="184" customFormat="1" ht="12" customHeight="1" x14ac:dyDescent="0.2">
      <c r="A15" s="259"/>
      <c r="B15" s="187"/>
      <c r="C15" s="259"/>
      <c r="D15" s="257" t="s">
        <v>14</v>
      </c>
      <c r="E15" s="259"/>
      <c r="F15" s="246" t="s">
        <v>1</v>
      </c>
      <c r="G15" s="259"/>
      <c r="H15" s="259"/>
      <c r="I15" s="257" t="s">
        <v>15</v>
      </c>
      <c r="J15" s="246" t="s">
        <v>1</v>
      </c>
      <c r="K15" s="259"/>
      <c r="L15" s="3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</row>
    <row r="16" spans="1:46" s="184" customFormat="1" ht="12" customHeight="1" x14ac:dyDescent="0.2">
      <c r="A16" s="259"/>
      <c r="B16" s="187"/>
      <c r="C16" s="259"/>
      <c r="D16" s="257" t="s">
        <v>16</v>
      </c>
      <c r="E16" s="259"/>
      <c r="F16" s="246" t="s">
        <v>17</v>
      </c>
      <c r="G16" s="259"/>
      <c r="H16" s="259"/>
      <c r="I16" s="257" t="s">
        <v>18</v>
      </c>
      <c r="J16" s="254"/>
      <c r="K16" s="259"/>
      <c r="L16" s="39"/>
      <c r="S16" s="259"/>
      <c r="T16" s="259"/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</row>
    <row r="17" spans="1:31" s="184" customFormat="1" ht="10.9" customHeight="1" x14ac:dyDescent="0.2">
      <c r="A17" s="259"/>
      <c r="B17" s="187"/>
      <c r="C17" s="259"/>
      <c r="D17" s="259"/>
      <c r="E17" s="259"/>
      <c r="F17" s="259"/>
      <c r="G17" s="259"/>
      <c r="H17" s="259"/>
      <c r="I17" s="259"/>
      <c r="J17" s="259"/>
      <c r="K17" s="259"/>
      <c r="L17" s="3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</row>
    <row r="18" spans="1:31" s="184" customFormat="1" ht="12" customHeight="1" x14ac:dyDescent="0.2">
      <c r="A18" s="259"/>
      <c r="B18" s="187"/>
      <c r="C18" s="259"/>
      <c r="D18" s="257" t="s">
        <v>19</v>
      </c>
      <c r="E18" s="259"/>
      <c r="F18" s="259"/>
      <c r="G18" s="259"/>
      <c r="H18" s="259"/>
      <c r="I18" s="257" t="s">
        <v>20</v>
      </c>
      <c r="J18" s="246" t="str">
        <f>IF('Rekapitulácia SO 02 Príst. B'!AN11="","",'Rekapitulácia SO 02 Príst. B'!AN11)</f>
        <v/>
      </c>
      <c r="K18" s="259"/>
      <c r="L18" s="3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</row>
    <row r="19" spans="1:31" s="184" customFormat="1" ht="18" customHeight="1" x14ac:dyDescent="0.2">
      <c r="A19" s="259"/>
      <c r="B19" s="187"/>
      <c r="C19" s="259"/>
      <c r="D19" s="259"/>
      <c r="E19" s="246" t="str">
        <f>IF('Rekapitulácia SO 02 Príst. B'!E12="","",'Rekapitulácia SO 02 Príst. B'!E12)</f>
        <v xml:space="preserve"> </v>
      </c>
      <c r="F19" s="259"/>
      <c r="G19" s="259"/>
      <c r="H19" s="259"/>
      <c r="I19" s="257" t="s">
        <v>22</v>
      </c>
      <c r="J19" s="246" t="str">
        <f>IF('Rekapitulácia SO 02 Príst. B'!AN12="","",'Rekapitulácia SO 02 Príst. B'!AN12)</f>
        <v/>
      </c>
      <c r="K19" s="259"/>
      <c r="L19" s="3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</row>
    <row r="20" spans="1:31" s="184" customFormat="1" ht="6.95" customHeight="1" x14ac:dyDescent="0.2">
      <c r="A20" s="259"/>
      <c r="B20" s="187"/>
      <c r="C20" s="259"/>
      <c r="D20" s="259"/>
      <c r="E20" s="259"/>
      <c r="F20" s="259"/>
      <c r="G20" s="259"/>
      <c r="H20" s="259"/>
      <c r="I20" s="259"/>
      <c r="J20" s="259"/>
      <c r="K20" s="259"/>
      <c r="L20" s="3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</row>
    <row r="21" spans="1:31" s="184" customFormat="1" ht="12" customHeight="1" x14ac:dyDescent="0.2">
      <c r="A21" s="259"/>
      <c r="B21" s="187"/>
      <c r="C21" s="259"/>
      <c r="D21" s="257" t="s">
        <v>23</v>
      </c>
      <c r="E21" s="259"/>
      <c r="F21" s="259"/>
      <c r="G21" s="259"/>
      <c r="H21" s="259"/>
      <c r="I21" s="257" t="s">
        <v>20</v>
      </c>
      <c r="J21" s="246" t="str">
        <f>'Rekapitulácia SO 02 Príst. B'!AN14</f>
        <v/>
      </c>
      <c r="K21" s="259"/>
      <c r="L21" s="3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</row>
    <row r="22" spans="1:31" s="184" customFormat="1" ht="18" customHeight="1" x14ac:dyDescent="0.2">
      <c r="A22" s="259"/>
      <c r="B22" s="187"/>
      <c r="C22" s="259"/>
      <c r="D22" s="259"/>
      <c r="E22" s="595" t="str">
        <f>'Rekapitulácia SO 02 Príst. B'!E15</f>
        <v xml:space="preserve"> </v>
      </c>
      <c r="F22" s="595"/>
      <c r="G22" s="595"/>
      <c r="H22" s="595"/>
      <c r="I22" s="257" t="s">
        <v>22</v>
      </c>
      <c r="J22" s="246" t="str">
        <f>'Rekapitulácia SO 02 Príst. B'!AN15</f>
        <v/>
      </c>
      <c r="K22" s="259"/>
      <c r="L22" s="3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</row>
    <row r="23" spans="1:31" s="184" customFormat="1" ht="6.95" customHeight="1" x14ac:dyDescent="0.2">
      <c r="A23" s="259"/>
      <c r="B23" s="187"/>
      <c r="C23" s="259"/>
      <c r="D23" s="259"/>
      <c r="E23" s="259"/>
      <c r="F23" s="259"/>
      <c r="G23" s="259"/>
      <c r="H23" s="259"/>
      <c r="I23" s="259"/>
      <c r="J23" s="259"/>
      <c r="K23" s="259"/>
      <c r="L23" s="3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</row>
    <row r="24" spans="1:31" s="184" customFormat="1" ht="12" customHeight="1" x14ac:dyDescent="0.2">
      <c r="A24" s="259"/>
      <c r="B24" s="187"/>
      <c r="C24" s="259"/>
      <c r="D24" s="257" t="s">
        <v>24</v>
      </c>
      <c r="E24" s="259"/>
      <c r="F24" s="259"/>
      <c r="G24" s="259"/>
      <c r="H24" s="259"/>
      <c r="I24" s="257" t="s">
        <v>20</v>
      </c>
      <c r="J24" s="246" t="s">
        <v>1</v>
      </c>
      <c r="K24" s="259"/>
      <c r="L24" s="3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</row>
    <row r="25" spans="1:31" s="184" customFormat="1" ht="18" customHeight="1" x14ac:dyDescent="0.2">
      <c r="A25" s="259"/>
      <c r="B25" s="187"/>
      <c r="C25" s="259"/>
      <c r="D25" s="259"/>
      <c r="E25" s="246" t="s">
        <v>25</v>
      </c>
      <c r="F25" s="259"/>
      <c r="G25" s="259"/>
      <c r="H25" s="259"/>
      <c r="I25" s="257" t="s">
        <v>22</v>
      </c>
      <c r="J25" s="246" t="s">
        <v>1</v>
      </c>
      <c r="K25" s="259"/>
      <c r="L25" s="3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</row>
    <row r="26" spans="1:31" s="184" customFormat="1" ht="6.95" customHeight="1" x14ac:dyDescent="0.2">
      <c r="A26" s="259"/>
      <c r="B26" s="187"/>
      <c r="C26" s="259"/>
      <c r="D26" s="259"/>
      <c r="E26" s="259"/>
      <c r="F26" s="259"/>
      <c r="G26" s="259"/>
      <c r="H26" s="259"/>
      <c r="I26" s="259"/>
      <c r="J26" s="259"/>
      <c r="K26" s="259"/>
      <c r="L26" s="3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</row>
    <row r="27" spans="1:31" s="184" customFormat="1" ht="12" customHeight="1" x14ac:dyDescent="0.2">
      <c r="A27" s="259"/>
      <c r="B27" s="187"/>
      <c r="C27" s="259"/>
      <c r="D27" s="257" t="s">
        <v>27</v>
      </c>
      <c r="E27" s="259"/>
      <c r="F27" s="259"/>
      <c r="G27" s="259"/>
      <c r="H27" s="259"/>
      <c r="I27" s="257" t="s">
        <v>20</v>
      </c>
      <c r="J27" s="246" t="s">
        <v>1</v>
      </c>
      <c r="K27" s="259"/>
      <c r="L27" s="3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</row>
    <row r="28" spans="1:31" s="184" customFormat="1" ht="18" customHeight="1" x14ac:dyDescent="0.2">
      <c r="A28" s="259"/>
      <c r="B28" s="187"/>
      <c r="C28" s="259"/>
      <c r="D28" s="259"/>
      <c r="E28" s="246" t="s">
        <v>28</v>
      </c>
      <c r="F28" s="259"/>
      <c r="G28" s="259"/>
      <c r="H28" s="259"/>
      <c r="I28" s="257" t="s">
        <v>22</v>
      </c>
      <c r="J28" s="246" t="s">
        <v>1</v>
      </c>
      <c r="K28" s="259"/>
      <c r="L28" s="3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</row>
    <row r="29" spans="1:31" s="184" customFormat="1" ht="6.95" customHeight="1" x14ac:dyDescent="0.2">
      <c r="A29" s="259"/>
      <c r="B29" s="187"/>
      <c r="C29" s="259"/>
      <c r="D29" s="259"/>
      <c r="E29" s="259"/>
      <c r="F29" s="259"/>
      <c r="G29" s="259"/>
      <c r="H29" s="259"/>
      <c r="I29" s="259"/>
      <c r="J29" s="259"/>
      <c r="K29" s="259"/>
      <c r="L29" s="39"/>
      <c r="S29" s="259"/>
      <c r="T29" s="259"/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</row>
    <row r="30" spans="1:31" s="184" customFormat="1" ht="12" customHeight="1" x14ac:dyDescent="0.2">
      <c r="A30" s="259"/>
      <c r="B30" s="187"/>
      <c r="C30" s="259"/>
      <c r="D30" s="257" t="s">
        <v>29</v>
      </c>
      <c r="E30" s="259"/>
      <c r="F30" s="259"/>
      <c r="G30" s="259"/>
      <c r="H30" s="259"/>
      <c r="I30" s="259"/>
      <c r="J30" s="259"/>
      <c r="K30" s="259"/>
      <c r="L30" s="3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</row>
    <row r="31" spans="1:31" s="8" customFormat="1" ht="16.5" customHeight="1" x14ac:dyDescent="0.2">
      <c r="A31" s="98"/>
      <c r="B31" s="99"/>
      <c r="C31" s="98"/>
      <c r="D31" s="98"/>
      <c r="E31" s="597" t="s">
        <v>1</v>
      </c>
      <c r="F31" s="597"/>
      <c r="G31" s="597"/>
      <c r="H31" s="597"/>
      <c r="I31" s="98"/>
      <c r="J31" s="98"/>
      <c r="K31" s="98"/>
      <c r="L31" s="100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</row>
    <row r="32" spans="1:31" s="184" customFormat="1" ht="6.95" customHeight="1" x14ac:dyDescent="0.2">
      <c r="A32" s="259"/>
      <c r="B32" s="187"/>
      <c r="C32" s="259"/>
      <c r="D32" s="259"/>
      <c r="E32" s="259"/>
      <c r="F32" s="259"/>
      <c r="G32" s="259"/>
      <c r="H32" s="259"/>
      <c r="I32" s="259"/>
      <c r="J32" s="259"/>
      <c r="K32" s="259"/>
      <c r="L32" s="3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</row>
    <row r="33" spans="1:31" s="184" customFormat="1" ht="6.95" customHeight="1" x14ac:dyDescent="0.2">
      <c r="A33" s="259"/>
      <c r="B33" s="187"/>
      <c r="C33" s="259"/>
      <c r="D33" s="63"/>
      <c r="E33" s="63"/>
      <c r="F33" s="63"/>
      <c r="G33" s="63"/>
      <c r="H33" s="63"/>
      <c r="I33" s="63"/>
      <c r="J33" s="63"/>
      <c r="K33" s="63"/>
      <c r="L33" s="3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</row>
    <row r="34" spans="1:31" s="184" customFormat="1" ht="25.35" customHeight="1" x14ac:dyDescent="0.2">
      <c r="A34" s="259"/>
      <c r="B34" s="187"/>
      <c r="C34" s="259"/>
      <c r="D34" s="101" t="s">
        <v>30</v>
      </c>
      <c r="E34" s="259"/>
      <c r="F34" s="259"/>
      <c r="G34" s="259"/>
      <c r="H34" s="259"/>
      <c r="I34" s="259"/>
      <c r="J34" s="256"/>
      <c r="K34" s="259"/>
      <c r="L34" s="3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</row>
    <row r="35" spans="1:31" s="184" customFormat="1" ht="6.95" customHeight="1" x14ac:dyDescent="0.2">
      <c r="A35" s="259"/>
      <c r="B35" s="187"/>
      <c r="C35" s="259"/>
      <c r="D35" s="63"/>
      <c r="E35" s="63"/>
      <c r="F35" s="63"/>
      <c r="G35" s="63"/>
      <c r="H35" s="63"/>
      <c r="I35" s="63"/>
      <c r="J35" s="63"/>
      <c r="K35" s="63"/>
      <c r="L35" s="3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</row>
    <row r="36" spans="1:31" s="184" customFormat="1" ht="14.45" customHeight="1" x14ac:dyDescent="0.2">
      <c r="A36" s="259"/>
      <c r="B36" s="187"/>
      <c r="C36" s="259"/>
      <c r="D36" s="259"/>
      <c r="E36" s="259"/>
      <c r="F36" s="250" t="s">
        <v>32</v>
      </c>
      <c r="G36" s="259"/>
      <c r="H36" s="259"/>
      <c r="I36" s="250" t="s">
        <v>31</v>
      </c>
      <c r="J36" s="250" t="s">
        <v>33</v>
      </c>
      <c r="K36" s="259"/>
      <c r="L36" s="3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</row>
    <row r="37" spans="1:31" s="184" customFormat="1" ht="14.45" customHeight="1" x14ac:dyDescent="0.2">
      <c r="A37" s="259"/>
      <c r="B37" s="187"/>
      <c r="C37" s="259"/>
      <c r="D37" s="258" t="s">
        <v>34</v>
      </c>
      <c r="E37" s="32" t="s">
        <v>35</v>
      </c>
      <c r="F37" s="102">
        <f>ROUND((SUM(BE128:BE144)),  2)</f>
        <v>0</v>
      </c>
      <c r="G37" s="103"/>
      <c r="H37" s="103"/>
      <c r="I37" s="104">
        <v>0.2</v>
      </c>
      <c r="J37" s="102">
        <f>ROUND(((SUM(BE128:BE144))*I37),  2)</f>
        <v>0</v>
      </c>
      <c r="K37" s="259"/>
      <c r="L37" s="3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</row>
    <row r="38" spans="1:31" s="184" customFormat="1" ht="14.45" customHeight="1" x14ac:dyDescent="0.2">
      <c r="A38" s="259"/>
      <c r="B38" s="187"/>
      <c r="C38" s="259"/>
      <c r="D38" s="259"/>
      <c r="E38" s="32" t="s">
        <v>36</v>
      </c>
      <c r="F38" s="105"/>
      <c r="G38" s="259"/>
      <c r="H38" s="259"/>
      <c r="I38" s="106">
        <v>0.23</v>
      </c>
      <c r="J38" s="105"/>
      <c r="K38" s="259"/>
      <c r="L38" s="3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</row>
    <row r="39" spans="1:31" s="184" customFormat="1" ht="14.45" hidden="1" customHeight="1" x14ac:dyDescent="0.2">
      <c r="A39" s="259"/>
      <c r="B39" s="187"/>
      <c r="C39" s="259"/>
      <c r="D39" s="259"/>
      <c r="E39" s="257" t="s">
        <v>37</v>
      </c>
      <c r="F39" s="105">
        <f>ROUND((SUM(BG128:BG144)),  2)</f>
        <v>0</v>
      </c>
      <c r="G39" s="259"/>
      <c r="H39" s="259"/>
      <c r="I39" s="106">
        <v>0.2</v>
      </c>
      <c r="J39" s="105"/>
      <c r="K39" s="259"/>
      <c r="L39" s="3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</row>
    <row r="40" spans="1:31" s="184" customFormat="1" ht="14.45" hidden="1" customHeight="1" x14ac:dyDescent="0.2">
      <c r="A40" s="259"/>
      <c r="B40" s="187"/>
      <c r="C40" s="259"/>
      <c r="D40" s="259"/>
      <c r="E40" s="257" t="s">
        <v>38</v>
      </c>
      <c r="F40" s="105">
        <f>ROUND((SUM(BH128:BH144)),  2)</f>
        <v>0</v>
      </c>
      <c r="G40" s="259"/>
      <c r="H40" s="259"/>
      <c r="I40" s="106">
        <v>0.2</v>
      </c>
      <c r="J40" s="105"/>
      <c r="K40" s="259"/>
      <c r="L40" s="3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</row>
    <row r="41" spans="1:31" s="184" customFormat="1" ht="14.45" hidden="1" customHeight="1" x14ac:dyDescent="0.2">
      <c r="A41" s="259"/>
      <c r="B41" s="187"/>
      <c r="C41" s="259"/>
      <c r="D41" s="259"/>
      <c r="E41" s="32" t="s">
        <v>39</v>
      </c>
      <c r="F41" s="102">
        <f>ROUND((SUM(BI128:BI144)),  2)</f>
        <v>0</v>
      </c>
      <c r="G41" s="103"/>
      <c r="H41" s="103"/>
      <c r="I41" s="104">
        <v>0</v>
      </c>
      <c r="J41" s="102"/>
      <c r="K41" s="259"/>
      <c r="L41" s="3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</row>
    <row r="42" spans="1:31" s="184" customFormat="1" ht="6.95" customHeight="1" x14ac:dyDescent="0.2">
      <c r="A42" s="259"/>
      <c r="B42" s="187"/>
      <c r="C42" s="259"/>
      <c r="D42" s="259"/>
      <c r="E42" s="259"/>
      <c r="F42" s="259"/>
      <c r="G42" s="259"/>
      <c r="H42" s="259"/>
      <c r="I42" s="259"/>
      <c r="J42" s="259"/>
      <c r="K42" s="259"/>
      <c r="L42" s="3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</row>
    <row r="43" spans="1:31" s="184" customFormat="1" ht="25.35" customHeight="1" x14ac:dyDescent="0.2">
      <c r="A43" s="259"/>
      <c r="B43" s="187"/>
      <c r="C43" s="107"/>
      <c r="D43" s="108" t="s">
        <v>40</v>
      </c>
      <c r="E43" s="57"/>
      <c r="F43" s="57"/>
      <c r="G43" s="109" t="s">
        <v>41</v>
      </c>
      <c r="H43" s="110" t="s">
        <v>42</v>
      </c>
      <c r="I43" s="57"/>
      <c r="J43" s="111"/>
      <c r="K43" s="112"/>
      <c r="L43" s="3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</row>
    <row r="44" spans="1:31" s="184" customFormat="1" ht="14.45" customHeight="1" x14ac:dyDescent="0.2">
      <c r="A44" s="259"/>
      <c r="B44" s="187"/>
      <c r="C44" s="259"/>
      <c r="D44" s="259"/>
      <c r="E44" s="259"/>
      <c r="F44" s="259"/>
      <c r="G44" s="259"/>
      <c r="H44" s="259"/>
      <c r="I44" s="259"/>
      <c r="J44" s="259"/>
      <c r="K44" s="259"/>
      <c r="L44" s="3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</row>
    <row r="45" spans="1:31" ht="14.45" customHeight="1" x14ac:dyDescent="0.2">
      <c r="B45" s="17"/>
      <c r="L45" s="17"/>
    </row>
    <row r="46" spans="1:31" ht="14.45" customHeight="1" x14ac:dyDescent="0.2">
      <c r="B46" s="17"/>
      <c r="L46" s="17"/>
    </row>
    <row r="47" spans="1:31" ht="14.45" customHeight="1" x14ac:dyDescent="0.2">
      <c r="B47" s="17"/>
      <c r="L47" s="17"/>
    </row>
    <row r="48" spans="1:31" ht="14.45" customHeight="1" x14ac:dyDescent="0.2">
      <c r="B48" s="17"/>
      <c r="L48" s="17"/>
    </row>
    <row r="49" spans="1:31" ht="14.45" customHeight="1" x14ac:dyDescent="0.2">
      <c r="B49" s="17"/>
      <c r="L49" s="17"/>
    </row>
    <row r="50" spans="1:31" s="184" customFormat="1" ht="14.45" customHeight="1" x14ac:dyDescent="0.2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184" customFormat="1" ht="12.75" x14ac:dyDescent="0.2">
      <c r="A61" s="259"/>
      <c r="B61" s="187"/>
      <c r="C61" s="259"/>
      <c r="D61" s="42" t="s">
        <v>45</v>
      </c>
      <c r="E61" s="249"/>
      <c r="F61" s="113" t="s">
        <v>46</v>
      </c>
      <c r="G61" s="42" t="s">
        <v>45</v>
      </c>
      <c r="H61" s="249"/>
      <c r="I61" s="249"/>
      <c r="J61" s="114" t="s">
        <v>46</v>
      </c>
      <c r="K61" s="249"/>
      <c r="L61" s="3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184" customFormat="1" ht="12.75" x14ac:dyDescent="0.2">
      <c r="A65" s="259"/>
      <c r="B65" s="187"/>
      <c r="C65" s="259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59"/>
      <c r="T65" s="259"/>
      <c r="U65" s="259"/>
      <c r="V65" s="259"/>
      <c r="W65" s="259"/>
      <c r="X65" s="259"/>
      <c r="Y65" s="259"/>
      <c r="Z65" s="259"/>
      <c r="AA65" s="259"/>
      <c r="AB65" s="259"/>
      <c r="AC65" s="259"/>
      <c r="AD65" s="259"/>
      <c r="AE65" s="25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184" customFormat="1" ht="12.75" x14ac:dyDescent="0.2">
      <c r="A76" s="259"/>
      <c r="B76" s="187"/>
      <c r="C76" s="259"/>
      <c r="D76" s="42" t="s">
        <v>45</v>
      </c>
      <c r="E76" s="249"/>
      <c r="F76" s="113" t="s">
        <v>46</v>
      </c>
      <c r="G76" s="42" t="s">
        <v>45</v>
      </c>
      <c r="H76" s="249"/>
      <c r="I76" s="249"/>
      <c r="J76" s="114" t="s">
        <v>46</v>
      </c>
      <c r="K76" s="249"/>
      <c r="L76" s="3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</row>
    <row r="77" spans="1:31" s="184" customFormat="1" ht="14.45" customHeight="1" x14ac:dyDescent="0.2">
      <c r="A77" s="25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59"/>
      <c r="T77" s="259"/>
      <c r="U77" s="259"/>
      <c r="V77" s="259"/>
      <c r="W77" s="259"/>
      <c r="X77" s="259"/>
      <c r="Y77" s="259"/>
      <c r="Z77" s="259"/>
      <c r="AA77" s="259"/>
      <c r="AB77" s="259"/>
      <c r="AC77" s="259"/>
      <c r="AD77" s="259"/>
      <c r="AE77" s="259"/>
    </row>
    <row r="81" spans="1:31" s="184" customFormat="1" ht="6.95" customHeight="1" x14ac:dyDescent="0.2">
      <c r="A81" s="25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59"/>
      <c r="T81" s="259"/>
      <c r="U81" s="259"/>
      <c r="V81" s="259"/>
      <c r="W81" s="259"/>
      <c r="X81" s="259"/>
      <c r="Y81" s="259"/>
      <c r="Z81" s="259"/>
      <c r="AA81" s="259"/>
      <c r="AB81" s="259"/>
      <c r="AC81" s="259"/>
      <c r="AD81" s="259"/>
      <c r="AE81" s="259"/>
    </row>
    <row r="82" spans="1:31" s="184" customFormat="1" ht="24.95" customHeight="1" x14ac:dyDescent="0.2">
      <c r="A82" s="259"/>
      <c r="B82" s="187"/>
      <c r="C82" s="18" t="s">
        <v>136</v>
      </c>
      <c r="D82" s="259"/>
      <c r="E82" s="259"/>
      <c r="F82" s="259"/>
      <c r="G82" s="259"/>
      <c r="H82" s="259"/>
      <c r="I82" s="259"/>
      <c r="J82" s="259"/>
      <c r="K82" s="259"/>
      <c r="L82" s="39"/>
      <c r="S82" s="259"/>
      <c r="T82" s="259"/>
      <c r="U82" s="259"/>
      <c r="V82" s="259"/>
      <c r="W82" s="259"/>
      <c r="X82" s="259"/>
      <c r="Y82" s="259"/>
      <c r="Z82" s="259"/>
      <c r="AA82" s="259"/>
      <c r="AB82" s="259"/>
      <c r="AC82" s="259"/>
      <c r="AD82" s="259"/>
      <c r="AE82" s="259"/>
    </row>
    <row r="83" spans="1:31" s="184" customFormat="1" ht="6.95" customHeight="1" x14ac:dyDescent="0.2">
      <c r="A83" s="259"/>
      <c r="B83" s="187"/>
      <c r="C83" s="259"/>
      <c r="D83" s="259"/>
      <c r="E83" s="259"/>
      <c r="F83" s="259"/>
      <c r="G83" s="259"/>
      <c r="H83" s="259"/>
      <c r="I83" s="259"/>
      <c r="J83" s="259"/>
      <c r="K83" s="259"/>
      <c r="L83" s="39"/>
      <c r="S83" s="259"/>
      <c r="T83" s="259"/>
      <c r="U83" s="259"/>
      <c r="V83" s="259"/>
      <c r="W83" s="259"/>
      <c r="X83" s="259"/>
      <c r="Y83" s="259"/>
      <c r="Z83" s="259"/>
      <c r="AA83" s="259"/>
      <c r="AB83" s="259"/>
      <c r="AC83" s="259"/>
      <c r="AD83" s="259"/>
      <c r="AE83" s="259"/>
    </row>
    <row r="84" spans="1:31" s="184" customFormat="1" ht="12" customHeight="1" x14ac:dyDescent="0.2">
      <c r="A84" s="259"/>
      <c r="B84" s="187"/>
      <c r="C84" s="257" t="s">
        <v>13</v>
      </c>
      <c r="D84" s="259"/>
      <c r="E84" s="259"/>
      <c r="F84" s="259"/>
      <c r="G84" s="259"/>
      <c r="H84" s="259"/>
      <c r="I84" s="259"/>
      <c r="J84" s="259"/>
      <c r="K84" s="259"/>
      <c r="L84" s="39"/>
      <c r="S84" s="259"/>
      <c r="T84" s="259"/>
      <c r="U84" s="259"/>
      <c r="V84" s="259"/>
      <c r="W84" s="259"/>
      <c r="X84" s="259"/>
      <c r="Y84" s="259"/>
      <c r="Z84" s="259"/>
      <c r="AA84" s="259"/>
      <c r="AB84" s="259"/>
      <c r="AC84" s="259"/>
      <c r="AD84" s="259"/>
      <c r="AE84" s="259"/>
    </row>
    <row r="85" spans="1:31" s="184" customFormat="1" ht="16.5" customHeight="1" x14ac:dyDescent="0.2">
      <c r="A85" s="259"/>
      <c r="B85" s="187"/>
      <c r="C85" s="259"/>
      <c r="D85" s="259"/>
      <c r="E85" s="612" t="str">
        <f>E7</f>
        <v>SOŠ PZ Pezinok, rekonštrukcia ubytovne A a B</v>
      </c>
      <c r="F85" s="613"/>
      <c r="G85" s="613"/>
      <c r="H85" s="613"/>
      <c r="I85" s="259"/>
      <c r="J85" s="259"/>
      <c r="K85" s="259"/>
      <c r="L85" s="3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</row>
    <row r="86" spans="1:31" ht="12" customHeight="1" x14ac:dyDescent="0.2">
      <c r="B86" s="17"/>
      <c r="C86" s="257" t="s">
        <v>130</v>
      </c>
      <c r="L86" s="17"/>
    </row>
    <row r="87" spans="1:31" ht="16.5" customHeight="1" x14ac:dyDescent="0.2">
      <c r="B87" s="17"/>
      <c r="E87" s="612" t="s">
        <v>1902</v>
      </c>
      <c r="F87" s="594"/>
      <c r="G87" s="594"/>
      <c r="H87" s="594"/>
      <c r="L87" s="17"/>
    </row>
    <row r="88" spans="1:31" ht="12" customHeight="1" x14ac:dyDescent="0.2">
      <c r="B88" s="17"/>
      <c r="C88" s="257" t="s">
        <v>132</v>
      </c>
      <c r="L88" s="17"/>
    </row>
    <row r="89" spans="1:31" s="184" customFormat="1" ht="16.5" customHeight="1" x14ac:dyDescent="0.2">
      <c r="A89" s="259"/>
      <c r="B89" s="187"/>
      <c r="C89" s="259"/>
      <c r="D89" s="259"/>
      <c r="E89" s="614" t="s">
        <v>2233</v>
      </c>
      <c r="F89" s="615"/>
      <c r="G89" s="615"/>
      <c r="H89" s="615"/>
      <c r="I89" s="259"/>
      <c r="J89" s="259"/>
      <c r="K89" s="259"/>
      <c r="L89" s="39"/>
      <c r="S89" s="259"/>
      <c r="T89" s="259"/>
      <c r="U89" s="259"/>
      <c r="V89" s="259"/>
      <c r="W89" s="259"/>
      <c r="X89" s="259"/>
      <c r="Y89" s="259"/>
      <c r="Z89" s="259"/>
      <c r="AA89" s="259"/>
      <c r="AB89" s="259"/>
      <c r="AC89" s="259"/>
      <c r="AD89" s="259"/>
      <c r="AE89" s="259"/>
    </row>
    <row r="90" spans="1:31" s="184" customFormat="1" ht="12" customHeight="1" x14ac:dyDescent="0.2">
      <c r="A90" s="259"/>
      <c r="B90" s="187"/>
      <c r="C90" s="257" t="s">
        <v>134</v>
      </c>
      <c r="D90" s="259"/>
      <c r="E90" s="259"/>
      <c r="F90" s="259"/>
      <c r="G90" s="259"/>
      <c r="H90" s="259"/>
      <c r="I90" s="259"/>
      <c r="J90" s="259"/>
      <c r="K90" s="259"/>
      <c r="L90" s="39"/>
      <c r="S90" s="259"/>
      <c r="T90" s="259"/>
      <c r="U90" s="259"/>
      <c r="V90" s="259"/>
      <c r="W90" s="259"/>
      <c r="X90" s="259"/>
      <c r="Y90" s="259"/>
      <c r="Z90" s="259"/>
      <c r="AA90" s="259"/>
      <c r="AB90" s="259"/>
      <c r="AC90" s="259"/>
      <c r="AD90" s="259"/>
      <c r="AE90" s="259"/>
    </row>
    <row r="91" spans="1:31" s="184" customFormat="1" ht="16.5" customHeight="1" x14ac:dyDescent="0.2">
      <c r="A91" s="259"/>
      <c r="B91" s="187"/>
      <c r="C91" s="259"/>
      <c r="D91" s="259"/>
      <c r="E91" s="583" t="str">
        <f>E13</f>
        <v>02.05d - Kamerový systém (Priemyselná televízia)</v>
      </c>
      <c r="F91" s="615"/>
      <c r="G91" s="615"/>
      <c r="H91" s="615"/>
      <c r="I91" s="259"/>
      <c r="J91" s="259"/>
      <c r="K91" s="259"/>
      <c r="L91" s="39"/>
      <c r="S91" s="259"/>
      <c r="T91" s="259"/>
      <c r="U91" s="259"/>
      <c r="V91" s="259"/>
      <c r="W91" s="259"/>
      <c r="X91" s="259"/>
      <c r="Y91" s="259"/>
      <c r="Z91" s="259"/>
      <c r="AA91" s="259"/>
      <c r="AB91" s="259"/>
      <c r="AC91" s="259"/>
      <c r="AD91" s="259"/>
      <c r="AE91" s="259"/>
    </row>
    <row r="92" spans="1:31" s="184" customFormat="1" ht="6.95" customHeight="1" x14ac:dyDescent="0.2">
      <c r="A92" s="259"/>
      <c r="B92" s="187"/>
      <c r="C92" s="259"/>
      <c r="D92" s="259"/>
      <c r="E92" s="259"/>
      <c r="F92" s="259"/>
      <c r="G92" s="259"/>
      <c r="H92" s="259"/>
      <c r="I92" s="259"/>
      <c r="J92" s="259"/>
      <c r="K92" s="259"/>
      <c r="L92" s="39"/>
      <c r="S92" s="259"/>
      <c r="T92" s="259"/>
      <c r="U92" s="259"/>
      <c r="V92" s="259"/>
      <c r="W92" s="259"/>
      <c r="X92" s="259"/>
      <c r="Y92" s="259"/>
      <c r="Z92" s="259"/>
      <c r="AA92" s="259"/>
      <c r="AB92" s="259"/>
      <c r="AC92" s="259"/>
      <c r="AD92" s="259"/>
      <c r="AE92" s="259"/>
    </row>
    <row r="93" spans="1:31" s="184" customFormat="1" ht="12" customHeight="1" x14ac:dyDescent="0.2">
      <c r="A93" s="259"/>
      <c r="B93" s="187"/>
      <c r="C93" s="257" t="s">
        <v>16</v>
      </c>
      <c r="D93" s="259"/>
      <c r="E93" s="259"/>
      <c r="F93" s="246" t="str">
        <f>F16</f>
        <v>Pezinok</v>
      </c>
      <c r="G93" s="259"/>
      <c r="H93" s="259"/>
      <c r="I93" s="257" t="s">
        <v>18</v>
      </c>
      <c r="J93" s="254"/>
      <c r="K93" s="259"/>
      <c r="L93" s="39"/>
      <c r="S93" s="259"/>
      <c r="T93" s="259"/>
      <c r="U93" s="259"/>
      <c r="V93" s="259"/>
      <c r="W93" s="259"/>
      <c r="X93" s="259"/>
      <c r="Y93" s="259"/>
      <c r="Z93" s="259"/>
      <c r="AA93" s="259"/>
      <c r="AB93" s="259"/>
      <c r="AC93" s="259"/>
      <c r="AD93" s="259"/>
      <c r="AE93" s="259"/>
    </row>
    <row r="94" spans="1:31" s="184" customFormat="1" ht="6.95" customHeight="1" x14ac:dyDescent="0.2">
      <c r="A94" s="259"/>
      <c r="B94" s="187"/>
      <c r="C94" s="259"/>
      <c r="D94" s="259"/>
      <c r="E94" s="259"/>
      <c r="F94" s="259"/>
      <c r="G94" s="259"/>
      <c r="H94" s="259"/>
      <c r="I94" s="259"/>
      <c r="J94" s="259"/>
      <c r="K94" s="259"/>
      <c r="L94" s="39"/>
      <c r="S94" s="259"/>
      <c r="T94" s="259"/>
      <c r="U94" s="259"/>
      <c r="V94" s="259"/>
      <c r="W94" s="259"/>
      <c r="X94" s="259"/>
      <c r="Y94" s="259"/>
      <c r="Z94" s="259"/>
      <c r="AA94" s="259"/>
      <c r="AB94" s="259"/>
      <c r="AC94" s="259"/>
      <c r="AD94" s="259"/>
      <c r="AE94" s="259"/>
    </row>
    <row r="95" spans="1:31" s="184" customFormat="1" ht="25.7" customHeight="1" x14ac:dyDescent="0.2">
      <c r="A95" s="259"/>
      <c r="B95" s="187"/>
      <c r="C95" s="257" t="s">
        <v>19</v>
      </c>
      <c r="D95" s="259"/>
      <c r="E95" s="259"/>
      <c r="F95" s="246" t="str">
        <f>E19</f>
        <v xml:space="preserve"> </v>
      </c>
      <c r="G95" s="259"/>
      <c r="H95" s="259"/>
      <c r="I95" s="257" t="s">
        <v>24</v>
      </c>
      <c r="J95" s="248" t="str">
        <f>E25</f>
        <v>Ing. arch. Rudolf Melčak, SKA</v>
      </c>
      <c r="K95" s="259"/>
      <c r="L95" s="39"/>
      <c r="S95" s="259"/>
      <c r="T95" s="259"/>
      <c r="U95" s="259"/>
      <c r="V95" s="259"/>
      <c r="W95" s="259"/>
      <c r="X95" s="259"/>
      <c r="Y95" s="259"/>
      <c r="Z95" s="259"/>
      <c r="AA95" s="259"/>
      <c r="AB95" s="259"/>
      <c r="AC95" s="259"/>
      <c r="AD95" s="259"/>
      <c r="AE95" s="259"/>
    </row>
    <row r="96" spans="1:31" s="184" customFormat="1" ht="15.2" customHeight="1" x14ac:dyDescent="0.2">
      <c r="A96" s="259"/>
      <c r="B96" s="187"/>
      <c r="C96" s="257" t="s">
        <v>23</v>
      </c>
      <c r="D96" s="259"/>
      <c r="E96" s="259"/>
      <c r="F96" s="246" t="str">
        <f>IF(E22="","",E22)</f>
        <v xml:space="preserve"> </v>
      </c>
      <c r="G96" s="259"/>
      <c r="H96" s="259"/>
      <c r="I96" s="257" t="s">
        <v>27</v>
      </c>
      <c r="J96" s="248" t="str">
        <f>E28</f>
        <v>Rosoft s.r.o.</v>
      </c>
      <c r="K96" s="259"/>
      <c r="L96" s="39"/>
      <c r="S96" s="259"/>
      <c r="T96" s="259"/>
      <c r="U96" s="259"/>
      <c r="V96" s="259"/>
      <c r="W96" s="259"/>
      <c r="X96" s="259"/>
      <c r="Y96" s="259"/>
      <c r="Z96" s="259"/>
      <c r="AA96" s="259"/>
      <c r="AB96" s="259"/>
      <c r="AC96" s="259"/>
      <c r="AD96" s="259"/>
      <c r="AE96" s="259"/>
    </row>
    <row r="97" spans="1:47" s="184" customFormat="1" ht="10.35" customHeight="1" x14ac:dyDescent="0.2">
      <c r="A97" s="259"/>
      <c r="B97" s="187"/>
      <c r="C97" s="259"/>
      <c r="D97" s="259"/>
      <c r="E97" s="259"/>
      <c r="F97" s="259"/>
      <c r="G97" s="259"/>
      <c r="H97" s="259"/>
      <c r="I97" s="259"/>
      <c r="J97" s="259"/>
      <c r="K97" s="259"/>
      <c r="L97" s="39"/>
      <c r="S97" s="259"/>
      <c r="T97" s="259"/>
      <c r="U97" s="259"/>
      <c r="V97" s="259"/>
      <c r="W97" s="259"/>
      <c r="X97" s="259"/>
      <c r="Y97" s="259"/>
      <c r="Z97" s="259"/>
      <c r="AA97" s="259"/>
      <c r="AB97" s="259"/>
      <c r="AC97" s="259"/>
      <c r="AD97" s="259"/>
      <c r="AE97" s="259"/>
    </row>
    <row r="98" spans="1:47" s="184" customFormat="1" ht="29.25" customHeight="1" x14ac:dyDescent="0.2">
      <c r="A98" s="259"/>
      <c r="B98" s="187"/>
      <c r="C98" s="115" t="s">
        <v>137</v>
      </c>
      <c r="D98" s="107"/>
      <c r="E98" s="107"/>
      <c r="F98" s="107"/>
      <c r="G98" s="107"/>
      <c r="H98" s="107"/>
      <c r="I98" s="107"/>
      <c r="J98" s="116" t="s">
        <v>138</v>
      </c>
      <c r="K98" s="107"/>
      <c r="L98" s="39"/>
      <c r="S98" s="259"/>
      <c r="T98" s="259"/>
      <c r="U98" s="259"/>
      <c r="V98" s="259"/>
      <c r="W98" s="259"/>
      <c r="X98" s="259"/>
      <c r="Y98" s="259"/>
      <c r="Z98" s="259"/>
      <c r="AA98" s="259"/>
      <c r="AB98" s="259"/>
      <c r="AC98" s="259"/>
      <c r="AD98" s="259"/>
      <c r="AE98" s="259"/>
    </row>
    <row r="99" spans="1:47" s="184" customFormat="1" ht="10.35" customHeight="1" x14ac:dyDescent="0.2">
      <c r="A99" s="259"/>
      <c r="B99" s="187"/>
      <c r="C99" s="259"/>
      <c r="D99" s="259"/>
      <c r="E99" s="259"/>
      <c r="F99" s="259"/>
      <c r="G99" s="259"/>
      <c r="H99" s="259"/>
      <c r="I99" s="259"/>
      <c r="J99" s="259"/>
      <c r="K99" s="259"/>
      <c r="L99" s="39"/>
      <c r="S99" s="259"/>
      <c r="T99" s="259"/>
      <c r="U99" s="259"/>
      <c r="V99" s="259"/>
      <c r="W99" s="259"/>
      <c r="X99" s="259"/>
      <c r="Y99" s="259"/>
      <c r="Z99" s="259"/>
      <c r="AA99" s="259"/>
      <c r="AB99" s="259"/>
      <c r="AC99" s="259"/>
      <c r="AD99" s="259"/>
      <c r="AE99" s="259"/>
    </row>
    <row r="100" spans="1:47" s="184" customFormat="1" ht="22.9" customHeight="1" x14ac:dyDescent="0.2">
      <c r="A100" s="259"/>
      <c r="B100" s="187"/>
      <c r="C100" s="117" t="s">
        <v>139</v>
      </c>
      <c r="D100" s="259"/>
      <c r="E100" s="259"/>
      <c r="F100" s="259"/>
      <c r="G100" s="259"/>
      <c r="H100" s="259"/>
      <c r="I100" s="259"/>
      <c r="J100" s="256"/>
      <c r="K100" s="259"/>
      <c r="L100" s="39"/>
      <c r="S100" s="259"/>
      <c r="T100" s="259"/>
      <c r="U100" s="259"/>
      <c r="V100" s="259"/>
      <c r="W100" s="259"/>
      <c r="X100" s="259"/>
      <c r="Y100" s="259"/>
      <c r="Z100" s="259"/>
      <c r="AA100" s="259"/>
      <c r="AB100" s="259"/>
      <c r="AC100" s="259"/>
      <c r="AD100" s="259"/>
      <c r="AE100" s="259"/>
      <c r="AU100" s="185"/>
    </row>
    <row r="101" spans="1:47" s="9" customFormat="1" ht="24.95" customHeight="1" x14ac:dyDescent="0.2">
      <c r="B101" s="118"/>
      <c r="D101" s="119" t="s">
        <v>2253</v>
      </c>
      <c r="E101" s="120"/>
      <c r="F101" s="120"/>
      <c r="G101" s="120"/>
      <c r="H101" s="120"/>
      <c r="I101" s="120"/>
      <c r="J101" s="121"/>
      <c r="L101" s="118"/>
    </row>
    <row r="102" spans="1:47" s="244" customFormat="1" ht="19.899999999999999" customHeight="1" x14ac:dyDescent="0.2">
      <c r="B102" s="122"/>
      <c r="D102" s="123" t="s">
        <v>1514</v>
      </c>
      <c r="E102" s="124"/>
      <c r="F102" s="124"/>
      <c r="G102" s="124"/>
      <c r="H102" s="124"/>
      <c r="I102" s="124"/>
      <c r="J102" s="125"/>
      <c r="L102" s="122"/>
    </row>
    <row r="103" spans="1:47" s="244" customFormat="1" ht="19.899999999999999" customHeight="1" x14ac:dyDescent="0.2">
      <c r="B103" s="122"/>
      <c r="D103" s="123" t="s">
        <v>1515</v>
      </c>
      <c r="E103" s="124"/>
      <c r="F103" s="124"/>
      <c r="G103" s="124"/>
      <c r="H103" s="124"/>
      <c r="I103" s="124"/>
      <c r="J103" s="125"/>
      <c r="L103" s="122"/>
    </row>
    <row r="104" spans="1:47" s="244" customFormat="1" ht="19.899999999999999" customHeight="1" x14ac:dyDescent="0.2">
      <c r="B104" s="122"/>
      <c r="D104" s="123" t="s">
        <v>1516</v>
      </c>
      <c r="E104" s="124"/>
      <c r="F104" s="124"/>
      <c r="G104" s="124"/>
      <c r="H104" s="124"/>
      <c r="I104" s="124"/>
      <c r="J104" s="125"/>
      <c r="L104" s="122"/>
    </row>
    <row r="105" spans="1:47" s="184" customFormat="1" ht="21.75" customHeight="1" x14ac:dyDescent="0.2">
      <c r="A105" s="259"/>
      <c r="B105" s="187"/>
      <c r="C105" s="259"/>
      <c r="D105" s="259"/>
      <c r="E105" s="259"/>
      <c r="F105" s="259"/>
      <c r="G105" s="259"/>
      <c r="H105" s="259"/>
      <c r="I105" s="259"/>
      <c r="J105" s="259"/>
      <c r="K105" s="259"/>
      <c r="L105" s="39"/>
      <c r="S105" s="259"/>
      <c r="T105" s="259"/>
      <c r="U105" s="259"/>
      <c r="V105" s="259"/>
      <c r="W105" s="259"/>
      <c r="X105" s="259"/>
      <c r="Y105" s="259"/>
      <c r="Z105" s="259"/>
      <c r="AA105" s="259"/>
      <c r="AB105" s="259"/>
      <c r="AC105" s="259"/>
      <c r="AD105" s="259"/>
      <c r="AE105" s="259"/>
    </row>
    <row r="106" spans="1:47" s="184" customFormat="1" ht="6.95" customHeight="1" x14ac:dyDescent="0.2">
      <c r="A106" s="259"/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9"/>
      <c r="S106" s="259"/>
      <c r="T106" s="259"/>
      <c r="U106" s="259"/>
      <c r="V106" s="259"/>
      <c r="W106" s="259"/>
      <c r="X106" s="259"/>
      <c r="Y106" s="259"/>
      <c r="Z106" s="259"/>
      <c r="AA106" s="259"/>
      <c r="AB106" s="259"/>
      <c r="AC106" s="259"/>
      <c r="AD106" s="259"/>
      <c r="AE106" s="259"/>
    </row>
    <row r="110" spans="1:47" s="184" customFormat="1" ht="6.95" customHeight="1" x14ac:dyDescent="0.2">
      <c r="A110" s="259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9"/>
      <c r="S110" s="259"/>
      <c r="T110" s="259"/>
      <c r="U110" s="259"/>
      <c r="V110" s="259"/>
      <c r="W110" s="259"/>
      <c r="X110" s="259"/>
      <c r="Y110" s="259"/>
      <c r="Z110" s="259"/>
      <c r="AA110" s="259"/>
      <c r="AB110" s="259"/>
      <c r="AC110" s="259"/>
      <c r="AD110" s="259"/>
      <c r="AE110" s="259"/>
    </row>
    <row r="111" spans="1:47" s="184" customFormat="1" ht="24.95" customHeight="1" x14ac:dyDescent="0.2">
      <c r="A111" s="259"/>
      <c r="B111" s="187"/>
      <c r="C111" s="18" t="s">
        <v>146</v>
      </c>
      <c r="D111" s="259"/>
      <c r="E111" s="259"/>
      <c r="F111" s="259"/>
      <c r="G111" s="259"/>
      <c r="H111" s="259"/>
      <c r="I111" s="259"/>
      <c r="J111" s="259"/>
      <c r="K111" s="259"/>
      <c r="L111" s="39"/>
      <c r="S111" s="259"/>
      <c r="T111" s="259"/>
      <c r="U111" s="259"/>
      <c r="V111" s="259"/>
      <c r="W111" s="259"/>
      <c r="X111" s="259"/>
      <c r="Y111" s="259"/>
      <c r="Z111" s="259"/>
      <c r="AA111" s="259"/>
      <c r="AB111" s="259"/>
      <c r="AC111" s="259"/>
      <c r="AD111" s="259"/>
      <c r="AE111" s="259"/>
    </row>
    <row r="112" spans="1:47" s="184" customFormat="1" ht="6.95" customHeight="1" x14ac:dyDescent="0.2">
      <c r="A112" s="259"/>
      <c r="B112" s="187"/>
      <c r="C112" s="259"/>
      <c r="D112" s="259"/>
      <c r="E112" s="259"/>
      <c r="F112" s="259"/>
      <c r="G112" s="259"/>
      <c r="H112" s="259"/>
      <c r="I112" s="259"/>
      <c r="J112" s="259"/>
      <c r="K112" s="259"/>
      <c r="L112" s="39"/>
      <c r="S112" s="259"/>
      <c r="T112" s="259"/>
      <c r="U112" s="259"/>
      <c r="V112" s="259"/>
      <c r="W112" s="259"/>
      <c r="X112" s="259"/>
      <c r="Y112" s="259"/>
      <c r="Z112" s="259"/>
      <c r="AA112" s="259"/>
      <c r="AB112" s="259"/>
      <c r="AC112" s="259"/>
      <c r="AD112" s="259"/>
      <c r="AE112" s="259"/>
    </row>
    <row r="113" spans="1:63" s="184" customFormat="1" ht="12" customHeight="1" x14ac:dyDescent="0.2">
      <c r="A113" s="259"/>
      <c r="B113" s="187"/>
      <c r="C113" s="257" t="s">
        <v>13</v>
      </c>
      <c r="D113" s="259"/>
      <c r="E113" s="259"/>
      <c r="F113" s="259"/>
      <c r="G113" s="259"/>
      <c r="H113" s="259"/>
      <c r="I113" s="259"/>
      <c r="J113" s="259"/>
      <c r="K113" s="259"/>
      <c r="L113" s="39"/>
      <c r="S113" s="259"/>
      <c r="T113" s="259"/>
      <c r="U113" s="259"/>
      <c r="V113" s="259"/>
      <c r="W113" s="259"/>
      <c r="X113" s="259"/>
      <c r="Y113" s="259"/>
      <c r="Z113" s="259"/>
      <c r="AA113" s="259"/>
      <c r="AB113" s="259"/>
      <c r="AC113" s="259"/>
      <c r="AD113" s="259"/>
      <c r="AE113" s="259"/>
    </row>
    <row r="114" spans="1:63" s="184" customFormat="1" ht="16.5" customHeight="1" x14ac:dyDescent="0.2">
      <c r="A114" s="259"/>
      <c r="B114" s="187"/>
      <c r="C114" s="259"/>
      <c r="D114" s="259"/>
      <c r="E114" s="612" t="str">
        <f>E7</f>
        <v>SOŠ PZ Pezinok, rekonštrukcia ubytovne A a B</v>
      </c>
      <c r="F114" s="613"/>
      <c r="G114" s="613"/>
      <c r="H114" s="613"/>
      <c r="I114" s="259"/>
      <c r="J114" s="259"/>
      <c r="K114" s="259"/>
      <c r="L114" s="39"/>
      <c r="S114" s="259"/>
      <c r="T114" s="259"/>
      <c r="U114" s="259"/>
      <c r="V114" s="259"/>
      <c r="W114" s="259"/>
      <c r="X114" s="259"/>
      <c r="Y114" s="259"/>
      <c r="Z114" s="259"/>
      <c r="AA114" s="259"/>
      <c r="AB114" s="259"/>
      <c r="AC114" s="259"/>
      <c r="AD114" s="259"/>
      <c r="AE114" s="259"/>
    </row>
    <row r="115" spans="1:63" ht="12" customHeight="1" x14ac:dyDescent="0.2">
      <c r="B115" s="17"/>
      <c r="C115" s="257" t="s">
        <v>130</v>
      </c>
      <c r="L115" s="17"/>
    </row>
    <row r="116" spans="1:63" ht="16.5" customHeight="1" x14ac:dyDescent="0.2">
      <c r="B116" s="17"/>
      <c r="E116" s="612" t="s">
        <v>1902</v>
      </c>
      <c r="F116" s="594"/>
      <c r="G116" s="594"/>
      <c r="H116" s="594"/>
      <c r="L116" s="17"/>
    </row>
    <row r="117" spans="1:63" ht="12" customHeight="1" x14ac:dyDescent="0.2">
      <c r="B117" s="17"/>
      <c r="C117" s="257" t="s">
        <v>132</v>
      </c>
      <c r="L117" s="17"/>
    </row>
    <row r="118" spans="1:63" s="184" customFormat="1" ht="16.5" customHeight="1" x14ac:dyDescent="0.2">
      <c r="A118" s="259"/>
      <c r="B118" s="187"/>
      <c r="C118" s="259"/>
      <c r="D118" s="259"/>
      <c r="E118" s="614" t="s">
        <v>2233</v>
      </c>
      <c r="F118" s="615"/>
      <c r="G118" s="615"/>
      <c r="H118" s="615"/>
      <c r="I118" s="259"/>
      <c r="J118" s="259"/>
      <c r="K118" s="259"/>
      <c r="L118" s="39"/>
      <c r="S118" s="259"/>
      <c r="T118" s="259"/>
      <c r="U118" s="259"/>
      <c r="V118" s="259"/>
      <c r="W118" s="259"/>
      <c r="X118" s="259"/>
      <c r="Y118" s="259"/>
      <c r="Z118" s="259"/>
      <c r="AA118" s="259"/>
      <c r="AB118" s="259"/>
      <c r="AC118" s="259"/>
      <c r="AD118" s="259"/>
      <c r="AE118" s="259"/>
    </row>
    <row r="119" spans="1:63" s="184" customFormat="1" ht="12" customHeight="1" x14ac:dyDescent="0.2">
      <c r="A119" s="259"/>
      <c r="B119" s="187"/>
      <c r="C119" s="257" t="s">
        <v>134</v>
      </c>
      <c r="D119" s="259"/>
      <c r="E119" s="259"/>
      <c r="F119" s="259"/>
      <c r="G119" s="259"/>
      <c r="H119" s="259"/>
      <c r="I119" s="259"/>
      <c r="J119" s="259"/>
      <c r="K119" s="259"/>
      <c r="L119" s="39"/>
      <c r="S119" s="259"/>
      <c r="T119" s="259"/>
      <c r="U119" s="259"/>
      <c r="V119" s="259"/>
      <c r="W119" s="259"/>
      <c r="X119" s="259"/>
      <c r="Y119" s="259"/>
      <c r="Z119" s="259"/>
      <c r="AA119" s="259"/>
      <c r="AB119" s="259"/>
      <c r="AC119" s="259"/>
      <c r="AD119" s="259"/>
      <c r="AE119" s="259"/>
    </row>
    <row r="120" spans="1:63" s="184" customFormat="1" ht="16.5" customHeight="1" x14ac:dyDescent="0.2">
      <c r="A120" s="259"/>
      <c r="B120" s="187"/>
      <c r="C120" s="259"/>
      <c r="D120" s="259"/>
      <c r="E120" s="583" t="str">
        <f>E13</f>
        <v>02.05d - Kamerový systém (Priemyselná televízia)</v>
      </c>
      <c r="F120" s="615"/>
      <c r="G120" s="615"/>
      <c r="H120" s="615"/>
      <c r="I120" s="259"/>
      <c r="J120" s="259"/>
      <c r="K120" s="259"/>
      <c r="L120" s="39"/>
      <c r="S120" s="259"/>
      <c r="T120" s="259"/>
      <c r="U120" s="259"/>
      <c r="V120" s="259"/>
      <c r="W120" s="259"/>
      <c r="X120" s="259"/>
      <c r="Y120" s="259"/>
      <c r="Z120" s="259"/>
      <c r="AA120" s="259"/>
      <c r="AB120" s="259"/>
      <c r="AC120" s="259"/>
      <c r="AD120" s="259"/>
      <c r="AE120" s="259"/>
    </row>
    <row r="121" spans="1:63" s="184" customFormat="1" ht="6.95" customHeight="1" x14ac:dyDescent="0.2">
      <c r="A121" s="259"/>
      <c r="B121" s="187"/>
      <c r="C121" s="259"/>
      <c r="D121" s="259"/>
      <c r="E121" s="259"/>
      <c r="F121" s="259"/>
      <c r="G121" s="259"/>
      <c r="H121" s="259"/>
      <c r="I121" s="259"/>
      <c r="J121" s="259"/>
      <c r="K121" s="259"/>
      <c r="L121" s="39"/>
      <c r="S121" s="259"/>
      <c r="T121" s="259"/>
      <c r="U121" s="259"/>
      <c r="V121" s="259"/>
      <c r="W121" s="259"/>
      <c r="X121" s="259"/>
      <c r="Y121" s="259"/>
      <c r="Z121" s="259"/>
      <c r="AA121" s="259"/>
      <c r="AB121" s="259"/>
      <c r="AC121" s="259"/>
      <c r="AD121" s="259"/>
      <c r="AE121" s="259"/>
    </row>
    <row r="122" spans="1:63" s="184" customFormat="1" ht="12" customHeight="1" x14ac:dyDescent="0.2">
      <c r="A122" s="259"/>
      <c r="B122" s="187"/>
      <c r="C122" s="257" t="s">
        <v>16</v>
      </c>
      <c r="D122" s="259"/>
      <c r="E122" s="259"/>
      <c r="F122" s="246" t="str">
        <f>F16</f>
        <v>Pezinok</v>
      </c>
      <c r="G122" s="259"/>
      <c r="H122" s="259"/>
      <c r="I122" s="257" t="s">
        <v>18</v>
      </c>
      <c r="J122" s="254"/>
      <c r="K122" s="259"/>
      <c r="L122" s="39"/>
      <c r="S122" s="259"/>
      <c r="T122" s="259"/>
      <c r="U122" s="259"/>
      <c r="V122" s="259"/>
      <c r="W122" s="259"/>
      <c r="X122" s="259"/>
      <c r="Y122" s="259"/>
      <c r="Z122" s="259"/>
      <c r="AA122" s="259"/>
      <c r="AB122" s="259"/>
      <c r="AC122" s="259"/>
      <c r="AD122" s="259"/>
      <c r="AE122" s="259"/>
    </row>
    <row r="123" spans="1:63" s="184" customFormat="1" ht="6.95" customHeight="1" x14ac:dyDescent="0.2">
      <c r="A123" s="259"/>
      <c r="B123" s="187"/>
      <c r="C123" s="259"/>
      <c r="D123" s="259"/>
      <c r="E123" s="259"/>
      <c r="F123" s="259"/>
      <c r="G123" s="259"/>
      <c r="H123" s="259"/>
      <c r="I123" s="259"/>
      <c r="J123" s="259"/>
      <c r="K123" s="259"/>
      <c r="L123" s="39"/>
      <c r="S123" s="259"/>
      <c r="T123" s="259"/>
      <c r="U123" s="259"/>
      <c r="V123" s="259"/>
      <c r="W123" s="259"/>
      <c r="X123" s="259"/>
      <c r="Y123" s="259"/>
      <c r="Z123" s="259"/>
      <c r="AA123" s="259"/>
      <c r="AB123" s="259"/>
      <c r="AC123" s="259"/>
      <c r="AD123" s="259"/>
      <c r="AE123" s="259"/>
    </row>
    <row r="124" spans="1:63" s="184" customFormat="1" ht="25.7" customHeight="1" x14ac:dyDescent="0.2">
      <c r="A124" s="259"/>
      <c r="B124" s="187"/>
      <c r="C124" s="257" t="s">
        <v>19</v>
      </c>
      <c r="D124" s="259"/>
      <c r="E124" s="259"/>
      <c r="F124" s="246" t="str">
        <f>E19</f>
        <v xml:space="preserve"> </v>
      </c>
      <c r="G124" s="259"/>
      <c r="H124" s="259"/>
      <c r="I124" s="257" t="s">
        <v>24</v>
      </c>
      <c r="J124" s="248" t="str">
        <f>E25</f>
        <v>Ing. arch. Rudolf Melčak, SKA</v>
      </c>
      <c r="K124" s="259"/>
      <c r="L124" s="39"/>
      <c r="S124" s="259"/>
      <c r="T124" s="259"/>
      <c r="U124" s="259"/>
      <c r="V124" s="259"/>
      <c r="W124" s="259"/>
      <c r="X124" s="259"/>
      <c r="Y124" s="259"/>
      <c r="Z124" s="259"/>
      <c r="AA124" s="259"/>
      <c r="AB124" s="259"/>
      <c r="AC124" s="259"/>
      <c r="AD124" s="259"/>
      <c r="AE124" s="259"/>
    </row>
    <row r="125" spans="1:63" s="184" customFormat="1" ht="15.2" customHeight="1" x14ac:dyDescent="0.2">
      <c r="A125" s="259"/>
      <c r="B125" s="187"/>
      <c r="C125" s="257" t="s">
        <v>23</v>
      </c>
      <c r="D125" s="259"/>
      <c r="E125" s="259"/>
      <c r="F125" s="246" t="str">
        <f>IF(E22="","",E22)</f>
        <v xml:space="preserve"> </v>
      </c>
      <c r="G125" s="259"/>
      <c r="H125" s="259"/>
      <c r="I125" s="257" t="s">
        <v>27</v>
      </c>
      <c r="J125" s="248" t="str">
        <f>E28</f>
        <v>Rosoft s.r.o.</v>
      </c>
      <c r="K125" s="259"/>
      <c r="L125" s="39"/>
      <c r="S125" s="259"/>
      <c r="T125" s="259"/>
      <c r="U125" s="259"/>
      <c r="V125" s="259"/>
      <c r="W125" s="259"/>
      <c r="X125" s="259"/>
      <c r="Y125" s="259"/>
      <c r="Z125" s="259"/>
      <c r="AA125" s="259"/>
      <c r="AB125" s="259"/>
      <c r="AC125" s="259"/>
      <c r="AD125" s="259"/>
      <c r="AE125" s="259"/>
    </row>
    <row r="126" spans="1:63" s="184" customFormat="1" ht="10.35" customHeight="1" x14ac:dyDescent="0.2">
      <c r="A126" s="259"/>
      <c r="B126" s="187"/>
      <c r="C126" s="259"/>
      <c r="D126" s="259"/>
      <c r="E126" s="259"/>
      <c r="F126" s="259"/>
      <c r="G126" s="259"/>
      <c r="H126" s="259"/>
      <c r="I126" s="259"/>
      <c r="J126" s="259"/>
      <c r="K126" s="259"/>
      <c r="L126" s="39"/>
      <c r="S126" s="259"/>
      <c r="T126" s="259"/>
      <c r="U126" s="259"/>
      <c r="V126" s="259"/>
      <c r="W126" s="259"/>
      <c r="X126" s="259"/>
      <c r="Y126" s="259"/>
      <c r="Z126" s="259"/>
      <c r="AA126" s="259"/>
      <c r="AB126" s="259"/>
      <c r="AC126" s="259"/>
      <c r="AD126" s="259"/>
      <c r="AE126" s="259"/>
    </row>
    <row r="127" spans="1:63" s="11" customFormat="1" ht="29.25" customHeight="1" x14ac:dyDescent="0.2">
      <c r="A127" s="126"/>
      <c r="B127" s="127"/>
      <c r="C127" s="128" t="s">
        <v>147</v>
      </c>
      <c r="D127" s="129" t="s">
        <v>55</v>
      </c>
      <c r="E127" s="129" t="s">
        <v>51</v>
      </c>
      <c r="F127" s="129" t="s">
        <v>52</v>
      </c>
      <c r="G127" s="129" t="s">
        <v>148</v>
      </c>
      <c r="H127" s="129" t="s">
        <v>149</v>
      </c>
      <c r="I127" s="129" t="s">
        <v>150</v>
      </c>
      <c r="J127" s="130" t="s">
        <v>138</v>
      </c>
      <c r="K127" s="131" t="s">
        <v>151</v>
      </c>
      <c r="L127" s="132"/>
      <c r="M127" s="59"/>
      <c r="N127" s="60"/>
      <c r="O127" s="60"/>
      <c r="P127" s="60"/>
      <c r="Q127" s="60"/>
      <c r="R127" s="60"/>
      <c r="S127" s="60"/>
      <c r="T127" s="61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</row>
    <row r="128" spans="1:63" s="184" customFormat="1" ht="22.9" customHeight="1" x14ac:dyDescent="0.25">
      <c r="A128" s="259"/>
      <c r="B128" s="187"/>
      <c r="C128" s="66" t="s">
        <v>139</v>
      </c>
      <c r="D128" s="259"/>
      <c r="E128" s="259"/>
      <c r="F128" s="259"/>
      <c r="G128" s="259"/>
      <c r="H128" s="259"/>
      <c r="I128" s="259"/>
      <c r="J128" s="133"/>
      <c r="K128" s="259"/>
      <c r="L128" s="187"/>
      <c r="M128" s="62"/>
      <c r="N128" s="53"/>
      <c r="O128" s="63"/>
      <c r="P128" s="134"/>
      <c r="Q128" s="63"/>
      <c r="R128" s="134"/>
      <c r="S128" s="63"/>
      <c r="T128" s="135"/>
      <c r="U128" s="259"/>
      <c r="V128" s="259"/>
      <c r="W128" s="259"/>
      <c r="X128" s="259"/>
      <c r="Y128" s="259"/>
      <c r="Z128" s="259"/>
      <c r="AA128" s="259"/>
      <c r="AB128" s="259"/>
      <c r="AC128" s="259"/>
      <c r="AD128" s="259"/>
      <c r="AE128" s="259"/>
      <c r="AT128" s="185"/>
      <c r="AU128" s="185"/>
      <c r="BK128" s="136"/>
    </row>
    <row r="129" spans="1:65" s="12" customFormat="1" ht="25.9" customHeight="1" x14ac:dyDescent="0.2">
      <c r="B129" s="137"/>
      <c r="D129" s="138" t="s">
        <v>69</v>
      </c>
      <c r="E129" s="139" t="s">
        <v>69</v>
      </c>
      <c r="F129" s="139" t="s">
        <v>2254</v>
      </c>
      <c r="J129" s="281"/>
      <c r="L129" s="628"/>
      <c r="M129" s="628"/>
      <c r="N129" s="628"/>
      <c r="O129" s="628"/>
      <c r="P129" s="628"/>
      <c r="Q129" s="628"/>
      <c r="R129" s="628"/>
      <c r="S129" s="628"/>
      <c r="T129" s="628"/>
      <c r="U129" s="628"/>
      <c r="V129" s="628"/>
      <c r="W129" s="628"/>
      <c r="X129" s="628"/>
      <c r="AR129" s="138"/>
      <c r="AT129" s="145"/>
      <c r="AU129" s="145"/>
      <c r="AY129" s="138"/>
      <c r="BK129" s="146"/>
    </row>
    <row r="130" spans="1:65" s="12" customFormat="1" ht="22.9" customHeight="1" x14ac:dyDescent="0.2">
      <c r="B130" s="137"/>
      <c r="D130" s="138" t="s">
        <v>69</v>
      </c>
      <c r="E130" s="147" t="s">
        <v>474</v>
      </c>
      <c r="F130" s="147" t="s">
        <v>1518</v>
      </c>
      <c r="J130" s="148"/>
      <c r="L130" s="137"/>
      <c r="M130" s="141"/>
      <c r="N130" s="142"/>
      <c r="O130" s="142"/>
      <c r="P130" s="143"/>
      <c r="Q130" s="142"/>
      <c r="R130" s="143"/>
      <c r="S130" s="142"/>
      <c r="T130" s="144"/>
      <c r="AR130" s="138"/>
      <c r="AT130" s="145"/>
      <c r="AU130" s="145"/>
      <c r="AY130" s="138"/>
      <c r="BK130" s="146"/>
    </row>
    <row r="131" spans="1:65" s="184" customFormat="1" ht="75" customHeight="1" x14ac:dyDescent="0.2">
      <c r="A131" s="259"/>
      <c r="B131" s="188"/>
      <c r="C131" s="189" t="s">
        <v>77</v>
      </c>
      <c r="D131" s="189" t="s">
        <v>162</v>
      </c>
      <c r="E131" s="151" t="s">
        <v>1600</v>
      </c>
      <c r="F131" s="236" t="s">
        <v>2544</v>
      </c>
      <c r="G131" s="153" t="s">
        <v>266</v>
      </c>
      <c r="H131" s="190">
        <v>9</v>
      </c>
      <c r="I131" s="191"/>
      <c r="J131" s="191"/>
      <c r="K131" s="192"/>
      <c r="L131" s="230"/>
      <c r="M131" s="193"/>
      <c r="N131" s="194"/>
      <c r="O131" s="195"/>
      <c r="P131" s="195"/>
      <c r="Q131" s="195"/>
      <c r="R131" s="195"/>
      <c r="S131" s="195"/>
      <c r="T131" s="196"/>
      <c r="U131" s="259"/>
      <c r="V131" s="259"/>
      <c r="W131" s="259"/>
      <c r="X131" s="259"/>
      <c r="Y131" s="259"/>
      <c r="Z131" s="259"/>
      <c r="AA131" s="259"/>
      <c r="AB131" s="259"/>
      <c r="AC131" s="259"/>
      <c r="AD131" s="259"/>
      <c r="AE131" s="259"/>
      <c r="AR131" s="197"/>
      <c r="AT131" s="197"/>
      <c r="AU131" s="197"/>
      <c r="AY131" s="185"/>
      <c r="BE131" s="198"/>
      <c r="BF131" s="198"/>
      <c r="BG131" s="198"/>
      <c r="BH131" s="198"/>
      <c r="BI131" s="198"/>
      <c r="BJ131" s="185"/>
      <c r="BK131" s="198"/>
      <c r="BL131" s="185"/>
      <c r="BM131" s="197"/>
    </row>
    <row r="132" spans="1:65" s="184" customFormat="1" ht="37.9" customHeight="1" x14ac:dyDescent="0.2">
      <c r="A132" s="259"/>
      <c r="B132" s="188"/>
      <c r="C132" s="189" t="s">
        <v>82</v>
      </c>
      <c r="D132" s="189" t="s">
        <v>162</v>
      </c>
      <c r="E132" s="151" t="s">
        <v>1601</v>
      </c>
      <c r="F132" s="236" t="s">
        <v>2545</v>
      </c>
      <c r="G132" s="153" t="s">
        <v>266</v>
      </c>
      <c r="H132" s="190">
        <v>9</v>
      </c>
      <c r="I132" s="191"/>
      <c r="J132" s="191"/>
      <c r="K132" s="192"/>
      <c r="L132" s="187"/>
      <c r="M132" s="193"/>
      <c r="N132" s="194"/>
      <c r="O132" s="195"/>
      <c r="P132" s="195"/>
      <c r="Q132" s="195"/>
      <c r="R132" s="195"/>
      <c r="S132" s="195"/>
      <c r="T132" s="196"/>
      <c r="U132" s="259"/>
      <c r="V132" s="259"/>
      <c r="W132" s="259"/>
      <c r="X132" s="259"/>
      <c r="Y132" s="259"/>
      <c r="Z132" s="259"/>
      <c r="AA132" s="259"/>
      <c r="AB132" s="259"/>
      <c r="AC132" s="259"/>
      <c r="AD132" s="259"/>
      <c r="AE132" s="259"/>
      <c r="AR132" s="197"/>
      <c r="AT132" s="197"/>
      <c r="AU132" s="197"/>
      <c r="AY132" s="185"/>
      <c r="BE132" s="198"/>
      <c r="BF132" s="198"/>
      <c r="BG132" s="198"/>
      <c r="BH132" s="198"/>
      <c r="BI132" s="198"/>
      <c r="BJ132" s="185"/>
      <c r="BK132" s="198"/>
      <c r="BL132" s="185"/>
      <c r="BM132" s="197"/>
    </row>
    <row r="133" spans="1:65" s="184" customFormat="1" ht="37.5" customHeight="1" x14ac:dyDescent="0.2">
      <c r="A133" s="259"/>
      <c r="B133" s="188"/>
      <c r="C133" s="189" t="s">
        <v>189</v>
      </c>
      <c r="D133" s="189" t="s">
        <v>162</v>
      </c>
      <c r="E133" s="151" t="s">
        <v>1610</v>
      </c>
      <c r="F133" s="236" t="s">
        <v>2543</v>
      </c>
      <c r="G133" s="153" t="s">
        <v>266</v>
      </c>
      <c r="H133" s="190">
        <v>18</v>
      </c>
      <c r="I133" s="191"/>
      <c r="J133" s="191"/>
      <c r="K133" s="192"/>
      <c r="L133" s="187"/>
      <c r="M133" s="193"/>
      <c r="N133" s="194"/>
      <c r="O133" s="195"/>
      <c r="P133" s="195"/>
      <c r="Q133" s="195"/>
      <c r="R133" s="195"/>
      <c r="S133" s="195"/>
      <c r="T133" s="196"/>
      <c r="U133" s="259"/>
      <c r="V133" s="259"/>
      <c r="W133" s="259"/>
      <c r="X133" s="259"/>
      <c r="Y133" s="259"/>
      <c r="Z133" s="259"/>
      <c r="AA133" s="259"/>
      <c r="AB133" s="259"/>
      <c r="AC133" s="259"/>
      <c r="AD133" s="259"/>
      <c r="AE133" s="259"/>
      <c r="AR133" s="197"/>
      <c r="AT133" s="197"/>
      <c r="AU133" s="197"/>
      <c r="AY133" s="185"/>
      <c r="BE133" s="198"/>
      <c r="BF133" s="198"/>
      <c r="BG133" s="198"/>
      <c r="BH133" s="198"/>
      <c r="BI133" s="198"/>
      <c r="BJ133" s="185"/>
      <c r="BK133" s="198"/>
      <c r="BL133" s="185"/>
      <c r="BM133" s="197"/>
    </row>
    <row r="134" spans="1:65" s="184" customFormat="1" ht="16.5" customHeight="1" x14ac:dyDescent="0.2">
      <c r="A134" s="259"/>
      <c r="B134" s="188"/>
      <c r="C134" s="189" t="s">
        <v>192</v>
      </c>
      <c r="D134" s="189" t="s">
        <v>162</v>
      </c>
      <c r="E134" s="151" t="s">
        <v>1595</v>
      </c>
      <c r="F134" s="152" t="s">
        <v>1596</v>
      </c>
      <c r="G134" s="153" t="s">
        <v>266</v>
      </c>
      <c r="H134" s="190">
        <v>9</v>
      </c>
      <c r="I134" s="191"/>
      <c r="J134" s="191"/>
      <c r="K134" s="192"/>
      <c r="L134" s="187"/>
      <c r="M134" s="193"/>
      <c r="N134" s="194"/>
      <c r="O134" s="195"/>
      <c r="P134" s="195"/>
      <c r="Q134" s="195"/>
      <c r="R134" s="195"/>
      <c r="S134" s="195"/>
      <c r="T134" s="196"/>
      <c r="U134" s="259"/>
      <c r="V134" s="259"/>
      <c r="W134" s="259"/>
      <c r="X134" s="259"/>
      <c r="Y134" s="259"/>
      <c r="Z134" s="259"/>
      <c r="AA134" s="259"/>
      <c r="AB134" s="259"/>
      <c r="AC134" s="259"/>
      <c r="AD134" s="259"/>
      <c r="AE134" s="259"/>
      <c r="AR134" s="197"/>
      <c r="AT134" s="197"/>
      <c r="AU134" s="197"/>
      <c r="AY134" s="185"/>
      <c r="BE134" s="198"/>
      <c r="BF134" s="198"/>
      <c r="BG134" s="198"/>
      <c r="BH134" s="198"/>
      <c r="BI134" s="198"/>
      <c r="BJ134" s="185"/>
      <c r="BK134" s="198"/>
      <c r="BL134" s="185"/>
      <c r="BM134" s="197"/>
    </row>
    <row r="135" spans="1:65" s="184" customFormat="1" ht="16.5" customHeight="1" x14ac:dyDescent="0.2">
      <c r="A135" s="259"/>
      <c r="B135" s="188"/>
      <c r="C135" s="189" t="s">
        <v>196</v>
      </c>
      <c r="D135" s="189" t="s">
        <v>162</v>
      </c>
      <c r="E135" s="151" t="s">
        <v>1611</v>
      </c>
      <c r="F135" s="152" t="s">
        <v>1612</v>
      </c>
      <c r="G135" s="153" t="s">
        <v>266</v>
      </c>
      <c r="H135" s="190">
        <v>9</v>
      </c>
      <c r="I135" s="191"/>
      <c r="J135" s="191"/>
      <c r="K135" s="192"/>
      <c r="L135" s="187"/>
      <c r="M135" s="193"/>
      <c r="N135" s="194"/>
      <c r="O135" s="195"/>
      <c r="P135" s="195"/>
      <c r="Q135" s="195"/>
      <c r="R135" s="195"/>
      <c r="S135" s="195"/>
      <c r="T135" s="196"/>
      <c r="U135" s="259"/>
      <c r="V135" s="259"/>
      <c r="W135" s="259"/>
      <c r="X135" s="259"/>
      <c r="Y135" s="259"/>
      <c r="Z135" s="259"/>
      <c r="AA135" s="259"/>
      <c r="AB135" s="259"/>
      <c r="AC135" s="259"/>
      <c r="AD135" s="259"/>
      <c r="AE135" s="259"/>
      <c r="AR135" s="197"/>
      <c r="AT135" s="197"/>
      <c r="AU135" s="197"/>
      <c r="AY135" s="185"/>
      <c r="BE135" s="198"/>
      <c r="BF135" s="198"/>
      <c r="BG135" s="198"/>
      <c r="BH135" s="198"/>
      <c r="BI135" s="198"/>
      <c r="BJ135" s="185"/>
      <c r="BK135" s="198"/>
      <c r="BL135" s="185"/>
      <c r="BM135" s="197"/>
    </row>
    <row r="136" spans="1:65" s="12" customFormat="1" ht="22.9" customHeight="1" x14ac:dyDescent="0.2">
      <c r="B136" s="137"/>
      <c r="D136" s="138" t="s">
        <v>69</v>
      </c>
      <c r="E136" s="147" t="s">
        <v>620</v>
      </c>
      <c r="F136" s="147" t="s">
        <v>1540</v>
      </c>
      <c r="J136" s="148"/>
      <c r="L136" s="137"/>
      <c r="M136" s="141"/>
      <c r="N136" s="142"/>
      <c r="O136" s="142"/>
      <c r="P136" s="143"/>
      <c r="Q136" s="142"/>
      <c r="R136" s="143"/>
      <c r="S136" s="142"/>
      <c r="T136" s="144"/>
      <c r="AR136" s="138"/>
      <c r="AT136" s="145"/>
      <c r="AU136" s="145"/>
      <c r="AY136" s="138"/>
      <c r="BK136" s="146"/>
    </row>
    <row r="137" spans="1:65" s="184" customFormat="1" ht="17.25" customHeight="1" x14ac:dyDescent="0.2">
      <c r="A137" s="259"/>
      <c r="B137" s="188"/>
      <c r="C137" s="189" t="s">
        <v>199</v>
      </c>
      <c r="D137" s="189" t="s">
        <v>162</v>
      </c>
      <c r="E137" s="151" t="s">
        <v>1613</v>
      </c>
      <c r="F137" s="152" t="s">
        <v>1614</v>
      </c>
      <c r="G137" s="277" t="s">
        <v>1</v>
      </c>
      <c r="H137" s="190">
        <v>0</v>
      </c>
      <c r="I137" s="191"/>
      <c r="J137" s="280"/>
      <c r="K137" s="192"/>
      <c r="L137" s="187"/>
      <c r="M137" s="193"/>
      <c r="N137" s="194"/>
      <c r="O137" s="195"/>
      <c r="P137" s="195"/>
      <c r="Q137" s="195"/>
      <c r="R137" s="195"/>
      <c r="S137" s="195"/>
      <c r="T137" s="196"/>
      <c r="U137" s="259"/>
      <c r="V137" s="276"/>
      <c r="W137" s="276"/>
      <c r="X137" s="259"/>
      <c r="Y137" s="624"/>
      <c r="Z137" s="624"/>
      <c r="AA137" s="624"/>
      <c r="AB137" s="624"/>
      <c r="AC137" s="259"/>
      <c r="AD137" s="259"/>
      <c r="AE137" s="259"/>
      <c r="AR137" s="197"/>
      <c r="AT137" s="197"/>
      <c r="AU137" s="197"/>
      <c r="AY137" s="185"/>
      <c r="BE137" s="198"/>
      <c r="BF137" s="198"/>
      <c r="BG137" s="198"/>
      <c r="BH137" s="198"/>
      <c r="BI137" s="198"/>
      <c r="BJ137" s="185"/>
      <c r="BK137" s="198"/>
      <c r="BL137" s="185"/>
      <c r="BM137" s="197"/>
    </row>
    <row r="138" spans="1:65" s="184" customFormat="1" ht="29.25" customHeight="1" x14ac:dyDescent="0.2">
      <c r="A138" s="259"/>
      <c r="B138" s="188"/>
      <c r="C138" s="189" t="s">
        <v>202</v>
      </c>
      <c r="D138" s="189" t="s">
        <v>162</v>
      </c>
      <c r="E138" s="151" t="s">
        <v>1615</v>
      </c>
      <c r="F138" s="152" t="s">
        <v>1551</v>
      </c>
      <c r="G138" s="153" t="s">
        <v>604</v>
      </c>
      <c r="H138" s="190">
        <v>1</v>
      </c>
      <c r="I138" s="191"/>
      <c r="J138" s="191"/>
      <c r="K138" s="192"/>
      <c r="L138" s="187"/>
      <c r="M138" s="193"/>
      <c r="N138" s="194"/>
      <c r="O138" s="195"/>
      <c r="P138" s="195"/>
      <c r="Q138" s="195"/>
      <c r="R138" s="195"/>
      <c r="S138" s="195"/>
      <c r="T138" s="196"/>
      <c r="U138" s="259"/>
      <c r="V138" s="259"/>
      <c r="W138" s="259"/>
      <c r="X138" s="259"/>
      <c r="Y138" s="259"/>
      <c r="Z138" s="259"/>
      <c r="AA138" s="259"/>
      <c r="AB138" s="259"/>
      <c r="AC138" s="259"/>
      <c r="AD138" s="259"/>
      <c r="AE138" s="259"/>
      <c r="AR138" s="197"/>
      <c r="AT138" s="197"/>
      <c r="AU138" s="197"/>
      <c r="AY138" s="185"/>
      <c r="BE138" s="198"/>
      <c r="BF138" s="198"/>
      <c r="BG138" s="198"/>
      <c r="BH138" s="198"/>
      <c r="BI138" s="198"/>
      <c r="BJ138" s="185"/>
      <c r="BK138" s="198"/>
      <c r="BL138" s="185"/>
      <c r="BM138" s="197"/>
    </row>
    <row r="139" spans="1:65" s="184" customFormat="1" ht="24.75" customHeight="1" x14ac:dyDescent="0.2">
      <c r="A139" s="259"/>
      <c r="B139" s="188"/>
      <c r="C139" s="189" t="s">
        <v>205</v>
      </c>
      <c r="D139" s="189" t="s">
        <v>162</v>
      </c>
      <c r="E139" s="151" t="s">
        <v>1616</v>
      </c>
      <c r="F139" s="152" t="s">
        <v>1617</v>
      </c>
      <c r="G139" s="277" t="s">
        <v>1</v>
      </c>
      <c r="H139" s="190">
        <v>0</v>
      </c>
      <c r="I139" s="191"/>
      <c r="J139" s="280"/>
      <c r="K139" s="192"/>
      <c r="L139" s="187"/>
      <c r="M139" s="193"/>
      <c r="N139" s="194"/>
      <c r="O139" s="195"/>
      <c r="P139" s="195"/>
      <c r="Q139" s="195"/>
      <c r="R139" s="195"/>
      <c r="S139" s="195"/>
      <c r="T139" s="196"/>
      <c r="U139" s="259"/>
      <c r="V139" s="276"/>
      <c r="W139" s="276"/>
      <c r="X139" s="276"/>
      <c r="Y139" s="624"/>
      <c r="Z139" s="624"/>
      <c r="AA139" s="624"/>
      <c r="AB139" s="624"/>
      <c r="AC139" s="259"/>
      <c r="AD139" s="259"/>
      <c r="AE139" s="259"/>
      <c r="AR139" s="197"/>
      <c r="AT139" s="197"/>
      <c r="AU139" s="197"/>
      <c r="AY139" s="185"/>
      <c r="BE139" s="198"/>
      <c r="BF139" s="198"/>
      <c r="BG139" s="198"/>
      <c r="BH139" s="198"/>
      <c r="BI139" s="198"/>
      <c r="BJ139" s="185"/>
      <c r="BK139" s="198"/>
      <c r="BL139" s="185"/>
      <c r="BM139" s="197"/>
    </row>
    <row r="140" spans="1:65" s="12" customFormat="1" ht="22.9" customHeight="1" x14ac:dyDescent="0.2">
      <c r="B140" s="137"/>
      <c r="D140" s="138" t="s">
        <v>69</v>
      </c>
      <c r="E140" s="147" t="s">
        <v>648</v>
      </c>
      <c r="F140" s="147" t="s">
        <v>1555</v>
      </c>
      <c r="J140" s="148"/>
      <c r="L140" s="137"/>
      <c r="M140" s="141"/>
      <c r="N140" s="142"/>
      <c r="O140" s="142"/>
      <c r="P140" s="143"/>
      <c r="Q140" s="142"/>
      <c r="R140" s="143"/>
      <c r="S140" s="142"/>
      <c r="T140" s="144"/>
      <c r="AR140" s="138"/>
      <c r="AT140" s="145"/>
      <c r="AU140" s="145"/>
      <c r="AY140" s="138"/>
      <c r="BK140" s="146"/>
    </row>
    <row r="141" spans="1:65" s="184" customFormat="1" ht="37.5" customHeight="1" x14ac:dyDescent="0.2">
      <c r="A141" s="259"/>
      <c r="B141" s="188"/>
      <c r="C141" s="189" t="s">
        <v>208</v>
      </c>
      <c r="D141" s="189" t="s">
        <v>162</v>
      </c>
      <c r="E141" s="151" t="s">
        <v>1556</v>
      </c>
      <c r="F141" s="152" t="s">
        <v>1630</v>
      </c>
      <c r="G141" s="153" t="s">
        <v>463</v>
      </c>
      <c r="H141" s="190">
        <v>30</v>
      </c>
      <c r="I141" s="191"/>
      <c r="J141" s="191"/>
      <c r="K141" s="192"/>
      <c r="L141" s="187"/>
      <c r="M141" s="193"/>
      <c r="N141" s="194"/>
      <c r="O141" s="195"/>
      <c r="P141" s="195"/>
      <c r="Q141" s="195"/>
      <c r="R141" s="195"/>
      <c r="S141" s="195"/>
      <c r="T141" s="196"/>
      <c r="U141" s="259"/>
      <c r="V141" s="259"/>
      <c r="W141" s="259"/>
      <c r="X141" s="259"/>
      <c r="Y141" s="259"/>
      <c r="Z141" s="259"/>
      <c r="AA141" s="259"/>
      <c r="AB141" s="259"/>
      <c r="AC141" s="259"/>
      <c r="AD141" s="259"/>
      <c r="AE141" s="259"/>
      <c r="AR141" s="197"/>
      <c r="AT141" s="197"/>
      <c r="AU141" s="197"/>
      <c r="AY141" s="185"/>
      <c r="BE141" s="198"/>
      <c r="BF141" s="198"/>
      <c r="BG141" s="198"/>
      <c r="BH141" s="198"/>
      <c r="BI141" s="198"/>
      <c r="BJ141" s="185"/>
      <c r="BK141" s="198"/>
      <c r="BL141" s="185"/>
      <c r="BM141" s="197"/>
    </row>
    <row r="142" spans="1:65" s="184" customFormat="1" ht="51.75" customHeight="1" x14ac:dyDescent="0.2">
      <c r="A142" s="259"/>
      <c r="B142" s="188"/>
      <c r="C142" s="189" t="s">
        <v>211</v>
      </c>
      <c r="D142" s="189" t="s">
        <v>162</v>
      </c>
      <c r="E142" s="151" t="s">
        <v>2255</v>
      </c>
      <c r="F142" s="152" t="s">
        <v>1631</v>
      </c>
      <c r="G142" s="277" t="s">
        <v>604</v>
      </c>
      <c r="H142" s="190">
        <v>1</v>
      </c>
      <c r="I142" s="191"/>
      <c r="J142" s="191"/>
      <c r="K142" s="192"/>
      <c r="L142" s="187"/>
      <c r="M142" s="193"/>
      <c r="N142" s="194"/>
      <c r="O142" s="195"/>
      <c r="P142" s="195"/>
      <c r="Q142" s="195"/>
      <c r="R142" s="195"/>
      <c r="S142" s="195"/>
      <c r="T142" s="196"/>
      <c r="U142" s="259"/>
      <c r="V142" s="624"/>
      <c r="W142" s="624"/>
      <c r="X142" s="259"/>
      <c r="Y142" s="259"/>
      <c r="Z142" s="259"/>
      <c r="AA142" s="259"/>
      <c r="AB142" s="259"/>
      <c r="AC142" s="259"/>
      <c r="AD142" s="259"/>
      <c r="AE142" s="259"/>
      <c r="AR142" s="197"/>
      <c r="AT142" s="197"/>
      <c r="AU142" s="197"/>
      <c r="AY142" s="185"/>
      <c r="BE142" s="198"/>
      <c r="BF142" s="198"/>
      <c r="BG142" s="198"/>
      <c r="BH142" s="198"/>
      <c r="BI142" s="198"/>
      <c r="BJ142" s="185"/>
      <c r="BK142" s="198"/>
      <c r="BL142" s="185"/>
      <c r="BM142" s="197"/>
    </row>
    <row r="143" spans="1:65" s="184" customFormat="1" ht="16.5" customHeight="1" x14ac:dyDescent="0.2">
      <c r="A143" s="259"/>
      <c r="B143" s="188"/>
      <c r="C143" s="189" t="s">
        <v>216</v>
      </c>
      <c r="D143" s="189" t="s">
        <v>162</v>
      </c>
      <c r="E143" s="151" t="s">
        <v>2256</v>
      </c>
      <c r="F143" s="152" t="s">
        <v>1638</v>
      </c>
      <c r="G143" s="277" t="s">
        <v>604</v>
      </c>
      <c r="H143" s="190">
        <v>1</v>
      </c>
      <c r="I143" s="191"/>
      <c r="J143" s="191"/>
      <c r="K143" s="192"/>
      <c r="L143" s="187"/>
      <c r="M143" s="193"/>
      <c r="N143" s="194"/>
      <c r="O143" s="195"/>
      <c r="P143" s="195"/>
      <c r="Q143" s="195"/>
      <c r="R143" s="195"/>
      <c r="S143" s="195"/>
      <c r="T143" s="196"/>
      <c r="U143" s="259"/>
      <c r="V143" s="624"/>
      <c r="W143" s="624"/>
      <c r="X143" s="259"/>
      <c r="Y143" s="259"/>
      <c r="Z143" s="259"/>
      <c r="AA143" s="259"/>
      <c r="AB143" s="259"/>
      <c r="AC143" s="259"/>
      <c r="AD143" s="259"/>
      <c r="AE143" s="259"/>
      <c r="AR143" s="197"/>
      <c r="AT143" s="197"/>
      <c r="AU143" s="197"/>
      <c r="AY143" s="185"/>
      <c r="BE143" s="198"/>
      <c r="BF143" s="198"/>
      <c r="BG143" s="198"/>
      <c r="BH143" s="198"/>
      <c r="BI143" s="198"/>
      <c r="BJ143" s="185"/>
      <c r="BK143" s="198"/>
      <c r="BL143" s="185"/>
      <c r="BM143" s="197"/>
    </row>
    <row r="144" spans="1:65" s="184" customFormat="1" ht="16.5" customHeight="1" x14ac:dyDescent="0.2">
      <c r="A144" s="259"/>
      <c r="B144" s="188"/>
      <c r="C144" s="189" t="s">
        <v>290</v>
      </c>
      <c r="D144" s="189" t="s">
        <v>162</v>
      </c>
      <c r="E144" s="151" t="s">
        <v>2257</v>
      </c>
      <c r="F144" s="152" t="s">
        <v>1561</v>
      </c>
      <c r="G144" s="153" t="s">
        <v>604</v>
      </c>
      <c r="H144" s="190">
        <v>1</v>
      </c>
      <c r="I144" s="191"/>
      <c r="J144" s="191"/>
      <c r="K144" s="192"/>
      <c r="L144" s="187"/>
      <c r="M144" s="193"/>
      <c r="N144" s="194"/>
      <c r="O144" s="195"/>
      <c r="P144" s="195"/>
      <c r="Q144" s="195"/>
      <c r="R144" s="195"/>
      <c r="S144" s="195"/>
      <c r="T144" s="196"/>
      <c r="U144" s="259"/>
      <c r="V144" s="259"/>
      <c r="W144" s="259"/>
      <c r="X144" s="259"/>
      <c r="Y144" s="627"/>
      <c r="Z144" s="627"/>
      <c r="AA144" s="259"/>
      <c r="AB144" s="259"/>
      <c r="AC144" s="259"/>
      <c r="AD144" s="259"/>
      <c r="AE144" s="259"/>
      <c r="AR144" s="197"/>
      <c r="AT144" s="197"/>
      <c r="AU144" s="197"/>
      <c r="AY144" s="185"/>
      <c r="BE144" s="198"/>
      <c r="BF144" s="198"/>
      <c r="BG144" s="198"/>
      <c r="BH144" s="198"/>
      <c r="BI144" s="198"/>
      <c r="BJ144" s="185"/>
      <c r="BK144" s="198"/>
      <c r="BL144" s="185"/>
      <c r="BM144" s="197"/>
    </row>
    <row r="145" spans="1:31" s="184" customFormat="1" ht="6.95" customHeight="1" x14ac:dyDescent="0.2">
      <c r="A145" s="259"/>
      <c r="B145" s="44"/>
      <c r="C145" s="45"/>
      <c r="D145" s="45"/>
      <c r="E145" s="45"/>
      <c r="F145" s="45"/>
      <c r="G145" s="45"/>
      <c r="H145" s="45"/>
      <c r="I145" s="45"/>
      <c r="J145" s="45"/>
      <c r="K145" s="45"/>
      <c r="L145" s="187"/>
      <c r="M145" s="259"/>
      <c r="O145" s="259"/>
      <c r="P145" s="259"/>
      <c r="Q145" s="259"/>
      <c r="R145" s="259"/>
      <c r="S145" s="259"/>
      <c r="T145" s="259"/>
      <c r="U145" s="259"/>
      <c r="V145" s="259"/>
      <c r="W145" s="259"/>
      <c r="X145" s="259"/>
      <c r="Y145" s="259"/>
      <c r="Z145" s="259"/>
      <c r="AA145" s="259"/>
      <c r="AB145" s="259"/>
      <c r="AC145" s="259"/>
      <c r="AD145" s="259"/>
      <c r="AE145" s="259"/>
    </row>
  </sheetData>
  <autoFilter ref="C127:K144"/>
  <mergeCells count="20">
    <mergeCell ref="E114:H114"/>
    <mergeCell ref="L2:V2"/>
    <mergeCell ref="E7:H7"/>
    <mergeCell ref="E9:H9"/>
    <mergeCell ref="E11:H11"/>
    <mergeCell ref="E13:H13"/>
    <mergeCell ref="E22:H22"/>
    <mergeCell ref="E31:H31"/>
    <mergeCell ref="E85:H85"/>
    <mergeCell ref="E87:H87"/>
    <mergeCell ref="E89:H89"/>
    <mergeCell ref="E91:H91"/>
    <mergeCell ref="V142:W143"/>
    <mergeCell ref="Y144:Z144"/>
    <mergeCell ref="E116:H116"/>
    <mergeCell ref="E118:H118"/>
    <mergeCell ref="E120:H120"/>
    <mergeCell ref="L129:X129"/>
    <mergeCell ref="Y137:AB137"/>
    <mergeCell ref="Y139:AB139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24"/>
  <sheetViews>
    <sheetView showGridLines="0" workbookViewId="0">
      <selection activeCell="I36" sqref="I36"/>
    </sheetView>
  </sheetViews>
  <sheetFormatPr defaultRowHeight="11.25" x14ac:dyDescent="0.2"/>
  <cols>
    <col min="1" max="1" width="8.33203125" style="247" customWidth="1"/>
    <col min="2" max="2" width="1.1640625" style="247" customWidth="1"/>
    <col min="3" max="3" width="4.1640625" style="247" customWidth="1"/>
    <col min="4" max="4" width="4.33203125" style="247" customWidth="1"/>
    <col min="5" max="5" width="17.1640625" style="247" customWidth="1"/>
    <col min="6" max="6" width="50.83203125" style="247" customWidth="1"/>
    <col min="7" max="7" width="7.5" style="247" customWidth="1"/>
    <col min="8" max="8" width="14" style="247" customWidth="1"/>
    <col min="9" max="9" width="15.83203125" style="247" customWidth="1"/>
    <col min="10" max="10" width="22.33203125" style="247" customWidth="1"/>
    <col min="11" max="11" width="22.33203125" style="247" hidden="1" customWidth="1"/>
    <col min="12" max="12" width="9.33203125" style="247" customWidth="1"/>
    <col min="13" max="13" width="10.83203125" style="247" hidden="1" customWidth="1"/>
    <col min="14" max="14" width="9.33203125" style="247"/>
    <col min="15" max="20" width="14.1640625" style="247" hidden="1" customWidth="1"/>
    <col min="21" max="21" width="16.33203125" style="247" hidden="1" customWidth="1"/>
    <col min="22" max="22" width="12.33203125" style="247" customWidth="1"/>
    <col min="23" max="23" width="16.33203125" style="247" customWidth="1"/>
    <col min="24" max="24" width="12.33203125" style="247" customWidth="1"/>
    <col min="25" max="25" width="15" style="247" customWidth="1"/>
    <col min="26" max="26" width="11" style="247" customWidth="1"/>
    <col min="27" max="27" width="15" style="247" customWidth="1"/>
    <col min="28" max="28" width="16.33203125" style="247" customWidth="1"/>
    <col min="29" max="29" width="11" style="247" customWidth="1"/>
    <col min="30" max="30" width="15" style="247" customWidth="1"/>
    <col min="31" max="31" width="16.33203125" style="247" customWidth="1"/>
    <col min="32" max="16384" width="9.33203125" style="247"/>
  </cols>
  <sheetData>
    <row r="1" spans="1:46" x14ac:dyDescent="0.2">
      <c r="A1" s="95"/>
    </row>
    <row r="2" spans="1:46" ht="36.950000000000003" customHeight="1" x14ac:dyDescent="0.2">
      <c r="L2" s="593" t="s">
        <v>5</v>
      </c>
      <c r="M2" s="594"/>
      <c r="N2" s="594"/>
      <c r="O2" s="594"/>
      <c r="P2" s="594"/>
      <c r="Q2" s="594"/>
      <c r="R2" s="594"/>
      <c r="S2" s="594"/>
      <c r="T2" s="594"/>
      <c r="U2" s="594"/>
      <c r="V2" s="594"/>
      <c r="AT2" s="185"/>
    </row>
    <row r="3" spans="1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85"/>
    </row>
    <row r="4" spans="1:46" ht="24.95" customHeight="1" x14ac:dyDescent="0.2">
      <c r="B4" s="17"/>
      <c r="D4" s="18" t="s">
        <v>129</v>
      </c>
      <c r="L4" s="17"/>
      <c r="M4" s="96"/>
      <c r="AT4" s="185"/>
    </row>
    <row r="5" spans="1:46" ht="6.95" customHeight="1" x14ac:dyDescent="0.2">
      <c r="B5" s="17"/>
      <c r="L5" s="17"/>
    </row>
    <row r="6" spans="1:46" ht="12" customHeight="1" x14ac:dyDescent="0.2">
      <c r="B6" s="17"/>
      <c r="D6" s="257" t="s">
        <v>13</v>
      </c>
      <c r="L6" s="17"/>
    </row>
    <row r="7" spans="1:46" ht="16.5" customHeight="1" x14ac:dyDescent="0.2">
      <c r="B7" s="17"/>
      <c r="E7" s="612" t="str">
        <f>'Rekapitulácia SO 02 Príst. B'!K6</f>
        <v>SOŠ PZ Pezinok, rekonštrukcia ubytovne A a B</v>
      </c>
      <c r="F7" s="613"/>
      <c r="G7" s="613"/>
      <c r="H7" s="613"/>
      <c r="L7" s="17"/>
    </row>
    <row r="8" spans="1:46" ht="12" customHeight="1" x14ac:dyDescent="0.2">
      <c r="B8" s="17"/>
      <c r="D8" s="257" t="s">
        <v>130</v>
      </c>
      <c r="L8" s="17"/>
    </row>
    <row r="9" spans="1:46" s="184" customFormat="1" ht="16.5" customHeight="1" x14ac:dyDescent="0.2">
      <c r="A9" s="259"/>
      <c r="B9" s="187"/>
      <c r="C9" s="259"/>
      <c r="D9" s="259"/>
      <c r="E9" s="612" t="s">
        <v>1902</v>
      </c>
      <c r="F9" s="615"/>
      <c r="G9" s="615"/>
      <c r="H9" s="615"/>
      <c r="I9" s="259"/>
      <c r="J9" s="259"/>
      <c r="K9" s="259"/>
      <c r="L9" s="3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</row>
    <row r="10" spans="1:46" s="184" customFormat="1" ht="12" customHeight="1" x14ac:dyDescent="0.2">
      <c r="A10" s="259"/>
      <c r="B10" s="187"/>
      <c r="C10" s="259"/>
      <c r="D10" s="257" t="s">
        <v>132</v>
      </c>
      <c r="E10" s="259"/>
      <c r="F10" s="259"/>
      <c r="G10" s="259"/>
      <c r="H10" s="259"/>
      <c r="I10" s="259"/>
      <c r="J10" s="259"/>
      <c r="K10" s="259"/>
      <c r="L10" s="3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</row>
    <row r="11" spans="1:46" s="184" customFormat="1" ht="16.5" customHeight="1" x14ac:dyDescent="0.2">
      <c r="A11" s="259"/>
      <c r="B11" s="187"/>
      <c r="C11" s="259"/>
      <c r="D11" s="259"/>
      <c r="E11" s="583" t="s">
        <v>2258</v>
      </c>
      <c r="F11" s="615"/>
      <c r="G11" s="615"/>
      <c r="H11" s="615"/>
      <c r="I11" s="259"/>
      <c r="J11" s="259"/>
      <c r="K11" s="259"/>
      <c r="L11" s="3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</row>
    <row r="12" spans="1:46" s="184" customFormat="1" x14ac:dyDescent="0.2">
      <c r="A12" s="259"/>
      <c r="B12" s="187"/>
      <c r="C12" s="259"/>
      <c r="D12" s="259"/>
      <c r="E12" s="259"/>
      <c r="F12" s="259"/>
      <c r="G12" s="259"/>
      <c r="H12" s="259"/>
      <c r="I12" s="259"/>
      <c r="J12" s="259"/>
      <c r="K12" s="259"/>
      <c r="L12" s="3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</row>
    <row r="13" spans="1:46" s="184" customFormat="1" ht="12" customHeight="1" x14ac:dyDescent="0.2">
      <c r="A13" s="259"/>
      <c r="B13" s="187"/>
      <c r="C13" s="259"/>
      <c r="D13" s="257" t="s">
        <v>14</v>
      </c>
      <c r="E13" s="259"/>
      <c r="F13" s="246" t="s">
        <v>1</v>
      </c>
      <c r="G13" s="259"/>
      <c r="H13" s="259"/>
      <c r="I13" s="257" t="s">
        <v>15</v>
      </c>
      <c r="J13" s="246" t="s">
        <v>1</v>
      </c>
      <c r="K13" s="259"/>
      <c r="L13" s="3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</row>
    <row r="14" spans="1:46" s="184" customFormat="1" ht="12" customHeight="1" x14ac:dyDescent="0.2">
      <c r="A14" s="259"/>
      <c r="B14" s="187"/>
      <c r="C14" s="259"/>
      <c r="D14" s="257" t="s">
        <v>16</v>
      </c>
      <c r="E14" s="259"/>
      <c r="F14" s="246" t="s">
        <v>17</v>
      </c>
      <c r="G14" s="259"/>
      <c r="H14" s="259"/>
      <c r="I14" s="257" t="s">
        <v>18</v>
      </c>
      <c r="J14" s="254"/>
      <c r="K14" s="259"/>
      <c r="L14" s="3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</row>
    <row r="15" spans="1:46" s="184" customFormat="1" ht="10.9" customHeight="1" x14ac:dyDescent="0.2">
      <c r="A15" s="259"/>
      <c r="B15" s="187"/>
      <c r="C15" s="259"/>
      <c r="D15" s="259"/>
      <c r="E15" s="259"/>
      <c r="F15" s="259"/>
      <c r="G15" s="259"/>
      <c r="H15" s="259"/>
      <c r="I15" s="259"/>
      <c r="J15" s="259"/>
      <c r="K15" s="259"/>
      <c r="L15" s="3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</row>
    <row r="16" spans="1:46" s="184" customFormat="1" ht="12" customHeight="1" x14ac:dyDescent="0.2">
      <c r="A16" s="259"/>
      <c r="B16" s="187"/>
      <c r="C16" s="259"/>
      <c r="D16" s="257" t="s">
        <v>19</v>
      </c>
      <c r="E16" s="259"/>
      <c r="F16" s="259"/>
      <c r="G16" s="259"/>
      <c r="H16" s="259"/>
      <c r="I16" s="257" t="s">
        <v>20</v>
      </c>
      <c r="J16" s="246" t="str">
        <f>IF('Rekapitulácia SO 02 Príst. B'!AN11="","",'Rekapitulácia SO 02 Príst. B'!AN11)</f>
        <v/>
      </c>
      <c r="K16" s="259"/>
      <c r="L16" s="39"/>
      <c r="S16" s="259"/>
      <c r="T16" s="259"/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</row>
    <row r="17" spans="1:31" s="184" customFormat="1" ht="18" customHeight="1" x14ac:dyDescent="0.2">
      <c r="A17" s="259"/>
      <c r="B17" s="187"/>
      <c r="C17" s="259"/>
      <c r="D17" s="259"/>
      <c r="E17" s="246" t="str">
        <f>IF('Rekapitulácia SO 02 Príst. B'!E12="","",'Rekapitulácia SO 02 Príst. B'!E12)</f>
        <v xml:space="preserve"> </v>
      </c>
      <c r="F17" s="259"/>
      <c r="G17" s="259"/>
      <c r="H17" s="259"/>
      <c r="I17" s="257" t="s">
        <v>22</v>
      </c>
      <c r="J17" s="246" t="str">
        <f>IF('Rekapitulácia SO 02 Príst. B'!AN12="","",'Rekapitulácia SO 02 Príst. B'!AN12)</f>
        <v/>
      </c>
      <c r="K17" s="259"/>
      <c r="L17" s="3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</row>
    <row r="18" spans="1:31" s="184" customFormat="1" ht="6.95" customHeight="1" x14ac:dyDescent="0.2">
      <c r="A18" s="259"/>
      <c r="B18" s="187"/>
      <c r="C18" s="259"/>
      <c r="D18" s="259"/>
      <c r="E18" s="259"/>
      <c r="F18" s="259"/>
      <c r="G18" s="259"/>
      <c r="H18" s="259"/>
      <c r="I18" s="259"/>
      <c r="J18" s="259"/>
      <c r="K18" s="259"/>
      <c r="L18" s="3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</row>
    <row r="19" spans="1:31" s="184" customFormat="1" ht="12" customHeight="1" x14ac:dyDescent="0.2">
      <c r="A19" s="259"/>
      <c r="B19" s="187"/>
      <c r="C19" s="259"/>
      <c r="D19" s="257" t="s">
        <v>23</v>
      </c>
      <c r="E19" s="259"/>
      <c r="F19" s="259"/>
      <c r="G19" s="259"/>
      <c r="H19" s="259"/>
      <c r="I19" s="257" t="s">
        <v>20</v>
      </c>
      <c r="J19" s="246" t="str">
        <f>'Rekapitulácia SO 02 Príst. B'!AN14</f>
        <v/>
      </c>
      <c r="K19" s="259"/>
      <c r="L19" s="3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</row>
    <row r="20" spans="1:31" s="184" customFormat="1" ht="18" customHeight="1" x14ac:dyDescent="0.2">
      <c r="A20" s="259"/>
      <c r="B20" s="187"/>
      <c r="C20" s="259"/>
      <c r="D20" s="259"/>
      <c r="E20" s="595" t="str">
        <f>'Rekapitulácia SO 02 Príst. B'!E15</f>
        <v xml:space="preserve"> </v>
      </c>
      <c r="F20" s="595"/>
      <c r="G20" s="595"/>
      <c r="H20" s="595"/>
      <c r="I20" s="257" t="s">
        <v>22</v>
      </c>
      <c r="J20" s="246" t="str">
        <f>'Rekapitulácia SO 02 Príst. B'!AN15</f>
        <v/>
      </c>
      <c r="K20" s="259"/>
      <c r="L20" s="3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</row>
    <row r="21" spans="1:31" s="184" customFormat="1" ht="6.95" customHeight="1" x14ac:dyDescent="0.2">
      <c r="A21" s="259"/>
      <c r="B21" s="187"/>
      <c r="C21" s="259"/>
      <c r="D21" s="259"/>
      <c r="E21" s="259"/>
      <c r="F21" s="259"/>
      <c r="G21" s="259"/>
      <c r="H21" s="259"/>
      <c r="I21" s="259"/>
      <c r="J21" s="259"/>
      <c r="K21" s="259"/>
      <c r="L21" s="3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</row>
    <row r="22" spans="1:31" s="184" customFormat="1" ht="12" customHeight="1" x14ac:dyDescent="0.2">
      <c r="A22" s="259"/>
      <c r="B22" s="187"/>
      <c r="C22" s="259"/>
      <c r="D22" s="257" t="s">
        <v>24</v>
      </c>
      <c r="E22" s="259"/>
      <c r="F22" s="259"/>
      <c r="G22" s="259"/>
      <c r="H22" s="259"/>
      <c r="I22" s="257" t="s">
        <v>20</v>
      </c>
      <c r="J22" s="246" t="s">
        <v>1</v>
      </c>
      <c r="K22" s="259"/>
      <c r="L22" s="3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</row>
    <row r="23" spans="1:31" s="184" customFormat="1" ht="18" customHeight="1" x14ac:dyDescent="0.2">
      <c r="A23" s="259"/>
      <c r="B23" s="187"/>
      <c r="C23" s="259"/>
      <c r="D23" s="259"/>
      <c r="E23" s="246" t="s">
        <v>25</v>
      </c>
      <c r="F23" s="259"/>
      <c r="G23" s="259"/>
      <c r="H23" s="259"/>
      <c r="I23" s="257" t="s">
        <v>22</v>
      </c>
      <c r="J23" s="246" t="s">
        <v>1</v>
      </c>
      <c r="K23" s="259"/>
      <c r="L23" s="3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</row>
    <row r="24" spans="1:31" s="184" customFormat="1" ht="6.95" customHeight="1" x14ac:dyDescent="0.2">
      <c r="A24" s="259"/>
      <c r="B24" s="187"/>
      <c r="C24" s="259"/>
      <c r="D24" s="259"/>
      <c r="E24" s="259"/>
      <c r="F24" s="259"/>
      <c r="G24" s="259"/>
      <c r="H24" s="259"/>
      <c r="I24" s="259"/>
      <c r="J24" s="259"/>
      <c r="K24" s="259"/>
      <c r="L24" s="3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</row>
    <row r="25" spans="1:31" s="184" customFormat="1" ht="12" customHeight="1" x14ac:dyDescent="0.2">
      <c r="A25" s="259"/>
      <c r="B25" s="187"/>
      <c r="C25" s="259"/>
      <c r="D25" s="257" t="s">
        <v>27</v>
      </c>
      <c r="E25" s="259"/>
      <c r="F25" s="259"/>
      <c r="G25" s="259"/>
      <c r="H25" s="259"/>
      <c r="I25" s="257" t="s">
        <v>20</v>
      </c>
      <c r="J25" s="246" t="s">
        <v>1</v>
      </c>
      <c r="K25" s="259"/>
      <c r="L25" s="3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</row>
    <row r="26" spans="1:31" s="184" customFormat="1" ht="18" customHeight="1" x14ac:dyDescent="0.2">
      <c r="A26" s="259"/>
      <c r="B26" s="187"/>
      <c r="C26" s="259"/>
      <c r="D26" s="259"/>
      <c r="E26" s="246" t="s">
        <v>28</v>
      </c>
      <c r="F26" s="259"/>
      <c r="G26" s="259"/>
      <c r="H26" s="259"/>
      <c r="I26" s="257" t="s">
        <v>22</v>
      </c>
      <c r="J26" s="246" t="s">
        <v>1</v>
      </c>
      <c r="K26" s="259"/>
      <c r="L26" s="3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</row>
    <row r="27" spans="1:31" s="184" customFormat="1" ht="6.95" customHeight="1" x14ac:dyDescent="0.2">
      <c r="A27" s="259"/>
      <c r="B27" s="187"/>
      <c r="C27" s="259"/>
      <c r="D27" s="259"/>
      <c r="E27" s="259"/>
      <c r="F27" s="259"/>
      <c r="G27" s="259"/>
      <c r="H27" s="259"/>
      <c r="I27" s="259"/>
      <c r="J27" s="259"/>
      <c r="K27" s="259"/>
      <c r="L27" s="3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</row>
    <row r="28" spans="1:31" s="184" customFormat="1" ht="12" customHeight="1" x14ac:dyDescent="0.2">
      <c r="A28" s="259"/>
      <c r="B28" s="187"/>
      <c r="C28" s="259"/>
      <c r="D28" s="257" t="s">
        <v>29</v>
      </c>
      <c r="E28" s="259"/>
      <c r="F28" s="259"/>
      <c r="G28" s="259"/>
      <c r="H28" s="259"/>
      <c r="I28" s="259"/>
      <c r="J28" s="259"/>
      <c r="K28" s="259"/>
      <c r="L28" s="3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</row>
    <row r="29" spans="1:31" s="8" customFormat="1" ht="16.5" customHeight="1" x14ac:dyDescent="0.2">
      <c r="A29" s="98"/>
      <c r="B29" s="99"/>
      <c r="C29" s="98"/>
      <c r="D29" s="98"/>
      <c r="E29" s="597" t="s">
        <v>1</v>
      </c>
      <c r="F29" s="597"/>
      <c r="G29" s="597"/>
      <c r="H29" s="597"/>
      <c r="I29" s="98"/>
      <c r="J29" s="98"/>
      <c r="K29" s="98"/>
      <c r="L29" s="100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</row>
    <row r="30" spans="1:31" s="184" customFormat="1" ht="6.95" customHeight="1" x14ac:dyDescent="0.2">
      <c r="A30" s="259"/>
      <c r="B30" s="187"/>
      <c r="C30" s="259"/>
      <c r="D30" s="259"/>
      <c r="E30" s="259"/>
      <c r="F30" s="259"/>
      <c r="G30" s="259"/>
      <c r="H30" s="259"/>
      <c r="I30" s="259"/>
      <c r="J30" s="259"/>
      <c r="K30" s="259"/>
      <c r="L30" s="3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</row>
    <row r="31" spans="1:31" s="184" customFormat="1" ht="6.95" customHeight="1" x14ac:dyDescent="0.2">
      <c r="A31" s="259"/>
      <c r="B31" s="187"/>
      <c r="C31" s="259"/>
      <c r="D31" s="63"/>
      <c r="E31" s="63"/>
      <c r="F31" s="63"/>
      <c r="G31" s="63"/>
      <c r="H31" s="63"/>
      <c r="I31" s="63"/>
      <c r="J31" s="63"/>
      <c r="K31" s="63"/>
      <c r="L31" s="3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</row>
    <row r="32" spans="1:31" s="184" customFormat="1" ht="25.35" customHeight="1" x14ac:dyDescent="0.2">
      <c r="A32" s="259"/>
      <c r="B32" s="187"/>
      <c r="C32" s="259"/>
      <c r="D32" s="101" t="s">
        <v>30</v>
      </c>
      <c r="E32" s="259"/>
      <c r="F32" s="259"/>
      <c r="G32" s="259"/>
      <c r="H32" s="259"/>
      <c r="I32" s="259"/>
      <c r="J32" s="256"/>
      <c r="K32" s="259"/>
      <c r="L32" s="3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</row>
    <row r="33" spans="1:31" s="184" customFormat="1" ht="6.95" customHeight="1" x14ac:dyDescent="0.2">
      <c r="A33" s="259"/>
      <c r="B33" s="187"/>
      <c r="C33" s="259"/>
      <c r="D33" s="63"/>
      <c r="E33" s="63"/>
      <c r="F33" s="63"/>
      <c r="G33" s="63"/>
      <c r="H33" s="63"/>
      <c r="I33" s="63"/>
      <c r="J33" s="63"/>
      <c r="K33" s="63"/>
      <c r="L33" s="3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</row>
    <row r="34" spans="1:31" s="184" customFormat="1" ht="14.45" customHeight="1" x14ac:dyDescent="0.2">
      <c r="A34" s="259"/>
      <c r="B34" s="187"/>
      <c r="C34" s="259"/>
      <c r="D34" s="259"/>
      <c r="E34" s="259"/>
      <c r="F34" s="250" t="s">
        <v>32</v>
      </c>
      <c r="G34" s="259"/>
      <c r="H34" s="259"/>
      <c r="I34" s="250" t="s">
        <v>31</v>
      </c>
      <c r="J34" s="250" t="s">
        <v>33</v>
      </c>
      <c r="K34" s="259"/>
      <c r="L34" s="3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</row>
    <row r="35" spans="1:31" s="184" customFormat="1" ht="14.45" customHeight="1" x14ac:dyDescent="0.2">
      <c r="A35" s="259"/>
      <c r="B35" s="187"/>
      <c r="C35" s="259"/>
      <c r="D35" s="258" t="s">
        <v>34</v>
      </c>
      <c r="E35" s="32" t="s">
        <v>35</v>
      </c>
      <c r="F35" s="102">
        <f>ROUND((SUM(BE121:BE123)),  2)</f>
        <v>0</v>
      </c>
      <c r="G35" s="103"/>
      <c r="H35" s="103"/>
      <c r="I35" s="104">
        <v>0.2</v>
      </c>
      <c r="J35" s="102">
        <f>ROUND(((SUM(BE121:BE123))*I35),  2)</f>
        <v>0</v>
      </c>
      <c r="K35" s="259"/>
      <c r="L35" s="3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</row>
    <row r="36" spans="1:31" s="184" customFormat="1" ht="14.45" customHeight="1" x14ac:dyDescent="0.2">
      <c r="A36" s="259"/>
      <c r="B36" s="187"/>
      <c r="C36" s="259"/>
      <c r="D36" s="259"/>
      <c r="E36" s="32" t="s">
        <v>36</v>
      </c>
      <c r="F36" s="105"/>
      <c r="G36" s="259"/>
      <c r="H36" s="259"/>
      <c r="I36" s="106">
        <v>0.23</v>
      </c>
      <c r="J36" s="105"/>
      <c r="K36" s="259"/>
      <c r="L36" s="3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</row>
    <row r="37" spans="1:31" s="184" customFormat="1" ht="14.45" hidden="1" customHeight="1" x14ac:dyDescent="0.2">
      <c r="A37" s="259"/>
      <c r="B37" s="187"/>
      <c r="C37" s="259"/>
      <c r="D37" s="259"/>
      <c r="E37" s="257" t="s">
        <v>37</v>
      </c>
      <c r="F37" s="105">
        <f>ROUND((SUM(BG121:BG123)),  2)</f>
        <v>0</v>
      </c>
      <c r="G37" s="259"/>
      <c r="H37" s="259"/>
      <c r="I37" s="106">
        <v>0.2</v>
      </c>
      <c r="J37" s="105"/>
      <c r="K37" s="259"/>
      <c r="L37" s="3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</row>
    <row r="38" spans="1:31" s="184" customFormat="1" ht="14.45" hidden="1" customHeight="1" x14ac:dyDescent="0.2">
      <c r="A38" s="259"/>
      <c r="B38" s="187"/>
      <c r="C38" s="259"/>
      <c r="D38" s="259"/>
      <c r="E38" s="257" t="s">
        <v>38</v>
      </c>
      <c r="F38" s="105">
        <f>ROUND((SUM(BH121:BH123)),  2)</f>
        <v>0</v>
      </c>
      <c r="G38" s="259"/>
      <c r="H38" s="259"/>
      <c r="I38" s="106">
        <v>0.2</v>
      </c>
      <c r="J38" s="105"/>
      <c r="K38" s="259"/>
      <c r="L38" s="3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</row>
    <row r="39" spans="1:31" s="184" customFormat="1" ht="14.45" hidden="1" customHeight="1" x14ac:dyDescent="0.2">
      <c r="A39" s="259"/>
      <c r="B39" s="187"/>
      <c r="C39" s="259"/>
      <c r="D39" s="259"/>
      <c r="E39" s="32" t="s">
        <v>39</v>
      </c>
      <c r="F39" s="102">
        <f>ROUND((SUM(BI121:BI123)),  2)</f>
        <v>0</v>
      </c>
      <c r="G39" s="103"/>
      <c r="H39" s="103"/>
      <c r="I39" s="104">
        <v>0</v>
      </c>
      <c r="J39" s="102"/>
      <c r="K39" s="259"/>
      <c r="L39" s="3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</row>
    <row r="40" spans="1:31" s="184" customFormat="1" ht="6.95" customHeight="1" x14ac:dyDescent="0.2">
      <c r="A40" s="259"/>
      <c r="B40" s="187"/>
      <c r="C40" s="259"/>
      <c r="D40" s="259"/>
      <c r="E40" s="259"/>
      <c r="F40" s="259"/>
      <c r="G40" s="259"/>
      <c r="H40" s="259"/>
      <c r="I40" s="259"/>
      <c r="J40" s="259"/>
      <c r="K40" s="259"/>
      <c r="L40" s="3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</row>
    <row r="41" spans="1:31" s="184" customFormat="1" ht="25.35" customHeight="1" x14ac:dyDescent="0.2">
      <c r="A41" s="259"/>
      <c r="B41" s="187"/>
      <c r="C41" s="107"/>
      <c r="D41" s="108" t="s">
        <v>40</v>
      </c>
      <c r="E41" s="57"/>
      <c r="F41" s="57"/>
      <c r="G41" s="109" t="s">
        <v>41</v>
      </c>
      <c r="H41" s="110" t="s">
        <v>42</v>
      </c>
      <c r="I41" s="57"/>
      <c r="J41" s="111"/>
      <c r="K41" s="112"/>
      <c r="L41" s="3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</row>
    <row r="42" spans="1:31" s="184" customFormat="1" ht="14.45" customHeight="1" x14ac:dyDescent="0.2">
      <c r="A42" s="259"/>
      <c r="B42" s="187"/>
      <c r="C42" s="259"/>
      <c r="D42" s="259"/>
      <c r="E42" s="259"/>
      <c r="F42" s="259"/>
      <c r="G42" s="259"/>
      <c r="H42" s="259"/>
      <c r="I42" s="259"/>
      <c r="J42" s="259"/>
      <c r="K42" s="259"/>
      <c r="L42" s="3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</row>
    <row r="43" spans="1:31" ht="14.45" customHeight="1" x14ac:dyDescent="0.2">
      <c r="B43" s="17"/>
      <c r="L43" s="17"/>
    </row>
    <row r="44" spans="1:31" ht="14.45" customHeight="1" x14ac:dyDescent="0.2">
      <c r="B44" s="17"/>
      <c r="L44" s="17"/>
    </row>
    <row r="45" spans="1:31" ht="14.45" customHeight="1" x14ac:dyDescent="0.2">
      <c r="B45" s="17"/>
      <c r="L45" s="17"/>
    </row>
    <row r="46" spans="1:31" ht="14.45" customHeight="1" x14ac:dyDescent="0.2">
      <c r="B46" s="17"/>
      <c r="L46" s="17"/>
    </row>
    <row r="47" spans="1:31" ht="14.45" customHeight="1" x14ac:dyDescent="0.2">
      <c r="B47" s="17"/>
      <c r="L47" s="17"/>
    </row>
    <row r="48" spans="1:31" ht="14.45" customHeight="1" x14ac:dyDescent="0.2">
      <c r="B48" s="17"/>
      <c r="L48" s="17"/>
    </row>
    <row r="49" spans="1:31" ht="14.45" customHeight="1" x14ac:dyDescent="0.2">
      <c r="B49" s="17"/>
      <c r="L49" s="17"/>
    </row>
    <row r="50" spans="1:31" s="184" customFormat="1" ht="14.45" customHeight="1" x14ac:dyDescent="0.2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184" customFormat="1" ht="12.75" x14ac:dyDescent="0.2">
      <c r="A61" s="259"/>
      <c r="B61" s="187"/>
      <c r="C61" s="259"/>
      <c r="D61" s="42" t="s">
        <v>45</v>
      </c>
      <c r="E61" s="249"/>
      <c r="F61" s="113" t="s">
        <v>46</v>
      </c>
      <c r="G61" s="42" t="s">
        <v>45</v>
      </c>
      <c r="H61" s="249"/>
      <c r="I61" s="249"/>
      <c r="J61" s="114" t="s">
        <v>46</v>
      </c>
      <c r="K61" s="249"/>
      <c r="L61" s="3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184" customFormat="1" ht="12.75" x14ac:dyDescent="0.2">
      <c r="A65" s="259"/>
      <c r="B65" s="187"/>
      <c r="C65" s="259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59"/>
      <c r="T65" s="259"/>
      <c r="U65" s="259"/>
      <c r="V65" s="259"/>
      <c r="W65" s="259"/>
      <c r="X65" s="259"/>
      <c r="Y65" s="259"/>
      <c r="Z65" s="259"/>
      <c r="AA65" s="259"/>
      <c r="AB65" s="259"/>
      <c r="AC65" s="259"/>
      <c r="AD65" s="259"/>
      <c r="AE65" s="25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184" customFormat="1" ht="12.75" x14ac:dyDescent="0.2">
      <c r="A76" s="259"/>
      <c r="B76" s="187"/>
      <c r="C76" s="259"/>
      <c r="D76" s="42" t="s">
        <v>45</v>
      </c>
      <c r="E76" s="249"/>
      <c r="F76" s="113" t="s">
        <v>46</v>
      </c>
      <c r="G76" s="42" t="s">
        <v>45</v>
      </c>
      <c r="H76" s="249"/>
      <c r="I76" s="249"/>
      <c r="J76" s="114" t="s">
        <v>46</v>
      </c>
      <c r="K76" s="249"/>
      <c r="L76" s="3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</row>
    <row r="77" spans="1:31" s="184" customFormat="1" ht="14.45" customHeight="1" x14ac:dyDescent="0.2">
      <c r="A77" s="25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59"/>
      <c r="T77" s="259"/>
      <c r="U77" s="259"/>
      <c r="V77" s="259"/>
      <c r="W77" s="259"/>
      <c r="X77" s="259"/>
      <c r="Y77" s="259"/>
      <c r="Z77" s="259"/>
      <c r="AA77" s="259"/>
      <c r="AB77" s="259"/>
      <c r="AC77" s="259"/>
      <c r="AD77" s="259"/>
      <c r="AE77" s="259"/>
    </row>
    <row r="81" spans="1:31" s="184" customFormat="1" ht="6.95" customHeight="1" x14ac:dyDescent="0.2">
      <c r="A81" s="25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59"/>
      <c r="T81" s="259"/>
      <c r="U81" s="259"/>
      <c r="V81" s="259"/>
      <c r="W81" s="259"/>
      <c r="X81" s="259"/>
      <c r="Y81" s="259"/>
      <c r="Z81" s="259"/>
      <c r="AA81" s="259"/>
      <c r="AB81" s="259"/>
      <c r="AC81" s="259"/>
      <c r="AD81" s="259"/>
      <c r="AE81" s="259"/>
    </row>
    <row r="82" spans="1:31" s="184" customFormat="1" ht="24.95" customHeight="1" x14ac:dyDescent="0.2">
      <c r="A82" s="259"/>
      <c r="B82" s="187"/>
      <c r="C82" s="18" t="s">
        <v>136</v>
      </c>
      <c r="D82" s="259"/>
      <c r="E82" s="259"/>
      <c r="F82" s="259"/>
      <c r="G82" s="259"/>
      <c r="H82" s="259"/>
      <c r="I82" s="259"/>
      <c r="J82" s="259"/>
      <c r="K82" s="259"/>
      <c r="L82" s="39"/>
      <c r="S82" s="259"/>
      <c r="T82" s="259"/>
      <c r="U82" s="259"/>
      <c r="V82" s="259"/>
      <c r="W82" s="259"/>
      <c r="X82" s="259"/>
      <c r="Y82" s="259"/>
      <c r="Z82" s="259"/>
      <c r="AA82" s="259"/>
      <c r="AB82" s="259"/>
      <c r="AC82" s="259"/>
      <c r="AD82" s="259"/>
      <c r="AE82" s="259"/>
    </row>
    <row r="83" spans="1:31" s="184" customFormat="1" ht="6.95" customHeight="1" x14ac:dyDescent="0.2">
      <c r="A83" s="259"/>
      <c r="B83" s="187"/>
      <c r="C83" s="259"/>
      <c r="D83" s="259"/>
      <c r="E83" s="259"/>
      <c r="F83" s="259"/>
      <c r="G83" s="259"/>
      <c r="H83" s="259"/>
      <c r="I83" s="259"/>
      <c r="J83" s="259"/>
      <c r="K83" s="259"/>
      <c r="L83" s="39"/>
      <c r="S83" s="259"/>
      <c r="T83" s="259"/>
      <c r="U83" s="259"/>
      <c r="V83" s="259"/>
      <c r="W83" s="259"/>
      <c r="X83" s="259"/>
      <c r="Y83" s="259"/>
      <c r="Z83" s="259"/>
      <c r="AA83" s="259"/>
      <c r="AB83" s="259"/>
      <c r="AC83" s="259"/>
      <c r="AD83" s="259"/>
      <c r="AE83" s="259"/>
    </row>
    <row r="84" spans="1:31" s="184" customFormat="1" ht="12" customHeight="1" x14ac:dyDescent="0.2">
      <c r="A84" s="259"/>
      <c r="B84" s="187"/>
      <c r="C84" s="257" t="s">
        <v>13</v>
      </c>
      <c r="D84" s="259"/>
      <c r="E84" s="259"/>
      <c r="F84" s="259"/>
      <c r="G84" s="259"/>
      <c r="H84" s="259"/>
      <c r="I84" s="259"/>
      <c r="J84" s="259"/>
      <c r="K84" s="259"/>
      <c r="L84" s="39"/>
      <c r="S84" s="259"/>
      <c r="T84" s="259"/>
      <c r="U84" s="259"/>
      <c r="V84" s="259"/>
      <c r="W84" s="259"/>
      <c r="X84" s="259"/>
      <c r="Y84" s="259"/>
      <c r="Z84" s="259"/>
      <c r="AA84" s="259"/>
      <c r="AB84" s="259"/>
      <c r="AC84" s="259"/>
      <c r="AD84" s="259"/>
      <c r="AE84" s="259"/>
    </row>
    <row r="85" spans="1:31" s="184" customFormat="1" ht="16.5" customHeight="1" x14ac:dyDescent="0.2">
      <c r="A85" s="259"/>
      <c r="B85" s="187"/>
      <c r="C85" s="259"/>
      <c r="D85" s="259"/>
      <c r="E85" s="612" t="str">
        <f>E7</f>
        <v>SOŠ PZ Pezinok, rekonštrukcia ubytovne A a B</v>
      </c>
      <c r="F85" s="613"/>
      <c r="G85" s="613"/>
      <c r="H85" s="613"/>
      <c r="I85" s="259"/>
      <c r="J85" s="259"/>
      <c r="K85" s="259"/>
      <c r="L85" s="3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</row>
    <row r="86" spans="1:31" ht="12" customHeight="1" x14ac:dyDescent="0.2">
      <c r="B86" s="17"/>
      <c r="C86" s="257" t="s">
        <v>130</v>
      </c>
      <c r="L86" s="17"/>
    </row>
    <row r="87" spans="1:31" s="184" customFormat="1" ht="16.5" customHeight="1" x14ac:dyDescent="0.2">
      <c r="A87" s="259"/>
      <c r="B87" s="187"/>
      <c r="C87" s="259"/>
      <c r="D87" s="259"/>
      <c r="E87" s="612" t="s">
        <v>1902</v>
      </c>
      <c r="F87" s="615"/>
      <c r="G87" s="615"/>
      <c r="H87" s="615"/>
      <c r="I87" s="259"/>
      <c r="J87" s="259"/>
      <c r="K87" s="259"/>
      <c r="L87" s="39"/>
      <c r="S87" s="259"/>
      <c r="T87" s="259"/>
      <c r="U87" s="259"/>
      <c r="V87" s="259"/>
      <c r="W87" s="259"/>
      <c r="X87" s="259"/>
      <c r="Y87" s="259"/>
      <c r="Z87" s="259"/>
      <c r="AA87" s="259"/>
      <c r="AB87" s="259"/>
      <c r="AC87" s="259"/>
      <c r="AD87" s="259"/>
      <c r="AE87" s="259"/>
    </row>
    <row r="88" spans="1:31" s="184" customFormat="1" ht="12" customHeight="1" x14ac:dyDescent="0.2">
      <c r="A88" s="259"/>
      <c r="B88" s="187"/>
      <c r="C88" s="257" t="s">
        <v>132</v>
      </c>
      <c r="D88" s="259"/>
      <c r="E88" s="259"/>
      <c r="F88" s="259"/>
      <c r="G88" s="259"/>
      <c r="H88" s="259"/>
      <c r="I88" s="259"/>
      <c r="J88" s="259"/>
      <c r="K88" s="259"/>
      <c r="L88" s="39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</row>
    <row r="89" spans="1:31" s="184" customFormat="1" ht="16.5" customHeight="1" x14ac:dyDescent="0.2">
      <c r="A89" s="259"/>
      <c r="B89" s="187"/>
      <c r="C89" s="259"/>
      <c r="D89" s="259"/>
      <c r="E89" s="583" t="str">
        <f>E11</f>
        <v>02.06 - Výťah</v>
      </c>
      <c r="F89" s="615"/>
      <c r="G89" s="615"/>
      <c r="H89" s="615"/>
      <c r="I89" s="259"/>
      <c r="J89" s="259"/>
      <c r="K89" s="259"/>
      <c r="L89" s="39"/>
      <c r="S89" s="259"/>
      <c r="T89" s="259"/>
      <c r="U89" s="259"/>
      <c r="V89" s="259"/>
      <c r="W89" s="259"/>
      <c r="X89" s="259"/>
      <c r="Y89" s="259"/>
      <c r="Z89" s="259"/>
      <c r="AA89" s="259"/>
      <c r="AB89" s="259"/>
      <c r="AC89" s="259"/>
      <c r="AD89" s="259"/>
      <c r="AE89" s="259"/>
    </row>
    <row r="90" spans="1:31" s="184" customFormat="1" ht="6.95" customHeight="1" x14ac:dyDescent="0.2">
      <c r="A90" s="259"/>
      <c r="B90" s="187"/>
      <c r="C90" s="259"/>
      <c r="D90" s="259"/>
      <c r="E90" s="259"/>
      <c r="F90" s="259"/>
      <c r="G90" s="259"/>
      <c r="H90" s="259"/>
      <c r="I90" s="259"/>
      <c r="J90" s="259"/>
      <c r="K90" s="259"/>
      <c r="L90" s="39"/>
      <c r="S90" s="259"/>
      <c r="T90" s="259"/>
      <c r="U90" s="259"/>
      <c r="V90" s="259"/>
      <c r="W90" s="259"/>
      <c r="X90" s="259"/>
      <c r="Y90" s="259"/>
      <c r="Z90" s="259"/>
      <c r="AA90" s="259"/>
      <c r="AB90" s="259"/>
      <c r="AC90" s="259"/>
      <c r="AD90" s="259"/>
      <c r="AE90" s="259"/>
    </row>
    <row r="91" spans="1:31" s="184" customFormat="1" ht="12" customHeight="1" x14ac:dyDescent="0.2">
      <c r="A91" s="259"/>
      <c r="B91" s="187"/>
      <c r="C91" s="257" t="s">
        <v>16</v>
      </c>
      <c r="D91" s="259"/>
      <c r="E91" s="259"/>
      <c r="F91" s="246" t="str">
        <f>F14</f>
        <v>Pezinok</v>
      </c>
      <c r="G91" s="259"/>
      <c r="H91" s="259"/>
      <c r="I91" s="257" t="s">
        <v>18</v>
      </c>
      <c r="J91" s="254" t="str">
        <f>IF(J14="","",J14)</f>
        <v/>
      </c>
      <c r="K91" s="259"/>
      <c r="L91" s="39"/>
      <c r="S91" s="259"/>
      <c r="T91" s="259"/>
      <c r="U91" s="259"/>
      <c r="V91" s="259"/>
      <c r="W91" s="259"/>
      <c r="X91" s="259"/>
      <c r="Y91" s="259"/>
      <c r="Z91" s="259"/>
      <c r="AA91" s="259"/>
      <c r="AB91" s="259"/>
      <c r="AC91" s="259"/>
      <c r="AD91" s="259"/>
      <c r="AE91" s="259"/>
    </row>
    <row r="92" spans="1:31" s="184" customFormat="1" ht="6.95" customHeight="1" x14ac:dyDescent="0.2">
      <c r="A92" s="259"/>
      <c r="B92" s="187"/>
      <c r="C92" s="259"/>
      <c r="D92" s="259"/>
      <c r="E92" s="259"/>
      <c r="F92" s="259"/>
      <c r="G92" s="259"/>
      <c r="H92" s="259"/>
      <c r="I92" s="259"/>
      <c r="J92" s="259"/>
      <c r="K92" s="259"/>
      <c r="L92" s="39"/>
      <c r="S92" s="259"/>
      <c r="T92" s="259"/>
      <c r="U92" s="259"/>
      <c r="V92" s="259"/>
      <c r="W92" s="259"/>
      <c r="X92" s="259"/>
      <c r="Y92" s="259"/>
      <c r="Z92" s="259"/>
      <c r="AA92" s="259"/>
      <c r="AB92" s="259"/>
      <c r="AC92" s="259"/>
      <c r="AD92" s="259"/>
      <c r="AE92" s="259"/>
    </row>
    <row r="93" spans="1:31" s="184" customFormat="1" ht="25.7" customHeight="1" x14ac:dyDescent="0.2">
      <c r="A93" s="259"/>
      <c r="B93" s="187"/>
      <c r="C93" s="257" t="s">
        <v>19</v>
      </c>
      <c r="D93" s="259"/>
      <c r="E93" s="259"/>
      <c r="F93" s="246" t="str">
        <f>E17</f>
        <v xml:space="preserve"> </v>
      </c>
      <c r="G93" s="259"/>
      <c r="H93" s="259"/>
      <c r="I93" s="257" t="s">
        <v>24</v>
      </c>
      <c r="J93" s="248" t="str">
        <f>E23</f>
        <v>Ing. arch. Rudolf Melčak, SKA</v>
      </c>
      <c r="K93" s="259"/>
      <c r="L93" s="39"/>
      <c r="S93" s="259"/>
      <c r="T93" s="259"/>
      <c r="U93" s="259"/>
      <c r="V93" s="259"/>
      <c r="W93" s="259"/>
      <c r="X93" s="259"/>
      <c r="Y93" s="259"/>
      <c r="Z93" s="259"/>
      <c r="AA93" s="259"/>
      <c r="AB93" s="259"/>
      <c r="AC93" s="259"/>
      <c r="AD93" s="259"/>
      <c r="AE93" s="259"/>
    </row>
    <row r="94" spans="1:31" s="184" customFormat="1" ht="15.2" customHeight="1" x14ac:dyDescent="0.2">
      <c r="A94" s="259"/>
      <c r="B94" s="187"/>
      <c r="C94" s="257" t="s">
        <v>23</v>
      </c>
      <c r="D94" s="259"/>
      <c r="E94" s="259"/>
      <c r="F94" s="246" t="str">
        <f>IF(E20="","",E20)</f>
        <v xml:space="preserve"> </v>
      </c>
      <c r="G94" s="259"/>
      <c r="H94" s="259"/>
      <c r="I94" s="257" t="s">
        <v>27</v>
      </c>
      <c r="J94" s="248" t="str">
        <f>E26</f>
        <v>Rosoft s.r.o.</v>
      </c>
      <c r="K94" s="259"/>
      <c r="L94" s="39"/>
      <c r="S94" s="259"/>
      <c r="T94" s="259"/>
      <c r="U94" s="259"/>
      <c r="V94" s="259"/>
      <c r="W94" s="259"/>
      <c r="X94" s="259"/>
      <c r="Y94" s="259"/>
      <c r="Z94" s="259"/>
      <c r="AA94" s="259"/>
      <c r="AB94" s="259"/>
      <c r="AC94" s="259"/>
      <c r="AD94" s="259"/>
      <c r="AE94" s="259"/>
    </row>
    <row r="95" spans="1:31" s="184" customFormat="1" ht="10.35" customHeight="1" x14ac:dyDescent="0.2">
      <c r="A95" s="259"/>
      <c r="B95" s="187"/>
      <c r="C95" s="259"/>
      <c r="D95" s="259"/>
      <c r="E95" s="259"/>
      <c r="F95" s="259"/>
      <c r="G95" s="259"/>
      <c r="H95" s="259"/>
      <c r="I95" s="259"/>
      <c r="J95" s="259"/>
      <c r="K95" s="259"/>
      <c r="L95" s="39"/>
      <c r="S95" s="259"/>
      <c r="T95" s="259"/>
      <c r="U95" s="259"/>
      <c r="V95" s="259"/>
      <c r="W95" s="259"/>
      <c r="X95" s="259"/>
      <c r="Y95" s="259"/>
      <c r="Z95" s="259"/>
      <c r="AA95" s="259"/>
      <c r="AB95" s="259"/>
      <c r="AC95" s="259"/>
      <c r="AD95" s="259"/>
      <c r="AE95" s="259"/>
    </row>
    <row r="96" spans="1:31" s="184" customFormat="1" ht="29.25" customHeight="1" x14ac:dyDescent="0.2">
      <c r="A96" s="259"/>
      <c r="B96" s="187"/>
      <c r="C96" s="115" t="s">
        <v>137</v>
      </c>
      <c r="D96" s="107"/>
      <c r="E96" s="107"/>
      <c r="F96" s="107"/>
      <c r="G96" s="107"/>
      <c r="H96" s="107"/>
      <c r="I96" s="107"/>
      <c r="J96" s="116" t="s">
        <v>138</v>
      </c>
      <c r="K96" s="107"/>
      <c r="L96" s="39"/>
      <c r="S96" s="259"/>
      <c r="T96" s="259"/>
      <c r="U96" s="259"/>
      <c r="V96" s="259"/>
      <c r="W96" s="259"/>
      <c r="X96" s="259"/>
      <c r="Y96" s="259"/>
      <c r="Z96" s="259"/>
      <c r="AA96" s="259"/>
      <c r="AB96" s="259"/>
      <c r="AC96" s="259"/>
      <c r="AD96" s="259"/>
      <c r="AE96" s="259"/>
    </row>
    <row r="97" spans="1:47" s="184" customFormat="1" ht="10.35" customHeight="1" x14ac:dyDescent="0.2">
      <c r="A97" s="259"/>
      <c r="B97" s="187"/>
      <c r="C97" s="259"/>
      <c r="D97" s="259"/>
      <c r="E97" s="259"/>
      <c r="F97" s="259"/>
      <c r="G97" s="259"/>
      <c r="H97" s="259"/>
      <c r="I97" s="259"/>
      <c r="J97" s="259"/>
      <c r="K97" s="259"/>
      <c r="L97" s="39"/>
      <c r="S97" s="259"/>
      <c r="T97" s="259"/>
      <c r="U97" s="259"/>
      <c r="V97" s="259"/>
      <c r="W97" s="259"/>
      <c r="X97" s="259"/>
      <c r="Y97" s="259"/>
      <c r="Z97" s="259"/>
      <c r="AA97" s="259"/>
      <c r="AB97" s="259"/>
      <c r="AC97" s="259"/>
      <c r="AD97" s="259"/>
      <c r="AE97" s="259"/>
    </row>
    <row r="98" spans="1:47" s="184" customFormat="1" ht="22.9" customHeight="1" x14ac:dyDescent="0.2">
      <c r="A98" s="259"/>
      <c r="B98" s="187"/>
      <c r="C98" s="117" t="s">
        <v>139</v>
      </c>
      <c r="D98" s="259"/>
      <c r="E98" s="259"/>
      <c r="F98" s="259"/>
      <c r="G98" s="259"/>
      <c r="H98" s="259"/>
      <c r="I98" s="259"/>
      <c r="J98" s="256"/>
      <c r="K98" s="259"/>
      <c r="L98" s="39"/>
      <c r="S98" s="259"/>
      <c r="T98" s="259"/>
      <c r="U98" s="259"/>
      <c r="V98" s="259"/>
      <c r="W98" s="259"/>
      <c r="X98" s="259"/>
      <c r="Y98" s="259"/>
      <c r="Z98" s="259"/>
      <c r="AA98" s="259"/>
      <c r="AB98" s="259"/>
      <c r="AC98" s="259"/>
      <c r="AD98" s="259"/>
      <c r="AE98" s="259"/>
      <c r="AU98" s="185"/>
    </row>
    <row r="99" spans="1:47" s="9" customFormat="1" ht="24.95" customHeight="1" x14ac:dyDescent="0.2">
      <c r="B99" s="118"/>
      <c r="D99" s="119" t="s">
        <v>781</v>
      </c>
      <c r="E99" s="120"/>
      <c r="F99" s="120"/>
      <c r="G99" s="120"/>
      <c r="H99" s="120"/>
      <c r="I99" s="120"/>
      <c r="J99" s="121"/>
      <c r="L99" s="118"/>
    </row>
    <row r="100" spans="1:47" s="184" customFormat="1" ht="21.75" customHeight="1" x14ac:dyDescent="0.2">
      <c r="A100" s="259"/>
      <c r="B100" s="187"/>
      <c r="C100" s="259"/>
      <c r="D100" s="259"/>
      <c r="E100" s="259"/>
      <c r="F100" s="259"/>
      <c r="G100" s="259"/>
      <c r="H100" s="259"/>
      <c r="I100" s="259"/>
      <c r="J100" s="259"/>
      <c r="K100" s="259"/>
      <c r="L100" s="39"/>
      <c r="S100" s="259"/>
      <c r="T100" s="259"/>
      <c r="U100" s="259"/>
      <c r="V100" s="259"/>
      <c r="W100" s="259"/>
      <c r="X100" s="259"/>
      <c r="Y100" s="259"/>
      <c r="Z100" s="259"/>
      <c r="AA100" s="259"/>
      <c r="AB100" s="259"/>
      <c r="AC100" s="259"/>
      <c r="AD100" s="259"/>
      <c r="AE100" s="259"/>
    </row>
    <row r="101" spans="1:47" s="184" customFormat="1" ht="6.95" customHeight="1" x14ac:dyDescent="0.2">
      <c r="A101" s="259"/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9"/>
      <c r="S101" s="259"/>
      <c r="T101" s="259"/>
      <c r="U101" s="259"/>
      <c r="V101" s="259"/>
      <c r="W101" s="259"/>
      <c r="X101" s="259"/>
      <c r="Y101" s="259"/>
      <c r="Z101" s="259"/>
      <c r="AA101" s="259"/>
      <c r="AB101" s="259"/>
      <c r="AC101" s="259"/>
      <c r="AD101" s="259"/>
      <c r="AE101" s="259"/>
    </row>
    <row r="105" spans="1:47" s="184" customFormat="1" ht="6.95" customHeight="1" x14ac:dyDescent="0.2">
      <c r="A105" s="259"/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9"/>
      <c r="S105" s="259"/>
      <c r="T105" s="259"/>
      <c r="U105" s="259"/>
      <c r="V105" s="259"/>
      <c r="W105" s="259"/>
      <c r="X105" s="259"/>
      <c r="Y105" s="259"/>
      <c r="Z105" s="259"/>
      <c r="AA105" s="259"/>
      <c r="AB105" s="259"/>
      <c r="AC105" s="259"/>
      <c r="AD105" s="259"/>
      <c r="AE105" s="259"/>
    </row>
    <row r="106" spans="1:47" s="184" customFormat="1" ht="24.95" customHeight="1" x14ac:dyDescent="0.2">
      <c r="A106" s="259"/>
      <c r="B106" s="187"/>
      <c r="C106" s="18" t="s">
        <v>146</v>
      </c>
      <c r="D106" s="259"/>
      <c r="E106" s="259"/>
      <c r="F106" s="259"/>
      <c r="G106" s="259"/>
      <c r="H106" s="259"/>
      <c r="I106" s="259"/>
      <c r="J106" s="259"/>
      <c r="K106" s="259"/>
      <c r="L106" s="39"/>
      <c r="S106" s="259"/>
      <c r="T106" s="259"/>
      <c r="U106" s="259"/>
      <c r="V106" s="259"/>
      <c r="W106" s="259"/>
      <c r="X106" s="259"/>
      <c r="Y106" s="259"/>
      <c r="Z106" s="259"/>
      <c r="AA106" s="259"/>
      <c r="AB106" s="259"/>
      <c r="AC106" s="259"/>
      <c r="AD106" s="259"/>
      <c r="AE106" s="259"/>
    </row>
    <row r="107" spans="1:47" s="184" customFormat="1" ht="6.95" customHeight="1" x14ac:dyDescent="0.2">
      <c r="A107" s="259"/>
      <c r="B107" s="187"/>
      <c r="C107" s="259"/>
      <c r="D107" s="259"/>
      <c r="E107" s="259"/>
      <c r="F107" s="259"/>
      <c r="G107" s="259"/>
      <c r="H107" s="259"/>
      <c r="I107" s="259"/>
      <c r="J107" s="259"/>
      <c r="K107" s="259"/>
      <c r="L107" s="39"/>
      <c r="S107" s="259"/>
      <c r="T107" s="259"/>
      <c r="U107" s="259"/>
      <c r="V107" s="259"/>
      <c r="W107" s="259"/>
      <c r="X107" s="259"/>
      <c r="Y107" s="259"/>
      <c r="Z107" s="259"/>
      <c r="AA107" s="259"/>
      <c r="AB107" s="259"/>
      <c r="AC107" s="259"/>
      <c r="AD107" s="259"/>
      <c r="AE107" s="259"/>
    </row>
    <row r="108" spans="1:47" s="184" customFormat="1" ht="12" customHeight="1" x14ac:dyDescent="0.2">
      <c r="A108" s="259"/>
      <c r="B108" s="187"/>
      <c r="C108" s="257" t="s">
        <v>13</v>
      </c>
      <c r="D108" s="259"/>
      <c r="E108" s="259"/>
      <c r="F108" s="259"/>
      <c r="G108" s="259"/>
      <c r="H108" s="259"/>
      <c r="I108" s="259"/>
      <c r="J108" s="259"/>
      <c r="K108" s="259"/>
      <c r="L108" s="39"/>
      <c r="S108" s="259"/>
      <c r="T108" s="259"/>
      <c r="U108" s="259"/>
      <c r="V108" s="259"/>
      <c r="W108" s="259"/>
      <c r="X108" s="259"/>
      <c r="Y108" s="259"/>
      <c r="Z108" s="259"/>
      <c r="AA108" s="259"/>
      <c r="AB108" s="259"/>
      <c r="AC108" s="259"/>
      <c r="AD108" s="259"/>
      <c r="AE108" s="259"/>
    </row>
    <row r="109" spans="1:47" s="184" customFormat="1" ht="16.5" customHeight="1" x14ac:dyDescent="0.2">
      <c r="A109" s="259"/>
      <c r="B109" s="187"/>
      <c r="C109" s="259"/>
      <c r="D109" s="259"/>
      <c r="E109" s="612" t="str">
        <f>E7</f>
        <v>SOŠ PZ Pezinok, rekonštrukcia ubytovne A a B</v>
      </c>
      <c r="F109" s="613"/>
      <c r="G109" s="613"/>
      <c r="H109" s="613"/>
      <c r="I109" s="259"/>
      <c r="J109" s="259"/>
      <c r="K109" s="259"/>
      <c r="L109" s="39"/>
      <c r="S109" s="259"/>
      <c r="T109" s="259"/>
      <c r="U109" s="259"/>
      <c r="V109" s="259"/>
      <c r="W109" s="259"/>
      <c r="X109" s="259"/>
      <c r="Y109" s="259"/>
      <c r="Z109" s="259"/>
      <c r="AA109" s="259"/>
      <c r="AB109" s="259"/>
      <c r="AC109" s="259"/>
      <c r="AD109" s="259"/>
      <c r="AE109" s="259"/>
    </row>
    <row r="110" spans="1:47" ht="12" customHeight="1" x14ac:dyDescent="0.2">
      <c r="B110" s="17"/>
      <c r="C110" s="257" t="s">
        <v>130</v>
      </c>
      <c r="L110" s="17"/>
    </row>
    <row r="111" spans="1:47" s="184" customFormat="1" ht="16.5" customHeight="1" x14ac:dyDescent="0.2">
      <c r="A111" s="259"/>
      <c r="B111" s="187"/>
      <c r="C111" s="259"/>
      <c r="D111" s="259"/>
      <c r="E111" s="612" t="s">
        <v>1902</v>
      </c>
      <c r="F111" s="615"/>
      <c r="G111" s="615"/>
      <c r="H111" s="615"/>
      <c r="I111" s="259"/>
      <c r="J111" s="259"/>
      <c r="K111" s="259"/>
      <c r="L111" s="39"/>
      <c r="S111" s="259"/>
      <c r="T111" s="259"/>
      <c r="U111" s="259"/>
      <c r="V111" s="259"/>
      <c r="W111" s="259"/>
      <c r="X111" s="259"/>
      <c r="Y111" s="259"/>
      <c r="Z111" s="259"/>
      <c r="AA111" s="259"/>
      <c r="AB111" s="259"/>
      <c r="AC111" s="259"/>
      <c r="AD111" s="259"/>
      <c r="AE111" s="259"/>
    </row>
    <row r="112" spans="1:47" s="184" customFormat="1" ht="12" customHeight="1" x14ac:dyDescent="0.2">
      <c r="A112" s="259"/>
      <c r="B112" s="187"/>
      <c r="C112" s="257" t="s">
        <v>132</v>
      </c>
      <c r="D112" s="259"/>
      <c r="E112" s="259"/>
      <c r="F112" s="259"/>
      <c r="G112" s="259"/>
      <c r="H112" s="259"/>
      <c r="I112" s="259"/>
      <c r="J112" s="259"/>
      <c r="K112" s="259"/>
      <c r="L112" s="39"/>
      <c r="S112" s="259"/>
      <c r="T112" s="259"/>
      <c r="U112" s="259"/>
      <c r="V112" s="259"/>
      <c r="W112" s="259"/>
      <c r="X112" s="259"/>
      <c r="Y112" s="259"/>
      <c r="Z112" s="259"/>
      <c r="AA112" s="259"/>
      <c r="AB112" s="259"/>
      <c r="AC112" s="259"/>
      <c r="AD112" s="259"/>
      <c r="AE112" s="259"/>
    </row>
    <row r="113" spans="1:65" s="184" customFormat="1" ht="16.5" customHeight="1" x14ac:dyDescent="0.2">
      <c r="A113" s="259"/>
      <c r="B113" s="187"/>
      <c r="C113" s="259"/>
      <c r="D113" s="259"/>
      <c r="E113" s="583" t="str">
        <f>E11</f>
        <v>02.06 - Výťah</v>
      </c>
      <c r="F113" s="615"/>
      <c r="G113" s="615"/>
      <c r="H113" s="615"/>
      <c r="I113" s="259"/>
      <c r="J113" s="259"/>
      <c r="K113" s="259"/>
      <c r="L113" s="39"/>
      <c r="S113" s="259"/>
      <c r="T113" s="259"/>
      <c r="U113" s="259"/>
      <c r="V113" s="259"/>
      <c r="W113" s="259"/>
      <c r="X113" s="259"/>
      <c r="Y113" s="259"/>
      <c r="Z113" s="259"/>
      <c r="AA113" s="259"/>
      <c r="AB113" s="259"/>
      <c r="AC113" s="259"/>
      <c r="AD113" s="259"/>
      <c r="AE113" s="259"/>
    </row>
    <row r="114" spans="1:65" s="184" customFormat="1" ht="6.95" customHeight="1" x14ac:dyDescent="0.2">
      <c r="A114" s="259"/>
      <c r="B114" s="187"/>
      <c r="C114" s="259"/>
      <c r="D114" s="259"/>
      <c r="E114" s="259"/>
      <c r="F114" s="259"/>
      <c r="G114" s="259"/>
      <c r="H114" s="259"/>
      <c r="I114" s="259"/>
      <c r="J114" s="259"/>
      <c r="K114" s="259"/>
      <c r="L114" s="39"/>
      <c r="S114" s="259"/>
      <c r="T114" s="259"/>
      <c r="U114" s="259"/>
      <c r="V114" s="259"/>
      <c r="W114" s="259"/>
      <c r="X114" s="259"/>
      <c r="Y114" s="259"/>
      <c r="Z114" s="259"/>
      <c r="AA114" s="259"/>
      <c r="AB114" s="259"/>
      <c r="AC114" s="259"/>
      <c r="AD114" s="259"/>
      <c r="AE114" s="259"/>
    </row>
    <row r="115" spans="1:65" s="184" customFormat="1" ht="12" customHeight="1" x14ac:dyDescent="0.2">
      <c r="A115" s="259"/>
      <c r="B115" s="187"/>
      <c r="C115" s="257" t="s">
        <v>16</v>
      </c>
      <c r="D115" s="259"/>
      <c r="E115" s="259"/>
      <c r="F115" s="246" t="str">
        <f>F14</f>
        <v>Pezinok</v>
      </c>
      <c r="G115" s="259"/>
      <c r="H115" s="259"/>
      <c r="I115" s="257" t="s">
        <v>18</v>
      </c>
      <c r="J115" s="254" t="str">
        <f>IF(J14="","",J14)</f>
        <v/>
      </c>
      <c r="K115" s="259"/>
      <c r="L115" s="39"/>
      <c r="S115" s="259"/>
      <c r="T115" s="259"/>
      <c r="U115" s="259"/>
      <c r="V115" s="259"/>
      <c r="W115" s="259"/>
      <c r="X115" s="259"/>
      <c r="Y115" s="259"/>
      <c r="Z115" s="259"/>
      <c r="AA115" s="259"/>
      <c r="AB115" s="259"/>
      <c r="AC115" s="259"/>
      <c r="AD115" s="259"/>
      <c r="AE115" s="259"/>
    </row>
    <row r="116" spans="1:65" s="184" customFormat="1" ht="6.95" customHeight="1" x14ac:dyDescent="0.2">
      <c r="A116" s="259"/>
      <c r="B116" s="187"/>
      <c r="C116" s="259"/>
      <c r="D116" s="259"/>
      <c r="E116" s="259"/>
      <c r="F116" s="259"/>
      <c r="G116" s="259"/>
      <c r="H116" s="259"/>
      <c r="I116" s="259"/>
      <c r="J116" s="259"/>
      <c r="K116" s="259"/>
      <c r="L116" s="39"/>
      <c r="S116" s="259"/>
      <c r="T116" s="259"/>
      <c r="U116" s="259"/>
      <c r="V116" s="259"/>
      <c r="W116" s="259"/>
      <c r="X116" s="259"/>
      <c r="Y116" s="259"/>
      <c r="Z116" s="259"/>
      <c r="AA116" s="259"/>
      <c r="AB116" s="259"/>
      <c r="AC116" s="259"/>
      <c r="AD116" s="259"/>
      <c r="AE116" s="259"/>
    </row>
    <row r="117" spans="1:65" s="184" customFormat="1" ht="25.7" customHeight="1" x14ac:dyDescent="0.2">
      <c r="A117" s="259"/>
      <c r="B117" s="187"/>
      <c r="C117" s="257" t="s">
        <v>19</v>
      </c>
      <c r="D117" s="259"/>
      <c r="E117" s="259"/>
      <c r="F117" s="246" t="str">
        <f>E17</f>
        <v xml:space="preserve"> </v>
      </c>
      <c r="G117" s="259"/>
      <c r="H117" s="259"/>
      <c r="I117" s="257" t="s">
        <v>24</v>
      </c>
      <c r="J117" s="248" t="str">
        <f>E23</f>
        <v>Ing. arch. Rudolf Melčak, SKA</v>
      </c>
      <c r="K117" s="259"/>
      <c r="L117" s="39"/>
      <c r="S117" s="259"/>
      <c r="T117" s="259"/>
      <c r="U117" s="259"/>
      <c r="V117" s="259"/>
      <c r="W117" s="259"/>
      <c r="X117" s="259"/>
      <c r="Y117" s="259"/>
      <c r="Z117" s="259"/>
      <c r="AA117" s="259"/>
      <c r="AB117" s="259"/>
      <c r="AC117" s="259"/>
      <c r="AD117" s="259"/>
      <c r="AE117" s="259"/>
    </row>
    <row r="118" spans="1:65" s="184" customFormat="1" ht="15.2" customHeight="1" x14ac:dyDescent="0.2">
      <c r="A118" s="259"/>
      <c r="B118" s="187"/>
      <c r="C118" s="257" t="s">
        <v>23</v>
      </c>
      <c r="D118" s="259"/>
      <c r="E118" s="259"/>
      <c r="F118" s="246" t="str">
        <f>IF(E20="","",E20)</f>
        <v xml:space="preserve"> </v>
      </c>
      <c r="G118" s="259"/>
      <c r="H118" s="259"/>
      <c r="I118" s="257" t="s">
        <v>27</v>
      </c>
      <c r="J118" s="248" t="str">
        <f>E26</f>
        <v>Rosoft s.r.o.</v>
      </c>
      <c r="K118" s="259"/>
      <c r="L118" s="39"/>
      <c r="S118" s="259"/>
      <c r="T118" s="259"/>
      <c r="U118" s="259"/>
      <c r="V118" s="259"/>
      <c r="W118" s="259"/>
      <c r="X118" s="259"/>
      <c r="Y118" s="259"/>
      <c r="Z118" s="259"/>
      <c r="AA118" s="259"/>
      <c r="AB118" s="259"/>
      <c r="AC118" s="259"/>
      <c r="AD118" s="259"/>
      <c r="AE118" s="259"/>
    </row>
    <row r="119" spans="1:65" s="184" customFormat="1" ht="10.35" customHeight="1" x14ac:dyDescent="0.2">
      <c r="A119" s="259"/>
      <c r="B119" s="187"/>
      <c r="C119" s="259"/>
      <c r="D119" s="259"/>
      <c r="E119" s="259"/>
      <c r="F119" s="259"/>
      <c r="G119" s="259"/>
      <c r="H119" s="259"/>
      <c r="I119" s="259"/>
      <c r="J119" s="259"/>
      <c r="K119" s="259"/>
      <c r="L119" s="39"/>
      <c r="S119" s="259"/>
      <c r="T119" s="259"/>
      <c r="U119" s="259"/>
      <c r="V119" s="259"/>
      <c r="W119" s="259"/>
      <c r="X119" s="259"/>
      <c r="Y119" s="259"/>
      <c r="Z119" s="259"/>
      <c r="AA119" s="259"/>
      <c r="AB119" s="259"/>
      <c r="AC119" s="259"/>
      <c r="AD119" s="259"/>
      <c r="AE119" s="259"/>
    </row>
    <row r="120" spans="1:65" s="11" customFormat="1" ht="29.25" customHeight="1" x14ac:dyDescent="0.2">
      <c r="A120" s="126"/>
      <c r="B120" s="127"/>
      <c r="C120" s="128" t="s">
        <v>147</v>
      </c>
      <c r="D120" s="129" t="s">
        <v>55</v>
      </c>
      <c r="E120" s="129" t="s">
        <v>51</v>
      </c>
      <c r="F120" s="129" t="s">
        <v>52</v>
      </c>
      <c r="G120" s="129" t="s">
        <v>148</v>
      </c>
      <c r="H120" s="129" t="s">
        <v>149</v>
      </c>
      <c r="I120" s="129" t="s">
        <v>150</v>
      </c>
      <c r="J120" s="130" t="s">
        <v>138</v>
      </c>
      <c r="K120" s="131" t="s">
        <v>151</v>
      </c>
      <c r="L120" s="132"/>
      <c r="M120" s="59"/>
      <c r="N120" s="60"/>
      <c r="O120" s="60"/>
      <c r="P120" s="60"/>
      <c r="Q120" s="60"/>
      <c r="R120" s="60"/>
      <c r="S120" s="60"/>
      <c r="T120" s="61"/>
      <c r="U120" s="126"/>
      <c r="V120" s="126"/>
      <c r="W120" s="126"/>
      <c r="X120" s="126"/>
      <c r="Y120" s="126"/>
      <c r="Z120" s="126"/>
      <c r="AA120" s="126"/>
      <c r="AB120" s="126"/>
      <c r="AC120" s="126"/>
      <c r="AD120" s="126"/>
      <c r="AE120" s="126"/>
    </row>
    <row r="121" spans="1:65" s="184" customFormat="1" ht="22.9" customHeight="1" x14ac:dyDescent="0.25">
      <c r="A121" s="259"/>
      <c r="B121" s="187"/>
      <c r="C121" s="66" t="s">
        <v>139</v>
      </c>
      <c r="D121" s="259"/>
      <c r="E121" s="259"/>
      <c r="F121" s="259"/>
      <c r="G121" s="259"/>
      <c r="H121" s="259"/>
      <c r="I121" s="259"/>
      <c r="J121" s="133"/>
      <c r="K121" s="259"/>
      <c r="L121" s="187"/>
      <c r="M121" s="62"/>
      <c r="N121" s="53"/>
      <c r="O121" s="63"/>
      <c r="P121" s="134"/>
      <c r="Q121" s="63"/>
      <c r="R121" s="134"/>
      <c r="S121" s="63"/>
      <c r="T121" s="135"/>
      <c r="U121" s="259"/>
      <c r="V121" s="259"/>
      <c r="W121" s="259"/>
      <c r="X121" s="259"/>
      <c r="Y121" s="259"/>
      <c r="Z121" s="259"/>
      <c r="AA121" s="259"/>
      <c r="AB121" s="259"/>
      <c r="AC121" s="259"/>
      <c r="AD121" s="259"/>
      <c r="AE121" s="259"/>
      <c r="AT121" s="185"/>
      <c r="AU121" s="185"/>
      <c r="BK121" s="136"/>
    </row>
    <row r="122" spans="1:65" s="12" customFormat="1" ht="25.9" customHeight="1" x14ac:dyDescent="0.2">
      <c r="B122" s="137"/>
      <c r="D122" s="138" t="s">
        <v>69</v>
      </c>
      <c r="E122" s="139" t="s">
        <v>1192</v>
      </c>
      <c r="F122" s="139" t="s">
        <v>763</v>
      </c>
      <c r="J122" s="140"/>
      <c r="L122" s="137"/>
      <c r="M122" s="141"/>
      <c r="N122" s="142"/>
      <c r="O122" s="142"/>
      <c r="P122" s="143"/>
      <c r="Q122" s="142"/>
      <c r="R122" s="143"/>
      <c r="S122" s="142"/>
      <c r="T122" s="144"/>
      <c r="AR122" s="138"/>
      <c r="AT122" s="145"/>
      <c r="AU122" s="145"/>
      <c r="AY122" s="138"/>
      <c r="BK122" s="146"/>
    </row>
    <row r="123" spans="1:65" s="184" customFormat="1" ht="75.75" customHeight="1" x14ac:dyDescent="0.2">
      <c r="A123" s="259"/>
      <c r="B123" s="188"/>
      <c r="C123" s="189" t="s">
        <v>77</v>
      </c>
      <c r="D123" s="189" t="s">
        <v>162</v>
      </c>
      <c r="E123" s="151" t="s">
        <v>2259</v>
      </c>
      <c r="F123" s="236" t="s">
        <v>2260</v>
      </c>
      <c r="G123" s="372" t="s">
        <v>266</v>
      </c>
      <c r="H123" s="373">
        <v>1</v>
      </c>
      <c r="I123" s="374"/>
      <c r="J123" s="374"/>
      <c r="K123" s="387"/>
      <c r="L123" s="230"/>
      <c r="M123" s="394"/>
      <c r="N123" s="395"/>
      <c r="O123" s="396"/>
      <c r="P123" s="396"/>
      <c r="Q123" s="396"/>
      <c r="R123" s="396"/>
      <c r="S123" s="396"/>
      <c r="T123" s="397"/>
      <c r="U123" s="225"/>
      <c r="V123" s="225"/>
      <c r="W123" s="259"/>
      <c r="X123" s="259"/>
      <c r="Y123" s="259"/>
      <c r="Z123" s="259"/>
      <c r="AA123" s="259"/>
      <c r="AB123" s="259"/>
      <c r="AC123" s="259"/>
      <c r="AD123" s="259"/>
      <c r="AE123" s="259"/>
      <c r="AR123" s="197"/>
      <c r="AT123" s="197"/>
      <c r="AU123" s="197"/>
      <c r="AY123" s="185"/>
      <c r="BE123" s="198"/>
      <c r="BF123" s="198"/>
      <c r="BG123" s="198"/>
      <c r="BH123" s="198"/>
      <c r="BI123" s="198"/>
      <c r="BJ123" s="185"/>
      <c r="BK123" s="198"/>
      <c r="BL123" s="185"/>
      <c r="BM123" s="197"/>
    </row>
    <row r="124" spans="1:65" s="184" customFormat="1" ht="6.95" customHeight="1" x14ac:dyDescent="0.2">
      <c r="A124" s="259"/>
      <c r="B124" s="44"/>
      <c r="C124" s="45"/>
      <c r="D124" s="45"/>
      <c r="E124" s="45"/>
      <c r="F124" s="45"/>
      <c r="G124" s="45"/>
      <c r="H124" s="45"/>
      <c r="I124" s="45"/>
      <c r="J124" s="45"/>
      <c r="K124" s="45"/>
      <c r="L124" s="187"/>
      <c r="M124" s="259"/>
      <c r="O124" s="259"/>
      <c r="P124" s="259"/>
      <c r="Q124" s="259"/>
      <c r="R124" s="259"/>
      <c r="S124" s="259"/>
      <c r="T124" s="259"/>
      <c r="U124" s="259"/>
      <c r="V124" s="259"/>
      <c r="W124" s="259"/>
      <c r="X124" s="259"/>
      <c r="Y124" s="259"/>
      <c r="Z124" s="259"/>
      <c r="AA124" s="259"/>
      <c r="AB124" s="259"/>
      <c r="AC124" s="259"/>
      <c r="AD124" s="259"/>
      <c r="AE124" s="259"/>
    </row>
  </sheetData>
  <autoFilter ref="C120:K123"/>
  <mergeCells count="12">
    <mergeCell ref="E113:H113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09:H109"/>
    <mergeCell ref="E111:H11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20"/>
  <sheetViews>
    <sheetView showGridLines="0" topLeftCell="A3" workbookViewId="0">
      <selection activeCell="I36" sqref="I36"/>
    </sheetView>
  </sheetViews>
  <sheetFormatPr defaultRowHeight="11.25" x14ac:dyDescent="0.2"/>
  <cols>
    <col min="1" max="1" width="8.33203125" style="247" customWidth="1"/>
    <col min="2" max="2" width="1.1640625" style="247" customWidth="1"/>
    <col min="3" max="3" width="4.6640625" style="247" customWidth="1"/>
    <col min="4" max="4" width="4.33203125" style="247" customWidth="1"/>
    <col min="5" max="5" width="17.1640625" style="247" customWidth="1"/>
    <col min="6" max="6" width="50.83203125" style="247" customWidth="1"/>
    <col min="7" max="7" width="7.5" style="247" customWidth="1"/>
    <col min="8" max="8" width="14" style="247" customWidth="1"/>
    <col min="9" max="9" width="15.83203125" style="247" customWidth="1"/>
    <col min="10" max="10" width="22.33203125" style="247" customWidth="1"/>
    <col min="11" max="11" width="22.33203125" style="247" hidden="1" customWidth="1"/>
    <col min="12" max="12" width="9.33203125" style="247" customWidth="1"/>
    <col min="13" max="13" width="10.83203125" style="247" hidden="1" customWidth="1"/>
    <col min="14" max="14" width="9.33203125" style="247"/>
    <col min="15" max="20" width="14.1640625" style="247" hidden="1" customWidth="1"/>
    <col min="21" max="21" width="16.33203125" style="247" hidden="1" customWidth="1"/>
    <col min="22" max="22" width="12.33203125" style="247" customWidth="1"/>
    <col min="23" max="23" width="16.33203125" style="247" customWidth="1"/>
    <col min="24" max="24" width="12.33203125" style="247" customWidth="1"/>
    <col min="25" max="25" width="15" style="247" customWidth="1"/>
    <col min="26" max="26" width="11" style="247" customWidth="1"/>
    <col min="27" max="27" width="15" style="247" customWidth="1"/>
    <col min="28" max="28" width="16.33203125" style="247" customWidth="1"/>
    <col min="29" max="29" width="11" style="247" customWidth="1"/>
    <col min="30" max="30" width="15" style="247" customWidth="1"/>
    <col min="31" max="31" width="16.33203125" style="247" customWidth="1"/>
    <col min="32" max="42" width="9.33203125" style="247"/>
    <col min="43" max="43" width="8.1640625" style="247" customWidth="1"/>
    <col min="44" max="62" width="9.33203125" style="247" hidden="1" customWidth="1"/>
    <col min="63" max="63" width="12.6640625" style="247" hidden="1" customWidth="1"/>
    <col min="64" max="65" width="11.33203125" style="247" hidden="1" customWidth="1"/>
    <col min="66" max="16384" width="9.33203125" style="247"/>
  </cols>
  <sheetData>
    <row r="1" spans="1:46" x14ac:dyDescent="0.2">
      <c r="A1" s="95" t="s">
        <v>21</v>
      </c>
    </row>
    <row r="2" spans="1:46" ht="36.950000000000003" customHeight="1" x14ac:dyDescent="0.2">
      <c r="L2" s="593" t="s">
        <v>5</v>
      </c>
      <c r="M2" s="594"/>
      <c r="N2" s="594"/>
      <c r="O2" s="594"/>
      <c r="P2" s="594"/>
      <c r="Q2" s="594"/>
      <c r="R2" s="594"/>
      <c r="S2" s="594"/>
      <c r="T2" s="594"/>
      <c r="U2" s="594"/>
      <c r="V2" s="594"/>
      <c r="AT2" s="185"/>
    </row>
    <row r="3" spans="1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85"/>
    </row>
    <row r="4" spans="1:46" ht="24.95" customHeight="1" x14ac:dyDescent="0.2">
      <c r="B4" s="17"/>
      <c r="D4" s="18" t="s">
        <v>129</v>
      </c>
      <c r="L4" s="17"/>
      <c r="M4" s="96"/>
      <c r="AT4" s="185"/>
    </row>
    <row r="5" spans="1:46" ht="6.95" customHeight="1" x14ac:dyDescent="0.2">
      <c r="B5" s="17"/>
      <c r="L5" s="17"/>
    </row>
    <row r="6" spans="1:46" ht="12" customHeight="1" x14ac:dyDescent="0.2">
      <c r="B6" s="17"/>
      <c r="D6" s="257" t="s">
        <v>13</v>
      </c>
      <c r="L6" s="17"/>
    </row>
    <row r="7" spans="1:46" ht="16.5" customHeight="1" x14ac:dyDescent="0.2">
      <c r="B7" s="17"/>
      <c r="E7" s="612" t="str">
        <f>'Rekapitulácia SO 02 Príst. B'!K6</f>
        <v>SOŠ PZ Pezinok, rekonštrukcia ubytovne A a B</v>
      </c>
      <c r="F7" s="613"/>
      <c r="G7" s="613"/>
      <c r="H7" s="613"/>
      <c r="L7" s="17"/>
    </row>
    <row r="8" spans="1:46" ht="12" customHeight="1" x14ac:dyDescent="0.2">
      <c r="B8" s="17"/>
      <c r="D8" s="257" t="s">
        <v>130</v>
      </c>
      <c r="L8" s="17"/>
    </row>
    <row r="9" spans="1:46" s="184" customFormat="1" ht="16.5" customHeight="1" x14ac:dyDescent="0.2">
      <c r="A9" s="259"/>
      <c r="B9" s="187"/>
      <c r="C9" s="259"/>
      <c r="D9" s="259"/>
      <c r="E9" s="612" t="s">
        <v>1902</v>
      </c>
      <c r="F9" s="615"/>
      <c r="G9" s="615"/>
      <c r="H9" s="615"/>
      <c r="I9" s="259"/>
      <c r="J9" s="259"/>
      <c r="K9" s="259"/>
      <c r="L9" s="3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</row>
    <row r="10" spans="1:46" s="184" customFormat="1" ht="12" customHeight="1" x14ac:dyDescent="0.2">
      <c r="A10" s="259"/>
      <c r="B10" s="187"/>
      <c r="C10" s="259"/>
      <c r="D10" s="257" t="s">
        <v>132</v>
      </c>
      <c r="E10" s="259"/>
      <c r="F10" s="259"/>
      <c r="G10" s="259"/>
      <c r="H10" s="259"/>
      <c r="I10" s="259"/>
      <c r="J10" s="259"/>
      <c r="K10" s="259"/>
      <c r="L10" s="3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</row>
    <row r="11" spans="1:46" s="184" customFormat="1" ht="16.5" customHeight="1" x14ac:dyDescent="0.2">
      <c r="A11" s="259"/>
      <c r="B11" s="187"/>
      <c r="C11" s="259"/>
      <c r="D11" s="259"/>
      <c r="E11" s="583" t="s">
        <v>2261</v>
      </c>
      <c r="F11" s="615"/>
      <c r="G11" s="615"/>
      <c r="H11" s="615"/>
      <c r="I11" s="259"/>
      <c r="J11" s="259"/>
      <c r="K11" s="259"/>
      <c r="L11" s="39"/>
      <c r="S11" s="259"/>
      <c r="T11" s="259"/>
      <c r="U11" s="259"/>
      <c r="V11" s="259"/>
      <c r="W11" s="259"/>
      <c r="X11" s="259"/>
      <c r="Y11" s="259"/>
      <c r="Z11" s="259"/>
      <c r="AA11" s="259"/>
      <c r="AB11" s="259"/>
      <c r="AC11" s="259"/>
      <c r="AD11" s="259"/>
      <c r="AE11" s="259"/>
    </row>
    <row r="12" spans="1:46" s="184" customFormat="1" x14ac:dyDescent="0.2">
      <c r="A12" s="259"/>
      <c r="B12" s="187"/>
      <c r="C12" s="259"/>
      <c r="D12" s="259"/>
      <c r="E12" s="259"/>
      <c r="F12" s="259"/>
      <c r="G12" s="259"/>
      <c r="H12" s="259"/>
      <c r="I12" s="259"/>
      <c r="J12" s="259"/>
      <c r="K12" s="259"/>
      <c r="L12" s="3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</row>
    <row r="13" spans="1:46" s="184" customFormat="1" ht="12" customHeight="1" x14ac:dyDescent="0.2">
      <c r="A13" s="259"/>
      <c r="B13" s="187"/>
      <c r="C13" s="259"/>
      <c r="D13" s="257" t="s">
        <v>14</v>
      </c>
      <c r="E13" s="259"/>
      <c r="F13" s="246" t="s">
        <v>1</v>
      </c>
      <c r="G13" s="259"/>
      <c r="H13" s="259"/>
      <c r="I13" s="257" t="s">
        <v>15</v>
      </c>
      <c r="J13" s="246" t="s">
        <v>1</v>
      </c>
      <c r="K13" s="259"/>
      <c r="L13" s="3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</row>
    <row r="14" spans="1:46" s="184" customFormat="1" ht="12" customHeight="1" x14ac:dyDescent="0.2">
      <c r="A14" s="259"/>
      <c r="B14" s="187"/>
      <c r="C14" s="259"/>
      <c r="D14" s="257" t="s">
        <v>16</v>
      </c>
      <c r="E14" s="259"/>
      <c r="F14" s="246" t="s">
        <v>17</v>
      </c>
      <c r="G14" s="259"/>
      <c r="H14" s="259"/>
      <c r="I14" s="257" t="s">
        <v>18</v>
      </c>
      <c r="J14" s="254"/>
      <c r="K14" s="259"/>
      <c r="L14" s="3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</row>
    <row r="15" spans="1:46" s="184" customFormat="1" ht="10.9" customHeight="1" x14ac:dyDescent="0.2">
      <c r="A15" s="259"/>
      <c r="B15" s="187"/>
      <c r="C15" s="259"/>
      <c r="D15" s="259"/>
      <c r="E15" s="259"/>
      <c r="F15" s="259"/>
      <c r="G15" s="259"/>
      <c r="H15" s="259"/>
      <c r="I15" s="259"/>
      <c r="J15" s="259"/>
      <c r="K15" s="259"/>
      <c r="L15" s="3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</row>
    <row r="16" spans="1:46" s="184" customFormat="1" ht="12" customHeight="1" x14ac:dyDescent="0.2">
      <c r="A16" s="259"/>
      <c r="B16" s="187"/>
      <c r="C16" s="259"/>
      <c r="D16" s="257" t="s">
        <v>19</v>
      </c>
      <c r="E16" s="259"/>
      <c r="F16" s="259"/>
      <c r="G16" s="259"/>
      <c r="H16" s="259"/>
      <c r="I16" s="257" t="s">
        <v>20</v>
      </c>
      <c r="J16" s="246" t="str">
        <f>IF('Rekapitulácia SO 02 Príst. B'!AN11="","",'Rekapitulácia SO 02 Príst. B'!AN11)</f>
        <v/>
      </c>
      <c r="K16" s="259"/>
      <c r="L16" s="39"/>
      <c r="S16" s="259"/>
      <c r="T16" s="259"/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</row>
    <row r="17" spans="1:31" s="184" customFormat="1" ht="18" customHeight="1" x14ac:dyDescent="0.2">
      <c r="A17" s="259"/>
      <c r="B17" s="187"/>
      <c r="C17" s="259"/>
      <c r="D17" s="259"/>
      <c r="E17" s="246" t="str">
        <f>IF('Rekapitulácia SO 02 Príst. B'!E12="","",'Rekapitulácia SO 02 Príst. B'!E12)</f>
        <v xml:space="preserve"> </v>
      </c>
      <c r="F17" s="259"/>
      <c r="G17" s="259"/>
      <c r="H17" s="259"/>
      <c r="I17" s="257" t="s">
        <v>22</v>
      </c>
      <c r="J17" s="246" t="str">
        <f>IF('Rekapitulácia SO 02 Príst. B'!AN12="","",'Rekapitulácia SO 02 Príst. B'!AN12)</f>
        <v/>
      </c>
      <c r="K17" s="259"/>
      <c r="L17" s="3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</row>
    <row r="18" spans="1:31" s="184" customFormat="1" ht="6.95" customHeight="1" x14ac:dyDescent="0.2">
      <c r="A18" s="259"/>
      <c r="B18" s="187"/>
      <c r="C18" s="259"/>
      <c r="D18" s="259"/>
      <c r="E18" s="259"/>
      <c r="F18" s="259"/>
      <c r="G18" s="259"/>
      <c r="H18" s="259"/>
      <c r="I18" s="259"/>
      <c r="J18" s="259"/>
      <c r="K18" s="259"/>
      <c r="L18" s="3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</row>
    <row r="19" spans="1:31" s="184" customFormat="1" ht="12" customHeight="1" x14ac:dyDescent="0.2">
      <c r="A19" s="259"/>
      <c r="B19" s="187"/>
      <c r="C19" s="259"/>
      <c r="D19" s="257" t="s">
        <v>23</v>
      </c>
      <c r="E19" s="259"/>
      <c r="F19" s="259"/>
      <c r="G19" s="259"/>
      <c r="H19" s="259"/>
      <c r="I19" s="257" t="s">
        <v>20</v>
      </c>
      <c r="J19" s="246" t="str">
        <f>'Rekapitulácia SO 02 Príst. B'!AN14</f>
        <v/>
      </c>
      <c r="K19" s="259"/>
      <c r="L19" s="3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</row>
    <row r="20" spans="1:31" s="184" customFormat="1" ht="18" customHeight="1" x14ac:dyDescent="0.2">
      <c r="A20" s="259"/>
      <c r="B20" s="187"/>
      <c r="C20" s="259"/>
      <c r="D20" s="259"/>
      <c r="E20" s="595" t="str">
        <f>'Rekapitulácia SO 02 Príst. B'!E15</f>
        <v xml:space="preserve"> </v>
      </c>
      <c r="F20" s="595"/>
      <c r="G20" s="595"/>
      <c r="H20" s="595"/>
      <c r="I20" s="257" t="s">
        <v>22</v>
      </c>
      <c r="J20" s="246" t="str">
        <f>'Rekapitulácia SO 02 Príst. B'!AN15</f>
        <v/>
      </c>
      <c r="K20" s="259"/>
      <c r="L20" s="3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</row>
    <row r="21" spans="1:31" s="184" customFormat="1" ht="6.95" customHeight="1" x14ac:dyDescent="0.2">
      <c r="A21" s="259"/>
      <c r="B21" s="187"/>
      <c r="C21" s="259"/>
      <c r="D21" s="259"/>
      <c r="E21" s="259"/>
      <c r="F21" s="259"/>
      <c r="G21" s="259"/>
      <c r="H21" s="259"/>
      <c r="I21" s="259"/>
      <c r="J21" s="259"/>
      <c r="K21" s="259"/>
      <c r="L21" s="3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</row>
    <row r="22" spans="1:31" s="184" customFormat="1" ht="12" customHeight="1" x14ac:dyDescent="0.2">
      <c r="A22" s="259"/>
      <c r="B22" s="187"/>
      <c r="C22" s="259"/>
      <c r="D22" s="257" t="s">
        <v>24</v>
      </c>
      <c r="E22" s="259"/>
      <c r="F22" s="259"/>
      <c r="G22" s="259"/>
      <c r="H22" s="259"/>
      <c r="I22" s="257" t="s">
        <v>20</v>
      </c>
      <c r="J22" s="246" t="s">
        <v>1</v>
      </c>
      <c r="K22" s="259"/>
      <c r="L22" s="3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</row>
    <row r="23" spans="1:31" s="184" customFormat="1" ht="18" customHeight="1" x14ac:dyDescent="0.2">
      <c r="A23" s="259"/>
      <c r="B23" s="187"/>
      <c r="C23" s="259"/>
      <c r="D23" s="259"/>
      <c r="E23" s="246" t="s">
        <v>25</v>
      </c>
      <c r="F23" s="259"/>
      <c r="G23" s="259"/>
      <c r="H23" s="259"/>
      <c r="I23" s="257" t="s">
        <v>22</v>
      </c>
      <c r="J23" s="246" t="s">
        <v>1</v>
      </c>
      <c r="K23" s="259"/>
      <c r="L23" s="3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</row>
    <row r="24" spans="1:31" s="184" customFormat="1" ht="6.95" customHeight="1" x14ac:dyDescent="0.2">
      <c r="A24" s="259"/>
      <c r="B24" s="187"/>
      <c r="C24" s="259"/>
      <c r="D24" s="259"/>
      <c r="E24" s="259"/>
      <c r="F24" s="259"/>
      <c r="G24" s="259"/>
      <c r="H24" s="259"/>
      <c r="I24" s="259"/>
      <c r="J24" s="259"/>
      <c r="K24" s="259"/>
      <c r="L24" s="3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</row>
    <row r="25" spans="1:31" s="184" customFormat="1" ht="12" customHeight="1" x14ac:dyDescent="0.2">
      <c r="A25" s="259"/>
      <c r="B25" s="187"/>
      <c r="C25" s="259"/>
      <c r="D25" s="257" t="s">
        <v>27</v>
      </c>
      <c r="E25" s="259"/>
      <c r="F25" s="259"/>
      <c r="G25" s="259"/>
      <c r="H25" s="259"/>
      <c r="I25" s="257" t="s">
        <v>20</v>
      </c>
      <c r="J25" s="246" t="s">
        <v>1</v>
      </c>
      <c r="K25" s="259"/>
      <c r="L25" s="3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</row>
    <row r="26" spans="1:31" s="184" customFormat="1" ht="18" customHeight="1" x14ac:dyDescent="0.2">
      <c r="A26" s="259"/>
      <c r="B26" s="187"/>
      <c r="C26" s="259"/>
      <c r="D26" s="259"/>
      <c r="E26" s="246" t="s">
        <v>28</v>
      </c>
      <c r="F26" s="259"/>
      <c r="G26" s="259"/>
      <c r="H26" s="259"/>
      <c r="I26" s="257" t="s">
        <v>22</v>
      </c>
      <c r="J26" s="246" t="s">
        <v>1</v>
      </c>
      <c r="K26" s="259"/>
      <c r="L26" s="3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</row>
    <row r="27" spans="1:31" s="184" customFormat="1" ht="6.95" customHeight="1" x14ac:dyDescent="0.2">
      <c r="A27" s="259"/>
      <c r="B27" s="187"/>
      <c r="C27" s="259"/>
      <c r="D27" s="259"/>
      <c r="E27" s="259"/>
      <c r="F27" s="259"/>
      <c r="G27" s="259"/>
      <c r="H27" s="259"/>
      <c r="I27" s="259"/>
      <c r="J27" s="259"/>
      <c r="K27" s="259"/>
      <c r="L27" s="3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</row>
    <row r="28" spans="1:31" s="184" customFormat="1" ht="12" customHeight="1" x14ac:dyDescent="0.2">
      <c r="A28" s="259"/>
      <c r="B28" s="187"/>
      <c r="C28" s="259"/>
      <c r="D28" s="257" t="s">
        <v>29</v>
      </c>
      <c r="E28" s="259"/>
      <c r="F28" s="259"/>
      <c r="G28" s="259"/>
      <c r="H28" s="259"/>
      <c r="I28" s="259"/>
      <c r="J28" s="259"/>
      <c r="K28" s="259"/>
      <c r="L28" s="3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</row>
    <row r="29" spans="1:31" s="8" customFormat="1" ht="16.5" customHeight="1" x14ac:dyDescent="0.2">
      <c r="A29" s="98"/>
      <c r="B29" s="99"/>
      <c r="C29" s="98"/>
      <c r="D29" s="98"/>
      <c r="E29" s="597" t="s">
        <v>1</v>
      </c>
      <c r="F29" s="597"/>
      <c r="G29" s="597"/>
      <c r="H29" s="597"/>
      <c r="I29" s="98"/>
      <c r="J29" s="98"/>
      <c r="K29" s="98"/>
      <c r="L29" s="100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</row>
    <row r="30" spans="1:31" s="184" customFormat="1" ht="6.95" customHeight="1" x14ac:dyDescent="0.2">
      <c r="A30" s="259"/>
      <c r="B30" s="187"/>
      <c r="C30" s="259"/>
      <c r="D30" s="259"/>
      <c r="E30" s="259"/>
      <c r="F30" s="259"/>
      <c r="G30" s="259"/>
      <c r="H30" s="259"/>
      <c r="I30" s="259"/>
      <c r="J30" s="259"/>
      <c r="K30" s="259"/>
      <c r="L30" s="39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</row>
    <row r="31" spans="1:31" s="184" customFormat="1" ht="6.95" customHeight="1" x14ac:dyDescent="0.2">
      <c r="A31" s="259"/>
      <c r="B31" s="187"/>
      <c r="C31" s="259"/>
      <c r="D31" s="63"/>
      <c r="E31" s="63"/>
      <c r="F31" s="63"/>
      <c r="G31" s="63"/>
      <c r="H31" s="63"/>
      <c r="I31" s="63"/>
      <c r="J31" s="63"/>
      <c r="K31" s="63"/>
      <c r="L31" s="39"/>
      <c r="S31" s="259"/>
      <c r="T31" s="259"/>
      <c r="U31" s="259"/>
      <c r="V31" s="259"/>
      <c r="W31" s="259"/>
      <c r="X31" s="259"/>
      <c r="Y31" s="259"/>
      <c r="Z31" s="259"/>
      <c r="AA31" s="259"/>
      <c r="AB31" s="259"/>
      <c r="AC31" s="259"/>
      <c r="AD31" s="259"/>
      <c r="AE31" s="259"/>
    </row>
    <row r="32" spans="1:31" s="184" customFormat="1" ht="25.35" customHeight="1" x14ac:dyDescent="0.2">
      <c r="A32" s="259"/>
      <c r="B32" s="187"/>
      <c r="C32" s="259"/>
      <c r="D32" s="101" t="s">
        <v>30</v>
      </c>
      <c r="E32" s="259"/>
      <c r="F32" s="259"/>
      <c r="G32" s="259"/>
      <c r="H32" s="259"/>
      <c r="I32" s="259"/>
      <c r="J32" s="256"/>
      <c r="K32" s="259"/>
      <c r="L32" s="39"/>
      <c r="S32" s="259"/>
      <c r="T32" s="259"/>
      <c r="U32" s="259"/>
      <c r="V32" s="259"/>
      <c r="W32" s="259"/>
      <c r="X32" s="259"/>
      <c r="Y32" s="259"/>
      <c r="Z32" s="259"/>
      <c r="AA32" s="259"/>
      <c r="AB32" s="259"/>
      <c r="AC32" s="259"/>
      <c r="AD32" s="259"/>
      <c r="AE32" s="259"/>
    </row>
    <row r="33" spans="1:31" s="184" customFormat="1" ht="6.95" customHeight="1" x14ac:dyDescent="0.2">
      <c r="A33" s="259"/>
      <c r="B33" s="187"/>
      <c r="C33" s="259"/>
      <c r="D33" s="63"/>
      <c r="E33" s="63"/>
      <c r="F33" s="63"/>
      <c r="G33" s="63"/>
      <c r="H33" s="63"/>
      <c r="I33" s="63"/>
      <c r="J33" s="63"/>
      <c r="K33" s="63"/>
      <c r="L33" s="3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</row>
    <row r="34" spans="1:31" s="184" customFormat="1" ht="14.45" customHeight="1" x14ac:dyDescent="0.2">
      <c r="A34" s="259"/>
      <c r="B34" s="187"/>
      <c r="C34" s="259"/>
      <c r="D34" s="259"/>
      <c r="E34" s="259"/>
      <c r="F34" s="250" t="s">
        <v>32</v>
      </c>
      <c r="G34" s="259"/>
      <c r="H34" s="259"/>
      <c r="I34" s="250" t="s">
        <v>31</v>
      </c>
      <c r="J34" s="250" t="s">
        <v>33</v>
      </c>
      <c r="K34" s="259"/>
      <c r="L34" s="39"/>
      <c r="S34" s="259"/>
      <c r="T34" s="259"/>
      <c r="U34" s="259"/>
      <c r="V34" s="259"/>
      <c r="W34" s="259"/>
      <c r="X34" s="259"/>
      <c r="Y34" s="259"/>
      <c r="Z34" s="259"/>
      <c r="AA34" s="259"/>
      <c r="AB34" s="259"/>
      <c r="AC34" s="259"/>
      <c r="AD34" s="259"/>
      <c r="AE34" s="259"/>
    </row>
    <row r="35" spans="1:31" s="184" customFormat="1" ht="14.45" customHeight="1" x14ac:dyDescent="0.2">
      <c r="A35" s="259"/>
      <c r="B35" s="187"/>
      <c r="C35" s="259"/>
      <c r="D35" s="258" t="s">
        <v>34</v>
      </c>
      <c r="E35" s="32" t="s">
        <v>35</v>
      </c>
      <c r="F35" s="102">
        <f>ROUND((SUM(BE126:BE219)),  2)</f>
        <v>0</v>
      </c>
      <c r="G35" s="103"/>
      <c r="H35" s="103"/>
      <c r="I35" s="104">
        <v>0.2</v>
      </c>
      <c r="J35" s="102">
        <f>ROUND(((SUM(BE126:BE219))*I35),  2)</f>
        <v>0</v>
      </c>
      <c r="K35" s="259"/>
      <c r="L35" s="39"/>
      <c r="S35" s="259"/>
      <c r="T35" s="259"/>
      <c r="U35" s="259"/>
      <c r="V35" s="259"/>
      <c r="W35" s="259"/>
      <c r="X35" s="259"/>
      <c r="Y35" s="259"/>
      <c r="Z35" s="259"/>
      <c r="AA35" s="259"/>
      <c r="AB35" s="259"/>
      <c r="AC35" s="259"/>
      <c r="AD35" s="259"/>
      <c r="AE35" s="259"/>
    </row>
    <row r="36" spans="1:31" s="184" customFormat="1" ht="14.45" customHeight="1" x14ac:dyDescent="0.2">
      <c r="A36" s="259"/>
      <c r="B36" s="187"/>
      <c r="C36" s="259"/>
      <c r="D36" s="259"/>
      <c r="E36" s="32" t="s">
        <v>36</v>
      </c>
      <c r="F36" s="105"/>
      <c r="G36" s="259"/>
      <c r="H36" s="259"/>
      <c r="I36" s="106">
        <v>0.23</v>
      </c>
      <c r="J36" s="105"/>
      <c r="K36" s="259"/>
      <c r="L36" s="39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</row>
    <row r="37" spans="1:31" s="184" customFormat="1" ht="14.45" hidden="1" customHeight="1" x14ac:dyDescent="0.2">
      <c r="A37" s="259"/>
      <c r="B37" s="187"/>
      <c r="C37" s="259"/>
      <c r="D37" s="259"/>
      <c r="E37" s="257" t="s">
        <v>37</v>
      </c>
      <c r="F37" s="105">
        <f>ROUND((SUM(BG126:BG219)),  2)</f>
        <v>0</v>
      </c>
      <c r="G37" s="259"/>
      <c r="H37" s="259"/>
      <c r="I37" s="106">
        <v>0.2</v>
      </c>
      <c r="J37" s="105"/>
      <c r="K37" s="259"/>
      <c r="L37" s="3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</row>
    <row r="38" spans="1:31" s="184" customFormat="1" ht="14.45" hidden="1" customHeight="1" x14ac:dyDescent="0.2">
      <c r="A38" s="259"/>
      <c r="B38" s="187"/>
      <c r="C38" s="259"/>
      <c r="D38" s="259"/>
      <c r="E38" s="257" t="s">
        <v>38</v>
      </c>
      <c r="F38" s="105">
        <f>ROUND((SUM(BH126:BH219)),  2)</f>
        <v>0</v>
      </c>
      <c r="G38" s="259"/>
      <c r="H38" s="259"/>
      <c r="I38" s="106">
        <v>0.2</v>
      </c>
      <c r="J38" s="105"/>
      <c r="K38" s="259"/>
      <c r="L38" s="3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</row>
    <row r="39" spans="1:31" s="184" customFormat="1" ht="14.45" hidden="1" customHeight="1" x14ac:dyDescent="0.2">
      <c r="A39" s="259"/>
      <c r="B39" s="187"/>
      <c r="C39" s="259"/>
      <c r="D39" s="259"/>
      <c r="E39" s="32" t="s">
        <v>39</v>
      </c>
      <c r="F39" s="102">
        <f>ROUND((SUM(BI126:BI219)),  2)</f>
        <v>0</v>
      </c>
      <c r="G39" s="103"/>
      <c r="H39" s="103"/>
      <c r="I39" s="104">
        <v>0</v>
      </c>
      <c r="J39" s="102"/>
      <c r="K39" s="259"/>
      <c r="L39" s="3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</row>
    <row r="40" spans="1:31" s="184" customFormat="1" ht="6.95" customHeight="1" x14ac:dyDescent="0.2">
      <c r="A40" s="259"/>
      <c r="B40" s="187"/>
      <c r="C40" s="259"/>
      <c r="D40" s="259"/>
      <c r="E40" s="259"/>
      <c r="F40" s="259"/>
      <c r="G40" s="259"/>
      <c r="H40" s="259"/>
      <c r="I40" s="259"/>
      <c r="J40" s="259"/>
      <c r="K40" s="259"/>
      <c r="L40" s="3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</row>
    <row r="41" spans="1:31" s="184" customFormat="1" ht="25.35" customHeight="1" x14ac:dyDescent="0.2">
      <c r="A41" s="259"/>
      <c r="B41" s="187"/>
      <c r="C41" s="107"/>
      <c r="D41" s="108" t="s">
        <v>40</v>
      </c>
      <c r="E41" s="57"/>
      <c r="F41" s="57"/>
      <c r="G41" s="109" t="s">
        <v>41</v>
      </c>
      <c r="H41" s="110" t="s">
        <v>42</v>
      </c>
      <c r="I41" s="57"/>
      <c r="J41" s="111"/>
      <c r="K41" s="112"/>
      <c r="L41" s="3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</row>
    <row r="42" spans="1:31" s="184" customFormat="1" ht="14.45" customHeight="1" x14ac:dyDescent="0.2">
      <c r="A42" s="259"/>
      <c r="B42" s="187"/>
      <c r="C42" s="259"/>
      <c r="D42" s="259"/>
      <c r="E42" s="259"/>
      <c r="F42" s="259"/>
      <c r="G42" s="259"/>
      <c r="H42" s="259"/>
      <c r="I42" s="259"/>
      <c r="J42" s="259"/>
      <c r="K42" s="259"/>
      <c r="L42" s="3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</row>
    <row r="43" spans="1:31" ht="14.45" customHeight="1" x14ac:dyDescent="0.2">
      <c r="B43" s="17"/>
      <c r="L43" s="17"/>
    </row>
    <row r="44" spans="1:31" ht="14.45" customHeight="1" x14ac:dyDescent="0.2">
      <c r="B44" s="17"/>
      <c r="L44" s="17"/>
    </row>
    <row r="45" spans="1:31" ht="14.45" customHeight="1" x14ac:dyDescent="0.2">
      <c r="B45" s="17"/>
      <c r="L45" s="17"/>
    </row>
    <row r="46" spans="1:31" ht="14.45" customHeight="1" x14ac:dyDescent="0.2">
      <c r="B46" s="17"/>
      <c r="L46" s="17"/>
    </row>
    <row r="47" spans="1:31" ht="14.45" customHeight="1" x14ac:dyDescent="0.2">
      <c r="B47" s="17"/>
      <c r="L47" s="17"/>
    </row>
    <row r="48" spans="1:31" ht="14.45" customHeight="1" x14ac:dyDescent="0.2">
      <c r="B48" s="17"/>
      <c r="L48" s="17"/>
    </row>
    <row r="49" spans="1:31" ht="14.45" customHeight="1" x14ac:dyDescent="0.2">
      <c r="B49" s="17"/>
      <c r="L49" s="17"/>
    </row>
    <row r="50" spans="1:31" s="184" customFormat="1" ht="14.45" customHeight="1" x14ac:dyDescent="0.2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184" customFormat="1" ht="12.75" x14ac:dyDescent="0.2">
      <c r="A61" s="259"/>
      <c r="B61" s="187"/>
      <c r="C61" s="259"/>
      <c r="D61" s="42" t="s">
        <v>45</v>
      </c>
      <c r="E61" s="249"/>
      <c r="F61" s="113" t="s">
        <v>46</v>
      </c>
      <c r="G61" s="42" t="s">
        <v>45</v>
      </c>
      <c r="H61" s="249"/>
      <c r="I61" s="249"/>
      <c r="J61" s="114" t="s">
        <v>46</v>
      </c>
      <c r="K61" s="249"/>
      <c r="L61" s="39"/>
      <c r="S61" s="259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184" customFormat="1" ht="12.75" x14ac:dyDescent="0.2">
      <c r="A65" s="259"/>
      <c r="B65" s="187"/>
      <c r="C65" s="259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59"/>
      <c r="T65" s="259"/>
      <c r="U65" s="259"/>
      <c r="V65" s="259"/>
      <c r="W65" s="259"/>
      <c r="X65" s="259"/>
      <c r="Y65" s="259"/>
      <c r="Z65" s="259"/>
      <c r="AA65" s="259"/>
      <c r="AB65" s="259"/>
      <c r="AC65" s="259"/>
      <c r="AD65" s="259"/>
      <c r="AE65" s="259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184" customFormat="1" ht="12.75" x14ac:dyDescent="0.2">
      <c r="A76" s="259"/>
      <c r="B76" s="187"/>
      <c r="C76" s="259"/>
      <c r="D76" s="42" t="s">
        <v>45</v>
      </c>
      <c r="E76" s="249"/>
      <c r="F76" s="113" t="s">
        <v>46</v>
      </c>
      <c r="G76" s="42" t="s">
        <v>45</v>
      </c>
      <c r="H76" s="249"/>
      <c r="I76" s="249"/>
      <c r="J76" s="114" t="s">
        <v>46</v>
      </c>
      <c r="K76" s="249"/>
      <c r="L76" s="3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</row>
    <row r="77" spans="1:31" s="184" customFormat="1" ht="14.45" customHeight="1" x14ac:dyDescent="0.2">
      <c r="A77" s="259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59"/>
      <c r="T77" s="259"/>
      <c r="U77" s="259"/>
      <c r="V77" s="259"/>
      <c r="W77" s="259"/>
      <c r="X77" s="259"/>
      <c r="Y77" s="259"/>
      <c r="Z77" s="259"/>
      <c r="AA77" s="259"/>
      <c r="AB77" s="259"/>
      <c r="AC77" s="259"/>
      <c r="AD77" s="259"/>
      <c r="AE77" s="259"/>
    </row>
    <row r="81" spans="1:31" s="184" customFormat="1" ht="6.95" customHeight="1" x14ac:dyDescent="0.2">
      <c r="A81" s="259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59"/>
      <c r="T81" s="259"/>
      <c r="U81" s="259"/>
      <c r="V81" s="259"/>
      <c r="W81" s="259"/>
      <c r="X81" s="259"/>
      <c r="Y81" s="259"/>
      <c r="Z81" s="259"/>
      <c r="AA81" s="259"/>
      <c r="AB81" s="259"/>
      <c r="AC81" s="259"/>
      <c r="AD81" s="259"/>
      <c r="AE81" s="259"/>
    </row>
    <row r="82" spans="1:31" s="184" customFormat="1" ht="24.95" customHeight="1" x14ac:dyDescent="0.2">
      <c r="A82" s="259"/>
      <c r="B82" s="187"/>
      <c r="C82" s="18" t="s">
        <v>136</v>
      </c>
      <c r="D82" s="259"/>
      <c r="E82" s="259"/>
      <c r="F82" s="259"/>
      <c r="G82" s="259"/>
      <c r="H82" s="259"/>
      <c r="I82" s="259"/>
      <c r="J82" s="259"/>
      <c r="K82" s="259"/>
      <c r="L82" s="39"/>
      <c r="S82" s="259"/>
      <c r="T82" s="259"/>
      <c r="U82" s="259"/>
      <c r="V82" s="259"/>
      <c r="W82" s="259"/>
      <c r="X82" s="259"/>
      <c r="Y82" s="259"/>
      <c r="Z82" s="259"/>
      <c r="AA82" s="259"/>
      <c r="AB82" s="259"/>
      <c r="AC82" s="259"/>
      <c r="AD82" s="259"/>
      <c r="AE82" s="259"/>
    </row>
    <row r="83" spans="1:31" s="184" customFormat="1" ht="6.95" customHeight="1" x14ac:dyDescent="0.2">
      <c r="A83" s="259"/>
      <c r="B83" s="187"/>
      <c r="C83" s="259"/>
      <c r="D83" s="259"/>
      <c r="E83" s="259"/>
      <c r="F83" s="259"/>
      <c r="G83" s="259"/>
      <c r="H83" s="259"/>
      <c r="I83" s="259"/>
      <c r="J83" s="259"/>
      <c r="K83" s="259"/>
      <c r="L83" s="39"/>
      <c r="S83" s="259"/>
      <c r="T83" s="259"/>
      <c r="U83" s="259"/>
      <c r="V83" s="259"/>
      <c r="W83" s="259"/>
      <c r="X83" s="259"/>
      <c r="Y83" s="259"/>
      <c r="Z83" s="259"/>
      <c r="AA83" s="259"/>
      <c r="AB83" s="259"/>
      <c r="AC83" s="259"/>
      <c r="AD83" s="259"/>
      <c r="AE83" s="259"/>
    </row>
    <row r="84" spans="1:31" s="184" customFormat="1" ht="12" customHeight="1" x14ac:dyDescent="0.2">
      <c r="A84" s="259"/>
      <c r="B84" s="187"/>
      <c r="C84" s="257" t="s">
        <v>13</v>
      </c>
      <c r="D84" s="259"/>
      <c r="E84" s="259"/>
      <c r="F84" s="259"/>
      <c r="G84" s="259"/>
      <c r="H84" s="259"/>
      <c r="I84" s="259"/>
      <c r="J84" s="259"/>
      <c r="K84" s="259"/>
      <c r="L84" s="39"/>
      <c r="S84" s="259"/>
      <c r="T84" s="259"/>
      <c r="U84" s="259"/>
      <c r="V84" s="259"/>
      <c r="W84" s="259"/>
      <c r="X84" s="259"/>
      <c r="Y84" s="259"/>
      <c r="Z84" s="259"/>
      <c r="AA84" s="259"/>
      <c r="AB84" s="259"/>
      <c r="AC84" s="259"/>
      <c r="AD84" s="259"/>
      <c r="AE84" s="259"/>
    </row>
    <row r="85" spans="1:31" s="184" customFormat="1" ht="16.5" customHeight="1" x14ac:dyDescent="0.2">
      <c r="A85" s="259"/>
      <c r="B85" s="187"/>
      <c r="C85" s="259"/>
      <c r="D85" s="259"/>
      <c r="E85" s="612" t="str">
        <f>E7</f>
        <v>SOŠ PZ Pezinok, rekonštrukcia ubytovne A a B</v>
      </c>
      <c r="F85" s="613"/>
      <c r="G85" s="613"/>
      <c r="H85" s="613"/>
      <c r="I85" s="259"/>
      <c r="J85" s="259"/>
      <c r="K85" s="259"/>
      <c r="L85" s="39"/>
      <c r="S85" s="259"/>
      <c r="T85" s="259"/>
      <c r="U85" s="259"/>
      <c r="V85" s="259"/>
      <c r="W85" s="259"/>
      <c r="X85" s="259"/>
      <c r="Y85" s="259"/>
      <c r="Z85" s="259"/>
      <c r="AA85" s="259"/>
      <c r="AB85" s="259"/>
      <c r="AC85" s="259"/>
      <c r="AD85" s="259"/>
      <c r="AE85" s="259"/>
    </row>
    <row r="86" spans="1:31" ht="12" customHeight="1" x14ac:dyDescent="0.2">
      <c r="B86" s="17"/>
      <c r="C86" s="257" t="s">
        <v>130</v>
      </c>
      <c r="L86" s="17"/>
    </row>
    <row r="87" spans="1:31" s="184" customFormat="1" ht="16.5" customHeight="1" x14ac:dyDescent="0.2">
      <c r="A87" s="259"/>
      <c r="B87" s="187"/>
      <c r="C87" s="259"/>
      <c r="D87" s="259"/>
      <c r="E87" s="612" t="s">
        <v>1902</v>
      </c>
      <c r="F87" s="615"/>
      <c r="G87" s="615"/>
      <c r="H87" s="615"/>
      <c r="I87" s="259"/>
      <c r="J87" s="259"/>
      <c r="K87" s="259"/>
      <c r="L87" s="39"/>
      <c r="S87" s="259"/>
      <c r="T87" s="259"/>
      <c r="U87" s="259"/>
      <c r="V87" s="259"/>
      <c r="W87" s="259"/>
      <c r="X87" s="259"/>
      <c r="Y87" s="259"/>
      <c r="Z87" s="259"/>
      <c r="AA87" s="259"/>
      <c r="AB87" s="259"/>
      <c r="AC87" s="259"/>
      <c r="AD87" s="259"/>
      <c r="AE87" s="259"/>
    </row>
    <row r="88" spans="1:31" s="184" customFormat="1" ht="12" customHeight="1" x14ac:dyDescent="0.2">
      <c r="A88" s="259"/>
      <c r="B88" s="187"/>
      <c r="C88" s="257" t="s">
        <v>132</v>
      </c>
      <c r="D88" s="259"/>
      <c r="E88" s="259"/>
      <c r="F88" s="259"/>
      <c r="G88" s="259"/>
      <c r="H88" s="259"/>
      <c r="I88" s="259"/>
      <c r="J88" s="259"/>
      <c r="K88" s="259"/>
      <c r="L88" s="39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</row>
    <row r="89" spans="1:31" s="184" customFormat="1" ht="16.5" customHeight="1" x14ac:dyDescent="0.2">
      <c r="A89" s="259"/>
      <c r="B89" s="187"/>
      <c r="C89" s="259"/>
      <c r="D89" s="259"/>
      <c r="E89" s="583" t="str">
        <f>E11</f>
        <v>02.07 - Elektroinštalácia - silnoprúd</v>
      </c>
      <c r="F89" s="615"/>
      <c r="G89" s="615"/>
      <c r="H89" s="615"/>
      <c r="I89" s="259"/>
      <c r="J89" s="259"/>
      <c r="K89" s="259"/>
      <c r="L89" s="39"/>
      <c r="S89" s="259"/>
      <c r="T89" s="259"/>
      <c r="U89" s="259"/>
      <c r="V89" s="259"/>
      <c r="W89" s="259"/>
      <c r="X89" s="259"/>
      <c r="Y89" s="259"/>
      <c r="Z89" s="259"/>
      <c r="AA89" s="259"/>
      <c r="AB89" s="259"/>
      <c r="AC89" s="259"/>
      <c r="AD89" s="259"/>
      <c r="AE89" s="259"/>
    </row>
    <row r="90" spans="1:31" s="184" customFormat="1" ht="6.95" customHeight="1" x14ac:dyDescent="0.2">
      <c r="A90" s="259"/>
      <c r="B90" s="187"/>
      <c r="C90" s="259"/>
      <c r="D90" s="259"/>
      <c r="E90" s="259"/>
      <c r="F90" s="259"/>
      <c r="G90" s="259"/>
      <c r="H90" s="259"/>
      <c r="I90" s="259"/>
      <c r="J90" s="259"/>
      <c r="K90" s="259"/>
      <c r="L90" s="39"/>
      <c r="S90" s="259"/>
      <c r="T90" s="259"/>
      <c r="U90" s="259"/>
      <c r="V90" s="259"/>
      <c r="W90" s="259"/>
      <c r="X90" s="259"/>
      <c r="Y90" s="259"/>
      <c r="Z90" s="259"/>
      <c r="AA90" s="259"/>
      <c r="AB90" s="259"/>
      <c r="AC90" s="259"/>
      <c r="AD90" s="259"/>
      <c r="AE90" s="259"/>
    </row>
    <row r="91" spans="1:31" s="184" customFormat="1" ht="12" customHeight="1" x14ac:dyDescent="0.2">
      <c r="A91" s="259"/>
      <c r="B91" s="187"/>
      <c r="C91" s="257" t="s">
        <v>16</v>
      </c>
      <c r="D91" s="259"/>
      <c r="E91" s="259"/>
      <c r="F91" s="246" t="str">
        <f>F14</f>
        <v>Pezinok</v>
      </c>
      <c r="G91" s="259"/>
      <c r="H91" s="259"/>
      <c r="I91" s="257" t="s">
        <v>18</v>
      </c>
      <c r="J91" s="254" t="str">
        <f>IF(J14="","",J14)</f>
        <v/>
      </c>
      <c r="K91" s="259"/>
      <c r="L91" s="39"/>
      <c r="S91" s="259"/>
      <c r="T91" s="259"/>
      <c r="U91" s="259"/>
      <c r="V91" s="259"/>
      <c r="W91" s="259"/>
      <c r="X91" s="259"/>
      <c r="Y91" s="259"/>
      <c r="Z91" s="259"/>
      <c r="AA91" s="259"/>
      <c r="AB91" s="259"/>
      <c r="AC91" s="259"/>
      <c r="AD91" s="259"/>
      <c r="AE91" s="259"/>
    </row>
    <row r="92" spans="1:31" s="184" customFormat="1" ht="6.95" customHeight="1" x14ac:dyDescent="0.2">
      <c r="A92" s="259"/>
      <c r="B92" s="187"/>
      <c r="C92" s="259"/>
      <c r="D92" s="259"/>
      <c r="E92" s="259"/>
      <c r="F92" s="259"/>
      <c r="G92" s="259"/>
      <c r="H92" s="259"/>
      <c r="I92" s="259"/>
      <c r="J92" s="259"/>
      <c r="K92" s="259"/>
      <c r="L92" s="39"/>
      <c r="S92" s="259"/>
      <c r="T92" s="259"/>
      <c r="U92" s="259"/>
      <c r="V92" s="259"/>
      <c r="W92" s="259"/>
      <c r="X92" s="259"/>
      <c r="Y92" s="259"/>
      <c r="Z92" s="259"/>
      <c r="AA92" s="259"/>
      <c r="AB92" s="259"/>
      <c r="AC92" s="259"/>
      <c r="AD92" s="259"/>
      <c r="AE92" s="259"/>
    </row>
    <row r="93" spans="1:31" s="184" customFormat="1" ht="25.7" customHeight="1" x14ac:dyDescent="0.2">
      <c r="A93" s="259"/>
      <c r="B93" s="187"/>
      <c r="C93" s="257" t="s">
        <v>19</v>
      </c>
      <c r="D93" s="259"/>
      <c r="E93" s="259"/>
      <c r="F93" s="246" t="str">
        <f>E17</f>
        <v xml:space="preserve"> </v>
      </c>
      <c r="G93" s="259"/>
      <c r="H93" s="259"/>
      <c r="I93" s="257" t="s">
        <v>24</v>
      </c>
      <c r="J93" s="248" t="str">
        <f>E23</f>
        <v>Ing. arch. Rudolf Melčak, SKA</v>
      </c>
      <c r="K93" s="259"/>
      <c r="L93" s="39"/>
      <c r="S93" s="259"/>
      <c r="T93" s="259"/>
      <c r="U93" s="259"/>
      <c r="V93" s="259"/>
      <c r="W93" s="259"/>
      <c r="X93" s="259"/>
      <c r="Y93" s="259"/>
      <c r="Z93" s="259"/>
      <c r="AA93" s="259"/>
      <c r="AB93" s="259"/>
      <c r="AC93" s="259"/>
      <c r="AD93" s="259"/>
      <c r="AE93" s="259"/>
    </row>
    <row r="94" spans="1:31" s="184" customFormat="1" ht="15.2" customHeight="1" x14ac:dyDescent="0.2">
      <c r="A94" s="259"/>
      <c r="B94" s="187"/>
      <c r="C94" s="257" t="s">
        <v>23</v>
      </c>
      <c r="D94" s="259"/>
      <c r="E94" s="259"/>
      <c r="F94" s="246" t="str">
        <f>IF(E20="","",E20)</f>
        <v xml:space="preserve"> </v>
      </c>
      <c r="G94" s="259"/>
      <c r="H94" s="259"/>
      <c r="I94" s="257" t="s">
        <v>27</v>
      </c>
      <c r="J94" s="248" t="str">
        <f>E26</f>
        <v>Rosoft s.r.o.</v>
      </c>
      <c r="K94" s="259"/>
      <c r="L94" s="39"/>
      <c r="S94" s="259"/>
      <c r="T94" s="259"/>
      <c r="U94" s="259"/>
      <c r="V94" s="259"/>
      <c r="W94" s="259"/>
      <c r="X94" s="259"/>
      <c r="Y94" s="259"/>
      <c r="Z94" s="259"/>
      <c r="AA94" s="259"/>
      <c r="AB94" s="259"/>
      <c r="AC94" s="259"/>
      <c r="AD94" s="259"/>
      <c r="AE94" s="259"/>
    </row>
    <row r="95" spans="1:31" s="184" customFormat="1" ht="10.35" customHeight="1" x14ac:dyDescent="0.2">
      <c r="A95" s="259"/>
      <c r="B95" s="187"/>
      <c r="C95" s="259"/>
      <c r="D95" s="259"/>
      <c r="E95" s="259"/>
      <c r="F95" s="259"/>
      <c r="G95" s="259"/>
      <c r="H95" s="259"/>
      <c r="I95" s="259"/>
      <c r="J95" s="259"/>
      <c r="K95" s="259"/>
      <c r="L95" s="39"/>
      <c r="S95" s="259"/>
      <c r="T95" s="259"/>
      <c r="U95" s="259"/>
      <c r="V95" s="259"/>
      <c r="W95" s="259"/>
      <c r="X95" s="259"/>
      <c r="Y95" s="259"/>
      <c r="Z95" s="259"/>
      <c r="AA95" s="259"/>
      <c r="AB95" s="259"/>
      <c r="AC95" s="259"/>
      <c r="AD95" s="259"/>
      <c r="AE95" s="259"/>
    </row>
    <row r="96" spans="1:31" s="184" customFormat="1" ht="29.25" customHeight="1" x14ac:dyDescent="0.2">
      <c r="A96" s="259"/>
      <c r="B96" s="187"/>
      <c r="C96" s="115" t="s">
        <v>137</v>
      </c>
      <c r="D96" s="107"/>
      <c r="E96" s="107"/>
      <c r="F96" s="107"/>
      <c r="G96" s="107"/>
      <c r="H96" s="107"/>
      <c r="I96" s="107"/>
      <c r="J96" s="116" t="s">
        <v>138</v>
      </c>
      <c r="K96" s="107"/>
      <c r="L96" s="39"/>
      <c r="S96" s="259"/>
      <c r="T96" s="259"/>
      <c r="U96" s="259"/>
      <c r="V96" s="259"/>
      <c r="W96" s="259"/>
      <c r="X96" s="259"/>
      <c r="Y96" s="259"/>
      <c r="Z96" s="259"/>
      <c r="AA96" s="259"/>
      <c r="AB96" s="259"/>
      <c r="AC96" s="259"/>
      <c r="AD96" s="259"/>
      <c r="AE96" s="259"/>
    </row>
    <row r="97" spans="1:47" s="184" customFormat="1" ht="10.35" customHeight="1" x14ac:dyDescent="0.2">
      <c r="A97" s="259"/>
      <c r="B97" s="187"/>
      <c r="C97" s="259"/>
      <c r="D97" s="259"/>
      <c r="E97" s="259"/>
      <c r="F97" s="259"/>
      <c r="G97" s="259"/>
      <c r="H97" s="259"/>
      <c r="I97" s="259"/>
      <c r="J97" s="259"/>
      <c r="K97" s="259"/>
      <c r="L97" s="39"/>
      <c r="S97" s="259"/>
      <c r="T97" s="259"/>
      <c r="U97" s="259"/>
      <c r="V97" s="259"/>
      <c r="W97" s="259"/>
      <c r="X97" s="259"/>
      <c r="Y97" s="259"/>
      <c r="Z97" s="259"/>
      <c r="AA97" s="259"/>
      <c r="AB97" s="259"/>
      <c r="AC97" s="259"/>
      <c r="AD97" s="259"/>
      <c r="AE97" s="259"/>
    </row>
    <row r="98" spans="1:47" s="184" customFormat="1" ht="22.9" customHeight="1" x14ac:dyDescent="0.2">
      <c r="A98" s="259"/>
      <c r="B98" s="187"/>
      <c r="C98" s="117" t="s">
        <v>139</v>
      </c>
      <c r="D98" s="259"/>
      <c r="E98" s="259"/>
      <c r="F98" s="259"/>
      <c r="G98" s="259"/>
      <c r="H98" s="259"/>
      <c r="I98" s="259"/>
      <c r="J98" s="256"/>
      <c r="K98" s="259"/>
      <c r="L98" s="39"/>
      <c r="S98" s="259"/>
      <c r="T98" s="259"/>
      <c r="U98" s="259"/>
      <c r="V98" s="259"/>
      <c r="W98" s="259"/>
      <c r="X98" s="259"/>
      <c r="Y98" s="259"/>
      <c r="Z98" s="259"/>
      <c r="AA98" s="259"/>
      <c r="AB98" s="259"/>
      <c r="AC98" s="259"/>
      <c r="AD98" s="259"/>
      <c r="AE98" s="259"/>
      <c r="AU98" s="185"/>
    </row>
    <row r="99" spans="1:47" s="9" customFormat="1" ht="24.95" customHeight="1" x14ac:dyDescent="0.2">
      <c r="B99" s="118"/>
      <c r="D99" s="119" t="s">
        <v>467</v>
      </c>
      <c r="E99" s="120"/>
      <c r="F99" s="120"/>
      <c r="G99" s="120"/>
      <c r="H99" s="120"/>
      <c r="I99" s="120"/>
      <c r="J99" s="121"/>
      <c r="L99" s="118"/>
    </row>
    <row r="100" spans="1:47" s="244" customFormat="1" ht="19.899999999999999" customHeight="1" x14ac:dyDescent="0.2">
      <c r="B100" s="122"/>
      <c r="D100" s="123" t="s">
        <v>468</v>
      </c>
      <c r="E100" s="124"/>
      <c r="F100" s="124"/>
      <c r="G100" s="124"/>
      <c r="H100" s="124"/>
      <c r="I100" s="124"/>
      <c r="J100" s="125"/>
      <c r="L100" s="122"/>
    </row>
    <row r="101" spans="1:47" s="244" customFormat="1" ht="19.899999999999999" customHeight="1" x14ac:dyDescent="0.2">
      <c r="B101" s="122"/>
      <c r="D101" s="123" t="s">
        <v>469</v>
      </c>
      <c r="E101" s="124"/>
      <c r="F101" s="124"/>
      <c r="G101" s="124"/>
      <c r="H101" s="124"/>
      <c r="I101" s="124"/>
      <c r="J101" s="125"/>
      <c r="L101" s="122"/>
    </row>
    <row r="102" spans="1:47" s="244" customFormat="1" ht="19.899999999999999" customHeight="1" x14ac:dyDescent="0.2">
      <c r="B102" s="122"/>
      <c r="D102" s="123" t="s">
        <v>470</v>
      </c>
      <c r="E102" s="124"/>
      <c r="F102" s="124"/>
      <c r="G102" s="124"/>
      <c r="H102" s="124"/>
      <c r="I102" s="124"/>
      <c r="J102" s="125"/>
      <c r="L102" s="122"/>
    </row>
    <row r="103" spans="1:47" s="244" customFormat="1" ht="19.899999999999999" customHeight="1" x14ac:dyDescent="0.2">
      <c r="B103" s="122"/>
      <c r="D103" s="123" t="s">
        <v>471</v>
      </c>
      <c r="E103" s="124"/>
      <c r="F103" s="124"/>
      <c r="G103" s="124"/>
      <c r="H103" s="124"/>
      <c r="I103" s="124"/>
      <c r="J103" s="125"/>
      <c r="L103" s="122"/>
    </row>
    <row r="104" spans="1:47" s="244" customFormat="1" ht="19.899999999999999" customHeight="1" x14ac:dyDescent="0.2">
      <c r="B104" s="122"/>
      <c r="D104" s="123" t="s">
        <v>472</v>
      </c>
      <c r="E104" s="124"/>
      <c r="F104" s="124"/>
      <c r="G104" s="124"/>
      <c r="H104" s="124"/>
      <c r="I104" s="124"/>
      <c r="J104" s="125"/>
      <c r="L104" s="122"/>
    </row>
    <row r="105" spans="1:47" s="184" customFormat="1" ht="21.75" customHeight="1" x14ac:dyDescent="0.2">
      <c r="A105" s="259"/>
      <c r="B105" s="187"/>
      <c r="C105" s="259"/>
      <c r="D105" s="259"/>
      <c r="E105" s="259"/>
      <c r="F105" s="259"/>
      <c r="G105" s="259"/>
      <c r="H105" s="259"/>
      <c r="I105" s="259"/>
      <c r="J105" s="259"/>
      <c r="K105" s="259"/>
      <c r="L105" s="39"/>
      <c r="S105" s="259"/>
      <c r="T105" s="259"/>
      <c r="U105" s="259"/>
      <c r="V105" s="259"/>
      <c r="W105" s="259"/>
      <c r="X105" s="259"/>
      <c r="Y105" s="259"/>
      <c r="Z105" s="259"/>
      <c r="AA105" s="259"/>
      <c r="AB105" s="259"/>
      <c r="AC105" s="259"/>
      <c r="AD105" s="259"/>
      <c r="AE105" s="259"/>
    </row>
    <row r="106" spans="1:47" s="184" customFormat="1" ht="6.95" customHeight="1" x14ac:dyDescent="0.2">
      <c r="A106" s="259"/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9"/>
      <c r="S106" s="259"/>
      <c r="T106" s="259"/>
      <c r="U106" s="259"/>
      <c r="V106" s="259"/>
      <c r="W106" s="259"/>
      <c r="X106" s="259"/>
      <c r="Y106" s="259"/>
      <c r="Z106" s="259"/>
      <c r="AA106" s="259"/>
      <c r="AB106" s="259"/>
      <c r="AC106" s="259"/>
      <c r="AD106" s="259"/>
      <c r="AE106" s="259"/>
    </row>
    <row r="110" spans="1:47" s="184" customFormat="1" ht="6.95" customHeight="1" x14ac:dyDescent="0.2">
      <c r="A110" s="259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9"/>
      <c r="S110" s="259"/>
      <c r="T110" s="259"/>
      <c r="U110" s="259"/>
      <c r="V110" s="259"/>
      <c r="W110" s="259"/>
      <c r="X110" s="259"/>
      <c r="Y110" s="259"/>
      <c r="Z110" s="259"/>
      <c r="AA110" s="259"/>
      <c r="AB110" s="259"/>
      <c r="AC110" s="259"/>
      <c r="AD110" s="259"/>
      <c r="AE110" s="259"/>
    </row>
    <row r="111" spans="1:47" s="184" customFormat="1" ht="24.95" customHeight="1" x14ac:dyDescent="0.2">
      <c r="A111" s="259"/>
      <c r="B111" s="187"/>
      <c r="C111" s="18" t="s">
        <v>146</v>
      </c>
      <c r="D111" s="259"/>
      <c r="E111" s="259"/>
      <c r="F111" s="259"/>
      <c r="G111" s="259"/>
      <c r="H111" s="259"/>
      <c r="I111" s="259"/>
      <c r="J111" s="259"/>
      <c r="K111" s="259"/>
      <c r="L111" s="39"/>
      <c r="S111" s="259"/>
      <c r="T111" s="259"/>
      <c r="U111" s="259"/>
      <c r="V111" s="259"/>
      <c r="W111" s="259"/>
      <c r="X111" s="259"/>
      <c r="Y111" s="259"/>
      <c r="Z111" s="259"/>
      <c r="AA111" s="259"/>
      <c r="AB111" s="259"/>
      <c r="AC111" s="259"/>
      <c r="AD111" s="259"/>
      <c r="AE111" s="259"/>
    </row>
    <row r="112" spans="1:47" s="184" customFormat="1" ht="6.95" customHeight="1" x14ac:dyDescent="0.2">
      <c r="A112" s="259"/>
      <c r="B112" s="187"/>
      <c r="C112" s="259"/>
      <c r="D112" s="259"/>
      <c r="E112" s="259"/>
      <c r="F112" s="259"/>
      <c r="G112" s="259"/>
      <c r="H112" s="259"/>
      <c r="I112" s="259"/>
      <c r="J112" s="259"/>
      <c r="K112" s="259"/>
      <c r="L112" s="39"/>
      <c r="S112" s="259"/>
      <c r="T112" s="259"/>
      <c r="U112" s="259"/>
      <c r="V112" s="259"/>
      <c r="W112" s="259"/>
      <c r="X112" s="259"/>
      <c r="Y112" s="259"/>
      <c r="Z112" s="259"/>
      <c r="AA112" s="259"/>
      <c r="AB112" s="259"/>
      <c r="AC112" s="259"/>
      <c r="AD112" s="259"/>
      <c r="AE112" s="259"/>
    </row>
    <row r="113" spans="1:63" s="184" customFormat="1" ht="12" customHeight="1" x14ac:dyDescent="0.2">
      <c r="A113" s="259"/>
      <c r="B113" s="187"/>
      <c r="C113" s="257" t="s">
        <v>13</v>
      </c>
      <c r="D113" s="259"/>
      <c r="E113" s="259"/>
      <c r="F113" s="259"/>
      <c r="G113" s="259"/>
      <c r="H113" s="259"/>
      <c r="I113" s="259"/>
      <c r="J113" s="259"/>
      <c r="K113" s="259"/>
      <c r="L113" s="39"/>
      <c r="S113" s="259"/>
      <c r="T113" s="259"/>
      <c r="U113" s="259"/>
      <c r="V113" s="259"/>
      <c r="W113" s="259"/>
      <c r="X113" s="259"/>
      <c r="Y113" s="259"/>
      <c r="Z113" s="259"/>
      <c r="AA113" s="259"/>
      <c r="AB113" s="259"/>
      <c r="AC113" s="259"/>
      <c r="AD113" s="259"/>
      <c r="AE113" s="259"/>
    </row>
    <row r="114" spans="1:63" s="184" customFormat="1" ht="16.5" customHeight="1" x14ac:dyDescent="0.2">
      <c r="A114" s="259"/>
      <c r="B114" s="187"/>
      <c r="C114" s="259"/>
      <c r="D114" s="259"/>
      <c r="E114" s="612" t="str">
        <f>E7</f>
        <v>SOŠ PZ Pezinok, rekonštrukcia ubytovne A a B</v>
      </c>
      <c r="F114" s="613"/>
      <c r="G114" s="613"/>
      <c r="H114" s="613"/>
      <c r="I114" s="259"/>
      <c r="J114" s="259"/>
      <c r="K114" s="259"/>
      <c r="L114" s="39"/>
      <c r="S114" s="259"/>
      <c r="T114" s="259"/>
      <c r="U114" s="259"/>
      <c r="V114" s="259"/>
      <c r="W114" s="259"/>
      <c r="X114" s="259"/>
      <c r="Y114" s="259"/>
      <c r="Z114" s="259"/>
      <c r="AA114" s="259"/>
      <c r="AB114" s="259"/>
      <c r="AC114" s="259"/>
      <c r="AD114" s="259"/>
      <c r="AE114" s="259"/>
    </row>
    <row r="115" spans="1:63" ht="12" customHeight="1" x14ac:dyDescent="0.2">
      <c r="B115" s="17"/>
      <c r="C115" s="257" t="s">
        <v>130</v>
      </c>
      <c r="L115" s="17"/>
    </row>
    <row r="116" spans="1:63" s="184" customFormat="1" ht="16.5" customHeight="1" x14ac:dyDescent="0.2">
      <c r="A116" s="259"/>
      <c r="B116" s="187"/>
      <c r="C116" s="259"/>
      <c r="D116" s="259"/>
      <c r="E116" s="612" t="s">
        <v>1902</v>
      </c>
      <c r="F116" s="615"/>
      <c r="G116" s="615"/>
      <c r="H116" s="615"/>
      <c r="I116" s="259"/>
      <c r="J116" s="259"/>
      <c r="K116" s="259"/>
      <c r="L116" s="39"/>
      <c r="S116" s="259"/>
      <c r="T116" s="259"/>
      <c r="U116" s="259"/>
      <c r="V116" s="259"/>
      <c r="W116" s="259"/>
      <c r="X116" s="259"/>
      <c r="Y116" s="259"/>
      <c r="Z116" s="259"/>
      <c r="AA116" s="259"/>
      <c r="AB116" s="259"/>
      <c r="AC116" s="259"/>
      <c r="AD116" s="259"/>
      <c r="AE116" s="259"/>
    </row>
    <row r="117" spans="1:63" s="184" customFormat="1" ht="12" customHeight="1" x14ac:dyDescent="0.2">
      <c r="A117" s="259"/>
      <c r="B117" s="187"/>
      <c r="C117" s="257" t="s">
        <v>132</v>
      </c>
      <c r="D117" s="259"/>
      <c r="E117" s="259"/>
      <c r="F117" s="259"/>
      <c r="G117" s="259"/>
      <c r="H117" s="259"/>
      <c r="I117" s="259"/>
      <c r="J117" s="259"/>
      <c r="K117" s="259"/>
      <c r="L117" s="39"/>
      <c r="S117" s="259"/>
      <c r="T117" s="259"/>
      <c r="U117" s="259"/>
      <c r="V117" s="259"/>
      <c r="W117" s="259"/>
      <c r="X117" s="259"/>
      <c r="Y117" s="259"/>
      <c r="Z117" s="259"/>
      <c r="AA117" s="259"/>
      <c r="AB117" s="259"/>
      <c r="AC117" s="259"/>
      <c r="AD117" s="259"/>
      <c r="AE117" s="259"/>
    </row>
    <row r="118" spans="1:63" s="184" customFormat="1" ht="16.5" customHeight="1" x14ac:dyDescent="0.2">
      <c r="A118" s="259"/>
      <c r="B118" s="187"/>
      <c r="C118" s="259"/>
      <c r="D118" s="259"/>
      <c r="E118" s="583" t="str">
        <f>E11</f>
        <v>02.07 - Elektroinštalácia - silnoprúd</v>
      </c>
      <c r="F118" s="615"/>
      <c r="G118" s="615"/>
      <c r="H118" s="615"/>
      <c r="I118" s="259"/>
      <c r="J118" s="259"/>
      <c r="K118" s="259"/>
      <c r="L118" s="39"/>
      <c r="S118" s="259"/>
      <c r="T118" s="259"/>
      <c r="U118" s="259"/>
      <c r="V118" s="259"/>
      <c r="W118" s="259"/>
      <c r="X118" s="259"/>
      <c r="Y118" s="259"/>
      <c r="Z118" s="259"/>
      <c r="AA118" s="259"/>
      <c r="AB118" s="259"/>
      <c r="AC118" s="259"/>
      <c r="AD118" s="259"/>
      <c r="AE118" s="259"/>
    </row>
    <row r="119" spans="1:63" s="184" customFormat="1" ht="6.95" customHeight="1" x14ac:dyDescent="0.2">
      <c r="A119" s="259"/>
      <c r="B119" s="187"/>
      <c r="C119" s="259"/>
      <c r="D119" s="259"/>
      <c r="E119" s="259"/>
      <c r="F119" s="259"/>
      <c r="G119" s="259"/>
      <c r="H119" s="259"/>
      <c r="I119" s="259"/>
      <c r="J119" s="259"/>
      <c r="K119" s="259"/>
      <c r="L119" s="39"/>
      <c r="S119" s="259"/>
      <c r="T119" s="259"/>
      <c r="U119" s="259"/>
      <c r="V119" s="259"/>
      <c r="W119" s="259"/>
      <c r="X119" s="259"/>
      <c r="Y119" s="259"/>
      <c r="Z119" s="259"/>
      <c r="AA119" s="259"/>
      <c r="AB119" s="259"/>
      <c r="AC119" s="259"/>
      <c r="AD119" s="259"/>
      <c r="AE119" s="259"/>
    </row>
    <row r="120" spans="1:63" s="184" customFormat="1" ht="12" customHeight="1" x14ac:dyDescent="0.2">
      <c r="A120" s="259"/>
      <c r="B120" s="187"/>
      <c r="C120" s="257" t="s">
        <v>16</v>
      </c>
      <c r="D120" s="259"/>
      <c r="E120" s="259"/>
      <c r="F120" s="246" t="str">
        <f>F14</f>
        <v>Pezinok</v>
      </c>
      <c r="G120" s="259"/>
      <c r="H120" s="259"/>
      <c r="I120" s="257" t="s">
        <v>18</v>
      </c>
      <c r="J120" s="254" t="str">
        <f>IF(J14="","",J14)</f>
        <v/>
      </c>
      <c r="K120" s="259"/>
      <c r="L120" s="39"/>
      <c r="S120" s="259"/>
      <c r="T120" s="259"/>
      <c r="U120" s="259"/>
      <c r="V120" s="259"/>
      <c r="W120" s="259"/>
      <c r="X120" s="259"/>
      <c r="Y120" s="259"/>
      <c r="Z120" s="259"/>
      <c r="AA120" s="259"/>
      <c r="AB120" s="259"/>
      <c r="AC120" s="259"/>
      <c r="AD120" s="259"/>
      <c r="AE120" s="259"/>
    </row>
    <row r="121" spans="1:63" s="184" customFormat="1" ht="6.95" customHeight="1" x14ac:dyDescent="0.2">
      <c r="A121" s="259"/>
      <c r="B121" s="187"/>
      <c r="C121" s="259"/>
      <c r="D121" s="259"/>
      <c r="E121" s="259"/>
      <c r="F121" s="259"/>
      <c r="G121" s="259"/>
      <c r="H121" s="259"/>
      <c r="I121" s="259"/>
      <c r="J121" s="259"/>
      <c r="K121" s="259"/>
      <c r="L121" s="39"/>
      <c r="S121" s="259"/>
      <c r="T121" s="259"/>
      <c r="U121" s="259"/>
      <c r="V121" s="259"/>
      <c r="W121" s="259"/>
      <c r="X121" s="259"/>
      <c r="Y121" s="259"/>
      <c r="Z121" s="259"/>
      <c r="AA121" s="259"/>
      <c r="AB121" s="259"/>
      <c r="AC121" s="259"/>
      <c r="AD121" s="259"/>
      <c r="AE121" s="259"/>
    </row>
    <row r="122" spans="1:63" s="184" customFormat="1" ht="25.7" customHeight="1" x14ac:dyDescent="0.2">
      <c r="A122" s="259"/>
      <c r="B122" s="187"/>
      <c r="C122" s="257" t="s">
        <v>19</v>
      </c>
      <c r="D122" s="259"/>
      <c r="E122" s="259"/>
      <c r="F122" s="246" t="str">
        <f>E17</f>
        <v xml:space="preserve"> </v>
      </c>
      <c r="G122" s="259"/>
      <c r="H122" s="259"/>
      <c r="I122" s="257" t="s">
        <v>24</v>
      </c>
      <c r="J122" s="248" t="str">
        <f>E23</f>
        <v>Ing. arch. Rudolf Melčak, SKA</v>
      </c>
      <c r="K122" s="259"/>
      <c r="L122" s="39"/>
      <c r="S122" s="259"/>
      <c r="T122" s="259"/>
      <c r="U122" s="259"/>
      <c r="V122" s="259"/>
      <c r="W122" s="259"/>
      <c r="X122" s="259"/>
      <c r="Y122" s="259"/>
      <c r="Z122" s="259"/>
      <c r="AA122" s="259"/>
      <c r="AB122" s="259"/>
      <c r="AC122" s="259"/>
      <c r="AD122" s="259"/>
      <c r="AE122" s="259"/>
    </row>
    <row r="123" spans="1:63" s="184" customFormat="1" ht="15.2" customHeight="1" x14ac:dyDescent="0.2">
      <c r="A123" s="259"/>
      <c r="B123" s="187"/>
      <c r="C123" s="257" t="s">
        <v>23</v>
      </c>
      <c r="D123" s="259"/>
      <c r="E123" s="259"/>
      <c r="F123" s="246" t="str">
        <f>IF(E20="","",E20)</f>
        <v xml:space="preserve"> </v>
      </c>
      <c r="G123" s="259"/>
      <c r="H123" s="259"/>
      <c r="I123" s="257" t="s">
        <v>27</v>
      </c>
      <c r="J123" s="248" t="str">
        <f>E26</f>
        <v>Rosoft s.r.o.</v>
      </c>
      <c r="K123" s="259"/>
      <c r="L123" s="39"/>
      <c r="S123" s="259"/>
      <c r="T123" s="259"/>
      <c r="U123" s="259"/>
      <c r="V123" s="259"/>
      <c r="W123" s="259"/>
      <c r="X123" s="259"/>
      <c r="Y123" s="259"/>
      <c r="Z123" s="259"/>
      <c r="AA123" s="259"/>
      <c r="AB123" s="259"/>
      <c r="AC123" s="259"/>
      <c r="AD123" s="259"/>
      <c r="AE123" s="259"/>
    </row>
    <row r="124" spans="1:63" s="184" customFormat="1" ht="10.35" customHeight="1" x14ac:dyDescent="0.2">
      <c r="A124" s="259"/>
      <c r="B124" s="187"/>
      <c r="C124" s="259"/>
      <c r="D124" s="259"/>
      <c r="E124" s="259"/>
      <c r="F124" s="259"/>
      <c r="G124" s="259"/>
      <c r="H124" s="259"/>
      <c r="I124" s="259"/>
      <c r="J124" s="259"/>
      <c r="K124" s="259"/>
      <c r="L124" s="39"/>
      <c r="S124" s="259"/>
      <c r="T124" s="259"/>
      <c r="U124" s="259"/>
      <c r="V124" s="259"/>
      <c r="W124" s="259"/>
      <c r="X124" s="259"/>
      <c r="Y124" s="259"/>
      <c r="Z124" s="259"/>
      <c r="AA124" s="259"/>
      <c r="AB124" s="259"/>
      <c r="AC124" s="259"/>
      <c r="AD124" s="259"/>
      <c r="AE124" s="259"/>
    </row>
    <row r="125" spans="1:63" s="11" customFormat="1" ht="29.25" customHeight="1" x14ac:dyDescent="0.2">
      <c r="A125" s="126"/>
      <c r="B125" s="127"/>
      <c r="C125" s="128" t="s">
        <v>147</v>
      </c>
      <c r="D125" s="129" t="s">
        <v>55</v>
      </c>
      <c r="E125" s="129" t="s">
        <v>51</v>
      </c>
      <c r="F125" s="129" t="s">
        <v>52</v>
      </c>
      <c r="G125" s="129" t="s">
        <v>148</v>
      </c>
      <c r="H125" s="129" t="s">
        <v>149</v>
      </c>
      <c r="I125" s="129" t="s">
        <v>150</v>
      </c>
      <c r="J125" s="130" t="s">
        <v>138</v>
      </c>
      <c r="K125" s="131" t="s">
        <v>151</v>
      </c>
      <c r="L125" s="132"/>
      <c r="M125" s="59"/>
      <c r="N125" s="60"/>
      <c r="O125" s="60"/>
      <c r="P125" s="60"/>
      <c r="Q125" s="60"/>
      <c r="R125" s="60"/>
      <c r="S125" s="60"/>
      <c r="T125" s="61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</row>
    <row r="126" spans="1:63" s="184" customFormat="1" ht="22.9" customHeight="1" x14ac:dyDescent="0.25">
      <c r="A126" s="259"/>
      <c r="B126" s="187"/>
      <c r="C126" s="66" t="s">
        <v>139</v>
      </c>
      <c r="D126" s="259"/>
      <c r="E126" s="259"/>
      <c r="F126" s="259"/>
      <c r="G126" s="259"/>
      <c r="H126" s="259"/>
      <c r="I126" s="259"/>
      <c r="J126" s="133"/>
      <c r="K126" s="259"/>
      <c r="L126" s="187"/>
      <c r="M126" s="62"/>
      <c r="N126" s="53"/>
      <c r="O126" s="63"/>
      <c r="P126" s="134"/>
      <c r="Q126" s="63"/>
      <c r="R126" s="134"/>
      <c r="S126" s="63"/>
      <c r="T126" s="135"/>
      <c r="U126" s="259"/>
      <c r="V126" s="259"/>
      <c r="W126" s="259"/>
      <c r="X126" s="259"/>
      <c r="Y126" s="259"/>
      <c r="Z126" s="259"/>
      <c r="AA126" s="259"/>
      <c r="AB126" s="259"/>
      <c r="AC126" s="259"/>
      <c r="AD126" s="259"/>
      <c r="AE126" s="259"/>
      <c r="AT126" s="185" t="s">
        <v>69</v>
      </c>
      <c r="AU126" s="185" t="s">
        <v>140</v>
      </c>
      <c r="BK126" s="136">
        <f>BK127</f>
        <v>0</v>
      </c>
    </row>
    <row r="127" spans="1:63" s="12" customFormat="1" ht="25.9" customHeight="1" x14ac:dyDescent="0.2">
      <c r="B127" s="137"/>
      <c r="D127" s="138" t="s">
        <v>69</v>
      </c>
      <c r="E127" s="139" t="s">
        <v>69</v>
      </c>
      <c r="F127" s="139" t="s">
        <v>473</v>
      </c>
      <c r="J127" s="281"/>
      <c r="L127" s="628"/>
      <c r="M127" s="628"/>
      <c r="N127" s="628"/>
      <c r="O127" s="628"/>
      <c r="P127" s="628"/>
      <c r="Q127" s="628"/>
      <c r="R127" s="628"/>
      <c r="S127" s="628"/>
      <c r="T127" s="628"/>
      <c r="U127" s="628"/>
      <c r="V127" s="628"/>
      <c r="W127" s="628"/>
      <c r="X127" s="628"/>
      <c r="AR127" s="138" t="s">
        <v>77</v>
      </c>
      <c r="AT127" s="145" t="s">
        <v>69</v>
      </c>
      <c r="AU127" s="145" t="s">
        <v>70</v>
      </c>
      <c r="AY127" s="138" t="s">
        <v>160</v>
      </c>
      <c r="BK127" s="146">
        <f>BK128+BK175+BK183+BK194+BK211</f>
        <v>0</v>
      </c>
    </row>
    <row r="128" spans="1:63" s="12" customFormat="1" ht="22.9" customHeight="1" x14ac:dyDescent="0.2">
      <c r="B128" s="137"/>
      <c r="D128" s="138" t="s">
        <v>69</v>
      </c>
      <c r="E128" s="147" t="s">
        <v>474</v>
      </c>
      <c r="F128" s="147" t="s">
        <v>475</v>
      </c>
      <c r="J128" s="148"/>
      <c r="L128" s="137"/>
      <c r="M128" s="141"/>
      <c r="N128" s="142"/>
      <c r="O128" s="142"/>
      <c r="P128" s="143"/>
      <c r="Q128" s="142"/>
      <c r="R128" s="143"/>
      <c r="S128" s="142"/>
      <c r="T128" s="144"/>
      <c r="AR128" s="138" t="s">
        <v>77</v>
      </c>
      <c r="AT128" s="145" t="s">
        <v>69</v>
      </c>
      <c r="AU128" s="145" t="s">
        <v>77</v>
      </c>
      <c r="AY128" s="138" t="s">
        <v>160</v>
      </c>
      <c r="BK128" s="146">
        <f>SUM(BK129:BK174)</f>
        <v>0</v>
      </c>
    </row>
    <row r="129" spans="1:65" s="184" customFormat="1" ht="16.5" customHeight="1" x14ac:dyDescent="0.2">
      <c r="A129" s="259"/>
      <c r="B129" s="188"/>
      <c r="C129" s="189" t="s">
        <v>82</v>
      </c>
      <c r="D129" s="189" t="s">
        <v>162</v>
      </c>
      <c r="E129" s="151" t="s">
        <v>479</v>
      </c>
      <c r="F129" s="199" t="s">
        <v>3414</v>
      </c>
      <c r="G129" s="153" t="s">
        <v>266</v>
      </c>
      <c r="H129" s="459">
        <v>0</v>
      </c>
      <c r="I129" s="191"/>
      <c r="J129" s="191"/>
      <c r="K129" s="192"/>
      <c r="L129" s="187"/>
      <c r="M129" s="193"/>
      <c r="N129" s="194"/>
      <c r="O129" s="195"/>
      <c r="P129" s="195"/>
      <c r="Q129" s="195"/>
      <c r="R129" s="195"/>
      <c r="S129" s="195"/>
      <c r="T129" s="196"/>
      <c r="U129" s="259"/>
      <c r="V129" s="259"/>
      <c r="W129" s="259"/>
      <c r="X129" s="259"/>
      <c r="Y129" s="259"/>
      <c r="Z129" s="259"/>
      <c r="AA129" s="259"/>
      <c r="AB129" s="259"/>
      <c r="AC129" s="259"/>
      <c r="AD129" s="259"/>
      <c r="AE129" s="259"/>
      <c r="AR129" s="197" t="s">
        <v>478</v>
      </c>
      <c r="AT129" s="197" t="s">
        <v>162</v>
      </c>
      <c r="AU129" s="197" t="s">
        <v>82</v>
      </c>
      <c r="AY129" s="185" t="s">
        <v>160</v>
      </c>
      <c r="BE129" s="198">
        <f t="shared" ref="BE129:BE174" si="0">IF(N129="základná",J129,0)</f>
        <v>0</v>
      </c>
      <c r="BF129" s="198">
        <f t="shared" ref="BF129:BF174" si="1">IF(N129="znížená",J129,0)</f>
        <v>0</v>
      </c>
      <c r="BG129" s="198">
        <f t="shared" ref="BG129:BG174" si="2">IF(N129="zákl. prenesená",J129,0)</f>
        <v>0</v>
      </c>
      <c r="BH129" s="198">
        <f t="shared" ref="BH129:BH174" si="3">IF(N129="zníž. prenesená",J129,0)</f>
        <v>0</v>
      </c>
      <c r="BI129" s="198">
        <f t="shared" ref="BI129:BI174" si="4">IF(N129="nulová",J129,0)</f>
        <v>0</v>
      </c>
      <c r="BJ129" s="185" t="s">
        <v>82</v>
      </c>
      <c r="BK129" s="198">
        <f t="shared" ref="BK129:BK174" si="5">ROUND(I129*H129,2)</f>
        <v>0</v>
      </c>
      <c r="BL129" s="185" t="s">
        <v>478</v>
      </c>
      <c r="BM129" s="197" t="s">
        <v>118</v>
      </c>
    </row>
    <row r="130" spans="1:65" s="184" customFormat="1" ht="32.25" customHeight="1" x14ac:dyDescent="0.2">
      <c r="A130" s="259"/>
      <c r="B130" s="188"/>
      <c r="C130" s="189" t="s">
        <v>87</v>
      </c>
      <c r="D130" s="189" t="s">
        <v>162</v>
      </c>
      <c r="E130" s="151" t="s">
        <v>480</v>
      </c>
      <c r="F130" s="199" t="s">
        <v>3416</v>
      </c>
      <c r="G130" s="153" t="s">
        <v>266</v>
      </c>
      <c r="H130" s="459">
        <v>0</v>
      </c>
      <c r="I130" s="191"/>
      <c r="J130" s="191"/>
      <c r="K130" s="192"/>
      <c r="L130" s="187"/>
      <c r="M130" s="193"/>
      <c r="N130" s="194"/>
      <c r="O130" s="195"/>
      <c r="P130" s="195"/>
      <c r="Q130" s="195"/>
      <c r="R130" s="195"/>
      <c r="S130" s="195"/>
      <c r="T130" s="196"/>
      <c r="U130" s="259"/>
      <c r="V130" s="259"/>
      <c r="W130" s="259"/>
      <c r="X130" s="259"/>
      <c r="Y130" s="627"/>
      <c r="Z130" s="627"/>
      <c r="AA130" s="627"/>
      <c r="AB130" s="627"/>
      <c r="AC130" s="259"/>
      <c r="AD130" s="259"/>
      <c r="AE130" s="259"/>
      <c r="AR130" s="197" t="s">
        <v>478</v>
      </c>
      <c r="AT130" s="197" t="s">
        <v>162</v>
      </c>
      <c r="AU130" s="197" t="s">
        <v>82</v>
      </c>
      <c r="AY130" s="185" t="s">
        <v>160</v>
      </c>
      <c r="BE130" s="198">
        <f t="shared" si="0"/>
        <v>0</v>
      </c>
      <c r="BF130" s="198">
        <f t="shared" si="1"/>
        <v>0</v>
      </c>
      <c r="BG130" s="198">
        <f t="shared" si="2"/>
        <v>0</v>
      </c>
      <c r="BH130" s="198">
        <f t="shared" si="3"/>
        <v>0</v>
      </c>
      <c r="BI130" s="198">
        <f t="shared" si="4"/>
        <v>0</v>
      </c>
      <c r="BJ130" s="185" t="s">
        <v>82</v>
      </c>
      <c r="BK130" s="198">
        <f t="shared" si="5"/>
        <v>0</v>
      </c>
      <c r="BL130" s="185" t="s">
        <v>478</v>
      </c>
      <c r="BM130" s="197" t="s">
        <v>165</v>
      </c>
    </row>
    <row r="131" spans="1:65" s="184" customFormat="1" ht="16.5" customHeight="1" x14ac:dyDescent="0.2">
      <c r="A131" s="259"/>
      <c r="B131" s="188"/>
      <c r="C131" s="189" t="s">
        <v>165</v>
      </c>
      <c r="D131" s="189" t="s">
        <v>162</v>
      </c>
      <c r="E131" s="151" t="s">
        <v>2262</v>
      </c>
      <c r="F131" s="152" t="s">
        <v>2263</v>
      </c>
      <c r="G131" s="153" t="s">
        <v>266</v>
      </c>
      <c r="H131" s="190">
        <v>2</v>
      </c>
      <c r="I131" s="191"/>
      <c r="J131" s="191"/>
      <c r="K131" s="192"/>
      <c r="L131" s="187"/>
      <c r="M131" s="193"/>
      <c r="N131" s="194"/>
      <c r="O131" s="195"/>
      <c r="P131" s="195"/>
      <c r="Q131" s="195"/>
      <c r="R131" s="195"/>
      <c r="S131" s="195"/>
      <c r="T131" s="196"/>
      <c r="U131" s="259"/>
      <c r="V131" s="259"/>
      <c r="W131" s="259"/>
      <c r="X131" s="259"/>
      <c r="Y131" s="627"/>
      <c r="Z131" s="627"/>
      <c r="AA131" s="627"/>
      <c r="AB131" s="627"/>
      <c r="AC131" s="259"/>
      <c r="AD131" s="259"/>
      <c r="AE131" s="259"/>
      <c r="AR131" s="197" t="s">
        <v>478</v>
      </c>
      <c r="AT131" s="197" t="s">
        <v>162</v>
      </c>
      <c r="AU131" s="197" t="s">
        <v>82</v>
      </c>
      <c r="AY131" s="185" t="s">
        <v>160</v>
      </c>
      <c r="BE131" s="198">
        <f t="shared" si="0"/>
        <v>0</v>
      </c>
      <c r="BF131" s="198">
        <f t="shared" si="1"/>
        <v>0</v>
      </c>
      <c r="BG131" s="198">
        <f t="shared" si="2"/>
        <v>0</v>
      </c>
      <c r="BH131" s="198">
        <f t="shared" si="3"/>
        <v>0</v>
      </c>
      <c r="BI131" s="198">
        <f t="shared" si="4"/>
        <v>0</v>
      </c>
      <c r="BJ131" s="185" t="s">
        <v>82</v>
      </c>
      <c r="BK131" s="198">
        <f t="shared" si="5"/>
        <v>0</v>
      </c>
      <c r="BL131" s="185" t="s">
        <v>478</v>
      </c>
      <c r="BM131" s="197" t="s">
        <v>192</v>
      </c>
    </row>
    <row r="132" spans="1:65" s="184" customFormat="1" ht="16.5" customHeight="1" x14ac:dyDescent="0.2">
      <c r="A132" s="259"/>
      <c r="B132" s="188"/>
      <c r="C132" s="189" t="s">
        <v>180</v>
      </c>
      <c r="D132" s="189" t="s">
        <v>162</v>
      </c>
      <c r="E132" s="151" t="s">
        <v>483</v>
      </c>
      <c r="F132" s="152" t="s">
        <v>484</v>
      </c>
      <c r="G132" s="153" t="s">
        <v>266</v>
      </c>
      <c r="H132" s="190">
        <v>52</v>
      </c>
      <c r="I132" s="191"/>
      <c r="J132" s="191"/>
      <c r="K132" s="192"/>
      <c r="L132" s="187"/>
      <c r="M132" s="193"/>
      <c r="N132" s="194"/>
      <c r="O132" s="195"/>
      <c r="P132" s="195"/>
      <c r="Q132" s="195"/>
      <c r="R132" s="195"/>
      <c r="S132" s="195"/>
      <c r="T132" s="196"/>
      <c r="U132" s="259"/>
      <c r="V132" s="259"/>
      <c r="W132" s="259"/>
      <c r="X132" s="259"/>
      <c r="Y132" s="259"/>
      <c r="Z132" s="259"/>
      <c r="AA132" s="259"/>
      <c r="AB132" s="259"/>
      <c r="AC132" s="259"/>
      <c r="AD132" s="259"/>
      <c r="AE132" s="259"/>
      <c r="AR132" s="197" t="s">
        <v>478</v>
      </c>
      <c r="AT132" s="197" t="s">
        <v>162</v>
      </c>
      <c r="AU132" s="197" t="s">
        <v>82</v>
      </c>
      <c r="AY132" s="185" t="s">
        <v>160</v>
      </c>
      <c r="BE132" s="198">
        <f t="shared" si="0"/>
        <v>0</v>
      </c>
      <c r="BF132" s="198">
        <f t="shared" si="1"/>
        <v>0</v>
      </c>
      <c r="BG132" s="198">
        <f t="shared" si="2"/>
        <v>0</v>
      </c>
      <c r="BH132" s="198">
        <f t="shared" si="3"/>
        <v>0</v>
      </c>
      <c r="BI132" s="198">
        <f t="shared" si="4"/>
        <v>0</v>
      </c>
      <c r="BJ132" s="185" t="s">
        <v>82</v>
      </c>
      <c r="BK132" s="198">
        <f t="shared" si="5"/>
        <v>0</v>
      </c>
      <c r="BL132" s="185" t="s">
        <v>478</v>
      </c>
      <c r="BM132" s="197" t="s">
        <v>205</v>
      </c>
    </row>
    <row r="133" spans="1:65" s="184" customFormat="1" ht="16.5" customHeight="1" x14ac:dyDescent="0.2">
      <c r="A133" s="259"/>
      <c r="B133" s="188"/>
      <c r="C133" s="189" t="s">
        <v>183</v>
      </c>
      <c r="D133" s="189" t="s">
        <v>162</v>
      </c>
      <c r="E133" s="151" t="s">
        <v>485</v>
      </c>
      <c r="F133" s="152" t="s">
        <v>486</v>
      </c>
      <c r="G133" s="153" t="s">
        <v>266</v>
      </c>
      <c r="H133" s="190">
        <v>67</v>
      </c>
      <c r="I133" s="191"/>
      <c r="J133" s="191"/>
      <c r="K133" s="192"/>
      <c r="L133" s="187"/>
      <c r="M133" s="193"/>
      <c r="N133" s="194"/>
      <c r="O133" s="195"/>
      <c r="P133" s="195"/>
      <c r="Q133" s="195"/>
      <c r="R133" s="195"/>
      <c r="S133" s="195"/>
      <c r="T133" s="196"/>
      <c r="U133" s="259"/>
      <c r="V133" s="259"/>
      <c r="W133" s="259"/>
      <c r="X133" s="259"/>
      <c r="Y133" s="259"/>
      <c r="Z133" s="259"/>
      <c r="AA133" s="259"/>
      <c r="AB133" s="259"/>
      <c r="AC133" s="259"/>
      <c r="AD133" s="259"/>
      <c r="AE133" s="259"/>
      <c r="AR133" s="197" t="s">
        <v>478</v>
      </c>
      <c r="AT133" s="197" t="s">
        <v>162</v>
      </c>
      <c r="AU133" s="197" t="s">
        <v>82</v>
      </c>
      <c r="AY133" s="185" t="s">
        <v>160</v>
      </c>
      <c r="BE133" s="198">
        <f t="shared" si="0"/>
        <v>0</v>
      </c>
      <c r="BF133" s="198">
        <f t="shared" si="1"/>
        <v>0</v>
      </c>
      <c r="BG133" s="198">
        <f t="shared" si="2"/>
        <v>0</v>
      </c>
      <c r="BH133" s="198">
        <f t="shared" si="3"/>
        <v>0</v>
      </c>
      <c r="BI133" s="198">
        <f t="shared" si="4"/>
        <v>0</v>
      </c>
      <c r="BJ133" s="185" t="s">
        <v>82</v>
      </c>
      <c r="BK133" s="198">
        <f t="shared" si="5"/>
        <v>0</v>
      </c>
      <c r="BL133" s="185" t="s">
        <v>478</v>
      </c>
      <c r="BM133" s="197" t="s">
        <v>211</v>
      </c>
    </row>
    <row r="134" spans="1:65" s="184" customFormat="1" ht="16.5" customHeight="1" x14ac:dyDescent="0.2">
      <c r="A134" s="259"/>
      <c r="B134" s="188"/>
      <c r="C134" s="189" t="s">
        <v>186</v>
      </c>
      <c r="D134" s="189" t="s">
        <v>162</v>
      </c>
      <c r="E134" s="151" t="s">
        <v>487</v>
      </c>
      <c r="F134" s="152" t="s">
        <v>488</v>
      </c>
      <c r="G134" s="153" t="s">
        <v>266</v>
      </c>
      <c r="H134" s="190">
        <v>70</v>
      </c>
      <c r="I134" s="191"/>
      <c r="J134" s="191"/>
      <c r="K134" s="192"/>
      <c r="L134" s="187"/>
      <c r="M134" s="193"/>
      <c r="N134" s="194"/>
      <c r="O134" s="195"/>
      <c r="P134" s="195"/>
      <c r="Q134" s="195"/>
      <c r="R134" s="195"/>
      <c r="S134" s="195"/>
      <c r="T134" s="196"/>
      <c r="U134" s="259"/>
      <c r="V134" s="259"/>
      <c r="W134" s="259"/>
      <c r="X134" s="259"/>
      <c r="Y134" s="259"/>
      <c r="Z134" s="259"/>
      <c r="AA134" s="259"/>
      <c r="AB134" s="259"/>
      <c r="AC134" s="259"/>
      <c r="AD134" s="259"/>
      <c r="AE134" s="259"/>
      <c r="AR134" s="197" t="s">
        <v>478</v>
      </c>
      <c r="AT134" s="197" t="s">
        <v>162</v>
      </c>
      <c r="AU134" s="197" t="s">
        <v>82</v>
      </c>
      <c r="AY134" s="185" t="s">
        <v>160</v>
      </c>
      <c r="BE134" s="198">
        <f t="shared" si="0"/>
        <v>0</v>
      </c>
      <c r="BF134" s="198">
        <f t="shared" si="1"/>
        <v>0</v>
      </c>
      <c r="BG134" s="198">
        <f t="shared" si="2"/>
        <v>0</v>
      </c>
      <c r="BH134" s="198">
        <f t="shared" si="3"/>
        <v>0</v>
      </c>
      <c r="BI134" s="198">
        <f t="shared" si="4"/>
        <v>0</v>
      </c>
      <c r="BJ134" s="185" t="s">
        <v>82</v>
      </c>
      <c r="BK134" s="198">
        <f t="shared" si="5"/>
        <v>0</v>
      </c>
      <c r="BL134" s="185" t="s">
        <v>478</v>
      </c>
      <c r="BM134" s="197" t="s">
        <v>7</v>
      </c>
    </row>
    <row r="135" spans="1:65" s="184" customFormat="1" ht="16.5" customHeight="1" x14ac:dyDescent="0.2">
      <c r="A135" s="259"/>
      <c r="B135" s="188"/>
      <c r="C135" s="189" t="s">
        <v>189</v>
      </c>
      <c r="D135" s="189" t="s">
        <v>162</v>
      </c>
      <c r="E135" s="151" t="s">
        <v>2264</v>
      </c>
      <c r="F135" s="152" t="s">
        <v>2265</v>
      </c>
      <c r="G135" s="153" t="s">
        <v>266</v>
      </c>
      <c r="H135" s="190">
        <v>9</v>
      </c>
      <c r="I135" s="191"/>
      <c r="J135" s="191"/>
      <c r="K135" s="192"/>
      <c r="L135" s="187"/>
      <c r="M135" s="193"/>
      <c r="N135" s="194"/>
      <c r="O135" s="195"/>
      <c r="P135" s="195"/>
      <c r="Q135" s="195"/>
      <c r="R135" s="195"/>
      <c r="S135" s="195"/>
      <c r="T135" s="196"/>
      <c r="U135" s="259"/>
      <c r="V135" s="259"/>
      <c r="W135" s="259"/>
      <c r="X135" s="259"/>
      <c r="Y135" s="259"/>
      <c r="Z135" s="259"/>
      <c r="AA135" s="259"/>
      <c r="AB135" s="259"/>
      <c r="AC135" s="259"/>
      <c r="AD135" s="259"/>
      <c r="AE135" s="259"/>
      <c r="AR135" s="197" t="s">
        <v>478</v>
      </c>
      <c r="AT135" s="197" t="s">
        <v>162</v>
      </c>
      <c r="AU135" s="197" t="s">
        <v>82</v>
      </c>
      <c r="AY135" s="185" t="s">
        <v>160</v>
      </c>
      <c r="BE135" s="198">
        <f t="shared" si="0"/>
        <v>0</v>
      </c>
      <c r="BF135" s="198">
        <f t="shared" si="1"/>
        <v>0</v>
      </c>
      <c r="BG135" s="198">
        <f t="shared" si="2"/>
        <v>0</v>
      </c>
      <c r="BH135" s="198">
        <f t="shared" si="3"/>
        <v>0</v>
      </c>
      <c r="BI135" s="198">
        <f t="shared" si="4"/>
        <v>0</v>
      </c>
      <c r="BJ135" s="185" t="s">
        <v>82</v>
      </c>
      <c r="BK135" s="198">
        <f t="shared" si="5"/>
        <v>0</v>
      </c>
      <c r="BL135" s="185" t="s">
        <v>478</v>
      </c>
      <c r="BM135" s="197" t="s">
        <v>274</v>
      </c>
    </row>
    <row r="136" spans="1:65" s="184" customFormat="1" ht="21.75" customHeight="1" x14ac:dyDescent="0.2">
      <c r="A136" s="259"/>
      <c r="B136" s="188"/>
      <c r="C136" s="189" t="s">
        <v>192</v>
      </c>
      <c r="D136" s="189" t="s">
        <v>162</v>
      </c>
      <c r="E136" s="151" t="s">
        <v>489</v>
      </c>
      <c r="F136" s="152" t="s">
        <v>490</v>
      </c>
      <c r="G136" s="153" t="s">
        <v>266</v>
      </c>
      <c r="H136" s="190">
        <v>29</v>
      </c>
      <c r="I136" s="191"/>
      <c r="J136" s="191"/>
      <c r="K136" s="192"/>
      <c r="L136" s="187"/>
      <c r="M136" s="193"/>
      <c r="N136" s="194"/>
      <c r="O136" s="195"/>
      <c r="P136" s="195"/>
      <c r="Q136" s="195"/>
      <c r="R136" s="195"/>
      <c r="S136" s="195"/>
      <c r="T136" s="196"/>
      <c r="U136" s="259"/>
      <c r="V136" s="259"/>
      <c r="W136" s="259"/>
      <c r="X136" s="259"/>
      <c r="Y136" s="259"/>
      <c r="Z136" s="259"/>
      <c r="AA136" s="259"/>
      <c r="AB136" s="259"/>
      <c r="AC136" s="259"/>
      <c r="AD136" s="259"/>
      <c r="AE136" s="259"/>
      <c r="AR136" s="197" t="s">
        <v>478</v>
      </c>
      <c r="AT136" s="197" t="s">
        <v>162</v>
      </c>
      <c r="AU136" s="197" t="s">
        <v>82</v>
      </c>
      <c r="AY136" s="185" t="s">
        <v>160</v>
      </c>
      <c r="BE136" s="198">
        <f t="shared" si="0"/>
        <v>0</v>
      </c>
      <c r="BF136" s="198">
        <f t="shared" si="1"/>
        <v>0</v>
      </c>
      <c r="BG136" s="198">
        <f t="shared" si="2"/>
        <v>0</v>
      </c>
      <c r="BH136" s="198">
        <f t="shared" si="3"/>
        <v>0</v>
      </c>
      <c r="BI136" s="198">
        <f t="shared" si="4"/>
        <v>0</v>
      </c>
      <c r="BJ136" s="185" t="s">
        <v>82</v>
      </c>
      <c r="BK136" s="198">
        <f t="shared" si="5"/>
        <v>0</v>
      </c>
      <c r="BL136" s="185" t="s">
        <v>478</v>
      </c>
      <c r="BM136" s="197" t="s">
        <v>279</v>
      </c>
    </row>
    <row r="137" spans="1:65" s="184" customFormat="1" ht="21.75" customHeight="1" x14ac:dyDescent="0.2">
      <c r="A137" s="259"/>
      <c r="B137" s="188"/>
      <c r="C137" s="189" t="s">
        <v>196</v>
      </c>
      <c r="D137" s="189" t="s">
        <v>162</v>
      </c>
      <c r="E137" s="151" t="s">
        <v>491</v>
      </c>
      <c r="F137" s="152" t="s">
        <v>492</v>
      </c>
      <c r="G137" s="153" t="s">
        <v>266</v>
      </c>
      <c r="H137" s="190">
        <v>1</v>
      </c>
      <c r="I137" s="191"/>
      <c r="J137" s="191"/>
      <c r="K137" s="192"/>
      <c r="L137" s="187"/>
      <c r="M137" s="193"/>
      <c r="N137" s="194"/>
      <c r="O137" s="195"/>
      <c r="P137" s="195"/>
      <c r="Q137" s="195"/>
      <c r="R137" s="195"/>
      <c r="S137" s="195"/>
      <c r="T137" s="196"/>
      <c r="U137" s="259"/>
      <c r="V137" s="259"/>
      <c r="W137" s="259"/>
      <c r="X137" s="259"/>
      <c r="Y137" s="259"/>
      <c r="Z137" s="259"/>
      <c r="AA137" s="259"/>
      <c r="AB137" s="259"/>
      <c r="AC137" s="259"/>
      <c r="AD137" s="259"/>
      <c r="AE137" s="259"/>
      <c r="AR137" s="197" t="s">
        <v>478</v>
      </c>
      <c r="AT137" s="197" t="s">
        <v>162</v>
      </c>
      <c r="AU137" s="197" t="s">
        <v>82</v>
      </c>
      <c r="AY137" s="185" t="s">
        <v>160</v>
      </c>
      <c r="BE137" s="198">
        <f t="shared" si="0"/>
        <v>0</v>
      </c>
      <c r="BF137" s="198">
        <f t="shared" si="1"/>
        <v>0</v>
      </c>
      <c r="BG137" s="198">
        <f t="shared" si="2"/>
        <v>0</v>
      </c>
      <c r="BH137" s="198">
        <f t="shared" si="3"/>
        <v>0</v>
      </c>
      <c r="BI137" s="198">
        <f t="shared" si="4"/>
        <v>0</v>
      </c>
      <c r="BJ137" s="185" t="s">
        <v>82</v>
      </c>
      <c r="BK137" s="198">
        <f t="shared" si="5"/>
        <v>0</v>
      </c>
      <c r="BL137" s="185" t="s">
        <v>478</v>
      </c>
      <c r="BM137" s="197" t="s">
        <v>284</v>
      </c>
    </row>
    <row r="138" spans="1:65" s="184" customFormat="1" ht="16.5" customHeight="1" x14ac:dyDescent="0.2">
      <c r="A138" s="259"/>
      <c r="B138" s="188"/>
      <c r="C138" s="189" t="s">
        <v>202</v>
      </c>
      <c r="D138" s="189" t="s">
        <v>162</v>
      </c>
      <c r="E138" s="151" t="s">
        <v>2266</v>
      </c>
      <c r="F138" s="152" t="s">
        <v>2267</v>
      </c>
      <c r="G138" s="153" t="s">
        <v>266</v>
      </c>
      <c r="H138" s="190">
        <v>1</v>
      </c>
      <c r="I138" s="191"/>
      <c r="J138" s="191"/>
      <c r="K138" s="192"/>
      <c r="L138" s="187"/>
      <c r="M138" s="193"/>
      <c r="N138" s="194"/>
      <c r="O138" s="195"/>
      <c r="P138" s="195"/>
      <c r="Q138" s="195"/>
      <c r="R138" s="195"/>
      <c r="S138" s="195"/>
      <c r="T138" s="196"/>
      <c r="U138" s="259"/>
      <c r="V138" s="259"/>
      <c r="W138" s="259"/>
      <c r="X138" s="259"/>
      <c r="Y138" s="259"/>
      <c r="Z138" s="259"/>
      <c r="AA138" s="259"/>
      <c r="AB138" s="259"/>
      <c r="AC138" s="259"/>
      <c r="AD138" s="259"/>
      <c r="AE138" s="259"/>
      <c r="AR138" s="197" t="s">
        <v>478</v>
      </c>
      <c r="AT138" s="197" t="s">
        <v>162</v>
      </c>
      <c r="AU138" s="197" t="s">
        <v>82</v>
      </c>
      <c r="AY138" s="185" t="s">
        <v>160</v>
      </c>
      <c r="BE138" s="198">
        <f t="shared" si="0"/>
        <v>0</v>
      </c>
      <c r="BF138" s="198">
        <f t="shared" si="1"/>
        <v>0</v>
      </c>
      <c r="BG138" s="198">
        <f t="shared" si="2"/>
        <v>0</v>
      </c>
      <c r="BH138" s="198">
        <f t="shared" si="3"/>
        <v>0</v>
      </c>
      <c r="BI138" s="198">
        <f t="shared" si="4"/>
        <v>0</v>
      </c>
      <c r="BJ138" s="185" t="s">
        <v>82</v>
      </c>
      <c r="BK138" s="198">
        <f t="shared" si="5"/>
        <v>0</v>
      </c>
      <c r="BL138" s="185" t="s">
        <v>478</v>
      </c>
      <c r="BM138" s="197" t="s">
        <v>296</v>
      </c>
    </row>
    <row r="139" spans="1:65" s="184" customFormat="1" ht="16.5" customHeight="1" x14ac:dyDescent="0.2">
      <c r="A139" s="259"/>
      <c r="B139" s="188"/>
      <c r="C139" s="189" t="s">
        <v>208</v>
      </c>
      <c r="D139" s="189" t="s">
        <v>162</v>
      </c>
      <c r="E139" s="151" t="s">
        <v>493</v>
      </c>
      <c r="F139" s="152" t="s">
        <v>494</v>
      </c>
      <c r="G139" s="153" t="s">
        <v>266</v>
      </c>
      <c r="H139" s="190">
        <v>725</v>
      </c>
      <c r="I139" s="191"/>
      <c r="J139" s="191"/>
      <c r="K139" s="192"/>
      <c r="L139" s="187"/>
      <c r="M139" s="193"/>
      <c r="N139" s="194"/>
      <c r="O139" s="195"/>
      <c r="P139" s="195"/>
      <c r="Q139" s="195"/>
      <c r="R139" s="195"/>
      <c r="S139" s="195"/>
      <c r="T139" s="196"/>
      <c r="U139" s="259"/>
      <c r="V139" s="259"/>
      <c r="W139" s="259"/>
      <c r="X139" s="259"/>
      <c r="Y139" s="259"/>
      <c r="Z139" s="259"/>
      <c r="AA139" s="259"/>
      <c r="AB139" s="259"/>
      <c r="AC139" s="259"/>
      <c r="AD139" s="259"/>
      <c r="AE139" s="259"/>
      <c r="AR139" s="197" t="s">
        <v>478</v>
      </c>
      <c r="AT139" s="197" t="s">
        <v>162</v>
      </c>
      <c r="AU139" s="197" t="s">
        <v>82</v>
      </c>
      <c r="AY139" s="185" t="s">
        <v>160</v>
      </c>
      <c r="BE139" s="198">
        <f t="shared" si="0"/>
        <v>0</v>
      </c>
      <c r="BF139" s="198">
        <f t="shared" si="1"/>
        <v>0</v>
      </c>
      <c r="BG139" s="198">
        <f t="shared" si="2"/>
        <v>0</v>
      </c>
      <c r="BH139" s="198">
        <f t="shared" si="3"/>
        <v>0</v>
      </c>
      <c r="BI139" s="198">
        <f t="shared" si="4"/>
        <v>0</v>
      </c>
      <c r="BJ139" s="185" t="s">
        <v>82</v>
      </c>
      <c r="BK139" s="198">
        <f t="shared" si="5"/>
        <v>0</v>
      </c>
      <c r="BL139" s="185" t="s">
        <v>478</v>
      </c>
      <c r="BM139" s="197" t="s">
        <v>310</v>
      </c>
    </row>
    <row r="140" spans="1:65" s="184" customFormat="1" ht="16.5" customHeight="1" x14ac:dyDescent="0.2">
      <c r="A140" s="259"/>
      <c r="B140" s="188"/>
      <c r="C140" s="189" t="s">
        <v>211</v>
      </c>
      <c r="D140" s="189" t="s">
        <v>162</v>
      </c>
      <c r="E140" s="151" t="s">
        <v>495</v>
      </c>
      <c r="F140" s="152" t="s">
        <v>496</v>
      </c>
      <c r="G140" s="153" t="s">
        <v>266</v>
      </c>
      <c r="H140" s="190">
        <v>1</v>
      </c>
      <c r="I140" s="191"/>
      <c r="J140" s="191"/>
      <c r="K140" s="192"/>
      <c r="L140" s="187"/>
      <c r="M140" s="193"/>
      <c r="N140" s="194"/>
      <c r="O140" s="195"/>
      <c r="P140" s="195"/>
      <c r="Q140" s="195"/>
      <c r="R140" s="195"/>
      <c r="S140" s="195"/>
      <c r="T140" s="196"/>
      <c r="U140" s="259"/>
      <c r="V140" s="259"/>
      <c r="W140" s="259"/>
      <c r="X140" s="259"/>
      <c r="Y140" s="259"/>
      <c r="Z140" s="259"/>
      <c r="AA140" s="259"/>
      <c r="AB140" s="259"/>
      <c r="AC140" s="259"/>
      <c r="AD140" s="259"/>
      <c r="AE140" s="259"/>
      <c r="AR140" s="197" t="s">
        <v>478</v>
      </c>
      <c r="AT140" s="197" t="s">
        <v>162</v>
      </c>
      <c r="AU140" s="197" t="s">
        <v>82</v>
      </c>
      <c r="AY140" s="185" t="s">
        <v>160</v>
      </c>
      <c r="BE140" s="198">
        <f t="shared" si="0"/>
        <v>0</v>
      </c>
      <c r="BF140" s="198">
        <f t="shared" si="1"/>
        <v>0</v>
      </c>
      <c r="BG140" s="198">
        <f t="shared" si="2"/>
        <v>0</v>
      </c>
      <c r="BH140" s="198">
        <f t="shared" si="3"/>
        <v>0</v>
      </c>
      <c r="BI140" s="198">
        <f t="shared" si="4"/>
        <v>0</v>
      </c>
      <c r="BJ140" s="185" t="s">
        <v>82</v>
      </c>
      <c r="BK140" s="198">
        <f t="shared" si="5"/>
        <v>0</v>
      </c>
      <c r="BL140" s="185" t="s">
        <v>478</v>
      </c>
      <c r="BM140" s="197" t="s">
        <v>316</v>
      </c>
    </row>
    <row r="141" spans="1:65" s="184" customFormat="1" ht="21.75" customHeight="1" x14ac:dyDescent="0.2">
      <c r="A141" s="259"/>
      <c r="B141" s="188"/>
      <c r="C141" s="189" t="s">
        <v>7</v>
      </c>
      <c r="D141" s="189" t="s">
        <v>162</v>
      </c>
      <c r="E141" s="151" t="s">
        <v>497</v>
      </c>
      <c r="F141" s="152" t="s">
        <v>498</v>
      </c>
      <c r="G141" s="153" t="s">
        <v>266</v>
      </c>
      <c r="H141" s="190">
        <v>450</v>
      </c>
      <c r="I141" s="191"/>
      <c r="J141" s="191"/>
      <c r="K141" s="192"/>
      <c r="L141" s="187"/>
      <c r="M141" s="193"/>
      <c r="N141" s="194"/>
      <c r="O141" s="195"/>
      <c r="P141" s="195"/>
      <c r="Q141" s="195"/>
      <c r="R141" s="195"/>
      <c r="S141" s="195"/>
      <c r="T141" s="196"/>
      <c r="U141" s="259"/>
      <c r="V141" s="259"/>
      <c r="W141" s="259"/>
      <c r="X141" s="259"/>
      <c r="Y141" s="259"/>
      <c r="Z141" s="259"/>
      <c r="AA141" s="259"/>
      <c r="AB141" s="259"/>
      <c r="AC141" s="259"/>
      <c r="AD141" s="259"/>
      <c r="AE141" s="259"/>
      <c r="AR141" s="197" t="s">
        <v>478</v>
      </c>
      <c r="AT141" s="197" t="s">
        <v>162</v>
      </c>
      <c r="AU141" s="197" t="s">
        <v>82</v>
      </c>
      <c r="AY141" s="185" t="s">
        <v>160</v>
      </c>
      <c r="BE141" s="198">
        <f t="shared" si="0"/>
        <v>0</v>
      </c>
      <c r="BF141" s="198">
        <f t="shared" si="1"/>
        <v>0</v>
      </c>
      <c r="BG141" s="198">
        <f t="shared" si="2"/>
        <v>0</v>
      </c>
      <c r="BH141" s="198">
        <f t="shared" si="3"/>
        <v>0</v>
      </c>
      <c r="BI141" s="198">
        <f t="shared" si="4"/>
        <v>0</v>
      </c>
      <c r="BJ141" s="185" t="s">
        <v>82</v>
      </c>
      <c r="BK141" s="198">
        <f t="shared" si="5"/>
        <v>0</v>
      </c>
      <c r="BL141" s="185" t="s">
        <v>478</v>
      </c>
      <c r="BM141" s="197" t="s">
        <v>328</v>
      </c>
    </row>
    <row r="142" spans="1:65" s="184" customFormat="1" ht="21.75" customHeight="1" x14ac:dyDescent="0.2">
      <c r="A142" s="259"/>
      <c r="B142" s="188"/>
      <c r="C142" s="189" t="s">
        <v>271</v>
      </c>
      <c r="D142" s="189" t="s">
        <v>162</v>
      </c>
      <c r="E142" s="151" t="s">
        <v>499</v>
      </c>
      <c r="F142" s="152" t="s">
        <v>500</v>
      </c>
      <c r="G142" s="153" t="s">
        <v>266</v>
      </c>
      <c r="H142" s="190">
        <v>48</v>
      </c>
      <c r="I142" s="191"/>
      <c r="J142" s="191"/>
      <c r="K142" s="192"/>
      <c r="L142" s="187"/>
      <c r="M142" s="193"/>
      <c r="N142" s="194"/>
      <c r="O142" s="195"/>
      <c r="P142" s="195"/>
      <c r="Q142" s="195"/>
      <c r="R142" s="195"/>
      <c r="S142" s="195"/>
      <c r="T142" s="196"/>
      <c r="U142" s="259"/>
      <c r="V142" s="259"/>
      <c r="W142" s="259"/>
      <c r="X142" s="259"/>
      <c r="Y142" s="259"/>
      <c r="Z142" s="259"/>
      <c r="AA142" s="259"/>
      <c r="AB142" s="259"/>
      <c r="AC142" s="259"/>
      <c r="AD142" s="259"/>
      <c r="AE142" s="259"/>
      <c r="AR142" s="197" t="s">
        <v>478</v>
      </c>
      <c r="AT142" s="197" t="s">
        <v>162</v>
      </c>
      <c r="AU142" s="197" t="s">
        <v>82</v>
      </c>
      <c r="AY142" s="185" t="s">
        <v>160</v>
      </c>
      <c r="BE142" s="198">
        <f t="shared" si="0"/>
        <v>0</v>
      </c>
      <c r="BF142" s="198">
        <f t="shared" si="1"/>
        <v>0</v>
      </c>
      <c r="BG142" s="198">
        <f t="shared" si="2"/>
        <v>0</v>
      </c>
      <c r="BH142" s="198">
        <f t="shared" si="3"/>
        <v>0</v>
      </c>
      <c r="BI142" s="198">
        <f t="shared" si="4"/>
        <v>0</v>
      </c>
      <c r="BJ142" s="185" t="s">
        <v>82</v>
      </c>
      <c r="BK142" s="198">
        <f t="shared" si="5"/>
        <v>0</v>
      </c>
      <c r="BL142" s="185" t="s">
        <v>478</v>
      </c>
      <c r="BM142" s="197" t="s">
        <v>334</v>
      </c>
    </row>
    <row r="143" spans="1:65" s="184" customFormat="1" ht="16.5" customHeight="1" x14ac:dyDescent="0.2">
      <c r="A143" s="259"/>
      <c r="B143" s="188"/>
      <c r="C143" s="189" t="s">
        <v>274</v>
      </c>
      <c r="D143" s="189" t="s">
        <v>162</v>
      </c>
      <c r="E143" s="151" t="s">
        <v>501</v>
      </c>
      <c r="F143" s="152" t="s">
        <v>502</v>
      </c>
      <c r="G143" s="153" t="s">
        <v>266</v>
      </c>
      <c r="H143" s="190">
        <v>980</v>
      </c>
      <c r="I143" s="191"/>
      <c r="J143" s="191"/>
      <c r="K143" s="192"/>
      <c r="L143" s="187"/>
      <c r="M143" s="193"/>
      <c r="N143" s="194"/>
      <c r="O143" s="195"/>
      <c r="P143" s="195"/>
      <c r="Q143" s="195"/>
      <c r="R143" s="195"/>
      <c r="S143" s="195"/>
      <c r="T143" s="196"/>
      <c r="U143" s="259"/>
      <c r="V143" s="259"/>
      <c r="W143" s="259"/>
      <c r="X143" s="259"/>
      <c r="Y143" s="259"/>
      <c r="Z143" s="259"/>
      <c r="AA143" s="259"/>
      <c r="AB143" s="259"/>
      <c r="AC143" s="259"/>
      <c r="AD143" s="259"/>
      <c r="AE143" s="259"/>
      <c r="AR143" s="197" t="s">
        <v>478</v>
      </c>
      <c r="AT143" s="197" t="s">
        <v>162</v>
      </c>
      <c r="AU143" s="197" t="s">
        <v>82</v>
      </c>
      <c r="AY143" s="185" t="s">
        <v>160</v>
      </c>
      <c r="BE143" s="198">
        <f t="shared" si="0"/>
        <v>0</v>
      </c>
      <c r="BF143" s="198">
        <f t="shared" si="1"/>
        <v>0</v>
      </c>
      <c r="BG143" s="198">
        <f t="shared" si="2"/>
        <v>0</v>
      </c>
      <c r="BH143" s="198">
        <f t="shared" si="3"/>
        <v>0</v>
      </c>
      <c r="BI143" s="198">
        <f t="shared" si="4"/>
        <v>0</v>
      </c>
      <c r="BJ143" s="185" t="s">
        <v>82</v>
      </c>
      <c r="BK143" s="198">
        <f t="shared" si="5"/>
        <v>0</v>
      </c>
      <c r="BL143" s="185" t="s">
        <v>478</v>
      </c>
      <c r="BM143" s="197" t="s">
        <v>340</v>
      </c>
    </row>
    <row r="144" spans="1:65" s="184" customFormat="1" ht="16.5" customHeight="1" x14ac:dyDescent="0.2">
      <c r="A144" s="259"/>
      <c r="B144" s="188"/>
      <c r="C144" s="189" t="s">
        <v>276</v>
      </c>
      <c r="D144" s="189" t="s">
        <v>162</v>
      </c>
      <c r="E144" s="151" t="s">
        <v>503</v>
      </c>
      <c r="F144" s="152" t="s">
        <v>504</v>
      </c>
      <c r="G144" s="153" t="s">
        <v>266</v>
      </c>
      <c r="H144" s="190">
        <v>12</v>
      </c>
      <c r="I144" s="191"/>
      <c r="J144" s="191"/>
      <c r="K144" s="192"/>
      <c r="L144" s="187"/>
      <c r="M144" s="193"/>
      <c r="N144" s="194"/>
      <c r="O144" s="195"/>
      <c r="P144" s="195"/>
      <c r="Q144" s="195"/>
      <c r="R144" s="195"/>
      <c r="S144" s="195"/>
      <c r="T144" s="196"/>
      <c r="U144" s="259"/>
      <c r="V144" s="259"/>
      <c r="W144" s="259"/>
      <c r="X144" s="259"/>
      <c r="Y144" s="259"/>
      <c r="Z144" s="259"/>
      <c r="AA144" s="259"/>
      <c r="AB144" s="259"/>
      <c r="AC144" s="259"/>
      <c r="AD144" s="259"/>
      <c r="AE144" s="259"/>
      <c r="AR144" s="197" t="s">
        <v>478</v>
      </c>
      <c r="AT144" s="197" t="s">
        <v>162</v>
      </c>
      <c r="AU144" s="197" t="s">
        <v>82</v>
      </c>
      <c r="AY144" s="185" t="s">
        <v>160</v>
      </c>
      <c r="BE144" s="198">
        <f t="shared" si="0"/>
        <v>0</v>
      </c>
      <c r="BF144" s="198">
        <f t="shared" si="1"/>
        <v>0</v>
      </c>
      <c r="BG144" s="198">
        <f t="shared" si="2"/>
        <v>0</v>
      </c>
      <c r="BH144" s="198">
        <f t="shared" si="3"/>
        <v>0</v>
      </c>
      <c r="BI144" s="198">
        <f t="shared" si="4"/>
        <v>0</v>
      </c>
      <c r="BJ144" s="185" t="s">
        <v>82</v>
      </c>
      <c r="BK144" s="198">
        <f t="shared" si="5"/>
        <v>0</v>
      </c>
      <c r="BL144" s="185" t="s">
        <v>478</v>
      </c>
      <c r="BM144" s="197" t="s">
        <v>347</v>
      </c>
    </row>
    <row r="145" spans="1:65" s="184" customFormat="1" ht="16.5" customHeight="1" x14ac:dyDescent="0.2">
      <c r="A145" s="259"/>
      <c r="B145" s="188"/>
      <c r="C145" s="189" t="s">
        <v>279</v>
      </c>
      <c r="D145" s="189" t="s">
        <v>162</v>
      </c>
      <c r="E145" s="151" t="s">
        <v>505</v>
      </c>
      <c r="F145" s="152" t="s">
        <v>506</v>
      </c>
      <c r="G145" s="153" t="s">
        <v>266</v>
      </c>
      <c r="H145" s="190">
        <v>95</v>
      </c>
      <c r="I145" s="191"/>
      <c r="J145" s="191"/>
      <c r="K145" s="192"/>
      <c r="L145" s="187"/>
      <c r="M145" s="193"/>
      <c r="N145" s="194"/>
      <c r="O145" s="195"/>
      <c r="P145" s="195"/>
      <c r="Q145" s="195"/>
      <c r="R145" s="195"/>
      <c r="S145" s="195"/>
      <c r="T145" s="196"/>
      <c r="U145" s="259"/>
      <c r="V145" s="259"/>
      <c r="W145" s="259"/>
      <c r="X145" s="259"/>
      <c r="Y145" s="259"/>
      <c r="Z145" s="259"/>
      <c r="AA145" s="259"/>
      <c r="AB145" s="259"/>
      <c r="AC145" s="259"/>
      <c r="AD145" s="259"/>
      <c r="AE145" s="259"/>
      <c r="AR145" s="197" t="s">
        <v>478</v>
      </c>
      <c r="AT145" s="197" t="s">
        <v>162</v>
      </c>
      <c r="AU145" s="197" t="s">
        <v>82</v>
      </c>
      <c r="AY145" s="185" t="s">
        <v>160</v>
      </c>
      <c r="BE145" s="198">
        <f t="shared" si="0"/>
        <v>0</v>
      </c>
      <c r="BF145" s="198">
        <f t="shared" si="1"/>
        <v>0</v>
      </c>
      <c r="BG145" s="198">
        <f t="shared" si="2"/>
        <v>0</v>
      </c>
      <c r="BH145" s="198">
        <f t="shared" si="3"/>
        <v>0</v>
      </c>
      <c r="BI145" s="198">
        <f t="shared" si="4"/>
        <v>0</v>
      </c>
      <c r="BJ145" s="185" t="s">
        <v>82</v>
      </c>
      <c r="BK145" s="198">
        <f t="shared" si="5"/>
        <v>0</v>
      </c>
      <c r="BL145" s="185" t="s">
        <v>478</v>
      </c>
      <c r="BM145" s="197" t="s">
        <v>353</v>
      </c>
    </row>
    <row r="146" spans="1:65" s="184" customFormat="1" ht="16.5" customHeight="1" x14ac:dyDescent="0.2">
      <c r="A146" s="259"/>
      <c r="B146" s="188"/>
      <c r="C146" s="189" t="s">
        <v>281</v>
      </c>
      <c r="D146" s="189" t="s">
        <v>162</v>
      </c>
      <c r="E146" s="151" t="s">
        <v>2268</v>
      </c>
      <c r="F146" s="152" t="s">
        <v>2269</v>
      </c>
      <c r="G146" s="153" t="s">
        <v>295</v>
      </c>
      <c r="H146" s="190">
        <v>75</v>
      </c>
      <c r="I146" s="191"/>
      <c r="J146" s="191"/>
      <c r="K146" s="192"/>
      <c r="L146" s="187"/>
      <c r="M146" s="193"/>
      <c r="N146" s="194"/>
      <c r="O146" s="195"/>
      <c r="P146" s="195"/>
      <c r="Q146" s="195"/>
      <c r="R146" s="195"/>
      <c r="S146" s="195"/>
      <c r="T146" s="196"/>
      <c r="U146" s="259"/>
      <c r="V146" s="259"/>
      <c r="W146" s="259"/>
      <c r="X146" s="259"/>
      <c r="Y146" s="259"/>
      <c r="Z146" s="259"/>
      <c r="AA146" s="259"/>
      <c r="AB146" s="259"/>
      <c r="AC146" s="259"/>
      <c r="AD146" s="259"/>
      <c r="AE146" s="259"/>
      <c r="AR146" s="197" t="s">
        <v>478</v>
      </c>
      <c r="AT146" s="197" t="s">
        <v>162</v>
      </c>
      <c r="AU146" s="197" t="s">
        <v>82</v>
      </c>
      <c r="AY146" s="185" t="s">
        <v>160</v>
      </c>
      <c r="BE146" s="198">
        <f t="shared" si="0"/>
        <v>0</v>
      </c>
      <c r="BF146" s="198">
        <f t="shared" si="1"/>
        <v>0</v>
      </c>
      <c r="BG146" s="198">
        <f t="shared" si="2"/>
        <v>0</v>
      </c>
      <c r="BH146" s="198">
        <f t="shared" si="3"/>
        <v>0</v>
      </c>
      <c r="BI146" s="198">
        <f t="shared" si="4"/>
        <v>0</v>
      </c>
      <c r="BJ146" s="185" t="s">
        <v>82</v>
      </c>
      <c r="BK146" s="198">
        <f t="shared" si="5"/>
        <v>0</v>
      </c>
      <c r="BL146" s="185" t="s">
        <v>478</v>
      </c>
      <c r="BM146" s="197" t="s">
        <v>361</v>
      </c>
    </row>
    <row r="147" spans="1:65" s="184" customFormat="1" ht="16.5" customHeight="1" x14ac:dyDescent="0.2">
      <c r="A147" s="259"/>
      <c r="B147" s="188"/>
      <c r="C147" s="189" t="s">
        <v>284</v>
      </c>
      <c r="D147" s="189" t="s">
        <v>162</v>
      </c>
      <c r="E147" s="151" t="s">
        <v>2270</v>
      </c>
      <c r="F147" s="152" t="s">
        <v>2271</v>
      </c>
      <c r="G147" s="153" t="s">
        <v>295</v>
      </c>
      <c r="H147" s="190">
        <v>50</v>
      </c>
      <c r="I147" s="191"/>
      <c r="J147" s="191"/>
      <c r="K147" s="192"/>
      <c r="L147" s="187"/>
      <c r="M147" s="193"/>
      <c r="N147" s="194"/>
      <c r="O147" s="195"/>
      <c r="P147" s="195"/>
      <c r="Q147" s="195"/>
      <c r="R147" s="195"/>
      <c r="S147" s="195"/>
      <c r="T147" s="196"/>
      <c r="U147" s="259"/>
      <c r="V147" s="259"/>
      <c r="W147" s="259"/>
      <c r="X147" s="259"/>
      <c r="Y147" s="259"/>
      <c r="Z147" s="259"/>
      <c r="AA147" s="259"/>
      <c r="AB147" s="259"/>
      <c r="AC147" s="259"/>
      <c r="AD147" s="259"/>
      <c r="AE147" s="259"/>
      <c r="AR147" s="197" t="s">
        <v>478</v>
      </c>
      <c r="AT147" s="197" t="s">
        <v>162</v>
      </c>
      <c r="AU147" s="197" t="s">
        <v>82</v>
      </c>
      <c r="AY147" s="185" t="s">
        <v>160</v>
      </c>
      <c r="BE147" s="198">
        <f t="shared" si="0"/>
        <v>0</v>
      </c>
      <c r="BF147" s="198">
        <f t="shared" si="1"/>
        <v>0</v>
      </c>
      <c r="BG147" s="198">
        <f t="shared" si="2"/>
        <v>0</v>
      </c>
      <c r="BH147" s="198">
        <f t="shared" si="3"/>
        <v>0</v>
      </c>
      <c r="BI147" s="198">
        <f t="shared" si="4"/>
        <v>0</v>
      </c>
      <c r="BJ147" s="185" t="s">
        <v>82</v>
      </c>
      <c r="BK147" s="198">
        <f t="shared" si="5"/>
        <v>0</v>
      </c>
      <c r="BL147" s="185" t="s">
        <v>478</v>
      </c>
      <c r="BM147" s="197" t="s">
        <v>367</v>
      </c>
    </row>
    <row r="148" spans="1:65" s="184" customFormat="1" ht="16.5" customHeight="1" x14ac:dyDescent="0.2">
      <c r="A148" s="259"/>
      <c r="B148" s="188"/>
      <c r="C148" s="189" t="s">
        <v>290</v>
      </c>
      <c r="D148" s="189" t="s">
        <v>162</v>
      </c>
      <c r="E148" s="151" t="s">
        <v>512</v>
      </c>
      <c r="F148" s="152" t="s">
        <v>513</v>
      </c>
      <c r="G148" s="153" t="s">
        <v>295</v>
      </c>
      <c r="H148" s="190">
        <v>5752</v>
      </c>
      <c r="I148" s="191"/>
      <c r="J148" s="191"/>
      <c r="K148" s="192"/>
      <c r="L148" s="187"/>
      <c r="M148" s="193"/>
      <c r="N148" s="194"/>
      <c r="O148" s="195"/>
      <c r="P148" s="195"/>
      <c r="Q148" s="195"/>
      <c r="R148" s="195"/>
      <c r="S148" s="195"/>
      <c r="T148" s="196"/>
      <c r="U148" s="259"/>
      <c r="V148" s="259"/>
      <c r="W148" s="259"/>
      <c r="X148" s="259"/>
      <c r="Y148" s="259"/>
      <c r="Z148" s="259"/>
      <c r="AA148" s="259"/>
      <c r="AB148" s="259"/>
      <c r="AC148" s="259"/>
      <c r="AD148" s="259"/>
      <c r="AE148" s="259"/>
      <c r="AR148" s="197" t="s">
        <v>478</v>
      </c>
      <c r="AT148" s="197" t="s">
        <v>162</v>
      </c>
      <c r="AU148" s="197" t="s">
        <v>82</v>
      </c>
      <c r="AY148" s="185" t="s">
        <v>160</v>
      </c>
      <c r="BE148" s="198">
        <f t="shared" si="0"/>
        <v>0</v>
      </c>
      <c r="BF148" s="198">
        <f t="shared" si="1"/>
        <v>0</v>
      </c>
      <c r="BG148" s="198">
        <f t="shared" si="2"/>
        <v>0</v>
      </c>
      <c r="BH148" s="198">
        <f t="shared" si="3"/>
        <v>0</v>
      </c>
      <c r="BI148" s="198">
        <f t="shared" si="4"/>
        <v>0</v>
      </c>
      <c r="BJ148" s="185" t="s">
        <v>82</v>
      </c>
      <c r="BK148" s="198">
        <f t="shared" si="5"/>
        <v>0</v>
      </c>
      <c r="BL148" s="185" t="s">
        <v>478</v>
      </c>
      <c r="BM148" s="197" t="s">
        <v>514</v>
      </c>
    </row>
    <row r="149" spans="1:65" s="184" customFormat="1" ht="16.5" customHeight="1" x14ac:dyDescent="0.2">
      <c r="A149" s="259"/>
      <c r="B149" s="188"/>
      <c r="C149" s="189" t="s">
        <v>292</v>
      </c>
      <c r="D149" s="189" t="s">
        <v>162</v>
      </c>
      <c r="E149" s="151" t="s">
        <v>515</v>
      </c>
      <c r="F149" s="152" t="s">
        <v>516</v>
      </c>
      <c r="G149" s="153" t="s">
        <v>295</v>
      </c>
      <c r="H149" s="190">
        <v>2700</v>
      </c>
      <c r="I149" s="191"/>
      <c r="J149" s="191"/>
      <c r="K149" s="192"/>
      <c r="L149" s="187"/>
      <c r="M149" s="193"/>
      <c r="N149" s="194"/>
      <c r="O149" s="195"/>
      <c r="P149" s="195"/>
      <c r="Q149" s="195"/>
      <c r="R149" s="195"/>
      <c r="S149" s="195"/>
      <c r="T149" s="196"/>
      <c r="U149" s="259"/>
      <c r="V149" s="259"/>
      <c r="W149" s="259"/>
      <c r="X149" s="259"/>
      <c r="Y149" s="259"/>
      <c r="Z149" s="259"/>
      <c r="AA149" s="259"/>
      <c r="AB149" s="259"/>
      <c r="AC149" s="259"/>
      <c r="AD149" s="259"/>
      <c r="AE149" s="259"/>
      <c r="AR149" s="197" t="s">
        <v>478</v>
      </c>
      <c r="AT149" s="197" t="s">
        <v>162</v>
      </c>
      <c r="AU149" s="197" t="s">
        <v>82</v>
      </c>
      <c r="AY149" s="185" t="s">
        <v>160</v>
      </c>
      <c r="BE149" s="198">
        <f t="shared" si="0"/>
        <v>0</v>
      </c>
      <c r="BF149" s="198">
        <f t="shared" si="1"/>
        <v>0</v>
      </c>
      <c r="BG149" s="198">
        <f t="shared" si="2"/>
        <v>0</v>
      </c>
      <c r="BH149" s="198">
        <f t="shared" si="3"/>
        <v>0</v>
      </c>
      <c r="BI149" s="198">
        <f t="shared" si="4"/>
        <v>0</v>
      </c>
      <c r="BJ149" s="185" t="s">
        <v>82</v>
      </c>
      <c r="BK149" s="198">
        <f t="shared" si="5"/>
        <v>0</v>
      </c>
      <c r="BL149" s="185" t="s">
        <v>478</v>
      </c>
      <c r="BM149" s="197" t="s">
        <v>517</v>
      </c>
    </row>
    <row r="150" spans="1:65" s="184" customFormat="1" ht="16.5" customHeight="1" x14ac:dyDescent="0.2">
      <c r="A150" s="259"/>
      <c r="B150" s="188"/>
      <c r="C150" s="189" t="s">
        <v>296</v>
      </c>
      <c r="D150" s="189" t="s">
        <v>162</v>
      </c>
      <c r="E150" s="151" t="s">
        <v>518</v>
      </c>
      <c r="F150" s="152" t="s">
        <v>519</v>
      </c>
      <c r="G150" s="153" t="s">
        <v>295</v>
      </c>
      <c r="H150" s="190">
        <v>250</v>
      </c>
      <c r="I150" s="191"/>
      <c r="J150" s="191"/>
      <c r="K150" s="192"/>
      <c r="L150" s="187"/>
      <c r="M150" s="193"/>
      <c r="N150" s="194"/>
      <c r="O150" s="195"/>
      <c r="P150" s="195"/>
      <c r="Q150" s="195"/>
      <c r="R150" s="195"/>
      <c r="S150" s="195"/>
      <c r="T150" s="196"/>
      <c r="U150" s="259"/>
      <c r="V150" s="259"/>
      <c r="W150" s="259"/>
      <c r="X150" s="259"/>
      <c r="Y150" s="259"/>
      <c r="Z150" s="259"/>
      <c r="AA150" s="259"/>
      <c r="AB150" s="259"/>
      <c r="AC150" s="259"/>
      <c r="AD150" s="259"/>
      <c r="AE150" s="259"/>
      <c r="AR150" s="197" t="s">
        <v>478</v>
      </c>
      <c r="AT150" s="197" t="s">
        <v>162</v>
      </c>
      <c r="AU150" s="197" t="s">
        <v>82</v>
      </c>
      <c r="AY150" s="185" t="s">
        <v>160</v>
      </c>
      <c r="BE150" s="198">
        <f t="shared" si="0"/>
        <v>0</v>
      </c>
      <c r="BF150" s="198">
        <f t="shared" si="1"/>
        <v>0</v>
      </c>
      <c r="BG150" s="198">
        <f t="shared" si="2"/>
        <v>0</v>
      </c>
      <c r="BH150" s="198">
        <f t="shared" si="3"/>
        <v>0</v>
      </c>
      <c r="BI150" s="198">
        <f t="shared" si="4"/>
        <v>0</v>
      </c>
      <c r="BJ150" s="185" t="s">
        <v>82</v>
      </c>
      <c r="BK150" s="198">
        <f t="shared" si="5"/>
        <v>0</v>
      </c>
      <c r="BL150" s="185" t="s">
        <v>478</v>
      </c>
      <c r="BM150" s="197" t="s">
        <v>520</v>
      </c>
    </row>
    <row r="151" spans="1:65" s="184" customFormat="1" ht="16.5" customHeight="1" x14ac:dyDescent="0.2">
      <c r="A151" s="259"/>
      <c r="B151" s="188"/>
      <c r="C151" s="189" t="s">
        <v>263</v>
      </c>
      <c r="D151" s="189" t="s">
        <v>162</v>
      </c>
      <c r="E151" s="151" t="s">
        <v>524</v>
      </c>
      <c r="F151" s="152" t="s">
        <v>525</v>
      </c>
      <c r="G151" s="153" t="s">
        <v>295</v>
      </c>
      <c r="H151" s="190">
        <v>8690</v>
      </c>
      <c r="I151" s="191"/>
      <c r="J151" s="191"/>
      <c r="K151" s="192"/>
      <c r="L151" s="187"/>
      <c r="M151" s="193"/>
      <c r="N151" s="194"/>
      <c r="O151" s="195"/>
      <c r="P151" s="195"/>
      <c r="Q151" s="195"/>
      <c r="R151" s="195"/>
      <c r="S151" s="195"/>
      <c r="T151" s="196"/>
      <c r="U151" s="259"/>
      <c r="V151" s="259"/>
      <c r="W151" s="259"/>
      <c r="X151" s="259"/>
      <c r="Y151" s="259"/>
      <c r="Z151" s="259"/>
      <c r="AA151" s="259"/>
      <c r="AB151" s="259"/>
      <c r="AC151" s="259"/>
      <c r="AD151" s="259"/>
      <c r="AE151" s="259"/>
      <c r="AR151" s="197" t="s">
        <v>478</v>
      </c>
      <c r="AT151" s="197" t="s">
        <v>162</v>
      </c>
      <c r="AU151" s="197" t="s">
        <v>82</v>
      </c>
      <c r="AY151" s="185" t="s">
        <v>160</v>
      </c>
      <c r="BE151" s="198">
        <f t="shared" si="0"/>
        <v>0</v>
      </c>
      <c r="BF151" s="198">
        <f t="shared" si="1"/>
        <v>0</v>
      </c>
      <c r="BG151" s="198">
        <f t="shared" si="2"/>
        <v>0</v>
      </c>
      <c r="BH151" s="198">
        <f t="shared" si="3"/>
        <v>0</v>
      </c>
      <c r="BI151" s="198">
        <f t="shared" si="4"/>
        <v>0</v>
      </c>
      <c r="BJ151" s="185" t="s">
        <v>82</v>
      </c>
      <c r="BK151" s="198">
        <f t="shared" si="5"/>
        <v>0</v>
      </c>
      <c r="BL151" s="185" t="s">
        <v>478</v>
      </c>
      <c r="BM151" s="197" t="s">
        <v>478</v>
      </c>
    </row>
    <row r="152" spans="1:65" s="184" customFormat="1" ht="16.5" customHeight="1" x14ac:dyDescent="0.2">
      <c r="A152" s="259"/>
      <c r="B152" s="188"/>
      <c r="C152" s="189" t="s">
        <v>307</v>
      </c>
      <c r="D152" s="189" t="s">
        <v>162</v>
      </c>
      <c r="E152" s="151" t="s">
        <v>526</v>
      </c>
      <c r="F152" s="152" t="s">
        <v>527</v>
      </c>
      <c r="G152" s="153" t="s">
        <v>295</v>
      </c>
      <c r="H152" s="190">
        <v>55</v>
      </c>
      <c r="I152" s="191"/>
      <c r="J152" s="191"/>
      <c r="K152" s="192"/>
      <c r="L152" s="187"/>
      <c r="M152" s="193"/>
      <c r="N152" s="194"/>
      <c r="O152" s="195"/>
      <c r="P152" s="195"/>
      <c r="Q152" s="195"/>
      <c r="R152" s="195"/>
      <c r="S152" s="195"/>
      <c r="T152" s="196"/>
      <c r="U152" s="259"/>
      <c r="V152" s="259"/>
      <c r="W152" s="259"/>
      <c r="X152" s="259"/>
      <c r="Y152" s="259"/>
      <c r="Z152" s="259"/>
      <c r="AA152" s="259"/>
      <c r="AB152" s="259"/>
      <c r="AC152" s="259"/>
      <c r="AD152" s="259"/>
      <c r="AE152" s="259"/>
      <c r="AR152" s="197" t="s">
        <v>478</v>
      </c>
      <c r="AT152" s="197" t="s">
        <v>162</v>
      </c>
      <c r="AU152" s="197" t="s">
        <v>82</v>
      </c>
      <c r="AY152" s="185" t="s">
        <v>160</v>
      </c>
      <c r="BE152" s="198">
        <f t="shared" si="0"/>
        <v>0</v>
      </c>
      <c r="BF152" s="198">
        <f t="shared" si="1"/>
        <v>0</v>
      </c>
      <c r="BG152" s="198">
        <f t="shared" si="2"/>
        <v>0</v>
      </c>
      <c r="BH152" s="198">
        <f t="shared" si="3"/>
        <v>0</v>
      </c>
      <c r="BI152" s="198">
        <f t="shared" si="4"/>
        <v>0</v>
      </c>
      <c r="BJ152" s="185" t="s">
        <v>82</v>
      </c>
      <c r="BK152" s="198">
        <f t="shared" si="5"/>
        <v>0</v>
      </c>
      <c r="BL152" s="185" t="s">
        <v>478</v>
      </c>
      <c r="BM152" s="197" t="s">
        <v>528</v>
      </c>
    </row>
    <row r="153" spans="1:65" s="184" customFormat="1" ht="16.5" customHeight="1" x14ac:dyDescent="0.2">
      <c r="A153" s="259"/>
      <c r="B153" s="188"/>
      <c r="C153" s="189" t="s">
        <v>310</v>
      </c>
      <c r="D153" s="189" t="s">
        <v>162</v>
      </c>
      <c r="E153" s="151" t="s">
        <v>529</v>
      </c>
      <c r="F153" s="152" t="s">
        <v>530</v>
      </c>
      <c r="G153" s="153" t="s">
        <v>295</v>
      </c>
      <c r="H153" s="190">
        <v>1666</v>
      </c>
      <c r="I153" s="191"/>
      <c r="J153" s="191"/>
      <c r="K153" s="192"/>
      <c r="L153" s="187"/>
      <c r="M153" s="193"/>
      <c r="N153" s="194"/>
      <c r="O153" s="195"/>
      <c r="P153" s="195"/>
      <c r="Q153" s="195"/>
      <c r="R153" s="195"/>
      <c r="S153" s="195"/>
      <c r="T153" s="196"/>
      <c r="U153" s="259"/>
      <c r="V153" s="259"/>
      <c r="W153" s="259"/>
      <c r="X153" s="259"/>
      <c r="Y153" s="259"/>
      <c r="Z153" s="259"/>
      <c r="AA153" s="259"/>
      <c r="AB153" s="259"/>
      <c r="AC153" s="259"/>
      <c r="AD153" s="259"/>
      <c r="AE153" s="259"/>
      <c r="AR153" s="197" t="s">
        <v>478</v>
      </c>
      <c r="AT153" s="197" t="s">
        <v>162</v>
      </c>
      <c r="AU153" s="197" t="s">
        <v>82</v>
      </c>
      <c r="AY153" s="185" t="s">
        <v>160</v>
      </c>
      <c r="BE153" s="198">
        <f t="shared" si="0"/>
        <v>0</v>
      </c>
      <c r="BF153" s="198">
        <f t="shared" si="1"/>
        <v>0</v>
      </c>
      <c r="BG153" s="198">
        <f t="shared" si="2"/>
        <v>0</v>
      </c>
      <c r="BH153" s="198">
        <f t="shared" si="3"/>
        <v>0</v>
      </c>
      <c r="BI153" s="198">
        <f t="shared" si="4"/>
        <v>0</v>
      </c>
      <c r="BJ153" s="185" t="s">
        <v>82</v>
      </c>
      <c r="BK153" s="198">
        <f t="shared" si="5"/>
        <v>0</v>
      </c>
      <c r="BL153" s="185" t="s">
        <v>478</v>
      </c>
      <c r="BM153" s="197" t="s">
        <v>531</v>
      </c>
    </row>
    <row r="154" spans="1:65" s="184" customFormat="1" ht="16.5" customHeight="1" x14ac:dyDescent="0.2">
      <c r="A154" s="259"/>
      <c r="B154" s="188"/>
      <c r="C154" s="189" t="s">
        <v>316</v>
      </c>
      <c r="D154" s="189" t="s">
        <v>162</v>
      </c>
      <c r="E154" s="151" t="s">
        <v>535</v>
      </c>
      <c r="F154" s="152" t="s">
        <v>536</v>
      </c>
      <c r="G154" s="153" t="s">
        <v>295</v>
      </c>
      <c r="H154" s="190">
        <v>110</v>
      </c>
      <c r="I154" s="191"/>
      <c r="J154" s="191"/>
      <c r="K154" s="192"/>
      <c r="L154" s="187"/>
      <c r="M154" s="193"/>
      <c r="N154" s="194"/>
      <c r="O154" s="195"/>
      <c r="P154" s="195"/>
      <c r="Q154" s="195"/>
      <c r="R154" s="195"/>
      <c r="S154" s="195"/>
      <c r="T154" s="196"/>
      <c r="U154" s="259"/>
      <c r="V154" s="259"/>
      <c r="W154" s="259"/>
      <c r="X154" s="259"/>
      <c r="Y154" s="259"/>
      <c r="Z154" s="259"/>
      <c r="AA154" s="259"/>
      <c r="AB154" s="259"/>
      <c r="AC154" s="259"/>
      <c r="AD154" s="259"/>
      <c r="AE154" s="259"/>
      <c r="AR154" s="197" t="s">
        <v>478</v>
      </c>
      <c r="AT154" s="197" t="s">
        <v>162</v>
      </c>
      <c r="AU154" s="197" t="s">
        <v>82</v>
      </c>
      <c r="AY154" s="185" t="s">
        <v>160</v>
      </c>
      <c r="BE154" s="198">
        <f t="shared" si="0"/>
        <v>0</v>
      </c>
      <c r="BF154" s="198">
        <f t="shared" si="1"/>
        <v>0</v>
      </c>
      <c r="BG154" s="198">
        <f t="shared" si="2"/>
        <v>0</v>
      </c>
      <c r="BH154" s="198">
        <f t="shared" si="3"/>
        <v>0</v>
      </c>
      <c r="BI154" s="198">
        <f t="shared" si="4"/>
        <v>0</v>
      </c>
      <c r="BJ154" s="185" t="s">
        <v>82</v>
      </c>
      <c r="BK154" s="198">
        <f t="shared" si="5"/>
        <v>0</v>
      </c>
      <c r="BL154" s="185" t="s">
        <v>478</v>
      </c>
      <c r="BM154" s="197" t="s">
        <v>537</v>
      </c>
    </row>
    <row r="155" spans="1:65" s="184" customFormat="1" ht="16.5" customHeight="1" x14ac:dyDescent="0.2">
      <c r="A155" s="259"/>
      <c r="B155" s="188"/>
      <c r="C155" s="189" t="s">
        <v>322</v>
      </c>
      <c r="D155" s="189" t="s">
        <v>162</v>
      </c>
      <c r="E155" s="151" t="s">
        <v>541</v>
      </c>
      <c r="F155" s="152" t="s">
        <v>542</v>
      </c>
      <c r="G155" s="153" t="s">
        <v>295</v>
      </c>
      <c r="H155" s="190">
        <v>40</v>
      </c>
      <c r="I155" s="191"/>
      <c r="J155" s="191"/>
      <c r="K155" s="192"/>
      <c r="L155" s="187"/>
      <c r="M155" s="193"/>
      <c r="N155" s="194"/>
      <c r="O155" s="195"/>
      <c r="P155" s="195"/>
      <c r="Q155" s="195"/>
      <c r="R155" s="195"/>
      <c r="S155" s="195"/>
      <c r="T155" s="196"/>
      <c r="U155" s="259"/>
      <c r="V155" s="259"/>
      <c r="W155" s="259"/>
      <c r="X155" s="259"/>
      <c r="Y155" s="259"/>
      <c r="Z155" s="259"/>
      <c r="AA155" s="259"/>
      <c r="AB155" s="259"/>
      <c r="AC155" s="259"/>
      <c r="AD155" s="259"/>
      <c r="AE155" s="259"/>
      <c r="AR155" s="197" t="s">
        <v>478</v>
      </c>
      <c r="AT155" s="197" t="s">
        <v>162</v>
      </c>
      <c r="AU155" s="197" t="s">
        <v>82</v>
      </c>
      <c r="AY155" s="185" t="s">
        <v>160</v>
      </c>
      <c r="BE155" s="198">
        <f t="shared" si="0"/>
        <v>0</v>
      </c>
      <c r="BF155" s="198">
        <f t="shared" si="1"/>
        <v>0</v>
      </c>
      <c r="BG155" s="198">
        <f t="shared" si="2"/>
        <v>0</v>
      </c>
      <c r="BH155" s="198">
        <f t="shared" si="3"/>
        <v>0</v>
      </c>
      <c r="BI155" s="198">
        <f t="shared" si="4"/>
        <v>0</v>
      </c>
      <c r="BJ155" s="185" t="s">
        <v>82</v>
      </c>
      <c r="BK155" s="198">
        <f t="shared" si="5"/>
        <v>0</v>
      </c>
      <c r="BL155" s="185" t="s">
        <v>478</v>
      </c>
      <c r="BM155" s="197" t="s">
        <v>543</v>
      </c>
    </row>
    <row r="156" spans="1:65" s="184" customFormat="1" ht="16.5" customHeight="1" x14ac:dyDescent="0.2">
      <c r="A156" s="259"/>
      <c r="B156" s="188"/>
      <c r="C156" s="189" t="s">
        <v>325</v>
      </c>
      <c r="D156" s="189" t="s">
        <v>162</v>
      </c>
      <c r="E156" s="151" t="s">
        <v>544</v>
      </c>
      <c r="F156" s="152" t="s">
        <v>545</v>
      </c>
      <c r="G156" s="153" t="s">
        <v>295</v>
      </c>
      <c r="H156" s="190">
        <v>1110</v>
      </c>
      <c r="I156" s="191"/>
      <c r="J156" s="191"/>
      <c r="K156" s="192"/>
      <c r="L156" s="187"/>
      <c r="M156" s="193"/>
      <c r="N156" s="194"/>
      <c r="O156" s="195"/>
      <c r="P156" s="195"/>
      <c r="Q156" s="195"/>
      <c r="R156" s="195"/>
      <c r="S156" s="195"/>
      <c r="T156" s="196"/>
      <c r="U156" s="259"/>
      <c r="V156" s="259"/>
      <c r="W156" s="259"/>
      <c r="X156" s="259"/>
      <c r="Y156" s="259"/>
      <c r="Z156" s="259"/>
      <c r="AA156" s="259"/>
      <c r="AB156" s="259"/>
      <c r="AC156" s="259"/>
      <c r="AD156" s="259"/>
      <c r="AE156" s="259"/>
      <c r="AR156" s="197" t="s">
        <v>478</v>
      </c>
      <c r="AT156" s="197" t="s">
        <v>162</v>
      </c>
      <c r="AU156" s="197" t="s">
        <v>82</v>
      </c>
      <c r="AY156" s="185" t="s">
        <v>160</v>
      </c>
      <c r="BE156" s="198">
        <f t="shared" si="0"/>
        <v>0</v>
      </c>
      <c r="BF156" s="198">
        <f t="shared" si="1"/>
        <v>0</v>
      </c>
      <c r="BG156" s="198">
        <f t="shared" si="2"/>
        <v>0</v>
      </c>
      <c r="BH156" s="198">
        <f t="shared" si="3"/>
        <v>0</v>
      </c>
      <c r="BI156" s="198">
        <f t="shared" si="4"/>
        <v>0</v>
      </c>
      <c r="BJ156" s="185" t="s">
        <v>82</v>
      </c>
      <c r="BK156" s="198">
        <f t="shared" si="5"/>
        <v>0</v>
      </c>
      <c r="BL156" s="185" t="s">
        <v>478</v>
      </c>
      <c r="BM156" s="197" t="s">
        <v>546</v>
      </c>
    </row>
    <row r="157" spans="1:65" s="184" customFormat="1" ht="16.5" customHeight="1" x14ac:dyDescent="0.2">
      <c r="A157" s="259"/>
      <c r="B157" s="188"/>
      <c r="C157" s="189" t="s">
        <v>328</v>
      </c>
      <c r="D157" s="189" t="s">
        <v>162</v>
      </c>
      <c r="E157" s="151" t="s">
        <v>547</v>
      </c>
      <c r="F157" s="152" t="s">
        <v>548</v>
      </c>
      <c r="G157" s="153" t="s">
        <v>295</v>
      </c>
      <c r="H157" s="190">
        <v>240</v>
      </c>
      <c r="I157" s="191"/>
      <c r="J157" s="191"/>
      <c r="K157" s="192"/>
      <c r="L157" s="187"/>
      <c r="M157" s="193"/>
      <c r="N157" s="194"/>
      <c r="O157" s="195"/>
      <c r="P157" s="195"/>
      <c r="Q157" s="195"/>
      <c r="R157" s="195"/>
      <c r="S157" s="195"/>
      <c r="T157" s="196"/>
      <c r="U157" s="259"/>
      <c r="V157" s="259"/>
      <c r="W157" s="259"/>
      <c r="X157" s="259"/>
      <c r="Y157" s="259"/>
      <c r="Z157" s="259"/>
      <c r="AA157" s="259"/>
      <c r="AB157" s="259"/>
      <c r="AC157" s="259"/>
      <c r="AD157" s="259"/>
      <c r="AE157" s="259"/>
      <c r="AR157" s="197" t="s">
        <v>478</v>
      </c>
      <c r="AT157" s="197" t="s">
        <v>162</v>
      </c>
      <c r="AU157" s="197" t="s">
        <v>82</v>
      </c>
      <c r="AY157" s="185" t="s">
        <v>160</v>
      </c>
      <c r="BE157" s="198">
        <f t="shared" si="0"/>
        <v>0</v>
      </c>
      <c r="BF157" s="198">
        <f t="shared" si="1"/>
        <v>0</v>
      </c>
      <c r="BG157" s="198">
        <f t="shared" si="2"/>
        <v>0</v>
      </c>
      <c r="BH157" s="198">
        <f t="shared" si="3"/>
        <v>0</v>
      </c>
      <c r="BI157" s="198">
        <f t="shared" si="4"/>
        <v>0</v>
      </c>
      <c r="BJ157" s="185" t="s">
        <v>82</v>
      </c>
      <c r="BK157" s="198">
        <f t="shared" si="5"/>
        <v>0</v>
      </c>
      <c r="BL157" s="185" t="s">
        <v>478</v>
      </c>
      <c r="BM157" s="197" t="s">
        <v>549</v>
      </c>
    </row>
    <row r="158" spans="1:65" s="184" customFormat="1" ht="16.5" customHeight="1" x14ac:dyDescent="0.2">
      <c r="A158" s="259"/>
      <c r="B158" s="188"/>
      <c r="C158" s="189" t="s">
        <v>334</v>
      </c>
      <c r="D158" s="189" t="s">
        <v>162</v>
      </c>
      <c r="E158" s="151" t="s">
        <v>553</v>
      </c>
      <c r="F158" s="152" t="s">
        <v>554</v>
      </c>
      <c r="G158" s="153" t="s">
        <v>295</v>
      </c>
      <c r="H158" s="190">
        <v>350</v>
      </c>
      <c r="I158" s="191"/>
      <c r="J158" s="191"/>
      <c r="K158" s="192"/>
      <c r="L158" s="187"/>
      <c r="M158" s="193"/>
      <c r="N158" s="194"/>
      <c r="O158" s="195"/>
      <c r="P158" s="195"/>
      <c r="Q158" s="195"/>
      <c r="R158" s="195"/>
      <c r="S158" s="195"/>
      <c r="T158" s="196"/>
      <c r="U158" s="259"/>
      <c r="V158" s="259"/>
      <c r="W158" s="259"/>
      <c r="X158" s="259"/>
      <c r="Y158" s="259"/>
      <c r="Z158" s="259"/>
      <c r="AA158" s="259"/>
      <c r="AB158" s="259"/>
      <c r="AC158" s="259"/>
      <c r="AD158" s="259"/>
      <c r="AE158" s="259"/>
      <c r="AR158" s="197" t="s">
        <v>478</v>
      </c>
      <c r="AT158" s="197" t="s">
        <v>162</v>
      </c>
      <c r="AU158" s="197" t="s">
        <v>82</v>
      </c>
      <c r="AY158" s="185" t="s">
        <v>160</v>
      </c>
      <c r="BE158" s="198">
        <f t="shared" si="0"/>
        <v>0</v>
      </c>
      <c r="BF158" s="198">
        <f t="shared" si="1"/>
        <v>0</v>
      </c>
      <c r="BG158" s="198">
        <f t="shared" si="2"/>
        <v>0</v>
      </c>
      <c r="BH158" s="198">
        <f t="shared" si="3"/>
        <v>0</v>
      </c>
      <c r="BI158" s="198">
        <f t="shared" si="4"/>
        <v>0</v>
      </c>
      <c r="BJ158" s="185" t="s">
        <v>82</v>
      </c>
      <c r="BK158" s="198">
        <f t="shared" si="5"/>
        <v>0</v>
      </c>
      <c r="BL158" s="185" t="s">
        <v>478</v>
      </c>
      <c r="BM158" s="197" t="s">
        <v>555</v>
      </c>
    </row>
    <row r="159" spans="1:65" s="184" customFormat="1" ht="16.5" customHeight="1" x14ac:dyDescent="0.2">
      <c r="A159" s="259"/>
      <c r="B159" s="188"/>
      <c r="C159" s="189" t="s">
        <v>337</v>
      </c>
      <c r="D159" s="189" t="s">
        <v>162</v>
      </c>
      <c r="E159" s="151" t="s">
        <v>556</v>
      </c>
      <c r="F159" s="152" t="s">
        <v>557</v>
      </c>
      <c r="G159" s="153" t="s">
        <v>295</v>
      </c>
      <c r="H159" s="190">
        <v>110</v>
      </c>
      <c r="I159" s="191"/>
      <c r="J159" s="191"/>
      <c r="K159" s="192"/>
      <c r="L159" s="187"/>
      <c r="M159" s="193"/>
      <c r="N159" s="194"/>
      <c r="O159" s="195"/>
      <c r="P159" s="195"/>
      <c r="Q159" s="195"/>
      <c r="R159" s="195"/>
      <c r="S159" s="195"/>
      <c r="T159" s="196"/>
      <c r="U159" s="259"/>
      <c r="V159" s="259"/>
      <c r="W159" s="259"/>
      <c r="X159" s="259"/>
      <c r="Y159" s="259"/>
      <c r="Z159" s="259"/>
      <c r="AA159" s="259"/>
      <c r="AB159" s="259"/>
      <c r="AC159" s="259"/>
      <c r="AD159" s="259"/>
      <c r="AE159" s="259"/>
      <c r="AR159" s="197" t="s">
        <v>478</v>
      </c>
      <c r="AT159" s="197" t="s">
        <v>162</v>
      </c>
      <c r="AU159" s="197" t="s">
        <v>82</v>
      </c>
      <c r="AY159" s="185" t="s">
        <v>160</v>
      </c>
      <c r="BE159" s="198">
        <f t="shared" si="0"/>
        <v>0</v>
      </c>
      <c r="BF159" s="198">
        <f t="shared" si="1"/>
        <v>0</v>
      </c>
      <c r="BG159" s="198">
        <f t="shared" si="2"/>
        <v>0</v>
      </c>
      <c r="BH159" s="198">
        <f t="shared" si="3"/>
        <v>0</v>
      </c>
      <c r="BI159" s="198">
        <f t="shared" si="4"/>
        <v>0</v>
      </c>
      <c r="BJ159" s="185" t="s">
        <v>82</v>
      </c>
      <c r="BK159" s="198">
        <f t="shared" si="5"/>
        <v>0</v>
      </c>
      <c r="BL159" s="185" t="s">
        <v>478</v>
      </c>
      <c r="BM159" s="197" t="s">
        <v>558</v>
      </c>
    </row>
    <row r="160" spans="1:65" s="184" customFormat="1" ht="16.5" customHeight="1" x14ac:dyDescent="0.2">
      <c r="A160" s="259"/>
      <c r="B160" s="188"/>
      <c r="C160" s="189" t="s">
        <v>340</v>
      </c>
      <c r="D160" s="189" t="s">
        <v>162</v>
      </c>
      <c r="E160" s="151" t="s">
        <v>559</v>
      </c>
      <c r="F160" s="152" t="s">
        <v>560</v>
      </c>
      <c r="G160" s="153" t="s">
        <v>295</v>
      </c>
      <c r="H160" s="190">
        <v>65</v>
      </c>
      <c r="I160" s="191"/>
      <c r="J160" s="191"/>
      <c r="K160" s="192"/>
      <c r="L160" s="187"/>
      <c r="M160" s="193"/>
      <c r="N160" s="194"/>
      <c r="O160" s="195"/>
      <c r="P160" s="195"/>
      <c r="Q160" s="195"/>
      <c r="R160" s="195"/>
      <c r="S160" s="195"/>
      <c r="T160" s="196"/>
      <c r="U160" s="259"/>
      <c r="V160" s="259"/>
      <c r="W160" s="259"/>
      <c r="X160" s="259"/>
      <c r="Y160" s="259"/>
      <c r="Z160" s="259"/>
      <c r="AA160" s="259"/>
      <c r="AB160" s="259"/>
      <c r="AC160" s="259"/>
      <c r="AD160" s="259"/>
      <c r="AE160" s="259"/>
      <c r="AR160" s="197" t="s">
        <v>478</v>
      </c>
      <c r="AT160" s="197" t="s">
        <v>162</v>
      </c>
      <c r="AU160" s="197" t="s">
        <v>82</v>
      </c>
      <c r="AY160" s="185" t="s">
        <v>160</v>
      </c>
      <c r="BE160" s="198">
        <f t="shared" si="0"/>
        <v>0</v>
      </c>
      <c r="BF160" s="198">
        <f t="shared" si="1"/>
        <v>0</v>
      </c>
      <c r="BG160" s="198">
        <f t="shared" si="2"/>
        <v>0</v>
      </c>
      <c r="BH160" s="198">
        <f t="shared" si="3"/>
        <v>0</v>
      </c>
      <c r="BI160" s="198">
        <f t="shared" si="4"/>
        <v>0</v>
      </c>
      <c r="BJ160" s="185" t="s">
        <v>82</v>
      </c>
      <c r="BK160" s="198">
        <f t="shared" si="5"/>
        <v>0</v>
      </c>
      <c r="BL160" s="185" t="s">
        <v>478</v>
      </c>
      <c r="BM160" s="197" t="s">
        <v>561</v>
      </c>
    </row>
    <row r="161" spans="1:65" s="184" customFormat="1" ht="16.5" customHeight="1" x14ac:dyDescent="0.2">
      <c r="A161" s="259"/>
      <c r="B161" s="188"/>
      <c r="C161" s="189" t="s">
        <v>342</v>
      </c>
      <c r="D161" s="189" t="s">
        <v>162</v>
      </c>
      <c r="E161" s="151" t="s">
        <v>562</v>
      </c>
      <c r="F161" s="152" t="s">
        <v>563</v>
      </c>
      <c r="G161" s="153" t="s">
        <v>295</v>
      </c>
      <c r="H161" s="190">
        <v>740</v>
      </c>
      <c r="I161" s="191"/>
      <c r="J161" s="191"/>
      <c r="K161" s="192"/>
      <c r="L161" s="187"/>
      <c r="M161" s="193"/>
      <c r="N161" s="194"/>
      <c r="O161" s="195"/>
      <c r="P161" s="195"/>
      <c r="Q161" s="195"/>
      <c r="R161" s="195"/>
      <c r="S161" s="195"/>
      <c r="T161" s="196"/>
      <c r="U161" s="259"/>
      <c r="V161" s="259"/>
      <c r="W161" s="259"/>
      <c r="X161" s="259"/>
      <c r="Y161" s="259"/>
      <c r="Z161" s="259"/>
      <c r="AA161" s="259"/>
      <c r="AB161" s="259"/>
      <c r="AC161" s="259"/>
      <c r="AD161" s="259"/>
      <c r="AE161" s="259"/>
      <c r="AR161" s="197" t="s">
        <v>478</v>
      </c>
      <c r="AT161" s="197" t="s">
        <v>162</v>
      </c>
      <c r="AU161" s="197" t="s">
        <v>82</v>
      </c>
      <c r="AY161" s="185" t="s">
        <v>160</v>
      </c>
      <c r="BE161" s="198">
        <f t="shared" si="0"/>
        <v>0</v>
      </c>
      <c r="BF161" s="198">
        <f t="shared" si="1"/>
        <v>0</v>
      </c>
      <c r="BG161" s="198">
        <f t="shared" si="2"/>
        <v>0</v>
      </c>
      <c r="BH161" s="198">
        <f t="shared" si="3"/>
        <v>0</v>
      </c>
      <c r="BI161" s="198">
        <f t="shared" si="4"/>
        <v>0</v>
      </c>
      <c r="BJ161" s="185" t="s">
        <v>82</v>
      </c>
      <c r="BK161" s="198">
        <f t="shared" si="5"/>
        <v>0</v>
      </c>
      <c r="BL161" s="185" t="s">
        <v>478</v>
      </c>
      <c r="BM161" s="197" t="s">
        <v>564</v>
      </c>
    </row>
    <row r="162" spans="1:65" s="184" customFormat="1" ht="16.5" customHeight="1" x14ac:dyDescent="0.2">
      <c r="A162" s="259"/>
      <c r="B162" s="188"/>
      <c r="C162" s="189" t="s">
        <v>347</v>
      </c>
      <c r="D162" s="189" t="s">
        <v>162</v>
      </c>
      <c r="E162" s="151" t="s">
        <v>565</v>
      </c>
      <c r="F162" s="152" t="s">
        <v>566</v>
      </c>
      <c r="G162" s="153" t="s">
        <v>168</v>
      </c>
      <c r="H162" s="190">
        <v>6</v>
      </c>
      <c r="I162" s="191"/>
      <c r="J162" s="191"/>
      <c r="K162" s="192"/>
      <c r="L162" s="187"/>
      <c r="M162" s="193"/>
      <c r="N162" s="194"/>
      <c r="O162" s="195"/>
      <c r="P162" s="195"/>
      <c r="Q162" s="195"/>
      <c r="R162" s="195"/>
      <c r="S162" s="195"/>
      <c r="T162" s="196"/>
      <c r="U162" s="259"/>
      <c r="V162" s="259"/>
      <c r="W162" s="259"/>
      <c r="X162" s="259"/>
      <c r="Y162" s="259"/>
      <c r="Z162" s="259"/>
      <c r="AA162" s="259"/>
      <c r="AB162" s="259"/>
      <c r="AC162" s="259"/>
      <c r="AD162" s="259"/>
      <c r="AE162" s="259"/>
      <c r="AR162" s="197" t="s">
        <v>478</v>
      </c>
      <c r="AT162" s="197" t="s">
        <v>162</v>
      </c>
      <c r="AU162" s="197" t="s">
        <v>82</v>
      </c>
      <c r="AY162" s="185" t="s">
        <v>160</v>
      </c>
      <c r="BE162" s="198">
        <f t="shared" si="0"/>
        <v>0</v>
      </c>
      <c r="BF162" s="198">
        <f t="shared" si="1"/>
        <v>0</v>
      </c>
      <c r="BG162" s="198">
        <f t="shared" si="2"/>
        <v>0</v>
      </c>
      <c r="BH162" s="198">
        <f t="shared" si="3"/>
        <v>0</v>
      </c>
      <c r="BI162" s="198">
        <f t="shared" si="4"/>
        <v>0</v>
      </c>
      <c r="BJ162" s="185" t="s">
        <v>82</v>
      </c>
      <c r="BK162" s="198">
        <f t="shared" si="5"/>
        <v>0</v>
      </c>
      <c r="BL162" s="185" t="s">
        <v>478</v>
      </c>
      <c r="BM162" s="197" t="s">
        <v>567</v>
      </c>
    </row>
    <row r="163" spans="1:65" s="184" customFormat="1" ht="16.5" customHeight="1" x14ac:dyDescent="0.2">
      <c r="A163" s="259"/>
      <c r="B163" s="188"/>
      <c r="C163" s="189" t="s">
        <v>350</v>
      </c>
      <c r="D163" s="189" t="s">
        <v>162</v>
      </c>
      <c r="E163" s="151" t="s">
        <v>568</v>
      </c>
      <c r="F163" s="152" t="s">
        <v>569</v>
      </c>
      <c r="G163" s="153" t="s">
        <v>295</v>
      </c>
      <c r="H163" s="190">
        <v>3650</v>
      </c>
      <c r="I163" s="191"/>
      <c r="J163" s="191"/>
      <c r="K163" s="192"/>
      <c r="L163" s="187"/>
      <c r="M163" s="193"/>
      <c r="N163" s="194"/>
      <c r="O163" s="195"/>
      <c r="P163" s="195"/>
      <c r="Q163" s="195"/>
      <c r="R163" s="195"/>
      <c r="S163" s="195"/>
      <c r="T163" s="196"/>
      <c r="U163" s="259"/>
      <c r="V163" s="259"/>
      <c r="W163" s="259"/>
      <c r="X163" s="259"/>
      <c r="Y163" s="259"/>
      <c r="Z163" s="259"/>
      <c r="AA163" s="259"/>
      <c r="AB163" s="259"/>
      <c r="AC163" s="259"/>
      <c r="AD163" s="259"/>
      <c r="AE163" s="259"/>
      <c r="AR163" s="197" t="s">
        <v>478</v>
      </c>
      <c r="AT163" s="197" t="s">
        <v>162</v>
      </c>
      <c r="AU163" s="197" t="s">
        <v>82</v>
      </c>
      <c r="AY163" s="185" t="s">
        <v>160</v>
      </c>
      <c r="BE163" s="198">
        <f t="shared" si="0"/>
        <v>0</v>
      </c>
      <c r="BF163" s="198">
        <f t="shared" si="1"/>
        <v>0</v>
      </c>
      <c r="BG163" s="198">
        <f t="shared" si="2"/>
        <v>0</v>
      </c>
      <c r="BH163" s="198">
        <f t="shared" si="3"/>
        <v>0</v>
      </c>
      <c r="BI163" s="198">
        <f t="shared" si="4"/>
        <v>0</v>
      </c>
      <c r="BJ163" s="185" t="s">
        <v>82</v>
      </c>
      <c r="BK163" s="198">
        <f t="shared" si="5"/>
        <v>0</v>
      </c>
      <c r="BL163" s="185" t="s">
        <v>478</v>
      </c>
      <c r="BM163" s="197" t="s">
        <v>570</v>
      </c>
    </row>
    <row r="164" spans="1:65" s="184" customFormat="1" ht="16.5" customHeight="1" x14ac:dyDescent="0.2">
      <c r="A164" s="259"/>
      <c r="B164" s="188"/>
      <c r="C164" s="189" t="s">
        <v>361</v>
      </c>
      <c r="D164" s="189" t="s">
        <v>162</v>
      </c>
      <c r="E164" s="151" t="s">
        <v>2272</v>
      </c>
      <c r="F164" s="152" t="s">
        <v>574</v>
      </c>
      <c r="G164" s="153" t="s">
        <v>295</v>
      </c>
      <c r="H164" s="190">
        <v>340</v>
      </c>
      <c r="I164" s="191"/>
      <c r="J164" s="191"/>
      <c r="K164" s="192"/>
      <c r="L164" s="187"/>
      <c r="M164" s="193"/>
      <c r="N164" s="194"/>
      <c r="O164" s="195"/>
      <c r="P164" s="195"/>
      <c r="Q164" s="195"/>
      <c r="R164" s="195"/>
      <c r="S164" s="195"/>
      <c r="T164" s="196"/>
      <c r="U164" s="259"/>
      <c r="V164" s="259"/>
      <c r="W164" s="259"/>
      <c r="X164" s="259"/>
      <c r="Y164" s="259"/>
      <c r="Z164" s="259"/>
      <c r="AA164" s="259"/>
      <c r="AB164" s="259"/>
      <c r="AC164" s="259"/>
      <c r="AD164" s="259"/>
      <c r="AE164" s="259"/>
      <c r="AR164" s="197" t="s">
        <v>478</v>
      </c>
      <c r="AT164" s="197" t="s">
        <v>162</v>
      </c>
      <c r="AU164" s="197" t="s">
        <v>82</v>
      </c>
      <c r="AY164" s="185" t="s">
        <v>160</v>
      </c>
      <c r="BE164" s="198">
        <f t="shared" si="0"/>
        <v>0</v>
      </c>
      <c r="BF164" s="198">
        <f t="shared" si="1"/>
        <v>0</v>
      </c>
      <c r="BG164" s="198">
        <f t="shared" si="2"/>
        <v>0</v>
      </c>
      <c r="BH164" s="198">
        <f t="shared" si="3"/>
        <v>0</v>
      </c>
      <c r="BI164" s="198">
        <f t="shared" si="4"/>
        <v>0</v>
      </c>
      <c r="BJ164" s="185" t="s">
        <v>82</v>
      </c>
      <c r="BK164" s="198">
        <f t="shared" si="5"/>
        <v>0</v>
      </c>
      <c r="BL164" s="185" t="s">
        <v>478</v>
      </c>
      <c r="BM164" s="197" t="s">
        <v>575</v>
      </c>
    </row>
    <row r="165" spans="1:65" s="184" customFormat="1" ht="24.2" customHeight="1" x14ac:dyDescent="0.2">
      <c r="A165" s="259"/>
      <c r="B165" s="188"/>
      <c r="C165" s="189" t="s">
        <v>367</v>
      </c>
      <c r="D165" s="189" t="s">
        <v>162</v>
      </c>
      <c r="E165" s="151" t="s">
        <v>579</v>
      </c>
      <c r="F165" s="152" t="s">
        <v>580</v>
      </c>
      <c r="G165" s="153" t="s">
        <v>295</v>
      </c>
      <c r="H165" s="190">
        <v>160</v>
      </c>
      <c r="I165" s="191"/>
      <c r="J165" s="191"/>
      <c r="K165" s="192"/>
      <c r="L165" s="187"/>
      <c r="M165" s="193"/>
      <c r="N165" s="194"/>
      <c r="O165" s="195"/>
      <c r="P165" s="195"/>
      <c r="Q165" s="195"/>
      <c r="R165" s="195"/>
      <c r="S165" s="195"/>
      <c r="T165" s="196"/>
      <c r="U165" s="259"/>
      <c r="V165" s="259"/>
      <c r="W165" s="259"/>
      <c r="X165" s="259"/>
      <c r="Y165" s="259"/>
      <c r="Z165" s="259"/>
      <c r="AA165" s="259"/>
      <c r="AB165" s="259"/>
      <c r="AC165" s="259"/>
      <c r="AD165" s="259"/>
      <c r="AE165" s="259"/>
      <c r="AR165" s="197" t="s">
        <v>478</v>
      </c>
      <c r="AT165" s="197" t="s">
        <v>162</v>
      </c>
      <c r="AU165" s="197" t="s">
        <v>82</v>
      </c>
      <c r="AY165" s="185" t="s">
        <v>160</v>
      </c>
      <c r="BE165" s="198">
        <f t="shared" si="0"/>
        <v>0</v>
      </c>
      <c r="BF165" s="198">
        <f t="shared" si="1"/>
        <v>0</v>
      </c>
      <c r="BG165" s="198">
        <f t="shared" si="2"/>
        <v>0</v>
      </c>
      <c r="BH165" s="198">
        <f t="shared" si="3"/>
        <v>0</v>
      </c>
      <c r="BI165" s="198">
        <f t="shared" si="4"/>
        <v>0</v>
      </c>
      <c r="BJ165" s="185" t="s">
        <v>82</v>
      </c>
      <c r="BK165" s="198">
        <f t="shared" si="5"/>
        <v>0</v>
      </c>
      <c r="BL165" s="185" t="s">
        <v>478</v>
      </c>
      <c r="BM165" s="197" t="s">
        <v>581</v>
      </c>
    </row>
    <row r="166" spans="1:65" s="184" customFormat="1" ht="24.2" customHeight="1" x14ac:dyDescent="0.2">
      <c r="A166" s="259"/>
      <c r="B166" s="188"/>
      <c r="C166" s="189" t="s">
        <v>582</v>
      </c>
      <c r="D166" s="189" t="s">
        <v>162</v>
      </c>
      <c r="E166" s="151" t="s">
        <v>583</v>
      </c>
      <c r="F166" s="152" t="s">
        <v>584</v>
      </c>
      <c r="G166" s="153" t="s">
        <v>295</v>
      </c>
      <c r="H166" s="190">
        <v>15</v>
      </c>
      <c r="I166" s="191"/>
      <c r="J166" s="191"/>
      <c r="K166" s="192"/>
      <c r="L166" s="187"/>
      <c r="M166" s="193"/>
      <c r="N166" s="194"/>
      <c r="O166" s="195"/>
      <c r="P166" s="195"/>
      <c r="Q166" s="195"/>
      <c r="R166" s="195"/>
      <c r="S166" s="195"/>
      <c r="T166" s="196"/>
      <c r="U166" s="259"/>
      <c r="V166" s="259"/>
      <c r="W166" s="259"/>
      <c r="X166" s="259"/>
      <c r="Y166" s="259"/>
      <c r="Z166" s="259"/>
      <c r="AA166" s="259"/>
      <c r="AB166" s="259"/>
      <c r="AC166" s="259"/>
      <c r="AD166" s="259"/>
      <c r="AE166" s="259"/>
      <c r="AR166" s="197" t="s">
        <v>478</v>
      </c>
      <c r="AT166" s="197" t="s">
        <v>162</v>
      </c>
      <c r="AU166" s="197" t="s">
        <v>82</v>
      </c>
      <c r="AY166" s="185" t="s">
        <v>160</v>
      </c>
      <c r="BE166" s="198">
        <f t="shared" si="0"/>
        <v>0</v>
      </c>
      <c r="BF166" s="198">
        <f t="shared" si="1"/>
        <v>0</v>
      </c>
      <c r="BG166" s="198">
        <f t="shared" si="2"/>
        <v>0</v>
      </c>
      <c r="BH166" s="198">
        <f t="shared" si="3"/>
        <v>0</v>
      </c>
      <c r="BI166" s="198">
        <f t="shared" si="4"/>
        <v>0</v>
      </c>
      <c r="BJ166" s="185" t="s">
        <v>82</v>
      </c>
      <c r="BK166" s="198">
        <f t="shared" si="5"/>
        <v>0</v>
      </c>
      <c r="BL166" s="185" t="s">
        <v>478</v>
      </c>
      <c r="BM166" s="197" t="s">
        <v>585</v>
      </c>
    </row>
    <row r="167" spans="1:65" s="184" customFormat="1" ht="24.2" customHeight="1" x14ac:dyDescent="0.2">
      <c r="A167" s="259"/>
      <c r="B167" s="188"/>
      <c r="C167" s="189" t="s">
        <v>514</v>
      </c>
      <c r="D167" s="189" t="s">
        <v>162</v>
      </c>
      <c r="E167" s="151" t="s">
        <v>591</v>
      </c>
      <c r="F167" s="152" t="s">
        <v>592</v>
      </c>
      <c r="G167" s="153" t="s">
        <v>295</v>
      </c>
      <c r="H167" s="190">
        <v>12</v>
      </c>
      <c r="I167" s="191"/>
      <c r="J167" s="191"/>
      <c r="K167" s="192"/>
      <c r="L167" s="187"/>
      <c r="M167" s="193"/>
      <c r="N167" s="194"/>
      <c r="O167" s="195"/>
      <c r="P167" s="195"/>
      <c r="Q167" s="195"/>
      <c r="R167" s="195"/>
      <c r="S167" s="195"/>
      <c r="T167" s="196"/>
      <c r="U167" s="259"/>
      <c r="V167" s="259"/>
      <c r="W167" s="259"/>
      <c r="X167" s="259"/>
      <c r="Y167" s="259"/>
      <c r="Z167" s="259"/>
      <c r="AA167" s="259"/>
      <c r="AB167" s="259"/>
      <c r="AC167" s="259"/>
      <c r="AD167" s="259"/>
      <c r="AE167" s="259"/>
      <c r="AR167" s="197" t="s">
        <v>478</v>
      </c>
      <c r="AT167" s="197" t="s">
        <v>162</v>
      </c>
      <c r="AU167" s="197" t="s">
        <v>82</v>
      </c>
      <c r="AY167" s="185" t="s">
        <v>160</v>
      </c>
      <c r="BE167" s="198">
        <f t="shared" si="0"/>
        <v>0</v>
      </c>
      <c r="BF167" s="198">
        <f t="shared" si="1"/>
        <v>0</v>
      </c>
      <c r="BG167" s="198">
        <f t="shared" si="2"/>
        <v>0</v>
      </c>
      <c r="BH167" s="198">
        <f t="shared" si="3"/>
        <v>0</v>
      </c>
      <c r="BI167" s="198">
        <f t="shared" si="4"/>
        <v>0</v>
      </c>
      <c r="BJ167" s="185" t="s">
        <v>82</v>
      </c>
      <c r="BK167" s="198">
        <f t="shared" si="5"/>
        <v>0</v>
      </c>
      <c r="BL167" s="185" t="s">
        <v>478</v>
      </c>
      <c r="BM167" s="197" t="s">
        <v>593</v>
      </c>
    </row>
    <row r="168" spans="1:65" s="184" customFormat="1" ht="33" customHeight="1" x14ac:dyDescent="0.2">
      <c r="A168" s="259"/>
      <c r="B168" s="188"/>
      <c r="C168" s="189" t="s">
        <v>594</v>
      </c>
      <c r="D168" s="189" t="s">
        <v>162</v>
      </c>
      <c r="E168" s="151" t="s">
        <v>595</v>
      </c>
      <c r="F168" s="152" t="s">
        <v>596</v>
      </c>
      <c r="G168" s="153" t="s">
        <v>295</v>
      </c>
      <c r="H168" s="190">
        <v>50</v>
      </c>
      <c r="I168" s="191"/>
      <c r="J168" s="191"/>
      <c r="K168" s="192"/>
      <c r="L168" s="187"/>
      <c r="M168" s="193"/>
      <c r="N168" s="194"/>
      <c r="O168" s="195"/>
      <c r="P168" s="195"/>
      <c r="Q168" s="195"/>
      <c r="R168" s="195"/>
      <c r="S168" s="195"/>
      <c r="T168" s="196"/>
      <c r="U168" s="259"/>
      <c r="V168" s="259"/>
      <c r="W168" s="259"/>
      <c r="X168" s="259"/>
      <c r="Y168" s="259"/>
      <c r="Z168" s="259"/>
      <c r="AA168" s="259"/>
      <c r="AB168" s="259"/>
      <c r="AC168" s="259"/>
      <c r="AD168" s="259"/>
      <c r="AE168" s="259"/>
      <c r="AR168" s="197" t="s">
        <v>478</v>
      </c>
      <c r="AT168" s="197" t="s">
        <v>162</v>
      </c>
      <c r="AU168" s="197" t="s">
        <v>82</v>
      </c>
      <c r="AY168" s="185" t="s">
        <v>160</v>
      </c>
      <c r="BE168" s="198">
        <f t="shared" si="0"/>
        <v>0</v>
      </c>
      <c r="BF168" s="198">
        <f t="shared" si="1"/>
        <v>0</v>
      </c>
      <c r="BG168" s="198">
        <f t="shared" si="2"/>
        <v>0</v>
      </c>
      <c r="BH168" s="198">
        <f t="shared" si="3"/>
        <v>0</v>
      </c>
      <c r="BI168" s="198">
        <f t="shared" si="4"/>
        <v>0</v>
      </c>
      <c r="BJ168" s="185" t="s">
        <v>82</v>
      </c>
      <c r="BK168" s="198">
        <f t="shared" si="5"/>
        <v>0</v>
      </c>
      <c r="BL168" s="185" t="s">
        <v>478</v>
      </c>
      <c r="BM168" s="197" t="s">
        <v>597</v>
      </c>
    </row>
    <row r="169" spans="1:65" s="184" customFormat="1" ht="37.9" customHeight="1" x14ac:dyDescent="0.2">
      <c r="A169" s="259"/>
      <c r="B169" s="188"/>
      <c r="C169" s="189" t="s">
        <v>517</v>
      </c>
      <c r="D169" s="189" t="s">
        <v>162</v>
      </c>
      <c r="E169" s="151" t="s">
        <v>598</v>
      </c>
      <c r="F169" s="152" t="s">
        <v>599</v>
      </c>
      <c r="G169" s="153" t="s">
        <v>295</v>
      </c>
      <c r="H169" s="190">
        <v>12</v>
      </c>
      <c r="I169" s="191"/>
      <c r="J169" s="191"/>
      <c r="K169" s="192"/>
      <c r="L169" s="187"/>
      <c r="M169" s="193"/>
      <c r="N169" s="194"/>
      <c r="O169" s="195"/>
      <c r="P169" s="195"/>
      <c r="Q169" s="195"/>
      <c r="R169" s="195"/>
      <c r="S169" s="195"/>
      <c r="T169" s="196"/>
      <c r="U169" s="259"/>
      <c r="V169" s="259"/>
      <c r="W169" s="259"/>
      <c r="X169" s="259"/>
      <c r="Y169" s="259"/>
      <c r="Z169" s="259"/>
      <c r="AA169" s="259"/>
      <c r="AB169" s="259"/>
      <c r="AC169" s="259"/>
      <c r="AD169" s="259"/>
      <c r="AE169" s="259"/>
      <c r="AR169" s="197" t="s">
        <v>478</v>
      </c>
      <c r="AT169" s="197" t="s">
        <v>162</v>
      </c>
      <c r="AU169" s="197" t="s">
        <v>82</v>
      </c>
      <c r="AY169" s="185" t="s">
        <v>160</v>
      </c>
      <c r="BE169" s="198">
        <f t="shared" si="0"/>
        <v>0</v>
      </c>
      <c r="BF169" s="198">
        <f t="shared" si="1"/>
        <v>0</v>
      </c>
      <c r="BG169" s="198">
        <f t="shared" si="2"/>
        <v>0</v>
      </c>
      <c r="BH169" s="198">
        <f t="shared" si="3"/>
        <v>0</v>
      </c>
      <c r="BI169" s="198">
        <f t="shared" si="4"/>
        <v>0</v>
      </c>
      <c r="BJ169" s="185" t="s">
        <v>82</v>
      </c>
      <c r="BK169" s="198">
        <f t="shared" si="5"/>
        <v>0</v>
      </c>
      <c r="BL169" s="185" t="s">
        <v>478</v>
      </c>
      <c r="BM169" s="197" t="s">
        <v>600</v>
      </c>
    </row>
    <row r="170" spans="1:65" s="184" customFormat="1" ht="37.9" customHeight="1" x14ac:dyDescent="0.2">
      <c r="A170" s="225"/>
      <c r="B170" s="188"/>
      <c r="C170" s="189" t="s">
        <v>601</v>
      </c>
      <c r="D170" s="189" t="s">
        <v>162</v>
      </c>
      <c r="E170" s="151" t="s">
        <v>2273</v>
      </c>
      <c r="F170" s="152" t="s">
        <v>603</v>
      </c>
      <c r="G170" s="458" t="s">
        <v>266</v>
      </c>
      <c r="H170" s="459">
        <v>3100</v>
      </c>
      <c r="I170" s="191"/>
      <c r="J170" s="191"/>
      <c r="K170" s="192"/>
      <c r="L170" s="187"/>
      <c r="M170" s="193"/>
      <c r="N170" s="194"/>
      <c r="O170" s="195"/>
      <c r="P170" s="195"/>
      <c r="Q170" s="195"/>
      <c r="R170" s="195"/>
      <c r="S170" s="195"/>
      <c r="T170" s="196"/>
      <c r="U170" s="259"/>
      <c r="V170" s="259"/>
      <c r="W170" s="259"/>
      <c r="X170" s="259"/>
      <c r="Y170" s="259"/>
      <c r="Z170" s="259"/>
      <c r="AA170" s="259"/>
      <c r="AB170" s="259"/>
      <c r="AC170" s="259"/>
      <c r="AD170" s="259"/>
      <c r="AE170" s="259"/>
      <c r="AR170" s="197" t="s">
        <v>478</v>
      </c>
      <c r="AT170" s="197" t="s">
        <v>162</v>
      </c>
      <c r="AU170" s="197" t="s">
        <v>82</v>
      </c>
      <c r="AY170" s="185" t="s">
        <v>160</v>
      </c>
      <c r="BE170" s="198">
        <f t="shared" si="0"/>
        <v>0</v>
      </c>
      <c r="BF170" s="198">
        <f t="shared" si="1"/>
        <v>0</v>
      </c>
      <c r="BG170" s="198">
        <f t="shared" si="2"/>
        <v>0</v>
      </c>
      <c r="BH170" s="198">
        <f t="shared" si="3"/>
        <v>0</v>
      </c>
      <c r="BI170" s="198">
        <f t="shared" si="4"/>
        <v>0</v>
      </c>
      <c r="BJ170" s="185" t="s">
        <v>82</v>
      </c>
      <c r="BK170" s="198">
        <f t="shared" si="5"/>
        <v>0</v>
      </c>
      <c r="BL170" s="185" t="s">
        <v>478</v>
      </c>
      <c r="BM170" s="197" t="s">
        <v>605</v>
      </c>
    </row>
    <row r="171" spans="1:65" s="184" customFormat="1" ht="21.75" customHeight="1" x14ac:dyDescent="0.2">
      <c r="A171" s="259"/>
      <c r="B171" s="188"/>
      <c r="C171" s="189" t="s">
        <v>520</v>
      </c>
      <c r="D171" s="189" t="s">
        <v>162</v>
      </c>
      <c r="E171" s="151" t="s">
        <v>2274</v>
      </c>
      <c r="F171" s="152" t="s">
        <v>2275</v>
      </c>
      <c r="G171" s="153" t="s">
        <v>604</v>
      </c>
      <c r="H171" s="190">
        <v>1</v>
      </c>
      <c r="I171" s="191"/>
      <c r="J171" s="191"/>
      <c r="K171" s="192"/>
      <c r="L171" s="187"/>
      <c r="M171" s="193"/>
      <c r="N171" s="194"/>
      <c r="O171" s="195"/>
      <c r="P171" s="195"/>
      <c r="Q171" s="195"/>
      <c r="R171" s="195"/>
      <c r="S171" s="195"/>
      <c r="T171" s="196"/>
      <c r="U171" s="259"/>
      <c r="V171" s="259"/>
      <c r="W171" s="259"/>
      <c r="X171" s="259"/>
      <c r="Y171" s="259"/>
      <c r="Z171" s="259"/>
      <c r="AA171" s="259"/>
      <c r="AB171" s="259"/>
      <c r="AC171" s="259"/>
      <c r="AD171" s="259"/>
      <c r="AE171" s="259"/>
      <c r="AR171" s="197" t="s">
        <v>478</v>
      </c>
      <c r="AT171" s="197" t="s">
        <v>162</v>
      </c>
      <c r="AU171" s="197" t="s">
        <v>82</v>
      </c>
      <c r="AY171" s="185" t="s">
        <v>160</v>
      </c>
      <c r="BE171" s="198">
        <f t="shared" si="0"/>
        <v>0</v>
      </c>
      <c r="BF171" s="198">
        <f t="shared" si="1"/>
        <v>0</v>
      </c>
      <c r="BG171" s="198">
        <f t="shared" si="2"/>
        <v>0</v>
      </c>
      <c r="BH171" s="198">
        <f t="shared" si="3"/>
        <v>0</v>
      </c>
      <c r="BI171" s="198">
        <f t="shared" si="4"/>
        <v>0</v>
      </c>
      <c r="BJ171" s="185" t="s">
        <v>82</v>
      </c>
      <c r="BK171" s="198">
        <f t="shared" si="5"/>
        <v>0</v>
      </c>
      <c r="BL171" s="185" t="s">
        <v>478</v>
      </c>
      <c r="BM171" s="197" t="s">
        <v>608</v>
      </c>
    </row>
    <row r="172" spans="1:65" s="184" customFormat="1" ht="37.9" customHeight="1" x14ac:dyDescent="0.2">
      <c r="A172" s="259"/>
      <c r="B172" s="188"/>
      <c r="C172" s="189" t="s">
        <v>609</v>
      </c>
      <c r="D172" s="189" t="s">
        <v>162</v>
      </c>
      <c r="E172" s="151" t="s">
        <v>610</v>
      </c>
      <c r="F172" s="152" t="s">
        <v>611</v>
      </c>
      <c r="G172" s="153" t="s">
        <v>604</v>
      </c>
      <c r="H172" s="190">
        <v>1</v>
      </c>
      <c r="I172" s="191"/>
      <c r="J172" s="191"/>
      <c r="K172" s="192"/>
      <c r="L172" s="230"/>
      <c r="M172" s="193"/>
      <c r="N172" s="194"/>
      <c r="O172" s="195"/>
      <c r="P172" s="195"/>
      <c r="Q172" s="195"/>
      <c r="R172" s="195"/>
      <c r="S172" s="195"/>
      <c r="T172" s="196"/>
      <c r="U172" s="259"/>
      <c r="V172" s="259"/>
      <c r="W172" s="259"/>
      <c r="X172" s="259"/>
      <c r="Y172" s="259"/>
      <c r="Z172" s="259"/>
      <c r="AA172" s="259"/>
      <c r="AB172" s="259"/>
      <c r="AC172" s="259"/>
      <c r="AD172" s="259"/>
      <c r="AE172" s="259"/>
      <c r="AR172" s="197" t="s">
        <v>478</v>
      </c>
      <c r="AT172" s="197" t="s">
        <v>162</v>
      </c>
      <c r="AU172" s="197" t="s">
        <v>82</v>
      </c>
      <c r="AY172" s="185" t="s">
        <v>160</v>
      </c>
      <c r="BE172" s="198">
        <f t="shared" si="0"/>
        <v>0</v>
      </c>
      <c r="BF172" s="198">
        <f t="shared" si="1"/>
        <v>0</v>
      </c>
      <c r="BG172" s="198">
        <f t="shared" si="2"/>
        <v>0</v>
      </c>
      <c r="BH172" s="198">
        <f t="shared" si="3"/>
        <v>0</v>
      </c>
      <c r="BI172" s="198">
        <f t="shared" si="4"/>
        <v>0</v>
      </c>
      <c r="BJ172" s="185" t="s">
        <v>82</v>
      </c>
      <c r="BK172" s="198">
        <f t="shared" si="5"/>
        <v>0</v>
      </c>
      <c r="BL172" s="185" t="s">
        <v>478</v>
      </c>
      <c r="BM172" s="197" t="s">
        <v>612</v>
      </c>
    </row>
    <row r="173" spans="1:65" s="184" customFormat="1" ht="16.5" customHeight="1" x14ac:dyDescent="0.2">
      <c r="A173" s="225"/>
      <c r="B173" s="188"/>
      <c r="C173" s="189" t="s">
        <v>523</v>
      </c>
      <c r="D173" s="189" t="s">
        <v>162</v>
      </c>
      <c r="E173" s="151" t="s">
        <v>2276</v>
      </c>
      <c r="F173" s="152" t="s">
        <v>614</v>
      </c>
      <c r="G173" s="458" t="s">
        <v>266</v>
      </c>
      <c r="H173" s="459">
        <v>351</v>
      </c>
      <c r="I173" s="191"/>
      <c r="J173" s="191"/>
      <c r="K173" s="192"/>
      <c r="L173" s="187"/>
      <c r="M173" s="193"/>
      <c r="N173" s="194"/>
      <c r="O173" s="195"/>
      <c r="P173" s="195"/>
      <c r="Q173" s="195"/>
      <c r="R173" s="195"/>
      <c r="S173" s="195"/>
      <c r="T173" s="196"/>
      <c r="U173" s="259"/>
      <c r="V173" s="259"/>
      <c r="W173" s="259"/>
      <c r="X173" s="259"/>
      <c r="Y173" s="259"/>
      <c r="Z173" s="259"/>
      <c r="AA173" s="259"/>
      <c r="AB173" s="259"/>
      <c r="AC173" s="259"/>
      <c r="AD173" s="259"/>
      <c r="AE173" s="259"/>
      <c r="AR173" s="197" t="s">
        <v>478</v>
      </c>
      <c r="AT173" s="197" t="s">
        <v>162</v>
      </c>
      <c r="AU173" s="197" t="s">
        <v>82</v>
      </c>
      <c r="AY173" s="185" t="s">
        <v>160</v>
      </c>
      <c r="BE173" s="198">
        <f t="shared" si="0"/>
        <v>0</v>
      </c>
      <c r="BF173" s="198">
        <f t="shared" si="1"/>
        <v>0</v>
      </c>
      <c r="BG173" s="198">
        <f t="shared" si="2"/>
        <v>0</v>
      </c>
      <c r="BH173" s="198">
        <f t="shared" si="3"/>
        <v>0</v>
      </c>
      <c r="BI173" s="198">
        <f t="shared" si="4"/>
        <v>0</v>
      </c>
      <c r="BJ173" s="185" t="s">
        <v>82</v>
      </c>
      <c r="BK173" s="198">
        <f t="shared" si="5"/>
        <v>0</v>
      </c>
      <c r="BL173" s="185" t="s">
        <v>478</v>
      </c>
      <c r="BM173" s="197" t="s">
        <v>615</v>
      </c>
    </row>
    <row r="174" spans="1:65" s="184" customFormat="1" ht="16.5" customHeight="1" x14ac:dyDescent="0.2">
      <c r="A174" s="225"/>
      <c r="B174" s="188"/>
      <c r="C174" s="189" t="s">
        <v>616</v>
      </c>
      <c r="D174" s="189" t="s">
        <v>162</v>
      </c>
      <c r="E174" s="151" t="s">
        <v>2277</v>
      </c>
      <c r="F174" s="152" t="s">
        <v>618</v>
      </c>
      <c r="G174" s="458" t="s">
        <v>266</v>
      </c>
      <c r="H174" s="459">
        <v>726</v>
      </c>
      <c r="I174" s="191"/>
      <c r="J174" s="191"/>
      <c r="K174" s="192"/>
      <c r="L174" s="187"/>
      <c r="M174" s="193"/>
      <c r="N174" s="194"/>
      <c r="O174" s="195"/>
      <c r="P174" s="195"/>
      <c r="Q174" s="195"/>
      <c r="R174" s="195"/>
      <c r="S174" s="195"/>
      <c r="T174" s="196"/>
      <c r="U174" s="259"/>
      <c r="V174" s="259"/>
      <c r="W174" s="259"/>
      <c r="X174" s="259"/>
      <c r="Y174" s="259"/>
      <c r="Z174" s="259"/>
      <c r="AA174" s="259"/>
      <c r="AB174" s="259"/>
      <c r="AC174" s="259"/>
      <c r="AD174" s="259"/>
      <c r="AE174" s="259"/>
      <c r="AR174" s="197" t="s">
        <v>478</v>
      </c>
      <c r="AT174" s="197" t="s">
        <v>162</v>
      </c>
      <c r="AU174" s="197" t="s">
        <v>82</v>
      </c>
      <c r="AY174" s="185" t="s">
        <v>160</v>
      </c>
      <c r="BE174" s="198">
        <f t="shared" si="0"/>
        <v>0</v>
      </c>
      <c r="BF174" s="198">
        <f t="shared" si="1"/>
        <v>0</v>
      </c>
      <c r="BG174" s="198">
        <f t="shared" si="2"/>
        <v>0</v>
      </c>
      <c r="BH174" s="198">
        <f t="shared" si="3"/>
        <v>0</v>
      </c>
      <c r="BI174" s="198">
        <f t="shared" si="4"/>
        <v>0</v>
      </c>
      <c r="BJ174" s="185" t="s">
        <v>82</v>
      </c>
      <c r="BK174" s="198">
        <f t="shared" si="5"/>
        <v>0</v>
      </c>
      <c r="BL174" s="185" t="s">
        <v>478</v>
      </c>
      <c r="BM174" s="197" t="s">
        <v>619</v>
      </c>
    </row>
    <row r="175" spans="1:65" s="12" customFormat="1" ht="22.9" customHeight="1" x14ac:dyDescent="0.2">
      <c r="B175" s="137"/>
      <c r="D175" s="138" t="s">
        <v>69</v>
      </c>
      <c r="E175" s="147" t="s">
        <v>620</v>
      </c>
      <c r="F175" s="147" t="s">
        <v>621</v>
      </c>
      <c r="J175" s="148"/>
      <c r="L175" s="137"/>
      <c r="M175" s="141"/>
      <c r="N175" s="142"/>
      <c r="O175" s="142"/>
      <c r="P175" s="143"/>
      <c r="Q175" s="142"/>
      <c r="R175" s="143"/>
      <c r="S175" s="142"/>
      <c r="T175" s="144"/>
      <c r="AR175" s="138" t="s">
        <v>77</v>
      </c>
      <c r="AT175" s="145" t="s">
        <v>69</v>
      </c>
      <c r="AU175" s="145" t="s">
        <v>77</v>
      </c>
      <c r="AY175" s="138" t="s">
        <v>160</v>
      </c>
      <c r="BK175" s="146">
        <f>SUM(BK176:BK182)</f>
        <v>0</v>
      </c>
    </row>
    <row r="176" spans="1:65" s="184" customFormat="1" ht="16.5" customHeight="1" x14ac:dyDescent="0.2">
      <c r="A176" s="259"/>
      <c r="B176" s="188"/>
      <c r="C176" s="189" t="s">
        <v>478</v>
      </c>
      <c r="D176" s="189" t="s">
        <v>162</v>
      </c>
      <c r="E176" s="151" t="s">
        <v>2278</v>
      </c>
      <c r="F176" s="152" t="s">
        <v>2279</v>
      </c>
      <c r="G176" s="153" t="s">
        <v>266</v>
      </c>
      <c r="H176" s="190">
        <v>1</v>
      </c>
      <c r="I176" s="191"/>
      <c r="J176" s="191"/>
      <c r="K176" s="192"/>
      <c r="L176" s="187"/>
      <c r="M176" s="193"/>
      <c r="N176" s="194"/>
      <c r="O176" s="195"/>
      <c r="P176" s="195"/>
      <c r="Q176" s="195"/>
      <c r="R176" s="195"/>
      <c r="S176" s="195"/>
      <c r="T176" s="196"/>
      <c r="U176" s="259"/>
      <c r="V176" s="259"/>
      <c r="W176" s="259"/>
      <c r="X176" s="259"/>
      <c r="Y176" s="259"/>
      <c r="Z176" s="259"/>
      <c r="AA176" s="259"/>
      <c r="AB176" s="259"/>
      <c r="AC176" s="259"/>
      <c r="AD176" s="259"/>
      <c r="AE176" s="259"/>
      <c r="AR176" s="197" t="s">
        <v>478</v>
      </c>
      <c r="AT176" s="197" t="s">
        <v>162</v>
      </c>
      <c r="AU176" s="197" t="s">
        <v>82</v>
      </c>
      <c r="AY176" s="185" t="s">
        <v>160</v>
      </c>
      <c r="BE176" s="198">
        <f t="shared" ref="BE176:BE182" si="6">IF(N176="základná",J176,0)</f>
        <v>0</v>
      </c>
      <c r="BF176" s="198">
        <f t="shared" ref="BF176:BF182" si="7">IF(N176="znížená",J176,0)</f>
        <v>0</v>
      </c>
      <c r="BG176" s="198">
        <f t="shared" ref="BG176:BG182" si="8">IF(N176="zákl. prenesená",J176,0)</f>
        <v>0</v>
      </c>
      <c r="BH176" s="198">
        <f t="shared" ref="BH176:BH182" si="9">IF(N176="zníž. prenesená",J176,0)</f>
        <v>0</v>
      </c>
      <c r="BI176" s="198">
        <f t="shared" ref="BI176:BI182" si="10">IF(N176="nulová",J176,0)</f>
        <v>0</v>
      </c>
      <c r="BJ176" s="185" t="s">
        <v>82</v>
      </c>
      <c r="BK176" s="198">
        <f t="shared" ref="BK176:BK182" si="11">ROUND(I176*H176,2)</f>
        <v>0</v>
      </c>
      <c r="BL176" s="185" t="s">
        <v>478</v>
      </c>
      <c r="BM176" s="197" t="s">
        <v>624</v>
      </c>
    </row>
    <row r="177" spans="1:65" s="184" customFormat="1" ht="16.5" customHeight="1" x14ac:dyDescent="0.2">
      <c r="A177" s="259"/>
      <c r="B177" s="188"/>
      <c r="C177" s="189" t="s">
        <v>625</v>
      </c>
      <c r="D177" s="189" t="s">
        <v>162</v>
      </c>
      <c r="E177" s="151" t="s">
        <v>2280</v>
      </c>
      <c r="F177" s="152" t="s">
        <v>2281</v>
      </c>
      <c r="G177" s="153" t="s">
        <v>266</v>
      </c>
      <c r="H177" s="190">
        <v>1</v>
      </c>
      <c r="I177" s="191"/>
      <c r="J177" s="191"/>
      <c r="K177" s="192"/>
      <c r="L177" s="187"/>
      <c r="M177" s="193"/>
      <c r="N177" s="194"/>
      <c r="O177" s="195"/>
      <c r="P177" s="195"/>
      <c r="Q177" s="195"/>
      <c r="R177" s="195"/>
      <c r="S177" s="195"/>
      <c r="T177" s="196"/>
      <c r="U177" s="259"/>
      <c r="V177" s="259"/>
      <c r="W177" s="259"/>
      <c r="X177" s="259"/>
      <c r="Y177" s="259"/>
      <c r="Z177" s="259"/>
      <c r="AA177" s="259"/>
      <c r="AB177" s="259"/>
      <c r="AC177" s="259"/>
      <c r="AD177" s="259"/>
      <c r="AE177" s="259"/>
      <c r="AR177" s="197" t="s">
        <v>478</v>
      </c>
      <c r="AT177" s="197" t="s">
        <v>162</v>
      </c>
      <c r="AU177" s="197" t="s">
        <v>82</v>
      </c>
      <c r="AY177" s="185" t="s">
        <v>160</v>
      </c>
      <c r="BE177" s="198">
        <f t="shared" si="6"/>
        <v>0</v>
      </c>
      <c r="BF177" s="198">
        <f t="shared" si="7"/>
        <v>0</v>
      </c>
      <c r="BG177" s="198">
        <f t="shared" si="8"/>
        <v>0</v>
      </c>
      <c r="BH177" s="198">
        <f t="shared" si="9"/>
        <v>0</v>
      </c>
      <c r="BI177" s="198">
        <f t="shared" si="10"/>
        <v>0</v>
      </c>
      <c r="BJ177" s="185" t="s">
        <v>82</v>
      </c>
      <c r="BK177" s="198">
        <f t="shared" si="11"/>
        <v>0</v>
      </c>
      <c r="BL177" s="185" t="s">
        <v>478</v>
      </c>
      <c r="BM177" s="197" t="s">
        <v>628</v>
      </c>
    </row>
    <row r="178" spans="1:65" s="184" customFormat="1" ht="16.5" customHeight="1" x14ac:dyDescent="0.2">
      <c r="A178" s="259"/>
      <c r="B178" s="188"/>
      <c r="C178" s="189" t="s">
        <v>528</v>
      </c>
      <c r="D178" s="189" t="s">
        <v>162</v>
      </c>
      <c r="E178" s="151" t="s">
        <v>2282</v>
      </c>
      <c r="F178" s="152" t="s">
        <v>2283</v>
      </c>
      <c r="G178" s="153" t="s">
        <v>266</v>
      </c>
      <c r="H178" s="190">
        <v>1</v>
      </c>
      <c r="I178" s="191"/>
      <c r="J178" s="191"/>
      <c r="K178" s="192"/>
      <c r="L178" s="187"/>
      <c r="M178" s="193"/>
      <c r="N178" s="194"/>
      <c r="O178" s="195"/>
      <c r="P178" s="195"/>
      <c r="Q178" s="195"/>
      <c r="R178" s="195"/>
      <c r="S178" s="195"/>
      <c r="T178" s="196"/>
      <c r="U178" s="259"/>
      <c r="V178" s="259"/>
      <c r="W178" s="259"/>
      <c r="X178" s="259"/>
      <c r="Y178" s="259"/>
      <c r="Z178" s="259"/>
      <c r="AA178" s="259"/>
      <c r="AB178" s="259"/>
      <c r="AC178" s="259"/>
      <c r="AD178" s="259"/>
      <c r="AE178" s="259"/>
      <c r="AR178" s="197" t="s">
        <v>478</v>
      </c>
      <c r="AT178" s="197" t="s">
        <v>162</v>
      </c>
      <c r="AU178" s="197" t="s">
        <v>82</v>
      </c>
      <c r="AY178" s="185" t="s">
        <v>160</v>
      </c>
      <c r="BE178" s="198">
        <f t="shared" si="6"/>
        <v>0</v>
      </c>
      <c r="BF178" s="198">
        <f t="shared" si="7"/>
        <v>0</v>
      </c>
      <c r="BG178" s="198">
        <f t="shared" si="8"/>
        <v>0</v>
      </c>
      <c r="BH178" s="198">
        <f t="shared" si="9"/>
        <v>0</v>
      </c>
      <c r="BI178" s="198">
        <f t="shared" si="10"/>
        <v>0</v>
      </c>
      <c r="BJ178" s="185" t="s">
        <v>82</v>
      </c>
      <c r="BK178" s="198">
        <f t="shared" si="11"/>
        <v>0</v>
      </c>
      <c r="BL178" s="185" t="s">
        <v>478</v>
      </c>
      <c r="BM178" s="197" t="s">
        <v>631</v>
      </c>
    </row>
    <row r="179" spans="1:65" s="184" customFormat="1" ht="16.5" customHeight="1" x14ac:dyDescent="0.2">
      <c r="A179" s="259"/>
      <c r="B179" s="188"/>
      <c r="C179" s="189" t="s">
        <v>632</v>
      </c>
      <c r="D179" s="189" t="s">
        <v>162</v>
      </c>
      <c r="E179" s="151" t="s">
        <v>2284</v>
      </c>
      <c r="F179" s="152" t="s">
        <v>2285</v>
      </c>
      <c r="G179" s="153" t="s">
        <v>266</v>
      </c>
      <c r="H179" s="190">
        <v>1</v>
      </c>
      <c r="I179" s="191"/>
      <c r="J179" s="191"/>
      <c r="K179" s="192"/>
      <c r="L179" s="187"/>
      <c r="M179" s="193"/>
      <c r="N179" s="194"/>
      <c r="O179" s="195"/>
      <c r="P179" s="195"/>
      <c r="Q179" s="195"/>
      <c r="R179" s="195"/>
      <c r="S179" s="195"/>
      <c r="T179" s="196"/>
      <c r="U179" s="259"/>
      <c r="V179" s="259"/>
      <c r="W179" s="259"/>
      <c r="X179" s="259"/>
      <c r="Y179" s="259"/>
      <c r="Z179" s="259"/>
      <c r="AA179" s="259"/>
      <c r="AB179" s="259"/>
      <c r="AC179" s="259"/>
      <c r="AD179" s="259"/>
      <c r="AE179" s="259"/>
      <c r="AR179" s="197" t="s">
        <v>478</v>
      </c>
      <c r="AT179" s="197" t="s">
        <v>162</v>
      </c>
      <c r="AU179" s="197" t="s">
        <v>82</v>
      </c>
      <c r="AY179" s="185" t="s">
        <v>160</v>
      </c>
      <c r="BE179" s="198">
        <f t="shared" si="6"/>
        <v>0</v>
      </c>
      <c r="BF179" s="198">
        <f t="shared" si="7"/>
        <v>0</v>
      </c>
      <c r="BG179" s="198">
        <f t="shared" si="8"/>
        <v>0</v>
      </c>
      <c r="BH179" s="198">
        <f t="shared" si="9"/>
        <v>0</v>
      </c>
      <c r="BI179" s="198">
        <f t="shared" si="10"/>
        <v>0</v>
      </c>
      <c r="BJ179" s="185" t="s">
        <v>82</v>
      </c>
      <c r="BK179" s="198">
        <f t="shared" si="11"/>
        <v>0</v>
      </c>
      <c r="BL179" s="185" t="s">
        <v>478</v>
      </c>
      <c r="BM179" s="197" t="s">
        <v>635</v>
      </c>
    </row>
    <row r="180" spans="1:65" s="184" customFormat="1" ht="21.75" customHeight="1" x14ac:dyDescent="0.2">
      <c r="A180" s="259"/>
      <c r="B180" s="188"/>
      <c r="C180" s="189" t="s">
        <v>531</v>
      </c>
      <c r="D180" s="189" t="s">
        <v>162</v>
      </c>
      <c r="E180" s="151" t="s">
        <v>640</v>
      </c>
      <c r="F180" s="152" t="s">
        <v>641</v>
      </c>
      <c r="G180" s="153" t="s">
        <v>266</v>
      </c>
      <c r="H180" s="190">
        <v>28</v>
      </c>
      <c r="I180" s="191"/>
      <c r="J180" s="191"/>
      <c r="K180" s="192"/>
      <c r="L180" s="187"/>
      <c r="M180" s="193"/>
      <c r="N180" s="194"/>
      <c r="O180" s="195"/>
      <c r="P180" s="195"/>
      <c r="Q180" s="195"/>
      <c r="R180" s="195"/>
      <c r="S180" s="195"/>
      <c r="T180" s="196"/>
      <c r="U180" s="259"/>
      <c r="V180" s="259"/>
      <c r="W180" s="259"/>
      <c r="X180" s="259"/>
      <c r="Y180" s="259"/>
      <c r="Z180" s="259"/>
      <c r="AA180" s="259"/>
      <c r="AB180" s="259"/>
      <c r="AC180" s="259"/>
      <c r="AD180" s="259"/>
      <c r="AE180" s="259"/>
      <c r="AR180" s="197" t="s">
        <v>478</v>
      </c>
      <c r="AT180" s="197" t="s">
        <v>162</v>
      </c>
      <c r="AU180" s="197" t="s">
        <v>82</v>
      </c>
      <c r="AY180" s="185" t="s">
        <v>160</v>
      </c>
      <c r="BE180" s="198">
        <f t="shared" si="6"/>
        <v>0</v>
      </c>
      <c r="BF180" s="198">
        <f t="shared" si="7"/>
        <v>0</v>
      </c>
      <c r="BG180" s="198">
        <f t="shared" si="8"/>
        <v>0</v>
      </c>
      <c r="BH180" s="198">
        <f t="shared" si="9"/>
        <v>0</v>
      </c>
      <c r="BI180" s="198">
        <f t="shared" si="10"/>
        <v>0</v>
      </c>
      <c r="BJ180" s="185" t="s">
        <v>82</v>
      </c>
      <c r="BK180" s="198">
        <f t="shared" si="11"/>
        <v>0</v>
      </c>
      <c r="BL180" s="185" t="s">
        <v>478</v>
      </c>
      <c r="BM180" s="197" t="s">
        <v>638</v>
      </c>
    </row>
    <row r="181" spans="1:65" s="184" customFormat="1" ht="24.2" customHeight="1" x14ac:dyDescent="0.2">
      <c r="A181" s="259"/>
      <c r="B181" s="188"/>
      <c r="C181" s="189" t="s">
        <v>639</v>
      </c>
      <c r="D181" s="189" t="s">
        <v>162</v>
      </c>
      <c r="E181" s="151" t="s">
        <v>2286</v>
      </c>
      <c r="F181" s="152" t="s">
        <v>2287</v>
      </c>
      <c r="G181" s="153" t="s">
        <v>266</v>
      </c>
      <c r="H181" s="190">
        <v>6</v>
      </c>
      <c r="I181" s="191"/>
      <c r="J181" s="191"/>
      <c r="K181" s="192"/>
      <c r="L181" s="187"/>
      <c r="M181" s="193"/>
      <c r="N181" s="194"/>
      <c r="O181" s="195"/>
      <c r="P181" s="195"/>
      <c r="Q181" s="195"/>
      <c r="R181" s="195"/>
      <c r="S181" s="195"/>
      <c r="T181" s="196"/>
      <c r="U181" s="259"/>
      <c r="V181" s="259"/>
      <c r="W181" s="259"/>
      <c r="X181" s="259"/>
      <c r="Y181" s="259"/>
      <c r="Z181" s="259"/>
      <c r="AA181" s="259"/>
      <c r="AB181" s="259"/>
      <c r="AC181" s="259"/>
      <c r="AD181" s="259"/>
      <c r="AE181" s="259"/>
      <c r="AR181" s="197" t="s">
        <v>478</v>
      </c>
      <c r="AT181" s="197" t="s">
        <v>162</v>
      </c>
      <c r="AU181" s="197" t="s">
        <v>82</v>
      </c>
      <c r="AY181" s="185" t="s">
        <v>160</v>
      </c>
      <c r="BE181" s="198">
        <f t="shared" si="6"/>
        <v>0</v>
      </c>
      <c r="BF181" s="198">
        <f t="shared" si="7"/>
        <v>0</v>
      </c>
      <c r="BG181" s="198">
        <f t="shared" si="8"/>
        <v>0</v>
      </c>
      <c r="BH181" s="198">
        <f t="shared" si="9"/>
        <v>0</v>
      </c>
      <c r="BI181" s="198">
        <f t="shared" si="10"/>
        <v>0</v>
      </c>
      <c r="BJ181" s="185" t="s">
        <v>82</v>
      </c>
      <c r="BK181" s="198">
        <f t="shared" si="11"/>
        <v>0</v>
      </c>
      <c r="BL181" s="185" t="s">
        <v>478</v>
      </c>
      <c r="BM181" s="197" t="s">
        <v>642</v>
      </c>
    </row>
    <row r="182" spans="1:65" s="184" customFormat="1" ht="24.2" customHeight="1" x14ac:dyDescent="0.2">
      <c r="A182" s="259"/>
      <c r="B182" s="188"/>
      <c r="C182" s="464" t="s">
        <v>534</v>
      </c>
      <c r="D182" s="464" t="s">
        <v>162</v>
      </c>
      <c r="E182" s="465" t="s">
        <v>643</v>
      </c>
      <c r="F182" s="466" t="s">
        <v>3419</v>
      </c>
      <c r="G182" s="467" t="s">
        <v>266</v>
      </c>
      <c r="H182" s="468">
        <v>0</v>
      </c>
      <c r="I182" s="460"/>
      <c r="J182" s="460"/>
      <c r="K182" s="192"/>
      <c r="L182" s="187"/>
      <c r="M182" s="193"/>
      <c r="N182" s="194"/>
      <c r="O182" s="195"/>
      <c r="P182" s="195"/>
      <c r="Q182" s="195"/>
      <c r="R182" s="195"/>
      <c r="S182" s="195"/>
      <c r="T182" s="196"/>
      <c r="U182" s="259"/>
      <c r="V182" s="259"/>
      <c r="W182" s="259"/>
      <c r="X182" s="259"/>
      <c r="Y182" s="259"/>
      <c r="Z182" s="259"/>
      <c r="AA182" s="259"/>
      <c r="AB182" s="259"/>
      <c r="AC182" s="259"/>
      <c r="AD182" s="259"/>
      <c r="AE182" s="259"/>
      <c r="AR182" s="197" t="s">
        <v>478</v>
      </c>
      <c r="AT182" s="197" t="s">
        <v>162</v>
      </c>
      <c r="AU182" s="197" t="s">
        <v>82</v>
      </c>
      <c r="AY182" s="185" t="s">
        <v>160</v>
      </c>
      <c r="BE182" s="198">
        <f t="shared" si="6"/>
        <v>0</v>
      </c>
      <c r="BF182" s="198">
        <f t="shared" si="7"/>
        <v>0</v>
      </c>
      <c r="BG182" s="198">
        <f t="shared" si="8"/>
        <v>0</v>
      </c>
      <c r="BH182" s="198">
        <f t="shared" si="9"/>
        <v>0</v>
      </c>
      <c r="BI182" s="198">
        <f t="shared" si="10"/>
        <v>0</v>
      </c>
      <c r="BJ182" s="185" t="s">
        <v>82</v>
      </c>
      <c r="BK182" s="198">
        <f t="shared" si="11"/>
        <v>0</v>
      </c>
      <c r="BL182" s="185" t="s">
        <v>478</v>
      </c>
      <c r="BM182" s="197" t="s">
        <v>645</v>
      </c>
    </row>
    <row r="183" spans="1:65" s="12" customFormat="1" ht="22.9" customHeight="1" x14ac:dyDescent="0.2">
      <c r="B183" s="137"/>
      <c r="D183" s="138" t="s">
        <v>69</v>
      </c>
      <c r="E183" s="147" t="s">
        <v>648</v>
      </c>
      <c r="F183" s="147" t="s">
        <v>649</v>
      </c>
      <c r="J183" s="148"/>
      <c r="L183" s="137"/>
      <c r="M183" s="141"/>
      <c r="N183" s="142"/>
      <c r="O183" s="142"/>
      <c r="P183" s="143"/>
      <c r="Q183" s="142"/>
      <c r="R183" s="143"/>
      <c r="S183" s="142"/>
      <c r="T183" s="144"/>
      <c r="AR183" s="138" t="s">
        <v>77</v>
      </c>
      <c r="AT183" s="145" t="s">
        <v>69</v>
      </c>
      <c r="AU183" s="145" t="s">
        <v>77</v>
      </c>
      <c r="AY183" s="138" t="s">
        <v>160</v>
      </c>
      <c r="BK183" s="146">
        <f>SUM(BK184:BK193)</f>
        <v>0</v>
      </c>
    </row>
    <row r="184" spans="1:65" s="184" customFormat="1" ht="39.75" customHeight="1" x14ac:dyDescent="0.2">
      <c r="A184" s="259"/>
      <c r="B184" s="188"/>
      <c r="C184" s="189" t="s">
        <v>537</v>
      </c>
      <c r="D184" s="189" t="s">
        <v>162</v>
      </c>
      <c r="E184" s="151" t="s">
        <v>650</v>
      </c>
      <c r="F184" s="236" t="s">
        <v>1870</v>
      </c>
      <c r="G184" s="372" t="s">
        <v>266</v>
      </c>
      <c r="H184" s="373">
        <v>80</v>
      </c>
      <c r="I184" s="374"/>
      <c r="J184" s="374"/>
      <c r="K184" s="387"/>
      <c r="L184" s="230"/>
      <c r="M184" s="231"/>
      <c r="N184" s="232"/>
      <c r="O184" s="233"/>
      <c r="P184" s="233"/>
      <c r="Q184" s="233"/>
      <c r="R184" s="233"/>
      <c r="S184" s="233"/>
      <c r="T184" s="234"/>
      <c r="U184" s="225"/>
      <c r="V184" s="225"/>
      <c r="W184" s="225"/>
      <c r="X184" s="259"/>
      <c r="Y184" s="259"/>
      <c r="Z184" s="259"/>
      <c r="AA184" s="259"/>
      <c r="AB184" s="259"/>
      <c r="AC184" s="259"/>
      <c r="AD184" s="259"/>
      <c r="AE184" s="259"/>
      <c r="AR184" s="197" t="s">
        <v>478</v>
      </c>
      <c r="AT184" s="197" t="s">
        <v>162</v>
      </c>
      <c r="AU184" s="197" t="s">
        <v>82</v>
      </c>
      <c r="AY184" s="185" t="s">
        <v>160</v>
      </c>
      <c r="BE184" s="198">
        <f t="shared" ref="BE184:BE193" si="12">IF(N184="základná",J184,0)</f>
        <v>0</v>
      </c>
      <c r="BF184" s="198">
        <f t="shared" ref="BF184:BF193" si="13">IF(N184="znížená",J184,0)</f>
        <v>0</v>
      </c>
      <c r="BG184" s="198">
        <f t="shared" ref="BG184:BG193" si="14">IF(N184="zákl. prenesená",J184,0)</f>
        <v>0</v>
      </c>
      <c r="BH184" s="198">
        <f t="shared" ref="BH184:BH193" si="15">IF(N184="zníž. prenesená",J184,0)</f>
        <v>0</v>
      </c>
      <c r="BI184" s="198">
        <f t="shared" ref="BI184:BI193" si="16">IF(N184="nulová",J184,0)</f>
        <v>0</v>
      </c>
      <c r="BJ184" s="185" t="s">
        <v>82</v>
      </c>
      <c r="BK184" s="198">
        <f t="shared" ref="BK184:BK193" si="17">ROUND(I184*H184,2)</f>
        <v>0</v>
      </c>
      <c r="BL184" s="185" t="s">
        <v>478</v>
      </c>
      <c r="BM184" s="197" t="s">
        <v>651</v>
      </c>
    </row>
    <row r="185" spans="1:65" s="184" customFormat="1" ht="40.5" customHeight="1" x14ac:dyDescent="0.2">
      <c r="A185" s="259"/>
      <c r="B185" s="188"/>
      <c r="C185" s="189" t="s">
        <v>652</v>
      </c>
      <c r="D185" s="189" t="s">
        <v>162</v>
      </c>
      <c r="E185" s="151" t="s">
        <v>653</v>
      </c>
      <c r="F185" s="236" t="s">
        <v>1868</v>
      </c>
      <c r="G185" s="372" t="s">
        <v>266</v>
      </c>
      <c r="H185" s="373">
        <v>24</v>
      </c>
      <c r="I185" s="374"/>
      <c r="J185" s="374"/>
      <c r="K185" s="387"/>
      <c r="L185" s="230"/>
      <c r="M185" s="231"/>
      <c r="N185" s="232"/>
      <c r="O185" s="233"/>
      <c r="P185" s="233"/>
      <c r="Q185" s="233"/>
      <c r="R185" s="233"/>
      <c r="S185" s="233"/>
      <c r="T185" s="234"/>
      <c r="U185" s="225"/>
      <c r="V185" s="225"/>
      <c r="W185" s="225"/>
      <c r="X185" s="259"/>
      <c r="Y185" s="259"/>
      <c r="Z185" s="259"/>
      <c r="AA185" s="259"/>
      <c r="AB185" s="259"/>
      <c r="AC185" s="259"/>
      <c r="AD185" s="259"/>
      <c r="AE185" s="259"/>
      <c r="AR185" s="197" t="s">
        <v>478</v>
      </c>
      <c r="AT185" s="197" t="s">
        <v>162</v>
      </c>
      <c r="AU185" s="197" t="s">
        <v>82</v>
      </c>
      <c r="AY185" s="185" t="s">
        <v>160</v>
      </c>
      <c r="BE185" s="198">
        <f t="shared" si="12"/>
        <v>0</v>
      </c>
      <c r="BF185" s="198">
        <f t="shared" si="13"/>
        <v>0</v>
      </c>
      <c r="BG185" s="198">
        <f t="shared" si="14"/>
        <v>0</v>
      </c>
      <c r="BH185" s="198">
        <f t="shared" si="15"/>
        <v>0</v>
      </c>
      <c r="BI185" s="198">
        <f t="shared" si="16"/>
        <v>0</v>
      </c>
      <c r="BJ185" s="185" t="s">
        <v>82</v>
      </c>
      <c r="BK185" s="198">
        <f t="shared" si="17"/>
        <v>0</v>
      </c>
      <c r="BL185" s="185" t="s">
        <v>478</v>
      </c>
      <c r="BM185" s="197" t="s">
        <v>654</v>
      </c>
    </row>
    <row r="186" spans="1:65" s="184" customFormat="1" ht="24.75" customHeight="1" x14ac:dyDescent="0.2">
      <c r="A186" s="259"/>
      <c r="B186" s="188"/>
      <c r="C186" s="189" t="s">
        <v>657</v>
      </c>
      <c r="D186" s="189" t="s">
        <v>162</v>
      </c>
      <c r="E186" s="151" t="s">
        <v>658</v>
      </c>
      <c r="F186" s="236" t="s">
        <v>1869</v>
      </c>
      <c r="G186" s="372" t="s">
        <v>266</v>
      </c>
      <c r="H186" s="373">
        <v>34</v>
      </c>
      <c r="I186" s="374"/>
      <c r="J186" s="374"/>
      <c r="K186" s="387"/>
      <c r="L186" s="230"/>
      <c r="M186" s="231"/>
      <c r="N186" s="232"/>
      <c r="O186" s="233"/>
      <c r="P186" s="233"/>
      <c r="Q186" s="233"/>
      <c r="R186" s="233"/>
      <c r="S186" s="233"/>
      <c r="T186" s="234"/>
      <c r="U186" s="225"/>
      <c r="V186" s="225"/>
      <c r="W186" s="225"/>
      <c r="X186" s="259"/>
      <c r="Y186" s="259"/>
      <c r="Z186" s="259"/>
      <c r="AA186" s="259"/>
      <c r="AB186" s="259"/>
      <c r="AC186" s="259"/>
      <c r="AD186" s="259"/>
      <c r="AE186" s="259"/>
      <c r="AR186" s="197" t="s">
        <v>478</v>
      </c>
      <c r="AT186" s="197" t="s">
        <v>162</v>
      </c>
      <c r="AU186" s="197" t="s">
        <v>82</v>
      </c>
      <c r="AY186" s="185" t="s">
        <v>160</v>
      </c>
      <c r="BE186" s="198">
        <f t="shared" si="12"/>
        <v>0</v>
      </c>
      <c r="BF186" s="198">
        <f t="shared" si="13"/>
        <v>0</v>
      </c>
      <c r="BG186" s="198">
        <f t="shared" si="14"/>
        <v>0</v>
      </c>
      <c r="BH186" s="198">
        <f t="shared" si="15"/>
        <v>0</v>
      </c>
      <c r="BI186" s="198">
        <f t="shared" si="16"/>
        <v>0</v>
      </c>
      <c r="BJ186" s="185" t="s">
        <v>82</v>
      </c>
      <c r="BK186" s="198">
        <f t="shared" si="17"/>
        <v>0</v>
      </c>
      <c r="BL186" s="185" t="s">
        <v>478</v>
      </c>
      <c r="BM186" s="197" t="s">
        <v>659</v>
      </c>
    </row>
    <row r="187" spans="1:65" s="184" customFormat="1" ht="37.5" customHeight="1" x14ac:dyDescent="0.2">
      <c r="A187" s="259"/>
      <c r="B187" s="188"/>
      <c r="C187" s="189" t="s">
        <v>543</v>
      </c>
      <c r="D187" s="189" t="s">
        <v>162</v>
      </c>
      <c r="E187" s="151" t="s">
        <v>660</v>
      </c>
      <c r="F187" s="236" t="s">
        <v>1872</v>
      </c>
      <c r="G187" s="372" t="s">
        <v>266</v>
      </c>
      <c r="H187" s="373">
        <v>195</v>
      </c>
      <c r="I187" s="374"/>
      <c r="J187" s="374"/>
      <c r="K187" s="387"/>
      <c r="L187" s="230"/>
      <c r="M187" s="231"/>
      <c r="N187" s="232"/>
      <c r="O187" s="233"/>
      <c r="P187" s="233"/>
      <c r="Q187" s="233"/>
      <c r="R187" s="233"/>
      <c r="S187" s="233"/>
      <c r="T187" s="234"/>
      <c r="U187" s="225"/>
      <c r="V187" s="225"/>
      <c r="W187" s="225"/>
      <c r="X187" s="259"/>
      <c r="Y187" s="259"/>
      <c r="Z187" s="259"/>
      <c r="AA187" s="259"/>
      <c r="AB187" s="259"/>
      <c r="AC187" s="259"/>
      <c r="AD187" s="259"/>
      <c r="AE187" s="259"/>
      <c r="AR187" s="197" t="s">
        <v>478</v>
      </c>
      <c r="AT187" s="197" t="s">
        <v>162</v>
      </c>
      <c r="AU187" s="197" t="s">
        <v>82</v>
      </c>
      <c r="AY187" s="185" t="s">
        <v>160</v>
      </c>
      <c r="BE187" s="198">
        <f t="shared" si="12"/>
        <v>0</v>
      </c>
      <c r="BF187" s="198">
        <f t="shared" si="13"/>
        <v>0</v>
      </c>
      <c r="BG187" s="198">
        <f t="shared" si="14"/>
        <v>0</v>
      </c>
      <c r="BH187" s="198">
        <f t="shared" si="15"/>
        <v>0</v>
      </c>
      <c r="BI187" s="198">
        <f t="shared" si="16"/>
        <v>0</v>
      </c>
      <c r="BJ187" s="185" t="s">
        <v>82</v>
      </c>
      <c r="BK187" s="198">
        <f t="shared" si="17"/>
        <v>0</v>
      </c>
      <c r="BL187" s="185" t="s">
        <v>478</v>
      </c>
      <c r="BM187" s="197" t="s">
        <v>661</v>
      </c>
    </row>
    <row r="188" spans="1:65" s="184" customFormat="1" ht="39" customHeight="1" x14ac:dyDescent="0.2">
      <c r="A188" s="259"/>
      <c r="B188" s="188"/>
      <c r="C188" s="189" t="s">
        <v>662</v>
      </c>
      <c r="D188" s="189" t="s">
        <v>162</v>
      </c>
      <c r="E188" s="151" t="s">
        <v>663</v>
      </c>
      <c r="F188" s="236" t="s">
        <v>1873</v>
      </c>
      <c r="G188" s="372" t="s">
        <v>266</v>
      </c>
      <c r="H188" s="373">
        <v>6</v>
      </c>
      <c r="I188" s="374"/>
      <c r="J188" s="374"/>
      <c r="K188" s="387"/>
      <c r="L188" s="230"/>
      <c r="M188" s="231"/>
      <c r="N188" s="232"/>
      <c r="O188" s="233"/>
      <c r="P188" s="233"/>
      <c r="Q188" s="233"/>
      <c r="R188" s="233"/>
      <c r="S188" s="233"/>
      <c r="T188" s="234"/>
      <c r="U188" s="225"/>
      <c r="V188" s="225"/>
      <c r="W188" s="225"/>
      <c r="X188" s="259"/>
      <c r="Y188" s="259"/>
      <c r="Z188" s="259"/>
      <c r="AA188" s="259"/>
      <c r="AB188" s="259"/>
      <c r="AC188" s="259"/>
      <c r="AD188" s="259"/>
      <c r="AE188" s="259"/>
      <c r="AR188" s="197" t="s">
        <v>478</v>
      </c>
      <c r="AT188" s="197" t="s">
        <v>162</v>
      </c>
      <c r="AU188" s="197" t="s">
        <v>82</v>
      </c>
      <c r="AY188" s="185" t="s">
        <v>160</v>
      </c>
      <c r="BE188" s="198">
        <f t="shared" si="12"/>
        <v>0</v>
      </c>
      <c r="BF188" s="198">
        <f t="shared" si="13"/>
        <v>0</v>
      </c>
      <c r="BG188" s="198">
        <f t="shared" si="14"/>
        <v>0</v>
      </c>
      <c r="BH188" s="198">
        <f t="shared" si="15"/>
        <v>0</v>
      </c>
      <c r="BI188" s="198">
        <f t="shared" si="16"/>
        <v>0</v>
      </c>
      <c r="BJ188" s="185" t="s">
        <v>82</v>
      </c>
      <c r="BK188" s="198">
        <f t="shared" si="17"/>
        <v>0</v>
      </c>
      <c r="BL188" s="185" t="s">
        <v>478</v>
      </c>
      <c r="BM188" s="197" t="s">
        <v>664</v>
      </c>
    </row>
    <row r="189" spans="1:65" s="184" customFormat="1" ht="49.15" customHeight="1" x14ac:dyDescent="0.2">
      <c r="A189" s="259"/>
      <c r="B189" s="188"/>
      <c r="C189" s="189" t="s">
        <v>546</v>
      </c>
      <c r="D189" s="189" t="s">
        <v>162</v>
      </c>
      <c r="E189" s="151" t="s">
        <v>665</v>
      </c>
      <c r="F189" s="236" t="s">
        <v>1729</v>
      </c>
      <c r="G189" s="372" t="s">
        <v>266</v>
      </c>
      <c r="H189" s="373">
        <v>3</v>
      </c>
      <c r="I189" s="374"/>
      <c r="J189" s="374"/>
      <c r="K189" s="387"/>
      <c r="L189" s="230"/>
      <c r="M189" s="231"/>
      <c r="N189" s="232"/>
      <c r="O189" s="233"/>
      <c r="P189" s="233"/>
      <c r="Q189" s="233"/>
      <c r="R189" s="233"/>
      <c r="S189" s="233"/>
      <c r="T189" s="234"/>
      <c r="U189" s="225"/>
      <c r="V189" s="225"/>
      <c r="W189" s="225"/>
      <c r="X189" s="259"/>
      <c r="Y189" s="259"/>
      <c r="Z189" s="259"/>
      <c r="AA189" s="259"/>
      <c r="AB189" s="259"/>
      <c r="AC189" s="259"/>
      <c r="AD189" s="259"/>
      <c r="AE189" s="259"/>
      <c r="AR189" s="197" t="s">
        <v>478</v>
      </c>
      <c r="AT189" s="197" t="s">
        <v>162</v>
      </c>
      <c r="AU189" s="197" t="s">
        <v>82</v>
      </c>
      <c r="AY189" s="185" t="s">
        <v>160</v>
      </c>
      <c r="BE189" s="198">
        <f t="shared" si="12"/>
        <v>0</v>
      </c>
      <c r="BF189" s="198">
        <f t="shared" si="13"/>
        <v>0</v>
      </c>
      <c r="BG189" s="198">
        <f t="shared" si="14"/>
        <v>0</v>
      </c>
      <c r="BH189" s="198">
        <f t="shared" si="15"/>
        <v>0</v>
      </c>
      <c r="BI189" s="198">
        <f t="shared" si="16"/>
        <v>0</v>
      </c>
      <c r="BJ189" s="185" t="s">
        <v>82</v>
      </c>
      <c r="BK189" s="198">
        <f t="shared" si="17"/>
        <v>0</v>
      </c>
      <c r="BL189" s="185" t="s">
        <v>478</v>
      </c>
      <c r="BM189" s="197" t="s">
        <v>666</v>
      </c>
    </row>
    <row r="190" spans="1:65" s="184" customFormat="1" ht="51" customHeight="1" x14ac:dyDescent="0.2">
      <c r="A190" s="259"/>
      <c r="B190" s="188"/>
      <c r="C190" s="189" t="s">
        <v>667</v>
      </c>
      <c r="D190" s="189" t="s">
        <v>162</v>
      </c>
      <c r="E190" s="151" t="s">
        <v>668</v>
      </c>
      <c r="F190" s="236" t="s">
        <v>1730</v>
      </c>
      <c r="G190" s="372" t="s">
        <v>266</v>
      </c>
      <c r="H190" s="373">
        <v>15</v>
      </c>
      <c r="I190" s="374"/>
      <c r="J190" s="374"/>
      <c r="K190" s="387"/>
      <c r="L190" s="230"/>
      <c r="M190" s="231"/>
      <c r="N190" s="232"/>
      <c r="O190" s="233"/>
      <c r="P190" s="233"/>
      <c r="Q190" s="233"/>
      <c r="R190" s="233"/>
      <c r="S190" s="233"/>
      <c r="T190" s="234"/>
      <c r="U190" s="225"/>
      <c r="V190" s="225"/>
      <c r="W190" s="225"/>
      <c r="X190" s="259"/>
      <c r="Y190" s="259"/>
      <c r="Z190" s="259"/>
      <c r="AA190" s="259"/>
      <c r="AB190" s="259"/>
      <c r="AC190" s="259"/>
      <c r="AD190" s="259"/>
      <c r="AE190" s="259"/>
      <c r="AR190" s="197" t="s">
        <v>478</v>
      </c>
      <c r="AT190" s="197" t="s">
        <v>162</v>
      </c>
      <c r="AU190" s="197" t="s">
        <v>82</v>
      </c>
      <c r="AY190" s="185" t="s">
        <v>160</v>
      </c>
      <c r="BE190" s="198">
        <f t="shared" si="12"/>
        <v>0</v>
      </c>
      <c r="BF190" s="198">
        <f t="shared" si="13"/>
        <v>0</v>
      </c>
      <c r="BG190" s="198">
        <f t="shared" si="14"/>
        <v>0</v>
      </c>
      <c r="BH190" s="198">
        <f t="shared" si="15"/>
        <v>0</v>
      </c>
      <c r="BI190" s="198">
        <f t="shared" si="16"/>
        <v>0</v>
      </c>
      <c r="BJ190" s="185" t="s">
        <v>82</v>
      </c>
      <c r="BK190" s="198">
        <f t="shared" si="17"/>
        <v>0</v>
      </c>
      <c r="BL190" s="185" t="s">
        <v>478</v>
      </c>
      <c r="BM190" s="197" t="s">
        <v>669</v>
      </c>
    </row>
    <row r="191" spans="1:65" s="184" customFormat="1" ht="49.5" customHeight="1" x14ac:dyDescent="0.2">
      <c r="A191" s="259"/>
      <c r="B191" s="188"/>
      <c r="C191" s="189" t="s">
        <v>672</v>
      </c>
      <c r="D191" s="189" t="s">
        <v>162</v>
      </c>
      <c r="E191" s="151" t="s">
        <v>673</v>
      </c>
      <c r="F191" s="236" t="s">
        <v>1732</v>
      </c>
      <c r="G191" s="372" t="s">
        <v>266</v>
      </c>
      <c r="H191" s="373">
        <v>20</v>
      </c>
      <c r="I191" s="374"/>
      <c r="J191" s="374"/>
      <c r="K191" s="387"/>
      <c r="L191" s="230"/>
      <c r="M191" s="231"/>
      <c r="N191" s="232"/>
      <c r="O191" s="233"/>
      <c r="P191" s="233"/>
      <c r="Q191" s="233"/>
      <c r="R191" s="233"/>
      <c r="S191" s="233"/>
      <c r="T191" s="234"/>
      <c r="U191" s="225"/>
      <c r="V191" s="225"/>
      <c r="W191" s="225"/>
      <c r="X191" s="259"/>
      <c r="Y191" s="259"/>
      <c r="Z191" s="259"/>
      <c r="AA191" s="259"/>
      <c r="AB191" s="259"/>
      <c r="AC191" s="259"/>
      <c r="AD191" s="259"/>
      <c r="AE191" s="259"/>
      <c r="AR191" s="197" t="s">
        <v>478</v>
      </c>
      <c r="AT191" s="197" t="s">
        <v>162</v>
      </c>
      <c r="AU191" s="197" t="s">
        <v>82</v>
      </c>
      <c r="AY191" s="185" t="s">
        <v>160</v>
      </c>
      <c r="BE191" s="198">
        <f t="shared" si="12"/>
        <v>0</v>
      </c>
      <c r="BF191" s="198">
        <f t="shared" si="13"/>
        <v>0</v>
      </c>
      <c r="BG191" s="198">
        <f t="shared" si="14"/>
        <v>0</v>
      </c>
      <c r="BH191" s="198">
        <f t="shared" si="15"/>
        <v>0</v>
      </c>
      <c r="BI191" s="198">
        <f t="shared" si="16"/>
        <v>0</v>
      </c>
      <c r="BJ191" s="185" t="s">
        <v>82</v>
      </c>
      <c r="BK191" s="198">
        <f t="shared" si="17"/>
        <v>0</v>
      </c>
      <c r="BL191" s="185" t="s">
        <v>478</v>
      </c>
      <c r="BM191" s="197" t="s">
        <v>674</v>
      </c>
    </row>
    <row r="192" spans="1:65" s="184" customFormat="1" ht="33" customHeight="1" x14ac:dyDescent="0.2">
      <c r="A192" s="259"/>
      <c r="B192" s="188"/>
      <c r="C192" s="189" t="s">
        <v>552</v>
      </c>
      <c r="D192" s="189" t="s">
        <v>162</v>
      </c>
      <c r="E192" s="151" t="s">
        <v>675</v>
      </c>
      <c r="F192" s="236" t="s">
        <v>1733</v>
      </c>
      <c r="G192" s="372" t="s">
        <v>266</v>
      </c>
      <c r="H192" s="373">
        <v>1</v>
      </c>
      <c r="I192" s="374"/>
      <c r="J192" s="374"/>
      <c r="K192" s="387"/>
      <c r="L192" s="230"/>
      <c r="M192" s="231"/>
      <c r="N192" s="232"/>
      <c r="O192" s="233"/>
      <c r="P192" s="233"/>
      <c r="Q192" s="233"/>
      <c r="R192" s="233"/>
      <c r="S192" s="233"/>
      <c r="T192" s="234"/>
      <c r="U192" s="225"/>
      <c r="V192" s="225"/>
      <c r="W192" s="225"/>
      <c r="X192" s="259"/>
      <c r="Y192" s="259"/>
      <c r="Z192" s="259"/>
      <c r="AA192" s="259"/>
      <c r="AB192" s="259"/>
      <c r="AC192" s="259"/>
      <c r="AD192" s="259"/>
      <c r="AE192" s="259"/>
      <c r="AR192" s="197" t="s">
        <v>478</v>
      </c>
      <c r="AT192" s="197" t="s">
        <v>162</v>
      </c>
      <c r="AU192" s="197" t="s">
        <v>82</v>
      </c>
      <c r="AY192" s="185" t="s">
        <v>160</v>
      </c>
      <c r="BE192" s="198">
        <f t="shared" si="12"/>
        <v>0</v>
      </c>
      <c r="BF192" s="198">
        <f t="shared" si="13"/>
        <v>0</v>
      </c>
      <c r="BG192" s="198">
        <f t="shared" si="14"/>
        <v>0</v>
      </c>
      <c r="BH192" s="198">
        <f t="shared" si="15"/>
        <v>0</v>
      </c>
      <c r="BI192" s="198">
        <f t="shared" si="16"/>
        <v>0</v>
      </c>
      <c r="BJ192" s="185" t="s">
        <v>82</v>
      </c>
      <c r="BK192" s="198">
        <f t="shared" si="17"/>
        <v>0</v>
      </c>
      <c r="BL192" s="185" t="s">
        <v>478</v>
      </c>
      <c r="BM192" s="197" t="s">
        <v>676</v>
      </c>
    </row>
    <row r="193" spans="1:65" s="184" customFormat="1" ht="44.25" customHeight="1" x14ac:dyDescent="0.2">
      <c r="A193" s="259"/>
      <c r="B193" s="188"/>
      <c r="C193" s="189" t="s">
        <v>677</v>
      </c>
      <c r="D193" s="189" t="s">
        <v>162</v>
      </c>
      <c r="E193" s="151" t="s">
        <v>678</v>
      </c>
      <c r="F193" s="236" t="s">
        <v>1734</v>
      </c>
      <c r="G193" s="372" t="s">
        <v>266</v>
      </c>
      <c r="H193" s="373">
        <v>4</v>
      </c>
      <c r="I193" s="374"/>
      <c r="J193" s="374"/>
      <c r="K193" s="387"/>
      <c r="L193" s="230"/>
      <c r="M193" s="231"/>
      <c r="N193" s="232"/>
      <c r="O193" s="233"/>
      <c r="P193" s="233"/>
      <c r="Q193" s="233"/>
      <c r="R193" s="233"/>
      <c r="S193" s="233"/>
      <c r="T193" s="234"/>
      <c r="U193" s="225"/>
      <c r="V193" s="225"/>
      <c r="W193" s="225"/>
      <c r="X193" s="259"/>
      <c r="Y193" s="259"/>
      <c r="Z193" s="259"/>
      <c r="AA193" s="259"/>
      <c r="AB193" s="259"/>
      <c r="AC193" s="259"/>
      <c r="AD193" s="259"/>
      <c r="AE193" s="259"/>
      <c r="AR193" s="197" t="s">
        <v>478</v>
      </c>
      <c r="AT193" s="197" t="s">
        <v>162</v>
      </c>
      <c r="AU193" s="197" t="s">
        <v>82</v>
      </c>
      <c r="AY193" s="185" t="s">
        <v>160</v>
      </c>
      <c r="BE193" s="198">
        <f t="shared" si="12"/>
        <v>0</v>
      </c>
      <c r="BF193" s="198">
        <f t="shared" si="13"/>
        <v>0</v>
      </c>
      <c r="BG193" s="198">
        <f t="shared" si="14"/>
        <v>0</v>
      </c>
      <c r="BH193" s="198">
        <f t="shared" si="15"/>
        <v>0</v>
      </c>
      <c r="BI193" s="198">
        <f t="shared" si="16"/>
        <v>0</v>
      </c>
      <c r="BJ193" s="185" t="s">
        <v>82</v>
      </c>
      <c r="BK193" s="198">
        <f t="shared" si="17"/>
        <v>0</v>
      </c>
      <c r="BL193" s="185" t="s">
        <v>478</v>
      </c>
      <c r="BM193" s="197" t="s">
        <v>679</v>
      </c>
    </row>
    <row r="194" spans="1:65" s="12" customFormat="1" ht="22.9" customHeight="1" x14ac:dyDescent="0.2">
      <c r="B194" s="137"/>
      <c r="D194" s="138" t="s">
        <v>69</v>
      </c>
      <c r="E194" s="147" t="s">
        <v>680</v>
      </c>
      <c r="F194" s="147" t="s">
        <v>681</v>
      </c>
      <c r="J194" s="148"/>
      <c r="L194" s="137"/>
      <c r="M194" s="141"/>
      <c r="N194" s="142"/>
      <c r="O194" s="142"/>
      <c r="P194" s="143"/>
      <c r="Q194" s="142"/>
      <c r="R194" s="143"/>
      <c r="S194" s="142"/>
      <c r="T194" s="144"/>
      <c r="AR194" s="138" t="s">
        <v>77</v>
      </c>
      <c r="AT194" s="145" t="s">
        <v>69</v>
      </c>
      <c r="AU194" s="145" t="s">
        <v>77</v>
      </c>
      <c r="AY194" s="138" t="s">
        <v>160</v>
      </c>
      <c r="BK194" s="146">
        <f>SUM(BK195:BK210)</f>
        <v>0</v>
      </c>
    </row>
    <row r="195" spans="1:65" s="184" customFormat="1" ht="21.75" customHeight="1" x14ac:dyDescent="0.2">
      <c r="A195" s="259"/>
      <c r="B195" s="188"/>
      <c r="C195" s="189" t="s">
        <v>555</v>
      </c>
      <c r="D195" s="189" t="s">
        <v>162</v>
      </c>
      <c r="E195" s="151" t="s">
        <v>682</v>
      </c>
      <c r="F195" s="152" t="s">
        <v>683</v>
      </c>
      <c r="G195" s="153" t="s">
        <v>295</v>
      </c>
      <c r="H195" s="190">
        <v>125</v>
      </c>
      <c r="I195" s="191"/>
      <c r="J195" s="191"/>
      <c r="K195" s="192"/>
      <c r="L195" s="187"/>
      <c r="M195" s="193"/>
      <c r="N195" s="194"/>
      <c r="O195" s="195"/>
      <c r="P195" s="195"/>
      <c r="Q195" s="195"/>
      <c r="R195" s="195"/>
      <c r="S195" s="195"/>
      <c r="T195" s="196"/>
      <c r="U195" s="259"/>
      <c r="V195" s="259"/>
      <c r="W195" s="259"/>
      <c r="X195" s="259"/>
      <c r="Y195" s="259"/>
      <c r="Z195" s="259"/>
      <c r="AA195" s="259"/>
      <c r="AB195" s="259"/>
      <c r="AC195" s="259"/>
      <c r="AD195" s="259"/>
      <c r="AE195" s="259"/>
      <c r="AR195" s="197" t="s">
        <v>478</v>
      </c>
      <c r="AT195" s="197" t="s">
        <v>162</v>
      </c>
      <c r="AU195" s="197" t="s">
        <v>82</v>
      </c>
      <c r="AY195" s="185" t="s">
        <v>160</v>
      </c>
      <c r="BE195" s="198">
        <f t="shared" ref="BE195:BE210" si="18">IF(N195="základná",J195,0)</f>
        <v>0</v>
      </c>
      <c r="BF195" s="198">
        <f t="shared" ref="BF195:BF210" si="19">IF(N195="znížená",J195,0)</f>
        <v>0</v>
      </c>
      <c r="BG195" s="198">
        <f t="shared" ref="BG195:BG210" si="20">IF(N195="zákl. prenesená",J195,0)</f>
        <v>0</v>
      </c>
      <c r="BH195" s="198">
        <f t="shared" ref="BH195:BH210" si="21">IF(N195="zníž. prenesená",J195,0)</f>
        <v>0</v>
      </c>
      <c r="BI195" s="198">
        <f t="shared" ref="BI195:BI210" si="22">IF(N195="nulová",J195,0)</f>
        <v>0</v>
      </c>
      <c r="BJ195" s="185" t="s">
        <v>82</v>
      </c>
      <c r="BK195" s="198">
        <f t="shared" ref="BK195:BK210" si="23">ROUND(I195*H195,2)</f>
        <v>0</v>
      </c>
      <c r="BL195" s="185" t="s">
        <v>478</v>
      </c>
      <c r="BM195" s="197" t="s">
        <v>684</v>
      </c>
    </row>
    <row r="196" spans="1:65" s="184" customFormat="1" ht="16.5" customHeight="1" x14ac:dyDescent="0.2">
      <c r="A196" s="259"/>
      <c r="B196" s="188"/>
      <c r="C196" s="189" t="s">
        <v>685</v>
      </c>
      <c r="D196" s="189" t="s">
        <v>162</v>
      </c>
      <c r="E196" s="151" t="s">
        <v>686</v>
      </c>
      <c r="F196" s="152" t="s">
        <v>687</v>
      </c>
      <c r="G196" s="153" t="s">
        <v>266</v>
      </c>
      <c r="H196" s="190">
        <v>10</v>
      </c>
      <c r="I196" s="191"/>
      <c r="J196" s="191"/>
      <c r="K196" s="192"/>
      <c r="L196" s="187"/>
      <c r="M196" s="193"/>
      <c r="N196" s="194"/>
      <c r="O196" s="195"/>
      <c r="P196" s="195"/>
      <c r="Q196" s="195"/>
      <c r="R196" s="195"/>
      <c r="S196" s="195"/>
      <c r="T196" s="196"/>
      <c r="U196" s="259"/>
      <c r="V196" s="259"/>
      <c r="W196" s="259"/>
      <c r="X196" s="259"/>
      <c r="Y196" s="259"/>
      <c r="Z196" s="259"/>
      <c r="AA196" s="259"/>
      <c r="AB196" s="259"/>
      <c r="AC196" s="259"/>
      <c r="AD196" s="259"/>
      <c r="AE196" s="259"/>
      <c r="AR196" s="197" t="s">
        <v>478</v>
      </c>
      <c r="AT196" s="197" t="s">
        <v>162</v>
      </c>
      <c r="AU196" s="197" t="s">
        <v>82</v>
      </c>
      <c r="AY196" s="185" t="s">
        <v>160</v>
      </c>
      <c r="BE196" s="198">
        <f t="shared" si="18"/>
        <v>0</v>
      </c>
      <c r="BF196" s="198">
        <f t="shared" si="19"/>
        <v>0</v>
      </c>
      <c r="BG196" s="198">
        <f t="shared" si="20"/>
        <v>0</v>
      </c>
      <c r="BH196" s="198">
        <f t="shared" si="21"/>
        <v>0</v>
      </c>
      <c r="BI196" s="198">
        <f t="shared" si="22"/>
        <v>0</v>
      </c>
      <c r="BJ196" s="185" t="s">
        <v>82</v>
      </c>
      <c r="BK196" s="198">
        <f t="shared" si="23"/>
        <v>0</v>
      </c>
      <c r="BL196" s="185" t="s">
        <v>478</v>
      </c>
      <c r="BM196" s="197" t="s">
        <v>688</v>
      </c>
    </row>
    <row r="197" spans="1:65" s="184" customFormat="1" ht="16.5" customHeight="1" x14ac:dyDescent="0.2">
      <c r="A197" s="259"/>
      <c r="B197" s="188"/>
      <c r="C197" s="189" t="s">
        <v>558</v>
      </c>
      <c r="D197" s="189" t="s">
        <v>162</v>
      </c>
      <c r="E197" s="151" t="s">
        <v>689</v>
      </c>
      <c r="F197" s="152" t="s">
        <v>690</v>
      </c>
      <c r="G197" s="153" t="s">
        <v>266</v>
      </c>
      <c r="H197" s="190">
        <v>14</v>
      </c>
      <c r="I197" s="191"/>
      <c r="J197" s="191"/>
      <c r="K197" s="192"/>
      <c r="L197" s="187"/>
      <c r="M197" s="193"/>
      <c r="N197" s="194"/>
      <c r="O197" s="195"/>
      <c r="P197" s="195"/>
      <c r="Q197" s="195"/>
      <c r="R197" s="195"/>
      <c r="S197" s="195"/>
      <c r="T197" s="196"/>
      <c r="U197" s="259"/>
      <c r="V197" s="259"/>
      <c r="W197" s="259"/>
      <c r="X197" s="259"/>
      <c r="Y197" s="259"/>
      <c r="Z197" s="259"/>
      <c r="AA197" s="259"/>
      <c r="AB197" s="259"/>
      <c r="AC197" s="259"/>
      <c r="AD197" s="259"/>
      <c r="AE197" s="259"/>
      <c r="AR197" s="197" t="s">
        <v>478</v>
      </c>
      <c r="AT197" s="197" t="s">
        <v>162</v>
      </c>
      <c r="AU197" s="197" t="s">
        <v>82</v>
      </c>
      <c r="AY197" s="185" t="s">
        <v>160</v>
      </c>
      <c r="BE197" s="198">
        <f t="shared" si="18"/>
        <v>0</v>
      </c>
      <c r="BF197" s="198">
        <f t="shared" si="19"/>
        <v>0</v>
      </c>
      <c r="BG197" s="198">
        <f t="shared" si="20"/>
        <v>0</v>
      </c>
      <c r="BH197" s="198">
        <f t="shared" si="21"/>
        <v>0</v>
      </c>
      <c r="BI197" s="198">
        <f t="shared" si="22"/>
        <v>0</v>
      </c>
      <c r="BJ197" s="185" t="s">
        <v>82</v>
      </c>
      <c r="BK197" s="198">
        <f t="shared" si="23"/>
        <v>0</v>
      </c>
      <c r="BL197" s="185" t="s">
        <v>478</v>
      </c>
      <c r="BM197" s="197" t="s">
        <v>691</v>
      </c>
    </row>
    <row r="198" spans="1:65" s="184" customFormat="1" ht="24.2" customHeight="1" x14ac:dyDescent="0.2">
      <c r="A198" s="259"/>
      <c r="B198" s="188"/>
      <c r="C198" s="189" t="s">
        <v>692</v>
      </c>
      <c r="D198" s="189" t="s">
        <v>162</v>
      </c>
      <c r="E198" s="151" t="s">
        <v>693</v>
      </c>
      <c r="F198" s="152" t="s">
        <v>694</v>
      </c>
      <c r="G198" s="153" t="s">
        <v>295</v>
      </c>
      <c r="H198" s="190">
        <v>35</v>
      </c>
      <c r="I198" s="191"/>
      <c r="J198" s="191"/>
      <c r="K198" s="192"/>
      <c r="L198" s="187"/>
      <c r="M198" s="193"/>
      <c r="N198" s="194"/>
      <c r="O198" s="195"/>
      <c r="P198" s="195"/>
      <c r="Q198" s="195"/>
      <c r="R198" s="195"/>
      <c r="S198" s="195"/>
      <c r="T198" s="196"/>
      <c r="U198" s="259"/>
      <c r="V198" s="259"/>
      <c r="W198" s="259"/>
      <c r="X198" s="259"/>
      <c r="Y198" s="259"/>
      <c r="Z198" s="259"/>
      <c r="AA198" s="259"/>
      <c r="AB198" s="259"/>
      <c r="AC198" s="259"/>
      <c r="AD198" s="259"/>
      <c r="AE198" s="259"/>
      <c r="AR198" s="197" t="s">
        <v>478</v>
      </c>
      <c r="AT198" s="197" t="s">
        <v>162</v>
      </c>
      <c r="AU198" s="197" t="s">
        <v>82</v>
      </c>
      <c r="AY198" s="185" t="s">
        <v>160</v>
      </c>
      <c r="BE198" s="198">
        <f t="shared" si="18"/>
        <v>0</v>
      </c>
      <c r="BF198" s="198">
        <f t="shared" si="19"/>
        <v>0</v>
      </c>
      <c r="BG198" s="198">
        <f t="shared" si="20"/>
        <v>0</v>
      </c>
      <c r="BH198" s="198">
        <f t="shared" si="21"/>
        <v>0</v>
      </c>
      <c r="BI198" s="198">
        <f t="shared" si="22"/>
        <v>0</v>
      </c>
      <c r="BJ198" s="185" t="s">
        <v>82</v>
      </c>
      <c r="BK198" s="198">
        <f t="shared" si="23"/>
        <v>0</v>
      </c>
      <c r="BL198" s="185" t="s">
        <v>478</v>
      </c>
      <c r="BM198" s="197" t="s">
        <v>695</v>
      </c>
    </row>
    <row r="199" spans="1:65" s="184" customFormat="1" ht="21.75" customHeight="1" x14ac:dyDescent="0.2">
      <c r="A199" s="259"/>
      <c r="B199" s="188"/>
      <c r="C199" s="189" t="s">
        <v>561</v>
      </c>
      <c r="D199" s="189" t="s">
        <v>162</v>
      </c>
      <c r="E199" s="151" t="s">
        <v>696</v>
      </c>
      <c r="F199" s="152" t="s">
        <v>697</v>
      </c>
      <c r="G199" s="153" t="s">
        <v>295</v>
      </c>
      <c r="H199" s="190">
        <v>130</v>
      </c>
      <c r="I199" s="191"/>
      <c r="J199" s="191"/>
      <c r="K199" s="192"/>
      <c r="L199" s="187"/>
      <c r="M199" s="193"/>
      <c r="N199" s="194"/>
      <c r="O199" s="195"/>
      <c r="P199" s="195"/>
      <c r="Q199" s="195"/>
      <c r="R199" s="195"/>
      <c r="S199" s="195"/>
      <c r="T199" s="196"/>
      <c r="U199" s="259"/>
      <c r="V199" s="259"/>
      <c r="W199" s="259"/>
      <c r="X199" s="259"/>
      <c r="Y199" s="259"/>
      <c r="Z199" s="259"/>
      <c r="AA199" s="259"/>
      <c r="AB199" s="259"/>
      <c r="AC199" s="259"/>
      <c r="AD199" s="259"/>
      <c r="AE199" s="259"/>
      <c r="AR199" s="197" t="s">
        <v>478</v>
      </c>
      <c r="AT199" s="197" t="s">
        <v>162</v>
      </c>
      <c r="AU199" s="197" t="s">
        <v>82</v>
      </c>
      <c r="AY199" s="185" t="s">
        <v>160</v>
      </c>
      <c r="BE199" s="198">
        <f t="shared" si="18"/>
        <v>0</v>
      </c>
      <c r="BF199" s="198">
        <f t="shared" si="19"/>
        <v>0</v>
      </c>
      <c r="BG199" s="198">
        <f t="shared" si="20"/>
        <v>0</v>
      </c>
      <c r="BH199" s="198">
        <f t="shared" si="21"/>
        <v>0</v>
      </c>
      <c r="BI199" s="198">
        <f t="shared" si="22"/>
        <v>0</v>
      </c>
      <c r="BJ199" s="185" t="s">
        <v>82</v>
      </c>
      <c r="BK199" s="198">
        <f t="shared" si="23"/>
        <v>0</v>
      </c>
      <c r="BL199" s="185" t="s">
        <v>478</v>
      </c>
      <c r="BM199" s="197" t="s">
        <v>698</v>
      </c>
    </row>
    <row r="200" spans="1:65" s="184" customFormat="1" ht="24.2" customHeight="1" x14ac:dyDescent="0.2">
      <c r="A200" s="259"/>
      <c r="B200" s="188"/>
      <c r="C200" s="189" t="s">
        <v>699</v>
      </c>
      <c r="D200" s="189" t="s">
        <v>162</v>
      </c>
      <c r="E200" s="151" t="s">
        <v>700</v>
      </c>
      <c r="F200" s="152" t="s">
        <v>701</v>
      </c>
      <c r="G200" s="153" t="s">
        <v>295</v>
      </c>
      <c r="H200" s="190">
        <v>86</v>
      </c>
      <c r="I200" s="191"/>
      <c r="J200" s="191"/>
      <c r="K200" s="192"/>
      <c r="L200" s="187"/>
      <c r="M200" s="193"/>
      <c r="N200" s="194"/>
      <c r="O200" s="195"/>
      <c r="P200" s="195"/>
      <c r="Q200" s="195"/>
      <c r="R200" s="195"/>
      <c r="S200" s="195"/>
      <c r="T200" s="196"/>
      <c r="U200" s="259"/>
      <c r="V200" s="259"/>
      <c r="W200" s="259"/>
      <c r="X200" s="259"/>
      <c r="Y200" s="259"/>
      <c r="Z200" s="259"/>
      <c r="AA200" s="259"/>
      <c r="AB200" s="259"/>
      <c r="AC200" s="259"/>
      <c r="AD200" s="259"/>
      <c r="AE200" s="259"/>
      <c r="AR200" s="197" t="s">
        <v>478</v>
      </c>
      <c r="AT200" s="197" t="s">
        <v>162</v>
      </c>
      <c r="AU200" s="197" t="s">
        <v>82</v>
      </c>
      <c r="AY200" s="185" t="s">
        <v>160</v>
      </c>
      <c r="BE200" s="198">
        <f t="shared" si="18"/>
        <v>0</v>
      </c>
      <c r="BF200" s="198">
        <f t="shared" si="19"/>
        <v>0</v>
      </c>
      <c r="BG200" s="198">
        <f t="shared" si="20"/>
        <v>0</v>
      </c>
      <c r="BH200" s="198">
        <f t="shared" si="21"/>
        <v>0</v>
      </c>
      <c r="BI200" s="198">
        <f t="shared" si="22"/>
        <v>0</v>
      </c>
      <c r="BJ200" s="185" t="s">
        <v>82</v>
      </c>
      <c r="BK200" s="198">
        <f t="shared" si="23"/>
        <v>0</v>
      </c>
      <c r="BL200" s="185" t="s">
        <v>478</v>
      </c>
      <c r="BM200" s="197" t="s">
        <v>702</v>
      </c>
    </row>
    <row r="201" spans="1:65" s="184" customFormat="1" ht="21.75" customHeight="1" x14ac:dyDescent="0.2">
      <c r="A201" s="259"/>
      <c r="B201" s="188"/>
      <c r="C201" s="189" t="s">
        <v>564</v>
      </c>
      <c r="D201" s="189" t="s">
        <v>162</v>
      </c>
      <c r="E201" s="151" t="s">
        <v>703</v>
      </c>
      <c r="F201" s="152" t="s">
        <v>704</v>
      </c>
      <c r="G201" s="153" t="s">
        <v>266</v>
      </c>
      <c r="H201" s="190">
        <v>6</v>
      </c>
      <c r="I201" s="191"/>
      <c r="J201" s="191"/>
      <c r="K201" s="192"/>
      <c r="L201" s="187"/>
      <c r="M201" s="193"/>
      <c r="N201" s="194"/>
      <c r="O201" s="195"/>
      <c r="P201" s="195"/>
      <c r="Q201" s="195"/>
      <c r="R201" s="195"/>
      <c r="S201" s="195"/>
      <c r="T201" s="196"/>
      <c r="U201" s="259"/>
      <c r="V201" s="259"/>
      <c r="W201" s="259"/>
      <c r="X201" s="259"/>
      <c r="Y201" s="259"/>
      <c r="Z201" s="259"/>
      <c r="AA201" s="259"/>
      <c r="AB201" s="259"/>
      <c r="AC201" s="259"/>
      <c r="AD201" s="259"/>
      <c r="AE201" s="259"/>
      <c r="AR201" s="197" t="s">
        <v>478</v>
      </c>
      <c r="AT201" s="197" t="s">
        <v>162</v>
      </c>
      <c r="AU201" s="197" t="s">
        <v>82</v>
      </c>
      <c r="AY201" s="185" t="s">
        <v>160</v>
      </c>
      <c r="BE201" s="198">
        <f t="shared" si="18"/>
        <v>0</v>
      </c>
      <c r="BF201" s="198">
        <f t="shared" si="19"/>
        <v>0</v>
      </c>
      <c r="BG201" s="198">
        <f t="shared" si="20"/>
        <v>0</v>
      </c>
      <c r="BH201" s="198">
        <f t="shared" si="21"/>
        <v>0</v>
      </c>
      <c r="BI201" s="198">
        <f t="shared" si="22"/>
        <v>0</v>
      </c>
      <c r="BJ201" s="185" t="s">
        <v>82</v>
      </c>
      <c r="BK201" s="198">
        <f t="shared" si="23"/>
        <v>0</v>
      </c>
      <c r="BL201" s="185" t="s">
        <v>478</v>
      </c>
      <c r="BM201" s="197" t="s">
        <v>705</v>
      </c>
    </row>
    <row r="202" spans="1:65" s="184" customFormat="1" ht="16.5" customHeight="1" x14ac:dyDescent="0.2">
      <c r="A202" s="259"/>
      <c r="B202" s="188"/>
      <c r="C202" s="189" t="s">
        <v>706</v>
      </c>
      <c r="D202" s="189" t="s">
        <v>162</v>
      </c>
      <c r="E202" s="151" t="s">
        <v>707</v>
      </c>
      <c r="F202" s="152" t="s">
        <v>708</v>
      </c>
      <c r="G202" s="153" t="s">
        <v>266</v>
      </c>
      <c r="H202" s="190">
        <v>16</v>
      </c>
      <c r="I202" s="191"/>
      <c r="J202" s="191"/>
      <c r="K202" s="192"/>
      <c r="L202" s="187"/>
      <c r="M202" s="193"/>
      <c r="N202" s="194"/>
      <c r="O202" s="195"/>
      <c r="P202" s="195"/>
      <c r="Q202" s="195"/>
      <c r="R202" s="195"/>
      <c r="S202" s="195"/>
      <c r="T202" s="196"/>
      <c r="U202" s="259"/>
      <c r="V202" s="259"/>
      <c r="W202" s="259"/>
      <c r="X202" s="259"/>
      <c r="Y202" s="259"/>
      <c r="Z202" s="259"/>
      <c r="AA202" s="259"/>
      <c r="AB202" s="259"/>
      <c r="AC202" s="259"/>
      <c r="AD202" s="259"/>
      <c r="AE202" s="259"/>
      <c r="AR202" s="197" t="s">
        <v>478</v>
      </c>
      <c r="AT202" s="197" t="s">
        <v>162</v>
      </c>
      <c r="AU202" s="197" t="s">
        <v>82</v>
      </c>
      <c r="AY202" s="185" t="s">
        <v>160</v>
      </c>
      <c r="BE202" s="198">
        <f t="shared" si="18"/>
        <v>0</v>
      </c>
      <c r="BF202" s="198">
        <f t="shared" si="19"/>
        <v>0</v>
      </c>
      <c r="BG202" s="198">
        <f t="shared" si="20"/>
        <v>0</v>
      </c>
      <c r="BH202" s="198">
        <f t="shared" si="21"/>
        <v>0</v>
      </c>
      <c r="BI202" s="198">
        <f t="shared" si="22"/>
        <v>0</v>
      </c>
      <c r="BJ202" s="185" t="s">
        <v>82</v>
      </c>
      <c r="BK202" s="198">
        <f t="shared" si="23"/>
        <v>0</v>
      </c>
      <c r="BL202" s="185" t="s">
        <v>478</v>
      </c>
      <c r="BM202" s="197" t="s">
        <v>709</v>
      </c>
    </row>
    <row r="203" spans="1:65" s="184" customFormat="1" ht="16.5" customHeight="1" x14ac:dyDescent="0.2">
      <c r="A203" s="259"/>
      <c r="B203" s="188"/>
      <c r="C203" s="189" t="s">
        <v>567</v>
      </c>
      <c r="D203" s="189" t="s">
        <v>162</v>
      </c>
      <c r="E203" s="151" t="s">
        <v>710</v>
      </c>
      <c r="F203" s="152" t="s">
        <v>711</v>
      </c>
      <c r="G203" s="153" t="s">
        <v>266</v>
      </c>
      <c r="H203" s="190">
        <v>2</v>
      </c>
      <c r="I203" s="191"/>
      <c r="J203" s="191"/>
      <c r="K203" s="192"/>
      <c r="L203" s="187"/>
      <c r="M203" s="193"/>
      <c r="N203" s="194"/>
      <c r="O203" s="195"/>
      <c r="P203" s="195"/>
      <c r="Q203" s="195"/>
      <c r="R203" s="195"/>
      <c r="S203" s="195"/>
      <c r="T203" s="196"/>
      <c r="U203" s="259"/>
      <c r="V203" s="259"/>
      <c r="W203" s="259"/>
      <c r="X203" s="259"/>
      <c r="Y203" s="259"/>
      <c r="Z203" s="259"/>
      <c r="AA203" s="259"/>
      <c r="AB203" s="259"/>
      <c r="AC203" s="259"/>
      <c r="AD203" s="259"/>
      <c r="AE203" s="259"/>
      <c r="AR203" s="197" t="s">
        <v>478</v>
      </c>
      <c r="AT203" s="197" t="s">
        <v>162</v>
      </c>
      <c r="AU203" s="197" t="s">
        <v>82</v>
      </c>
      <c r="AY203" s="185" t="s">
        <v>160</v>
      </c>
      <c r="BE203" s="198">
        <f t="shared" si="18"/>
        <v>0</v>
      </c>
      <c r="BF203" s="198">
        <f t="shared" si="19"/>
        <v>0</v>
      </c>
      <c r="BG203" s="198">
        <f t="shared" si="20"/>
        <v>0</v>
      </c>
      <c r="BH203" s="198">
        <f t="shared" si="21"/>
        <v>0</v>
      </c>
      <c r="BI203" s="198">
        <f t="shared" si="22"/>
        <v>0</v>
      </c>
      <c r="BJ203" s="185" t="s">
        <v>82</v>
      </c>
      <c r="BK203" s="198">
        <f t="shared" si="23"/>
        <v>0</v>
      </c>
      <c r="BL203" s="185" t="s">
        <v>478</v>
      </c>
      <c r="BM203" s="197" t="s">
        <v>712</v>
      </c>
    </row>
    <row r="204" spans="1:65" s="184" customFormat="1" ht="16.5" customHeight="1" x14ac:dyDescent="0.2">
      <c r="A204" s="259"/>
      <c r="B204" s="188"/>
      <c r="C204" s="189" t="s">
        <v>713</v>
      </c>
      <c r="D204" s="189" t="s">
        <v>162</v>
      </c>
      <c r="E204" s="151" t="s">
        <v>714</v>
      </c>
      <c r="F204" s="152" t="s">
        <v>715</v>
      </c>
      <c r="G204" s="153" t="s">
        <v>266</v>
      </c>
      <c r="H204" s="190">
        <v>6</v>
      </c>
      <c r="I204" s="191"/>
      <c r="J204" s="191"/>
      <c r="K204" s="192"/>
      <c r="L204" s="187"/>
      <c r="M204" s="193"/>
      <c r="N204" s="194"/>
      <c r="O204" s="195"/>
      <c r="P204" s="195"/>
      <c r="Q204" s="195"/>
      <c r="R204" s="195"/>
      <c r="S204" s="195"/>
      <c r="T204" s="196"/>
      <c r="U204" s="259"/>
      <c r="V204" s="259"/>
      <c r="W204" s="259"/>
      <c r="X204" s="259"/>
      <c r="Y204" s="259"/>
      <c r="Z204" s="259"/>
      <c r="AA204" s="259"/>
      <c r="AB204" s="259"/>
      <c r="AC204" s="259"/>
      <c r="AD204" s="259"/>
      <c r="AE204" s="259"/>
      <c r="AR204" s="197" t="s">
        <v>478</v>
      </c>
      <c r="AT204" s="197" t="s">
        <v>162</v>
      </c>
      <c r="AU204" s="197" t="s">
        <v>82</v>
      </c>
      <c r="AY204" s="185" t="s">
        <v>160</v>
      </c>
      <c r="BE204" s="198">
        <f t="shared" si="18"/>
        <v>0</v>
      </c>
      <c r="BF204" s="198">
        <f t="shared" si="19"/>
        <v>0</v>
      </c>
      <c r="BG204" s="198">
        <f t="shared" si="20"/>
        <v>0</v>
      </c>
      <c r="BH204" s="198">
        <f t="shared" si="21"/>
        <v>0</v>
      </c>
      <c r="BI204" s="198">
        <f t="shared" si="22"/>
        <v>0</v>
      </c>
      <c r="BJ204" s="185" t="s">
        <v>82</v>
      </c>
      <c r="BK204" s="198">
        <f t="shared" si="23"/>
        <v>0</v>
      </c>
      <c r="BL204" s="185" t="s">
        <v>478</v>
      </c>
      <c r="BM204" s="197" t="s">
        <v>716</v>
      </c>
    </row>
    <row r="205" spans="1:65" s="184" customFormat="1" ht="21.75" customHeight="1" x14ac:dyDescent="0.2">
      <c r="A205" s="259"/>
      <c r="B205" s="188"/>
      <c r="C205" s="189" t="s">
        <v>570</v>
      </c>
      <c r="D205" s="189" t="s">
        <v>162</v>
      </c>
      <c r="E205" s="151" t="s">
        <v>717</v>
      </c>
      <c r="F205" s="152" t="s">
        <v>718</v>
      </c>
      <c r="G205" s="153" t="s">
        <v>266</v>
      </c>
      <c r="H205" s="190">
        <v>0</v>
      </c>
      <c r="I205" s="191"/>
      <c r="J205" s="191"/>
      <c r="K205" s="192"/>
      <c r="L205" s="187"/>
      <c r="M205" s="193"/>
      <c r="N205" s="194"/>
      <c r="O205" s="195"/>
      <c r="P205" s="195"/>
      <c r="Q205" s="195"/>
      <c r="R205" s="195"/>
      <c r="S205" s="195"/>
      <c r="T205" s="196"/>
      <c r="U205" s="259"/>
      <c r="V205" s="259"/>
      <c r="W205" s="259"/>
      <c r="X205" s="259"/>
      <c r="Y205" s="259"/>
      <c r="Z205" s="259"/>
      <c r="AA205" s="259"/>
      <c r="AB205" s="259"/>
      <c r="AC205" s="259"/>
      <c r="AD205" s="259"/>
      <c r="AE205" s="259"/>
      <c r="AR205" s="197" t="s">
        <v>478</v>
      </c>
      <c r="AT205" s="197" t="s">
        <v>162</v>
      </c>
      <c r="AU205" s="197" t="s">
        <v>82</v>
      </c>
      <c r="AY205" s="185" t="s">
        <v>160</v>
      </c>
      <c r="BE205" s="198">
        <f t="shared" si="18"/>
        <v>0</v>
      </c>
      <c r="BF205" s="198">
        <f t="shared" si="19"/>
        <v>0</v>
      </c>
      <c r="BG205" s="198">
        <f t="shared" si="20"/>
        <v>0</v>
      </c>
      <c r="BH205" s="198">
        <f t="shared" si="21"/>
        <v>0</v>
      </c>
      <c r="BI205" s="198">
        <f t="shared" si="22"/>
        <v>0</v>
      </c>
      <c r="BJ205" s="185" t="s">
        <v>82</v>
      </c>
      <c r="BK205" s="198">
        <f t="shared" si="23"/>
        <v>0</v>
      </c>
      <c r="BL205" s="185" t="s">
        <v>478</v>
      </c>
      <c r="BM205" s="197" t="s">
        <v>719</v>
      </c>
    </row>
    <row r="206" spans="1:65" s="184" customFormat="1" ht="21.75" customHeight="1" x14ac:dyDescent="0.2">
      <c r="A206" s="259"/>
      <c r="B206" s="188"/>
      <c r="C206" s="189" t="s">
        <v>720</v>
      </c>
      <c r="D206" s="189" t="s">
        <v>162</v>
      </c>
      <c r="E206" s="151" t="s">
        <v>721</v>
      </c>
      <c r="F206" s="152" t="s">
        <v>722</v>
      </c>
      <c r="G206" s="153" t="s">
        <v>266</v>
      </c>
      <c r="H206" s="190">
        <v>6</v>
      </c>
      <c r="I206" s="191"/>
      <c r="J206" s="191"/>
      <c r="K206" s="192"/>
      <c r="L206" s="187"/>
      <c r="M206" s="193"/>
      <c r="N206" s="194"/>
      <c r="O206" s="195"/>
      <c r="P206" s="195"/>
      <c r="Q206" s="195"/>
      <c r="R206" s="195"/>
      <c r="S206" s="195"/>
      <c r="T206" s="196"/>
      <c r="U206" s="259"/>
      <c r="V206" s="259"/>
      <c r="W206" s="259"/>
      <c r="X206" s="259"/>
      <c r="Y206" s="259"/>
      <c r="Z206" s="259"/>
      <c r="AA206" s="259"/>
      <c r="AB206" s="259"/>
      <c r="AC206" s="259"/>
      <c r="AD206" s="259"/>
      <c r="AE206" s="259"/>
      <c r="AR206" s="197" t="s">
        <v>478</v>
      </c>
      <c r="AT206" s="197" t="s">
        <v>162</v>
      </c>
      <c r="AU206" s="197" t="s">
        <v>82</v>
      </c>
      <c r="AY206" s="185" t="s">
        <v>160</v>
      </c>
      <c r="BE206" s="198">
        <f t="shared" si="18"/>
        <v>0</v>
      </c>
      <c r="BF206" s="198">
        <f t="shared" si="19"/>
        <v>0</v>
      </c>
      <c r="BG206" s="198">
        <f t="shared" si="20"/>
        <v>0</v>
      </c>
      <c r="BH206" s="198">
        <f t="shared" si="21"/>
        <v>0</v>
      </c>
      <c r="BI206" s="198">
        <f t="shared" si="22"/>
        <v>0</v>
      </c>
      <c r="BJ206" s="185" t="s">
        <v>82</v>
      </c>
      <c r="BK206" s="198">
        <f t="shared" si="23"/>
        <v>0</v>
      </c>
      <c r="BL206" s="185" t="s">
        <v>478</v>
      </c>
      <c r="BM206" s="197" t="s">
        <v>723</v>
      </c>
    </row>
    <row r="207" spans="1:65" s="184" customFormat="1" ht="16.5" customHeight="1" x14ac:dyDescent="0.2">
      <c r="A207" s="259"/>
      <c r="B207" s="188"/>
      <c r="C207" s="189" t="s">
        <v>571</v>
      </c>
      <c r="D207" s="189" t="s">
        <v>162</v>
      </c>
      <c r="E207" s="151" t="s">
        <v>724</v>
      </c>
      <c r="F207" s="152" t="s">
        <v>725</v>
      </c>
      <c r="G207" s="153" t="s">
        <v>266</v>
      </c>
      <c r="H207" s="190">
        <v>6</v>
      </c>
      <c r="I207" s="191"/>
      <c r="J207" s="191"/>
      <c r="K207" s="192"/>
      <c r="L207" s="187"/>
      <c r="M207" s="193"/>
      <c r="N207" s="194"/>
      <c r="O207" s="195"/>
      <c r="P207" s="195"/>
      <c r="Q207" s="195"/>
      <c r="R207" s="195"/>
      <c r="S207" s="195"/>
      <c r="T207" s="196"/>
      <c r="U207" s="259"/>
      <c r="V207" s="259"/>
      <c r="W207" s="259"/>
      <c r="X207" s="259"/>
      <c r="Y207" s="259"/>
      <c r="Z207" s="259"/>
      <c r="AA207" s="259"/>
      <c r="AB207" s="259"/>
      <c r="AC207" s="259"/>
      <c r="AD207" s="259"/>
      <c r="AE207" s="259"/>
      <c r="AR207" s="197" t="s">
        <v>478</v>
      </c>
      <c r="AT207" s="197" t="s">
        <v>162</v>
      </c>
      <c r="AU207" s="197" t="s">
        <v>82</v>
      </c>
      <c r="AY207" s="185" t="s">
        <v>160</v>
      </c>
      <c r="BE207" s="198">
        <f t="shared" si="18"/>
        <v>0</v>
      </c>
      <c r="BF207" s="198">
        <f t="shared" si="19"/>
        <v>0</v>
      </c>
      <c r="BG207" s="198">
        <f t="shared" si="20"/>
        <v>0</v>
      </c>
      <c r="BH207" s="198">
        <f t="shared" si="21"/>
        <v>0</v>
      </c>
      <c r="BI207" s="198">
        <f t="shared" si="22"/>
        <v>0</v>
      </c>
      <c r="BJ207" s="185" t="s">
        <v>82</v>
      </c>
      <c r="BK207" s="198">
        <f t="shared" si="23"/>
        <v>0</v>
      </c>
      <c r="BL207" s="185" t="s">
        <v>478</v>
      </c>
      <c r="BM207" s="197" t="s">
        <v>726</v>
      </c>
    </row>
    <row r="208" spans="1:65" s="184" customFormat="1" ht="16.5" customHeight="1" x14ac:dyDescent="0.2">
      <c r="A208" s="259"/>
      <c r="B208" s="188"/>
      <c r="C208" s="189" t="s">
        <v>727</v>
      </c>
      <c r="D208" s="189" t="s">
        <v>162</v>
      </c>
      <c r="E208" s="151" t="s">
        <v>728</v>
      </c>
      <c r="F208" s="152" t="s">
        <v>729</v>
      </c>
      <c r="G208" s="153" t="s">
        <v>604</v>
      </c>
      <c r="H208" s="190">
        <v>2</v>
      </c>
      <c r="I208" s="191"/>
      <c r="J208" s="191"/>
      <c r="K208" s="192"/>
      <c r="L208" s="187"/>
      <c r="M208" s="193"/>
      <c r="N208" s="194"/>
      <c r="O208" s="195"/>
      <c r="P208" s="195"/>
      <c r="Q208" s="195"/>
      <c r="R208" s="195"/>
      <c r="S208" s="195"/>
      <c r="T208" s="196"/>
      <c r="U208" s="259"/>
      <c r="V208" s="259"/>
      <c r="W208" s="259"/>
      <c r="X208" s="259"/>
      <c r="Y208" s="259"/>
      <c r="Z208" s="259"/>
      <c r="AA208" s="259"/>
      <c r="AB208" s="259"/>
      <c r="AC208" s="259"/>
      <c r="AD208" s="259"/>
      <c r="AE208" s="259"/>
      <c r="AR208" s="197" t="s">
        <v>478</v>
      </c>
      <c r="AT208" s="197" t="s">
        <v>162</v>
      </c>
      <c r="AU208" s="197" t="s">
        <v>82</v>
      </c>
      <c r="AY208" s="185" t="s">
        <v>160</v>
      </c>
      <c r="BE208" s="198">
        <f t="shared" si="18"/>
        <v>0</v>
      </c>
      <c r="BF208" s="198">
        <f t="shared" si="19"/>
        <v>0</v>
      </c>
      <c r="BG208" s="198">
        <f t="shared" si="20"/>
        <v>0</v>
      </c>
      <c r="BH208" s="198">
        <f t="shared" si="21"/>
        <v>0</v>
      </c>
      <c r="BI208" s="198">
        <f t="shared" si="22"/>
        <v>0</v>
      </c>
      <c r="BJ208" s="185" t="s">
        <v>82</v>
      </c>
      <c r="BK208" s="198">
        <f t="shared" si="23"/>
        <v>0</v>
      </c>
      <c r="BL208" s="185" t="s">
        <v>478</v>
      </c>
      <c r="BM208" s="197" t="s">
        <v>730</v>
      </c>
    </row>
    <row r="209" spans="1:65" s="184" customFormat="1" ht="21.75" customHeight="1" x14ac:dyDescent="0.2">
      <c r="A209" s="259"/>
      <c r="B209" s="188"/>
      <c r="C209" s="189" t="s">
        <v>572</v>
      </c>
      <c r="D209" s="189" t="s">
        <v>162</v>
      </c>
      <c r="E209" s="151" t="s">
        <v>731</v>
      </c>
      <c r="F209" s="152" t="s">
        <v>732</v>
      </c>
      <c r="G209" s="153" t="s">
        <v>604</v>
      </c>
      <c r="H209" s="190">
        <v>1</v>
      </c>
      <c r="I209" s="191"/>
      <c r="J209" s="191"/>
      <c r="K209" s="192"/>
      <c r="L209" s="187"/>
      <c r="M209" s="193"/>
      <c r="N209" s="194"/>
      <c r="O209" s="195"/>
      <c r="P209" s="195"/>
      <c r="Q209" s="195"/>
      <c r="R209" s="195"/>
      <c r="S209" s="195"/>
      <c r="T209" s="196"/>
      <c r="U209" s="259"/>
      <c r="V209" s="259"/>
      <c r="W209" s="259"/>
      <c r="X209" s="259"/>
      <c r="Y209" s="259"/>
      <c r="Z209" s="259"/>
      <c r="AA209" s="259"/>
      <c r="AB209" s="259"/>
      <c r="AC209" s="259"/>
      <c r="AD209" s="259"/>
      <c r="AE209" s="259"/>
      <c r="AR209" s="197" t="s">
        <v>478</v>
      </c>
      <c r="AT209" s="197" t="s">
        <v>162</v>
      </c>
      <c r="AU209" s="197" t="s">
        <v>82</v>
      </c>
      <c r="AY209" s="185" t="s">
        <v>160</v>
      </c>
      <c r="BE209" s="198">
        <f t="shared" si="18"/>
        <v>0</v>
      </c>
      <c r="BF209" s="198">
        <f t="shared" si="19"/>
        <v>0</v>
      </c>
      <c r="BG209" s="198">
        <f t="shared" si="20"/>
        <v>0</v>
      </c>
      <c r="BH209" s="198">
        <f t="shared" si="21"/>
        <v>0</v>
      </c>
      <c r="BI209" s="198">
        <f t="shared" si="22"/>
        <v>0</v>
      </c>
      <c r="BJ209" s="185" t="s">
        <v>82</v>
      </c>
      <c r="BK209" s="198">
        <f t="shared" si="23"/>
        <v>0</v>
      </c>
      <c r="BL209" s="185" t="s">
        <v>478</v>
      </c>
      <c r="BM209" s="197" t="s">
        <v>733</v>
      </c>
    </row>
    <row r="210" spans="1:65" s="184" customFormat="1" ht="21.75" customHeight="1" x14ac:dyDescent="0.2">
      <c r="A210" s="259"/>
      <c r="B210" s="188"/>
      <c r="C210" s="189" t="s">
        <v>214</v>
      </c>
      <c r="D210" s="189" t="s">
        <v>162</v>
      </c>
      <c r="E210" s="151" t="s">
        <v>734</v>
      </c>
      <c r="F210" s="152" t="s">
        <v>735</v>
      </c>
      <c r="G210" s="153" t="s">
        <v>604</v>
      </c>
      <c r="H210" s="190">
        <v>1</v>
      </c>
      <c r="I210" s="191"/>
      <c r="J210" s="191"/>
      <c r="K210" s="192"/>
      <c r="L210" s="187"/>
      <c r="M210" s="193"/>
      <c r="N210" s="194"/>
      <c r="O210" s="195"/>
      <c r="P210" s="195"/>
      <c r="Q210" s="195"/>
      <c r="R210" s="195"/>
      <c r="S210" s="195"/>
      <c r="T210" s="196"/>
      <c r="U210" s="259"/>
      <c r="V210" s="259"/>
      <c r="W210" s="259"/>
      <c r="X210" s="259"/>
      <c r="Y210" s="259"/>
      <c r="Z210" s="259"/>
      <c r="AA210" s="259"/>
      <c r="AB210" s="259"/>
      <c r="AC210" s="259"/>
      <c r="AD210" s="259"/>
      <c r="AE210" s="259"/>
      <c r="AR210" s="197" t="s">
        <v>478</v>
      </c>
      <c r="AT210" s="197" t="s">
        <v>162</v>
      </c>
      <c r="AU210" s="197" t="s">
        <v>82</v>
      </c>
      <c r="AY210" s="185" t="s">
        <v>160</v>
      </c>
      <c r="BE210" s="198">
        <f t="shared" si="18"/>
        <v>0</v>
      </c>
      <c r="BF210" s="198">
        <f t="shared" si="19"/>
        <v>0</v>
      </c>
      <c r="BG210" s="198">
        <f t="shared" si="20"/>
        <v>0</v>
      </c>
      <c r="BH210" s="198">
        <f t="shared" si="21"/>
        <v>0</v>
      </c>
      <c r="BI210" s="198">
        <f t="shared" si="22"/>
        <v>0</v>
      </c>
      <c r="BJ210" s="185" t="s">
        <v>82</v>
      </c>
      <c r="BK210" s="198">
        <f t="shared" si="23"/>
        <v>0</v>
      </c>
      <c r="BL210" s="185" t="s">
        <v>478</v>
      </c>
      <c r="BM210" s="197" t="s">
        <v>736</v>
      </c>
    </row>
    <row r="211" spans="1:65" s="12" customFormat="1" ht="22.9" customHeight="1" x14ac:dyDescent="0.2">
      <c r="B211" s="137"/>
      <c r="D211" s="138" t="s">
        <v>69</v>
      </c>
      <c r="E211" s="147" t="s">
        <v>737</v>
      </c>
      <c r="F211" s="147" t="s">
        <v>738</v>
      </c>
      <c r="J211" s="148"/>
      <c r="L211" s="137"/>
      <c r="M211" s="141"/>
      <c r="N211" s="142"/>
      <c r="O211" s="142"/>
      <c r="P211" s="143"/>
      <c r="Q211" s="142"/>
      <c r="R211" s="143"/>
      <c r="S211" s="142"/>
      <c r="T211" s="144"/>
      <c r="AR211" s="138" t="s">
        <v>77</v>
      </c>
      <c r="AT211" s="145" t="s">
        <v>69</v>
      </c>
      <c r="AU211" s="145" t="s">
        <v>77</v>
      </c>
      <c r="AY211" s="138" t="s">
        <v>160</v>
      </c>
      <c r="BK211" s="146">
        <f>SUM(BK212:BK219)</f>
        <v>0</v>
      </c>
    </row>
    <row r="212" spans="1:65" s="184" customFormat="1" ht="26.25" customHeight="1" x14ac:dyDescent="0.2">
      <c r="A212" s="225"/>
      <c r="B212" s="188"/>
      <c r="C212" s="189" t="s">
        <v>741</v>
      </c>
      <c r="D212" s="189" t="s">
        <v>162</v>
      </c>
      <c r="E212" s="151" t="s">
        <v>2288</v>
      </c>
      <c r="F212" s="282" t="s">
        <v>2289</v>
      </c>
      <c r="G212" s="458" t="s">
        <v>3417</v>
      </c>
      <c r="H212" s="459">
        <v>30</v>
      </c>
      <c r="I212" s="191"/>
      <c r="J212" s="191"/>
      <c r="K212" s="192"/>
      <c r="L212" s="283"/>
      <c r="M212" s="284"/>
      <c r="N212" s="285"/>
      <c r="O212" s="286"/>
      <c r="P212" s="286"/>
      <c r="Q212" s="286"/>
      <c r="R212" s="286"/>
      <c r="S212" s="286"/>
      <c r="T212" s="287"/>
      <c r="U212" s="276"/>
      <c r="V212" s="276"/>
      <c r="W212" s="276"/>
      <c r="X212" s="276"/>
      <c r="Y212" s="276"/>
      <c r="Z212" s="276"/>
      <c r="AA212" s="276"/>
      <c r="AB212" s="276"/>
      <c r="AC212" s="259"/>
      <c r="AD212" s="259"/>
      <c r="AE212" s="259"/>
      <c r="AR212" s="197" t="s">
        <v>478</v>
      </c>
      <c r="AT212" s="197" t="s">
        <v>162</v>
      </c>
      <c r="AU212" s="197" t="s">
        <v>82</v>
      </c>
      <c r="AY212" s="185" t="s">
        <v>160</v>
      </c>
      <c r="BE212" s="198">
        <f t="shared" ref="BE212:BE219" si="24">IF(N212="základná",J212,0)</f>
        <v>0</v>
      </c>
      <c r="BF212" s="198">
        <f t="shared" ref="BF212:BF219" si="25">IF(N212="znížená",J212,0)</f>
        <v>0</v>
      </c>
      <c r="BG212" s="198">
        <f t="shared" ref="BG212:BG219" si="26">IF(N212="zákl. prenesená",J212,0)</f>
        <v>0</v>
      </c>
      <c r="BH212" s="198">
        <f t="shared" ref="BH212:BH219" si="27">IF(N212="zníž. prenesená",J212,0)</f>
        <v>0</v>
      </c>
      <c r="BI212" s="198">
        <f t="shared" ref="BI212:BI219" si="28">IF(N212="nulová",J212,0)</f>
        <v>0</v>
      </c>
      <c r="BJ212" s="185" t="s">
        <v>82</v>
      </c>
      <c r="BK212" s="198">
        <f t="shared" ref="BK212:BK219" si="29">ROUND(I212*H212,2)</f>
        <v>0</v>
      </c>
      <c r="BL212" s="185" t="s">
        <v>478</v>
      </c>
      <c r="BM212" s="197" t="s">
        <v>743</v>
      </c>
    </row>
    <row r="213" spans="1:65" s="184" customFormat="1" ht="18" customHeight="1" x14ac:dyDescent="0.2">
      <c r="A213" s="259"/>
      <c r="B213" s="188"/>
      <c r="C213" s="189" t="s">
        <v>578</v>
      </c>
      <c r="D213" s="189" t="s">
        <v>162</v>
      </c>
      <c r="E213" s="151" t="s">
        <v>744</v>
      </c>
      <c r="F213" s="282" t="s">
        <v>2290</v>
      </c>
      <c r="G213" s="153" t="s">
        <v>295</v>
      </c>
      <c r="H213" s="190">
        <v>2100</v>
      </c>
      <c r="I213" s="191"/>
      <c r="J213" s="191"/>
      <c r="K213" s="192"/>
      <c r="L213" s="283"/>
      <c r="M213" s="284"/>
      <c r="N213" s="285"/>
      <c r="O213" s="286"/>
      <c r="P213" s="286"/>
      <c r="Q213" s="286"/>
      <c r="R213" s="286"/>
      <c r="S213" s="286"/>
      <c r="T213" s="287"/>
      <c r="U213" s="276"/>
      <c r="V213" s="276"/>
      <c r="W213" s="276"/>
      <c r="X213" s="276"/>
      <c r="Y213" s="276"/>
      <c r="Z213" s="276"/>
      <c r="AA213" s="276"/>
      <c r="AB213" s="276"/>
      <c r="AC213" s="259"/>
      <c r="AD213" s="259"/>
      <c r="AE213" s="259"/>
      <c r="AR213" s="197" t="s">
        <v>478</v>
      </c>
      <c r="AT213" s="197" t="s">
        <v>162</v>
      </c>
      <c r="AU213" s="197" t="s">
        <v>82</v>
      </c>
      <c r="AY213" s="185" t="s">
        <v>160</v>
      </c>
      <c r="BE213" s="198">
        <f t="shared" si="24"/>
        <v>0</v>
      </c>
      <c r="BF213" s="198">
        <f t="shared" si="25"/>
        <v>0</v>
      </c>
      <c r="BG213" s="198">
        <f t="shared" si="26"/>
        <v>0</v>
      </c>
      <c r="BH213" s="198">
        <f t="shared" si="27"/>
        <v>0</v>
      </c>
      <c r="BI213" s="198">
        <f t="shared" si="28"/>
        <v>0</v>
      </c>
      <c r="BJ213" s="185" t="s">
        <v>82</v>
      </c>
      <c r="BK213" s="198">
        <f t="shared" si="29"/>
        <v>0</v>
      </c>
      <c r="BL213" s="185" t="s">
        <v>478</v>
      </c>
      <c r="BM213" s="197" t="s">
        <v>745</v>
      </c>
    </row>
    <row r="214" spans="1:65" s="184" customFormat="1" ht="16.5" customHeight="1" x14ac:dyDescent="0.2">
      <c r="A214" s="259"/>
      <c r="B214" s="188"/>
      <c r="C214" s="189" t="s">
        <v>746</v>
      </c>
      <c r="D214" s="189" t="s">
        <v>162</v>
      </c>
      <c r="E214" s="151" t="s">
        <v>2291</v>
      </c>
      <c r="F214" s="152" t="s">
        <v>748</v>
      </c>
      <c r="G214" s="277" t="s">
        <v>604</v>
      </c>
      <c r="H214" s="190">
        <v>1</v>
      </c>
      <c r="I214" s="191"/>
      <c r="J214" s="191"/>
      <c r="K214" s="192"/>
      <c r="L214" s="288"/>
      <c r="M214" s="284"/>
      <c r="N214" s="285"/>
      <c r="O214" s="286"/>
      <c r="P214" s="286"/>
      <c r="Q214" s="286"/>
      <c r="R214" s="286"/>
      <c r="S214" s="286"/>
      <c r="T214" s="287"/>
      <c r="U214" s="276"/>
      <c r="V214" s="276"/>
      <c r="W214" s="276"/>
      <c r="X214" s="276"/>
      <c r="Y214" s="276"/>
      <c r="Z214" s="276"/>
      <c r="AA214" s="276"/>
      <c r="AB214" s="276"/>
      <c r="AC214" s="259"/>
      <c r="AD214" s="259"/>
      <c r="AE214" s="259"/>
      <c r="AR214" s="197" t="s">
        <v>478</v>
      </c>
      <c r="AT214" s="197" t="s">
        <v>162</v>
      </c>
      <c r="AU214" s="197" t="s">
        <v>82</v>
      </c>
      <c r="AY214" s="185" t="s">
        <v>160</v>
      </c>
      <c r="BE214" s="198">
        <f t="shared" si="24"/>
        <v>0</v>
      </c>
      <c r="BF214" s="198">
        <f t="shared" si="25"/>
        <v>0</v>
      </c>
      <c r="BG214" s="198">
        <f t="shared" si="26"/>
        <v>0</v>
      </c>
      <c r="BH214" s="198">
        <f t="shared" si="27"/>
        <v>0</v>
      </c>
      <c r="BI214" s="198">
        <f t="shared" si="28"/>
        <v>0</v>
      </c>
      <c r="BJ214" s="185" t="s">
        <v>82</v>
      </c>
      <c r="BK214" s="198">
        <f t="shared" si="29"/>
        <v>0</v>
      </c>
      <c r="BL214" s="185" t="s">
        <v>478</v>
      </c>
      <c r="BM214" s="197" t="s">
        <v>749</v>
      </c>
    </row>
    <row r="215" spans="1:65" s="184" customFormat="1" ht="16.5" customHeight="1" x14ac:dyDescent="0.2">
      <c r="A215" s="259"/>
      <c r="B215" s="188"/>
      <c r="C215" s="189" t="s">
        <v>581</v>
      </c>
      <c r="D215" s="189" t="s">
        <v>162</v>
      </c>
      <c r="E215" s="151" t="s">
        <v>2292</v>
      </c>
      <c r="F215" s="152" t="s">
        <v>751</v>
      </c>
      <c r="G215" s="153" t="s">
        <v>604</v>
      </c>
      <c r="H215" s="190">
        <v>1</v>
      </c>
      <c r="I215" s="191"/>
      <c r="J215" s="191"/>
      <c r="K215" s="192"/>
      <c r="L215" s="283"/>
      <c r="M215" s="284"/>
      <c r="N215" s="285"/>
      <c r="O215" s="286"/>
      <c r="P215" s="286"/>
      <c r="Q215" s="286"/>
      <c r="R215" s="286"/>
      <c r="S215" s="286"/>
      <c r="T215" s="287"/>
      <c r="U215" s="276"/>
      <c r="V215" s="276"/>
      <c r="W215" s="276"/>
      <c r="X215" s="276"/>
      <c r="Y215" s="276"/>
      <c r="Z215" s="276"/>
      <c r="AA215" s="276"/>
      <c r="AB215" s="276"/>
      <c r="AC215" s="259"/>
      <c r="AD215" s="259"/>
      <c r="AE215" s="259"/>
      <c r="AR215" s="197" t="s">
        <v>478</v>
      </c>
      <c r="AT215" s="197" t="s">
        <v>162</v>
      </c>
      <c r="AU215" s="197" t="s">
        <v>82</v>
      </c>
      <c r="AY215" s="185" t="s">
        <v>160</v>
      </c>
      <c r="BE215" s="198">
        <f t="shared" si="24"/>
        <v>0</v>
      </c>
      <c r="BF215" s="198">
        <f t="shared" si="25"/>
        <v>0</v>
      </c>
      <c r="BG215" s="198">
        <f t="shared" si="26"/>
        <v>0</v>
      </c>
      <c r="BH215" s="198">
        <f t="shared" si="27"/>
        <v>0</v>
      </c>
      <c r="BI215" s="198">
        <f t="shared" si="28"/>
        <v>0</v>
      </c>
      <c r="BJ215" s="185" t="s">
        <v>82</v>
      </c>
      <c r="BK215" s="198">
        <f t="shared" si="29"/>
        <v>0</v>
      </c>
      <c r="BL215" s="185" t="s">
        <v>478</v>
      </c>
      <c r="BM215" s="197" t="s">
        <v>752</v>
      </c>
    </row>
    <row r="216" spans="1:65" s="184" customFormat="1" ht="16.5" customHeight="1" x14ac:dyDescent="0.2">
      <c r="A216" s="259"/>
      <c r="B216" s="188"/>
      <c r="C216" s="189">
        <v>105</v>
      </c>
      <c r="D216" s="189" t="s">
        <v>162</v>
      </c>
      <c r="E216" s="151" t="s">
        <v>2293</v>
      </c>
      <c r="F216" s="152" t="s">
        <v>1641</v>
      </c>
      <c r="G216" s="153" t="s">
        <v>604</v>
      </c>
      <c r="H216" s="190">
        <v>1</v>
      </c>
      <c r="I216" s="191"/>
      <c r="J216" s="191"/>
      <c r="K216" s="192"/>
      <c r="L216" s="283"/>
      <c r="M216" s="284"/>
      <c r="N216" s="285"/>
      <c r="O216" s="286"/>
      <c r="P216" s="286"/>
      <c r="Q216" s="286"/>
      <c r="R216" s="286"/>
      <c r="S216" s="286"/>
      <c r="T216" s="287"/>
      <c r="U216" s="276"/>
      <c r="V216" s="276"/>
      <c r="W216" s="276"/>
      <c r="X216" s="276"/>
      <c r="Y216" s="276"/>
      <c r="Z216" s="276"/>
      <c r="AA216" s="276"/>
      <c r="AB216" s="276"/>
      <c r="AC216" s="259"/>
      <c r="AD216" s="259"/>
      <c r="AE216" s="259"/>
      <c r="AR216" s="197" t="s">
        <v>478</v>
      </c>
      <c r="AT216" s="197" t="s">
        <v>162</v>
      </c>
      <c r="AU216" s="197" t="s">
        <v>82</v>
      </c>
      <c r="AY216" s="185" t="s">
        <v>160</v>
      </c>
      <c r="BE216" s="198">
        <f>IF(N216="základná",J216,0)</f>
        <v>0</v>
      </c>
      <c r="BF216" s="198">
        <f>IF(N216="znížená",J216,0)</f>
        <v>0</v>
      </c>
      <c r="BG216" s="198">
        <f>IF(N216="zákl. prenesená",J216,0)</f>
        <v>0</v>
      </c>
      <c r="BH216" s="198">
        <f>IF(N216="zníž. prenesená",J216,0)</f>
        <v>0</v>
      </c>
      <c r="BI216" s="198">
        <f>IF(N216="nulová",J216,0)</f>
        <v>0</v>
      </c>
      <c r="BJ216" s="185" t="s">
        <v>82</v>
      </c>
      <c r="BK216" s="198">
        <f>ROUND(I216*H216,2)</f>
        <v>0</v>
      </c>
      <c r="BL216" s="185" t="s">
        <v>478</v>
      </c>
      <c r="BM216" s="197" t="s">
        <v>2294</v>
      </c>
    </row>
    <row r="217" spans="1:65" s="184" customFormat="1" ht="16.5" customHeight="1" x14ac:dyDescent="0.2">
      <c r="A217" s="259"/>
      <c r="B217" s="188"/>
      <c r="C217" s="189">
        <v>106</v>
      </c>
      <c r="D217" s="189" t="s">
        <v>162</v>
      </c>
      <c r="E217" s="151" t="s">
        <v>754</v>
      </c>
      <c r="F217" s="152" t="s">
        <v>755</v>
      </c>
      <c r="G217" s="153" t="s">
        <v>295</v>
      </c>
      <c r="H217" s="190">
        <v>100</v>
      </c>
      <c r="I217" s="191"/>
      <c r="J217" s="191"/>
      <c r="K217" s="192"/>
      <c r="L217" s="283"/>
      <c r="M217" s="284"/>
      <c r="N217" s="285"/>
      <c r="O217" s="286"/>
      <c r="P217" s="286"/>
      <c r="Q217" s="286"/>
      <c r="R217" s="286"/>
      <c r="S217" s="286"/>
      <c r="T217" s="287"/>
      <c r="U217" s="276"/>
      <c r="V217" s="276"/>
      <c r="W217" s="276"/>
      <c r="X217" s="276"/>
      <c r="Y217" s="276"/>
      <c r="Z217" s="276"/>
      <c r="AA217" s="276"/>
      <c r="AB217" s="276"/>
      <c r="AC217" s="259"/>
      <c r="AD217" s="259"/>
      <c r="AE217" s="259"/>
      <c r="AR217" s="197" t="s">
        <v>478</v>
      </c>
      <c r="AT217" s="197" t="s">
        <v>162</v>
      </c>
      <c r="AU217" s="197" t="s">
        <v>82</v>
      </c>
      <c r="AY217" s="185" t="s">
        <v>160</v>
      </c>
      <c r="BE217" s="198">
        <f t="shared" si="24"/>
        <v>0</v>
      </c>
      <c r="BF217" s="198">
        <f t="shared" si="25"/>
        <v>0</v>
      </c>
      <c r="BG217" s="198">
        <f t="shared" si="26"/>
        <v>0</v>
      </c>
      <c r="BH217" s="198">
        <f t="shared" si="27"/>
        <v>0</v>
      </c>
      <c r="BI217" s="198">
        <f t="shared" si="28"/>
        <v>0</v>
      </c>
      <c r="BJ217" s="185" t="s">
        <v>82</v>
      </c>
      <c r="BK217" s="198">
        <f t="shared" si="29"/>
        <v>0</v>
      </c>
      <c r="BL217" s="185" t="s">
        <v>478</v>
      </c>
      <c r="BM217" s="197" t="s">
        <v>756</v>
      </c>
    </row>
    <row r="218" spans="1:65" s="184" customFormat="1" ht="16.5" customHeight="1" x14ac:dyDescent="0.2">
      <c r="A218" s="259"/>
      <c r="B218" s="188"/>
      <c r="C218" s="189">
        <v>107</v>
      </c>
      <c r="D218" s="189" t="s">
        <v>162</v>
      </c>
      <c r="E218" s="151" t="s">
        <v>2295</v>
      </c>
      <c r="F218" s="152" t="s">
        <v>1627</v>
      </c>
      <c r="G218" s="153" t="s">
        <v>604</v>
      </c>
      <c r="H218" s="190">
        <v>1</v>
      </c>
      <c r="I218" s="191"/>
      <c r="J218" s="191"/>
      <c r="K218" s="192"/>
      <c r="L218" s="283"/>
      <c r="M218" s="284"/>
      <c r="N218" s="285"/>
      <c r="O218" s="286"/>
      <c r="P218" s="286"/>
      <c r="Q218" s="286"/>
      <c r="R218" s="286"/>
      <c r="S218" s="286"/>
      <c r="T218" s="287"/>
      <c r="U218" s="276"/>
      <c r="V218" s="276"/>
      <c r="W218" s="276"/>
      <c r="X218" s="276"/>
      <c r="Y218" s="276"/>
      <c r="Z218" s="276"/>
      <c r="AA218" s="276"/>
      <c r="AB218" s="276"/>
      <c r="AC218" s="259"/>
      <c r="AD218" s="259"/>
      <c r="AE218" s="259"/>
      <c r="AR218" s="197" t="s">
        <v>478</v>
      </c>
      <c r="AT218" s="197" t="s">
        <v>162</v>
      </c>
      <c r="AU218" s="197" t="s">
        <v>82</v>
      </c>
      <c r="AY218" s="185" t="s">
        <v>160</v>
      </c>
      <c r="BE218" s="198">
        <f t="shared" si="24"/>
        <v>0</v>
      </c>
      <c r="BF218" s="198">
        <f t="shared" si="25"/>
        <v>0</v>
      </c>
      <c r="BG218" s="198">
        <f t="shared" si="26"/>
        <v>0</v>
      </c>
      <c r="BH218" s="198">
        <f t="shared" si="27"/>
        <v>0</v>
      </c>
      <c r="BI218" s="198">
        <f t="shared" si="28"/>
        <v>0</v>
      </c>
      <c r="BJ218" s="185" t="s">
        <v>82</v>
      </c>
      <c r="BK218" s="198">
        <f t="shared" si="29"/>
        <v>0</v>
      </c>
      <c r="BL218" s="185" t="s">
        <v>478</v>
      </c>
      <c r="BM218" s="197" t="s">
        <v>758</v>
      </c>
    </row>
    <row r="219" spans="1:65" s="184" customFormat="1" ht="16.5" customHeight="1" x14ac:dyDescent="0.2">
      <c r="A219" s="259"/>
      <c r="B219" s="188"/>
      <c r="C219" s="189">
        <v>108</v>
      </c>
      <c r="D219" s="189" t="s">
        <v>162</v>
      </c>
      <c r="E219" s="151" t="s">
        <v>2296</v>
      </c>
      <c r="F219" s="152" t="s">
        <v>1628</v>
      </c>
      <c r="G219" s="277" t="s">
        <v>604</v>
      </c>
      <c r="H219" s="190">
        <v>1</v>
      </c>
      <c r="I219" s="191"/>
      <c r="J219" s="191"/>
      <c r="K219" s="192"/>
      <c r="L219" s="288"/>
      <c r="M219" s="284"/>
      <c r="N219" s="285"/>
      <c r="O219" s="286"/>
      <c r="P219" s="286"/>
      <c r="Q219" s="286"/>
      <c r="R219" s="286"/>
      <c r="S219" s="286"/>
      <c r="T219" s="287"/>
      <c r="U219" s="276"/>
      <c r="V219" s="276"/>
      <c r="W219" s="276"/>
      <c r="X219" s="276"/>
      <c r="Y219" s="276"/>
      <c r="Z219" s="276"/>
      <c r="AA219" s="276"/>
      <c r="AB219" s="276"/>
      <c r="AC219" s="259"/>
      <c r="AD219" s="259"/>
      <c r="AE219" s="259"/>
      <c r="AR219" s="197" t="s">
        <v>478</v>
      </c>
      <c r="AT219" s="197" t="s">
        <v>162</v>
      </c>
      <c r="AU219" s="197" t="s">
        <v>82</v>
      </c>
      <c r="AY219" s="185" t="s">
        <v>160</v>
      </c>
      <c r="BE219" s="198">
        <f t="shared" si="24"/>
        <v>0</v>
      </c>
      <c r="BF219" s="198">
        <f t="shared" si="25"/>
        <v>0</v>
      </c>
      <c r="BG219" s="198">
        <f t="shared" si="26"/>
        <v>0</v>
      </c>
      <c r="BH219" s="198">
        <f t="shared" si="27"/>
        <v>0</v>
      </c>
      <c r="BI219" s="198">
        <f t="shared" si="28"/>
        <v>0</v>
      </c>
      <c r="BJ219" s="185" t="s">
        <v>82</v>
      </c>
      <c r="BK219" s="198">
        <f t="shared" si="29"/>
        <v>0</v>
      </c>
      <c r="BL219" s="185" t="s">
        <v>478</v>
      </c>
      <c r="BM219" s="197" t="s">
        <v>761</v>
      </c>
    </row>
    <row r="220" spans="1:65" s="184" customFormat="1" ht="6.95" customHeight="1" x14ac:dyDescent="0.2">
      <c r="A220" s="259"/>
      <c r="B220" s="44"/>
      <c r="C220" s="45"/>
      <c r="D220" s="45"/>
      <c r="E220" s="45"/>
      <c r="F220" s="45"/>
      <c r="G220" s="45"/>
      <c r="H220" s="45"/>
      <c r="I220" s="45"/>
      <c r="J220" s="45"/>
      <c r="K220" s="45"/>
      <c r="L220" s="187"/>
      <c r="M220" s="259"/>
      <c r="O220" s="259"/>
      <c r="P220" s="259"/>
      <c r="Q220" s="259"/>
      <c r="R220" s="259"/>
      <c r="S220" s="259"/>
      <c r="T220" s="259"/>
      <c r="U220" s="259"/>
      <c r="V220" s="259"/>
      <c r="W220" s="259"/>
      <c r="X220" s="259"/>
      <c r="Y220" s="259"/>
      <c r="Z220" s="259"/>
      <c r="AA220" s="259"/>
      <c r="AB220" s="259"/>
      <c r="AC220" s="259"/>
      <c r="AD220" s="259"/>
      <c r="AE220" s="259"/>
    </row>
  </sheetData>
  <autoFilter ref="C125:K219"/>
  <mergeCells count="14">
    <mergeCell ref="E29:H29"/>
    <mergeCell ref="L2:V2"/>
    <mergeCell ref="E7:H7"/>
    <mergeCell ref="E9:H9"/>
    <mergeCell ref="E11:H11"/>
    <mergeCell ref="E20:H20"/>
    <mergeCell ref="L127:X127"/>
    <mergeCell ref="Y130:AB131"/>
    <mergeCell ref="E85:H85"/>
    <mergeCell ref="E87:H87"/>
    <mergeCell ref="E89:H89"/>
    <mergeCell ref="E114:H114"/>
    <mergeCell ref="E116:H116"/>
    <mergeCell ref="E118:H118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05"/>
  <sheetViews>
    <sheetView showGridLines="0" topLeftCell="A14" workbookViewId="0">
      <selection activeCell="I38" sqref="I38"/>
    </sheetView>
  </sheetViews>
  <sheetFormatPr defaultRowHeight="11.25" x14ac:dyDescent="0.2"/>
  <cols>
    <col min="1" max="1" width="8.33203125" style="263" customWidth="1"/>
    <col min="2" max="2" width="1.1640625" style="263" customWidth="1"/>
    <col min="3" max="3" width="4.1640625" style="263" customWidth="1"/>
    <col min="4" max="4" width="4.33203125" style="263" customWidth="1"/>
    <col min="5" max="5" width="17.1640625" style="263" customWidth="1"/>
    <col min="6" max="6" width="50.83203125" style="263" customWidth="1"/>
    <col min="7" max="7" width="7.5" style="263" customWidth="1"/>
    <col min="8" max="8" width="14" style="263" customWidth="1"/>
    <col min="9" max="9" width="15.83203125" style="263" customWidth="1"/>
    <col min="10" max="10" width="22.33203125" style="263" customWidth="1"/>
    <col min="11" max="11" width="22.33203125" style="263" hidden="1" customWidth="1"/>
    <col min="12" max="12" width="9.33203125" style="263" customWidth="1"/>
    <col min="13" max="13" width="10.83203125" style="263" hidden="1" customWidth="1"/>
    <col min="14" max="14" width="9.33203125" style="263"/>
    <col min="15" max="20" width="14.1640625" style="263" hidden="1" customWidth="1"/>
    <col min="21" max="21" width="16.33203125" style="263" hidden="1" customWidth="1"/>
    <col min="22" max="22" width="12.33203125" style="263" customWidth="1"/>
    <col min="23" max="23" width="16.33203125" style="263" customWidth="1"/>
    <col min="24" max="24" width="12.33203125" style="263" customWidth="1"/>
    <col min="25" max="25" width="15" style="263" customWidth="1"/>
    <col min="26" max="26" width="11" style="263" customWidth="1"/>
    <col min="27" max="27" width="15" style="263" customWidth="1"/>
    <col min="28" max="28" width="16.33203125" style="263" customWidth="1"/>
    <col min="29" max="29" width="11" style="263" customWidth="1"/>
    <col min="30" max="30" width="15" style="263" customWidth="1"/>
    <col min="31" max="31" width="16.33203125" style="263" customWidth="1"/>
    <col min="32" max="16384" width="9.33203125" style="263"/>
  </cols>
  <sheetData>
    <row r="1" spans="1:46" x14ac:dyDescent="0.2">
      <c r="A1" s="95"/>
    </row>
    <row r="2" spans="1:46" ht="36.950000000000003" customHeight="1" x14ac:dyDescent="0.2">
      <c r="L2" s="593" t="s">
        <v>5</v>
      </c>
      <c r="M2" s="594"/>
      <c r="N2" s="594"/>
      <c r="O2" s="594"/>
      <c r="P2" s="594"/>
      <c r="Q2" s="594"/>
      <c r="R2" s="594"/>
      <c r="S2" s="594"/>
      <c r="T2" s="594"/>
      <c r="U2" s="594"/>
      <c r="V2" s="594"/>
      <c r="AT2" s="185"/>
    </row>
    <row r="3" spans="1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85"/>
    </row>
    <row r="4" spans="1:46" ht="24.95" customHeight="1" x14ac:dyDescent="0.2">
      <c r="B4" s="17"/>
      <c r="D4" s="18" t="s">
        <v>129</v>
      </c>
      <c r="L4" s="17"/>
      <c r="M4" s="96" t="s">
        <v>9</v>
      </c>
      <c r="AT4" s="185"/>
    </row>
    <row r="5" spans="1:46" ht="6.95" customHeight="1" x14ac:dyDescent="0.2">
      <c r="B5" s="17"/>
      <c r="L5" s="17"/>
    </row>
    <row r="6" spans="1:46" s="184" customFormat="1" ht="12" customHeight="1" x14ac:dyDescent="0.2">
      <c r="A6" s="272"/>
      <c r="B6" s="187"/>
      <c r="C6" s="272"/>
      <c r="D6" s="270" t="s">
        <v>13</v>
      </c>
      <c r="E6" s="272"/>
      <c r="F6" s="272"/>
      <c r="G6" s="272"/>
      <c r="H6" s="272"/>
      <c r="I6" s="272"/>
      <c r="J6" s="272"/>
      <c r="K6" s="272"/>
      <c r="L6" s="39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</row>
    <row r="7" spans="1:46" s="184" customFormat="1" ht="18" customHeight="1" x14ac:dyDescent="0.2">
      <c r="A7" s="272"/>
      <c r="B7" s="187"/>
      <c r="C7" s="272"/>
      <c r="D7" s="272"/>
      <c r="E7" s="612" t="str">
        <f>'02.07 - Elektroinštalácia...'!E7:H7</f>
        <v>SOŠ PZ Pezinok, rekonštrukcia ubytovne A a B</v>
      </c>
      <c r="F7" s="613"/>
      <c r="G7" s="613"/>
      <c r="H7" s="613"/>
      <c r="I7" s="272"/>
      <c r="J7" s="272"/>
      <c r="K7" s="272"/>
      <c r="L7" s="39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</row>
    <row r="8" spans="1:46" s="184" customFormat="1" ht="14.25" customHeight="1" x14ac:dyDescent="0.2">
      <c r="A8" s="272"/>
      <c r="B8" s="187"/>
      <c r="C8" s="272"/>
      <c r="D8" s="270" t="s">
        <v>130</v>
      </c>
      <c r="E8" s="272"/>
      <c r="F8" s="272"/>
      <c r="G8" s="272"/>
      <c r="H8" s="272"/>
      <c r="I8" s="272"/>
      <c r="J8" s="272"/>
      <c r="K8" s="272"/>
      <c r="L8" s="39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</row>
    <row r="9" spans="1:46" s="184" customFormat="1" ht="16.5" customHeight="1" x14ac:dyDescent="0.2">
      <c r="A9" s="272"/>
      <c r="B9" s="187"/>
      <c r="C9" s="272"/>
      <c r="D9" s="272"/>
      <c r="E9" s="612" t="str">
        <f>'02.07 - Elektroinštalácia...'!E9:H9</f>
        <v>SO 02 - Prístavba objektu B - BX</v>
      </c>
      <c r="F9" s="615"/>
      <c r="G9" s="615"/>
      <c r="H9" s="615"/>
      <c r="I9" s="272"/>
      <c r="J9" s="272"/>
      <c r="K9" s="272"/>
      <c r="L9" s="39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</row>
    <row r="10" spans="1:46" s="184" customFormat="1" ht="21" customHeight="1" x14ac:dyDescent="0.2">
      <c r="A10" s="272"/>
      <c r="B10" s="187"/>
      <c r="C10" s="272"/>
      <c r="D10" s="270" t="s">
        <v>132</v>
      </c>
      <c r="E10" s="272"/>
      <c r="F10" s="272"/>
      <c r="G10" s="272"/>
      <c r="H10" s="272"/>
      <c r="I10" s="272"/>
      <c r="J10" s="272"/>
      <c r="K10" s="272"/>
      <c r="L10" s="39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</row>
    <row r="11" spans="1:46" s="184" customFormat="1" ht="21" customHeight="1" x14ac:dyDescent="0.2">
      <c r="A11" s="272"/>
      <c r="B11" s="187"/>
      <c r="C11" s="272"/>
      <c r="D11" s="272"/>
      <c r="E11" s="583" t="s">
        <v>2529</v>
      </c>
      <c r="F11" s="615"/>
      <c r="G11" s="615"/>
      <c r="H11" s="615"/>
      <c r="I11" s="272"/>
      <c r="J11" s="272"/>
      <c r="K11" s="272"/>
      <c r="L11" s="39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</row>
    <row r="12" spans="1:46" s="184" customFormat="1" x14ac:dyDescent="0.2">
      <c r="A12" s="272"/>
      <c r="B12" s="187"/>
      <c r="C12" s="272"/>
      <c r="D12" s="272"/>
      <c r="E12" s="272"/>
      <c r="F12" s="272"/>
      <c r="G12" s="272"/>
      <c r="H12" s="272"/>
      <c r="I12" s="272"/>
      <c r="J12" s="272"/>
      <c r="K12" s="272"/>
      <c r="L12" s="39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</row>
    <row r="13" spans="1:46" s="184" customFormat="1" ht="12" customHeight="1" x14ac:dyDescent="0.2">
      <c r="A13" s="272"/>
      <c r="B13" s="187"/>
      <c r="C13" s="272"/>
      <c r="D13" s="270" t="s">
        <v>14</v>
      </c>
      <c r="E13" s="272"/>
      <c r="F13" s="265" t="s">
        <v>1</v>
      </c>
      <c r="G13" s="272"/>
      <c r="H13" s="272"/>
      <c r="I13" s="270" t="s">
        <v>15</v>
      </c>
      <c r="J13" s="265" t="s">
        <v>1</v>
      </c>
      <c r="K13" s="272"/>
      <c r="L13" s="39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</row>
    <row r="14" spans="1:46" s="184" customFormat="1" ht="12" customHeight="1" x14ac:dyDescent="0.2">
      <c r="A14" s="272"/>
      <c r="B14" s="187"/>
      <c r="C14" s="272"/>
      <c r="D14" s="270" t="s">
        <v>16</v>
      </c>
      <c r="E14" s="272"/>
      <c r="F14" s="265" t="s">
        <v>21</v>
      </c>
      <c r="G14" s="272"/>
      <c r="H14" s="272"/>
      <c r="I14" s="270" t="s">
        <v>18</v>
      </c>
      <c r="J14" s="264"/>
      <c r="K14" s="272"/>
      <c r="L14" s="39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</row>
    <row r="15" spans="1:46" s="184" customFormat="1" ht="10.9" customHeight="1" x14ac:dyDescent="0.2">
      <c r="A15" s="272"/>
      <c r="B15" s="187"/>
      <c r="C15" s="272"/>
      <c r="D15" s="272"/>
      <c r="E15" s="272"/>
      <c r="F15" s="272"/>
      <c r="G15" s="272"/>
      <c r="H15" s="272"/>
      <c r="I15" s="272"/>
      <c r="J15" s="272"/>
      <c r="K15" s="272"/>
      <c r="L15" s="39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</row>
    <row r="16" spans="1:46" s="184" customFormat="1" ht="12" customHeight="1" x14ac:dyDescent="0.2">
      <c r="A16" s="272"/>
      <c r="B16" s="187"/>
      <c r="C16" s="272"/>
      <c r="D16" s="270" t="s">
        <v>19</v>
      </c>
      <c r="E16" s="272"/>
      <c r="F16" s="272"/>
      <c r="G16" s="272"/>
      <c r="H16" s="272"/>
      <c r="I16" s="270" t="s">
        <v>20</v>
      </c>
      <c r="J16" s="265"/>
      <c r="K16" s="272"/>
      <c r="L16" s="39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272"/>
      <c r="AD16" s="272"/>
      <c r="AE16" s="272"/>
    </row>
    <row r="17" spans="1:31" s="184" customFormat="1" ht="18" customHeight="1" x14ac:dyDescent="0.2">
      <c r="A17" s="272"/>
      <c r="B17" s="187"/>
      <c r="C17" s="272"/>
      <c r="D17" s="272"/>
      <c r="E17" s="265"/>
      <c r="F17" s="272"/>
      <c r="G17" s="272"/>
      <c r="H17" s="272"/>
      <c r="I17" s="270" t="s">
        <v>22</v>
      </c>
      <c r="J17" s="265"/>
      <c r="K17" s="272"/>
      <c r="L17" s="39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</row>
    <row r="18" spans="1:31" s="184" customFormat="1" ht="6.95" customHeight="1" x14ac:dyDescent="0.2">
      <c r="A18" s="272"/>
      <c r="B18" s="187"/>
      <c r="C18" s="272"/>
      <c r="D18" s="272"/>
      <c r="E18" s="272"/>
      <c r="F18" s="272"/>
      <c r="G18" s="272"/>
      <c r="H18" s="272"/>
      <c r="I18" s="272"/>
      <c r="J18" s="272"/>
      <c r="K18" s="272"/>
      <c r="L18" s="39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</row>
    <row r="19" spans="1:31" s="184" customFormat="1" ht="12" customHeight="1" x14ac:dyDescent="0.2">
      <c r="A19" s="272"/>
      <c r="B19" s="187"/>
      <c r="C19" s="272"/>
      <c r="D19" s="270" t="s">
        <v>23</v>
      </c>
      <c r="E19" s="272"/>
      <c r="F19" s="272"/>
      <c r="G19" s="272"/>
      <c r="H19" s="272"/>
      <c r="I19" s="270" t="s">
        <v>20</v>
      </c>
      <c r="J19" s="265"/>
      <c r="K19" s="272"/>
      <c r="L19" s="39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</row>
    <row r="20" spans="1:31" s="184" customFormat="1" ht="18" customHeight="1" x14ac:dyDescent="0.2">
      <c r="A20" s="272"/>
      <c r="B20" s="187"/>
      <c r="C20" s="272"/>
      <c r="D20" s="272"/>
      <c r="E20" s="595"/>
      <c r="F20" s="595"/>
      <c r="G20" s="595"/>
      <c r="H20" s="595"/>
      <c r="I20" s="270" t="s">
        <v>22</v>
      </c>
      <c r="J20" s="265"/>
      <c r="K20" s="272"/>
      <c r="L20" s="39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</row>
    <row r="21" spans="1:31" s="184" customFormat="1" ht="6.95" customHeight="1" x14ac:dyDescent="0.2">
      <c r="A21" s="272"/>
      <c r="B21" s="187"/>
      <c r="C21" s="272"/>
      <c r="D21" s="272"/>
      <c r="E21" s="272"/>
      <c r="F21" s="272"/>
      <c r="G21" s="272"/>
      <c r="H21" s="272"/>
      <c r="I21" s="272"/>
      <c r="J21" s="272"/>
      <c r="K21" s="272"/>
      <c r="L21" s="39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</row>
    <row r="22" spans="1:31" s="184" customFormat="1" ht="12" customHeight="1" x14ac:dyDescent="0.2">
      <c r="A22" s="272"/>
      <c r="B22" s="187"/>
      <c r="C22" s="272"/>
      <c r="D22" s="270" t="s">
        <v>24</v>
      </c>
      <c r="E22" s="272"/>
      <c r="F22" s="272"/>
      <c r="G22" s="272"/>
      <c r="H22" s="272"/>
      <c r="I22" s="270" t="s">
        <v>20</v>
      </c>
      <c r="J22" s="265"/>
      <c r="K22" s="272"/>
      <c r="L22" s="39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</row>
    <row r="23" spans="1:31" s="184" customFormat="1" ht="18" customHeight="1" x14ac:dyDescent="0.2">
      <c r="A23" s="272"/>
      <c r="B23" s="187"/>
      <c r="C23" s="272"/>
      <c r="D23" s="272"/>
      <c r="E23" s="265" t="str">
        <f>'02.07 - Elektroinštalácia...'!E23</f>
        <v>Ing. arch. Rudolf Melčak, SKA</v>
      </c>
      <c r="F23" s="272"/>
      <c r="G23" s="272"/>
      <c r="H23" s="272"/>
      <c r="I23" s="270" t="s">
        <v>22</v>
      </c>
      <c r="J23" s="265"/>
      <c r="K23" s="272"/>
      <c r="L23" s="39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</row>
    <row r="24" spans="1:31" s="184" customFormat="1" ht="6.95" customHeight="1" x14ac:dyDescent="0.2">
      <c r="A24" s="272"/>
      <c r="B24" s="187"/>
      <c r="C24" s="272"/>
      <c r="D24" s="272"/>
      <c r="E24" s="272"/>
      <c r="F24" s="272"/>
      <c r="G24" s="272"/>
      <c r="H24" s="272"/>
      <c r="I24" s="272"/>
      <c r="J24" s="272"/>
      <c r="K24" s="272"/>
      <c r="L24" s="39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</row>
    <row r="25" spans="1:31" s="184" customFormat="1" ht="12" customHeight="1" x14ac:dyDescent="0.2">
      <c r="A25" s="272"/>
      <c r="B25" s="187"/>
      <c r="C25" s="272"/>
      <c r="D25" s="270" t="s">
        <v>27</v>
      </c>
      <c r="E25" s="272"/>
      <c r="F25" s="272"/>
      <c r="G25" s="272"/>
      <c r="H25" s="272"/>
      <c r="I25" s="270" t="s">
        <v>20</v>
      </c>
      <c r="J25" s="265"/>
      <c r="K25" s="272"/>
      <c r="L25" s="39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</row>
    <row r="26" spans="1:31" s="184" customFormat="1" ht="18" customHeight="1" x14ac:dyDescent="0.2">
      <c r="A26" s="272"/>
      <c r="B26" s="187"/>
      <c r="C26" s="272"/>
      <c r="D26" s="272"/>
      <c r="E26" s="265" t="str">
        <f>'02.07 - Elektroinštalácia...'!E26</f>
        <v>Rosoft s.r.o.</v>
      </c>
      <c r="F26" s="272"/>
      <c r="G26" s="272"/>
      <c r="H26" s="272"/>
      <c r="I26" s="270" t="s">
        <v>22</v>
      </c>
      <c r="J26" s="265"/>
      <c r="K26" s="272"/>
      <c r="L26" s="39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</row>
    <row r="27" spans="1:31" s="184" customFormat="1" ht="6.95" customHeight="1" x14ac:dyDescent="0.2">
      <c r="A27" s="272"/>
      <c r="B27" s="187"/>
      <c r="C27" s="272"/>
      <c r="D27" s="272"/>
      <c r="E27" s="272"/>
      <c r="F27" s="272"/>
      <c r="G27" s="272"/>
      <c r="H27" s="272"/>
      <c r="I27" s="272"/>
      <c r="J27" s="272"/>
      <c r="K27" s="272"/>
      <c r="L27" s="39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</row>
    <row r="28" spans="1:31" s="184" customFormat="1" ht="12" customHeight="1" x14ac:dyDescent="0.2">
      <c r="A28" s="272"/>
      <c r="B28" s="187"/>
      <c r="C28" s="272"/>
      <c r="D28" s="270" t="s">
        <v>29</v>
      </c>
      <c r="E28" s="272"/>
      <c r="F28" s="272"/>
      <c r="G28" s="272"/>
      <c r="H28" s="272"/>
      <c r="I28" s="272"/>
      <c r="J28" s="272"/>
      <c r="K28" s="272"/>
      <c r="L28" s="39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</row>
    <row r="29" spans="1:31" s="8" customFormat="1" ht="16.5" customHeight="1" x14ac:dyDescent="0.2">
      <c r="A29" s="98"/>
      <c r="B29" s="99"/>
      <c r="C29" s="98"/>
      <c r="D29" s="98"/>
      <c r="E29" s="597" t="s">
        <v>1</v>
      </c>
      <c r="F29" s="597"/>
      <c r="G29" s="597"/>
      <c r="H29" s="597"/>
      <c r="I29" s="98"/>
      <c r="J29" s="98"/>
      <c r="K29" s="98"/>
      <c r="L29" s="100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</row>
    <row r="30" spans="1:31" s="184" customFormat="1" ht="6.95" customHeight="1" x14ac:dyDescent="0.2">
      <c r="A30" s="272"/>
      <c r="B30" s="187"/>
      <c r="C30" s="272"/>
      <c r="D30" s="272"/>
      <c r="E30" s="272"/>
      <c r="F30" s="272"/>
      <c r="G30" s="272"/>
      <c r="H30" s="272"/>
      <c r="I30" s="272"/>
      <c r="J30" s="272"/>
      <c r="K30" s="272"/>
      <c r="L30" s="39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</row>
    <row r="31" spans="1:31" s="184" customFormat="1" ht="6.95" customHeight="1" x14ac:dyDescent="0.2">
      <c r="A31" s="272"/>
      <c r="B31" s="187"/>
      <c r="C31" s="272"/>
      <c r="D31" s="63"/>
      <c r="E31" s="63"/>
      <c r="F31" s="63"/>
      <c r="G31" s="63"/>
      <c r="H31" s="63"/>
      <c r="I31" s="63"/>
      <c r="J31" s="63"/>
      <c r="K31" s="63"/>
      <c r="L31" s="39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</row>
    <row r="32" spans="1:31" s="184" customFormat="1" ht="14.45" customHeight="1" x14ac:dyDescent="0.2">
      <c r="A32" s="272"/>
      <c r="B32" s="187"/>
      <c r="C32" s="272"/>
      <c r="D32" s="265" t="s">
        <v>139</v>
      </c>
      <c r="E32" s="272"/>
      <c r="F32" s="272"/>
      <c r="G32" s="272"/>
      <c r="H32" s="272"/>
      <c r="I32" s="272"/>
      <c r="J32" s="274"/>
      <c r="K32" s="272"/>
      <c r="L32" s="39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</row>
    <row r="33" spans="1:31" s="184" customFormat="1" ht="14.45" customHeight="1" x14ac:dyDescent="0.2">
      <c r="A33" s="272"/>
      <c r="B33" s="187"/>
      <c r="C33" s="272"/>
      <c r="D33" s="403" t="s">
        <v>2406</v>
      </c>
      <c r="E33" s="272"/>
      <c r="F33" s="272"/>
      <c r="G33" s="272"/>
      <c r="H33" s="272"/>
      <c r="I33" s="272"/>
      <c r="J33" s="274"/>
      <c r="K33" s="272"/>
      <c r="L33" s="39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</row>
    <row r="34" spans="1:31" s="184" customFormat="1" ht="25.35" customHeight="1" x14ac:dyDescent="0.2">
      <c r="A34" s="272"/>
      <c r="B34" s="187"/>
      <c r="C34" s="272"/>
      <c r="D34" s="101" t="s">
        <v>30</v>
      </c>
      <c r="E34" s="272"/>
      <c r="F34" s="272"/>
      <c r="G34" s="272"/>
      <c r="H34" s="272"/>
      <c r="I34" s="272"/>
      <c r="J34" s="262"/>
      <c r="K34" s="272"/>
      <c r="L34" s="39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</row>
    <row r="35" spans="1:31" s="184" customFormat="1" ht="6.95" customHeight="1" x14ac:dyDescent="0.2">
      <c r="A35" s="272"/>
      <c r="B35" s="187"/>
      <c r="C35" s="272"/>
      <c r="D35" s="63"/>
      <c r="E35" s="63"/>
      <c r="F35" s="63"/>
      <c r="G35" s="63"/>
      <c r="H35" s="63"/>
      <c r="I35" s="63"/>
      <c r="J35" s="63"/>
      <c r="K35" s="63"/>
      <c r="L35" s="39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</row>
    <row r="36" spans="1:31" s="184" customFormat="1" ht="14.45" customHeight="1" x14ac:dyDescent="0.2">
      <c r="A36" s="272"/>
      <c r="B36" s="187"/>
      <c r="C36" s="272"/>
      <c r="D36" s="272"/>
      <c r="E36" s="272"/>
      <c r="F36" s="268" t="s">
        <v>32</v>
      </c>
      <c r="G36" s="272"/>
      <c r="H36" s="272"/>
      <c r="I36" s="268" t="s">
        <v>31</v>
      </c>
      <c r="J36" s="268" t="s">
        <v>33</v>
      </c>
      <c r="K36" s="272"/>
      <c r="L36" s="39"/>
      <c r="S36" s="272"/>
      <c r="T36" s="272"/>
      <c r="U36" s="272"/>
      <c r="V36" s="272"/>
      <c r="W36" s="272"/>
      <c r="X36" s="272"/>
      <c r="Y36" s="272"/>
      <c r="Z36" s="272"/>
      <c r="AA36" s="272"/>
      <c r="AB36" s="272"/>
      <c r="AC36" s="272"/>
      <c r="AD36" s="272"/>
      <c r="AE36" s="272"/>
    </row>
    <row r="37" spans="1:31" s="184" customFormat="1" ht="14.45" customHeight="1" x14ac:dyDescent="0.2">
      <c r="A37" s="272"/>
      <c r="B37" s="187"/>
      <c r="C37" s="272"/>
      <c r="D37" s="271" t="s">
        <v>34</v>
      </c>
      <c r="E37" s="32" t="s">
        <v>35</v>
      </c>
      <c r="F37" s="102">
        <f>ROUND((SUM(BE110:BE110) + SUM(BE132:BE204)),  2)</f>
        <v>0</v>
      </c>
      <c r="G37" s="103"/>
      <c r="H37" s="103"/>
      <c r="I37" s="104">
        <v>0.2</v>
      </c>
      <c r="J37" s="102">
        <f>ROUND(((SUM(BE110:BE110) + SUM(BE132:BE204))*I37),  2)</f>
        <v>0</v>
      </c>
      <c r="K37" s="272"/>
      <c r="L37" s="39"/>
      <c r="S37" s="272"/>
      <c r="T37" s="272"/>
      <c r="U37" s="272"/>
      <c r="V37" s="272"/>
      <c r="W37" s="272"/>
      <c r="X37" s="272"/>
      <c r="Y37" s="272"/>
      <c r="Z37" s="272"/>
      <c r="AA37" s="272"/>
      <c r="AB37" s="272"/>
      <c r="AC37" s="272"/>
      <c r="AD37" s="272"/>
      <c r="AE37" s="272"/>
    </row>
    <row r="38" spans="1:31" s="184" customFormat="1" ht="14.45" customHeight="1" x14ac:dyDescent="0.2">
      <c r="A38" s="272"/>
      <c r="B38" s="187"/>
      <c r="C38" s="272"/>
      <c r="D38" s="272"/>
      <c r="E38" s="32" t="s">
        <v>36</v>
      </c>
      <c r="F38" s="105"/>
      <c r="G38" s="272"/>
      <c r="H38" s="272"/>
      <c r="I38" s="106">
        <v>0.23</v>
      </c>
      <c r="J38" s="105"/>
      <c r="K38" s="272"/>
      <c r="L38" s="39"/>
      <c r="S38" s="272"/>
      <c r="T38" s="272"/>
      <c r="U38" s="272"/>
      <c r="V38" s="272"/>
      <c r="W38" s="272"/>
      <c r="X38" s="272"/>
      <c r="Y38" s="272"/>
      <c r="Z38" s="272"/>
      <c r="AA38" s="272"/>
      <c r="AB38" s="272"/>
      <c r="AC38" s="272"/>
      <c r="AD38" s="272"/>
      <c r="AE38" s="272"/>
    </row>
    <row r="39" spans="1:31" s="184" customFormat="1" ht="14.45" hidden="1" customHeight="1" x14ac:dyDescent="0.2">
      <c r="A39" s="272"/>
      <c r="B39" s="187"/>
      <c r="C39" s="272"/>
      <c r="D39" s="272"/>
      <c r="E39" s="270" t="s">
        <v>37</v>
      </c>
      <c r="F39" s="105">
        <f>ROUND((SUM(BG110:BG110) + SUM(BG132:BG204)),  2)</f>
        <v>0</v>
      </c>
      <c r="G39" s="272"/>
      <c r="H39" s="272"/>
      <c r="I39" s="106">
        <v>0.2</v>
      </c>
      <c r="J39" s="105"/>
      <c r="K39" s="272"/>
      <c r="L39" s="39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</row>
    <row r="40" spans="1:31" s="184" customFormat="1" ht="14.45" hidden="1" customHeight="1" x14ac:dyDescent="0.2">
      <c r="A40" s="272"/>
      <c r="B40" s="187"/>
      <c r="C40" s="272"/>
      <c r="D40" s="272"/>
      <c r="E40" s="270" t="s">
        <v>38</v>
      </c>
      <c r="F40" s="105">
        <f>ROUND((SUM(BH110:BH110) + SUM(BH132:BH204)),  2)</f>
        <v>0</v>
      </c>
      <c r="G40" s="272"/>
      <c r="H40" s="272"/>
      <c r="I40" s="106">
        <v>0.2</v>
      </c>
      <c r="J40" s="105"/>
      <c r="K40" s="272"/>
      <c r="L40" s="39"/>
      <c r="S40" s="272"/>
      <c r="T40" s="272"/>
      <c r="U40" s="272"/>
      <c r="V40" s="272"/>
      <c r="W40" s="272"/>
      <c r="X40" s="272"/>
      <c r="Y40" s="272"/>
      <c r="Z40" s="272"/>
      <c r="AA40" s="272"/>
      <c r="AB40" s="272"/>
      <c r="AC40" s="272"/>
      <c r="AD40" s="272"/>
      <c r="AE40" s="272"/>
    </row>
    <row r="41" spans="1:31" s="184" customFormat="1" ht="14.45" hidden="1" customHeight="1" x14ac:dyDescent="0.2">
      <c r="A41" s="272"/>
      <c r="B41" s="187"/>
      <c r="C41" s="272"/>
      <c r="D41" s="272"/>
      <c r="E41" s="32" t="s">
        <v>39</v>
      </c>
      <c r="F41" s="102">
        <f>ROUND((SUM(BI110:BI110) + SUM(BI132:BI204)),  2)</f>
        <v>0</v>
      </c>
      <c r="G41" s="103"/>
      <c r="H41" s="103"/>
      <c r="I41" s="104">
        <v>0</v>
      </c>
      <c r="J41" s="102"/>
      <c r="K41" s="272"/>
      <c r="L41" s="39"/>
      <c r="S41" s="272"/>
      <c r="T41" s="272"/>
      <c r="U41" s="272"/>
      <c r="V41" s="272"/>
      <c r="W41" s="272"/>
      <c r="X41" s="272"/>
      <c r="Y41" s="272"/>
      <c r="Z41" s="272"/>
      <c r="AA41" s="272"/>
      <c r="AB41" s="272"/>
      <c r="AC41" s="272"/>
      <c r="AD41" s="272"/>
      <c r="AE41" s="272"/>
    </row>
    <row r="42" spans="1:31" s="184" customFormat="1" ht="6.95" customHeight="1" x14ac:dyDescent="0.2">
      <c r="A42" s="272"/>
      <c r="B42" s="187"/>
      <c r="C42" s="272"/>
      <c r="D42" s="272"/>
      <c r="E42" s="272"/>
      <c r="F42" s="272"/>
      <c r="G42" s="272"/>
      <c r="H42" s="272"/>
      <c r="I42" s="272"/>
      <c r="J42" s="272"/>
      <c r="K42" s="272"/>
      <c r="L42" s="39"/>
      <c r="S42" s="272"/>
      <c r="T42" s="272"/>
      <c r="U42" s="272"/>
      <c r="V42" s="272"/>
      <c r="W42" s="272"/>
      <c r="X42" s="272"/>
      <c r="Y42" s="272"/>
      <c r="Z42" s="272"/>
      <c r="AA42" s="272"/>
      <c r="AB42" s="272"/>
      <c r="AC42" s="272"/>
      <c r="AD42" s="272"/>
      <c r="AE42" s="272"/>
    </row>
    <row r="43" spans="1:31" s="184" customFormat="1" ht="25.35" customHeight="1" x14ac:dyDescent="0.2">
      <c r="A43" s="272"/>
      <c r="B43" s="187"/>
      <c r="C43" s="107"/>
      <c r="D43" s="108" t="s">
        <v>40</v>
      </c>
      <c r="E43" s="57"/>
      <c r="F43" s="57"/>
      <c r="G43" s="109" t="s">
        <v>41</v>
      </c>
      <c r="H43" s="110" t="s">
        <v>42</v>
      </c>
      <c r="I43" s="57"/>
      <c r="J43" s="111"/>
      <c r="K43" s="112"/>
      <c r="L43" s="39"/>
      <c r="S43" s="272"/>
      <c r="T43" s="272"/>
      <c r="U43" s="272"/>
      <c r="V43" s="272"/>
      <c r="W43" s="272"/>
      <c r="X43" s="272"/>
      <c r="Y43" s="272"/>
      <c r="Z43" s="272"/>
      <c r="AA43" s="272"/>
      <c r="AB43" s="272"/>
      <c r="AC43" s="272"/>
      <c r="AD43" s="272"/>
      <c r="AE43" s="272"/>
    </row>
    <row r="44" spans="1:31" s="184" customFormat="1" ht="14.45" customHeight="1" x14ac:dyDescent="0.2">
      <c r="A44" s="272"/>
      <c r="B44" s="187"/>
      <c r="C44" s="272"/>
      <c r="D44" s="272"/>
      <c r="E44" s="272"/>
      <c r="F44" s="272"/>
      <c r="G44" s="272"/>
      <c r="H44" s="272"/>
      <c r="I44" s="272"/>
      <c r="J44" s="272"/>
      <c r="K44" s="272"/>
      <c r="L44" s="39"/>
      <c r="S44" s="272"/>
      <c r="T44" s="272"/>
      <c r="U44" s="272"/>
      <c r="V44" s="272"/>
      <c r="W44" s="272"/>
      <c r="X44" s="272"/>
      <c r="Y44" s="272"/>
      <c r="Z44" s="272"/>
      <c r="AA44" s="272"/>
      <c r="AB44" s="272"/>
      <c r="AC44" s="272"/>
      <c r="AD44" s="272"/>
      <c r="AE44" s="272"/>
    </row>
    <row r="45" spans="1:31" ht="14.45" customHeight="1" x14ac:dyDescent="0.2">
      <c r="B45" s="17"/>
      <c r="L45" s="17"/>
    </row>
    <row r="46" spans="1:31" ht="14.45" customHeight="1" x14ac:dyDescent="0.2">
      <c r="B46" s="17"/>
      <c r="L46" s="17"/>
    </row>
    <row r="47" spans="1:31" ht="14.45" customHeight="1" x14ac:dyDescent="0.2">
      <c r="B47" s="17"/>
      <c r="L47" s="17"/>
    </row>
    <row r="48" spans="1:31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ht="14.45" customHeight="1" x14ac:dyDescent="0.2">
      <c r="B50" s="17"/>
      <c r="L50" s="17"/>
    </row>
    <row r="51" spans="2:12" ht="14.45" customHeight="1" x14ac:dyDescent="0.2">
      <c r="B51" s="17"/>
      <c r="L51" s="17"/>
    </row>
    <row r="52" spans="2:12" ht="14.45" customHeight="1" x14ac:dyDescent="0.2">
      <c r="B52" s="17"/>
      <c r="L52" s="17"/>
    </row>
    <row r="53" spans="2:12" ht="14.45" customHeight="1" x14ac:dyDescent="0.2">
      <c r="B53" s="17"/>
      <c r="L53" s="17"/>
    </row>
    <row r="54" spans="2:12" s="184" customFormat="1" ht="14.45" customHeight="1" x14ac:dyDescent="0.2">
      <c r="B54" s="39"/>
      <c r="D54" s="40" t="s">
        <v>43</v>
      </c>
      <c r="E54" s="41"/>
      <c r="F54" s="41"/>
      <c r="G54" s="40" t="s">
        <v>44</v>
      </c>
      <c r="H54" s="41"/>
      <c r="I54" s="41"/>
      <c r="J54" s="41"/>
      <c r="K54" s="41"/>
      <c r="L54" s="39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x14ac:dyDescent="0.2">
      <c r="B61" s="17"/>
      <c r="L61" s="17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1:31" s="184" customFormat="1" ht="12.75" x14ac:dyDescent="0.2">
      <c r="A65" s="272"/>
      <c r="B65" s="187"/>
      <c r="C65" s="272"/>
      <c r="D65" s="42" t="s">
        <v>45</v>
      </c>
      <c r="E65" s="267"/>
      <c r="F65" s="113" t="s">
        <v>46</v>
      </c>
      <c r="G65" s="42" t="s">
        <v>45</v>
      </c>
      <c r="H65" s="267"/>
      <c r="I65" s="267"/>
      <c r="J65" s="114" t="s">
        <v>46</v>
      </c>
      <c r="K65" s="267"/>
      <c r="L65" s="39"/>
      <c r="S65" s="272"/>
      <c r="T65" s="272"/>
      <c r="U65" s="272"/>
      <c r="V65" s="272"/>
      <c r="W65" s="272"/>
      <c r="X65" s="272"/>
      <c r="Y65" s="272"/>
      <c r="Z65" s="272"/>
      <c r="AA65" s="272"/>
      <c r="AB65" s="272"/>
      <c r="AC65" s="272"/>
      <c r="AD65" s="272"/>
      <c r="AE65" s="272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s="184" customFormat="1" ht="12.75" x14ac:dyDescent="0.2">
      <c r="A69" s="272"/>
      <c r="B69" s="187"/>
      <c r="C69" s="272"/>
      <c r="D69" s="40" t="s">
        <v>47</v>
      </c>
      <c r="E69" s="43"/>
      <c r="F69" s="43"/>
      <c r="G69" s="40" t="s">
        <v>48</v>
      </c>
      <c r="H69" s="43"/>
      <c r="I69" s="43"/>
      <c r="J69" s="43"/>
      <c r="K69" s="43"/>
      <c r="L69" s="39"/>
      <c r="S69" s="272"/>
      <c r="T69" s="272"/>
      <c r="U69" s="272"/>
      <c r="V69" s="272"/>
      <c r="W69" s="272"/>
      <c r="X69" s="272"/>
      <c r="Y69" s="272"/>
      <c r="Z69" s="272"/>
      <c r="AA69" s="272"/>
      <c r="AB69" s="272"/>
      <c r="AC69" s="272"/>
      <c r="AD69" s="272"/>
      <c r="AE69" s="272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x14ac:dyDescent="0.2">
      <c r="B76" s="17"/>
      <c r="L76" s="17"/>
    </row>
    <row r="77" spans="1:31" x14ac:dyDescent="0.2">
      <c r="B77" s="17"/>
      <c r="L77" s="17"/>
    </row>
    <row r="78" spans="1:31" x14ac:dyDescent="0.2">
      <c r="B78" s="17"/>
      <c r="L78" s="17"/>
    </row>
    <row r="79" spans="1:31" x14ac:dyDescent="0.2">
      <c r="B79" s="17"/>
      <c r="L79" s="17"/>
    </row>
    <row r="80" spans="1:31" s="184" customFormat="1" ht="12.75" x14ac:dyDescent="0.2">
      <c r="A80" s="272"/>
      <c r="B80" s="187"/>
      <c r="C80" s="272"/>
      <c r="D80" s="42" t="s">
        <v>45</v>
      </c>
      <c r="E80" s="267"/>
      <c r="F80" s="113" t="s">
        <v>46</v>
      </c>
      <c r="G80" s="42" t="s">
        <v>45</v>
      </c>
      <c r="H80" s="267"/>
      <c r="I80" s="267"/>
      <c r="J80" s="114" t="s">
        <v>46</v>
      </c>
      <c r="K80" s="267"/>
      <c r="L80" s="39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</row>
    <row r="81" spans="1:31" s="184" customFormat="1" ht="14.45" customHeight="1" x14ac:dyDescent="0.2">
      <c r="A81" s="272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9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</row>
    <row r="85" spans="1:31" s="184" customFormat="1" ht="6.95" customHeight="1" x14ac:dyDescent="0.2">
      <c r="A85" s="272"/>
      <c r="B85" s="46"/>
      <c r="C85" s="47"/>
      <c r="D85" s="47"/>
      <c r="E85" s="47"/>
      <c r="F85" s="47"/>
      <c r="G85" s="47"/>
      <c r="H85" s="47"/>
      <c r="I85" s="47"/>
      <c r="J85" s="47"/>
      <c r="K85" s="47"/>
      <c r="L85" s="39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</row>
    <row r="86" spans="1:31" s="184" customFormat="1" ht="24.95" customHeight="1" x14ac:dyDescent="0.2">
      <c r="A86" s="272"/>
      <c r="B86" s="187"/>
      <c r="C86" s="18" t="s">
        <v>136</v>
      </c>
      <c r="D86" s="272"/>
      <c r="E86" s="272"/>
      <c r="F86" s="272"/>
      <c r="G86" s="272"/>
      <c r="H86" s="272"/>
      <c r="I86" s="272"/>
      <c r="J86" s="272"/>
      <c r="K86" s="272"/>
      <c r="L86" s="39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</row>
    <row r="87" spans="1:31" s="184" customFormat="1" ht="6.95" customHeight="1" x14ac:dyDescent="0.2">
      <c r="A87" s="272"/>
      <c r="B87" s="187"/>
      <c r="C87" s="272"/>
      <c r="D87" s="272"/>
      <c r="E87" s="272"/>
      <c r="F87" s="272"/>
      <c r="G87" s="272"/>
      <c r="H87" s="272"/>
      <c r="I87" s="272"/>
      <c r="J87" s="272"/>
      <c r="K87" s="272"/>
      <c r="L87" s="39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</row>
    <row r="88" spans="1:31" s="184" customFormat="1" ht="12" customHeight="1" x14ac:dyDescent="0.2">
      <c r="A88" s="272"/>
      <c r="B88" s="187"/>
      <c r="C88" s="270" t="s">
        <v>13</v>
      </c>
      <c r="D88" s="272"/>
      <c r="E88" s="272"/>
      <c r="F88" s="272"/>
      <c r="G88" s="272"/>
      <c r="H88" s="272"/>
      <c r="I88" s="272"/>
      <c r="J88" s="272"/>
      <c r="K88" s="272"/>
      <c r="L88" s="39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</row>
    <row r="89" spans="1:31" s="184" customFormat="1" ht="15" customHeight="1" x14ac:dyDescent="0.2">
      <c r="A89" s="272"/>
      <c r="B89" s="187"/>
      <c r="C89" s="272"/>
      <c r="D89" s="612" t="str">
        <f>'02.07 - Elektroinštalácia...'!E85</f>
        <v>SOŠ PZ Pezinok, rekonštrukcia ubytovne A a B</v>
      </c>
      <c r="E89" s="613"/>
      <c r="F89" s="613"/>
      <c r="G89" s="613"/>
      <c r="H89" s="269"/>
      <c r="I89" s="272"/>
      <c r="J89" s="272"/>
      <c r="K89" s="272"/>
      <c r="L89" s="39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</row>
    <row r="90" spans="1:31" s="184" customFormat="1" ht="16.5" customHeight="1" x14ac:dyDescent="0.2">
      <c r="A90" s="272"/>
      <c r="B90" s="187"/>
      <c r="C90" s="270" t="s">
        <v>130</v>
      </c>
      <c r="D90" s="272"/>
      <c r="E90" s="272"/>
      <c r="F90" s="272"/>
      <c r="G90" s="272"/>
      <c r="H90" s="272"/>
      <c r="I90" s="272"/>
      <c r="J90" s="272"/>
      <c r="K90" s="272"/>
      <c r="L90" s="39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</row>
    <row r="91" spans="1:31" s="184" customFormat="1" ht="15" customHeight="1" x14ac:dyDescent="0.2">
      <c r="A91" s="272"/>
      <c r="B91" s="187"/>
      <c r="C91" s="272"/>
      <c r="D91" s="612" t="str">
        <f>'02.07 - Elektroinštalácia...'!E87</f>
        <v>SO 02 - Prístavba objektu B - BX</v>
      </c>
      <c r="E91" s="615"/>
      <c r="F91" s="615"/>
      <c r="G91" s="615"/>
      <c r="H91" s="272"/>
      <c r="I91" s="272"/>
      <c r="J91" s="272"/>
      <c r="K91" s="272"/>
      <c r="L91" s="39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</row>
    <row r="92" spans="1:31" s="184" customFormat="1" ht="21" customHeight="1" x14ac:dyDescent="0.2">
      <c r="A92" s="272"/>
      <c r="B92" s="187"/>
      <c r="C92" s="270" t="s">
        <v>130</v>
      </c>
      <c r="D92" s="272"/>
      <c r="E92" s="272"/>
      <c r="F92" s="272"/>
      <c r="G92" s="272"/>
      <c r="H92" s="272"/>
      <c r="I92" s="272"/>
      <c r="J92" s="272"/>
      <c r="K92" s="272"/>
      <c r="L92" s="39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</row>
    <row r="93" spans="1:31" s="184" customFormat="1" ht="21" customHeight="1" x14ac:dyDescent="0.2">
      <c r="A93" s="272"/>
      <c r="B93" s="187"/>
      <c r="C93" s="272"/>
      <c r="D93" s="583" t="s">
        <v>2530</v>
      </c>
      <c r="E93" s="615"/>
      <c r="F93" s="615"/>
      <c r="G93" s="615"/>
      <c r="H93" s="272"/>
      <c r="I93" s="272"/>
      <c r="J93" s="272"/>
      <c r="K93" s="272"/>
      <c r="L93" s="39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</row>
    <row r="94" spans="1:31" s="184" customFormat="1" ht="6.95" customHeight="1" x14ac:dyDescent="0.2">
      <c r="A94" s="272"/>
      <c r="B94" s="187"/>
      <c r="C94" s="272"/>
      <c r="D94" s="272"/>
      <c r="E94" s="272"/>
      <c r="F94" s="272"/>
      <c r="G94" s="272"/>
      <c r="H94" s="272"/>
      <c r="I94" s="272"/>
      <c r="J94" s="272"/>
      <c r="K94" s="272"/>
      <c r="L94" s="39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</row>
    <row r="95" spans="1:31" s="184" customFormat="1" ht="12" customHeight="1" x14ac:dyDescent="0.2">
      <c r="A95" s="272"/>
      <c r="B95" s="187"/>
      <c r="C95" s="270" t="s">
        <v>16</v>
      </c>
      <c r="D95" s="272"/>
      <c r="E95" s="272"/>
      <c r="F95" s="265" t="str">
        <f>F14</f>
        <v xml:space="preserve"> </v>
      </c>
      <c r="G95" s="272"/>
      <c r="H95" s="272"/>
      <c r="I95" s="270" t="s">
        <v>18</v>
      </c>
      <c r="J95" s="264" t="str">
        <f>IF(J14="","",J14)</f>
        <v/>
      </c>
      <c r="K95" s="272"/>
      <c r="L95" s="39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</row>
    <row r="96" spans="1:31" s="184" customFormat="1" ht="6.95" customHeight="1" x14ac:dyDescent="0.2">
      <c r="A96" s="272"/>
      <c r="B96" s="187"/>
      <c r="C96" s="272"/>
      <c r="D96" s="272"/>
      <c r="E96" s="272"/>
      <c r="F96" s="272"/>
      <c r="G96" s="272"/>
      <c r="H96" s="272"/>
      <c r="I96" s="272"/>
      <c r="J96" s="272"/>
      <c r="K96" s="272"/>
      <c r="L96" s="39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</row>
    <row r="97" spans="1:47" s="184" customFormat="1" ht="24" customHeight="1" x14ac:dyDescent="0.2">
      <c r="A97" s="272"/>
      <c r="B97" s="187"/>
      <c r="C97" s="270" t="s">
        <v>19</v>
      </c>
      <c r="D97" s="272"/>
      <c r="E97" s="272"/>
      <c r="F97" s="265">
        <f>E17</f>
        <v>0</v>
      </c>
      <c r="G97" s="272"/>
      <c r="H97" s="272"/>
      <c r="I97" s="270" t="s">
        <v>24</v>
      </c>
      <c r="J97" s="266" t="str">
        <f>E23</f>
        <v>Ing. arch. Rudolf Melčak, SKA</v>
      </c>
      <c r="K97" s="272"/>
      <c r="L97" s="39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</row>
    <row r="98" spans="1:47" s="184" customFormat="1" ht="15.2" customHeight="1" x14ac:dyDescent="0.2">
      <c r="A98" s="272"/>
      <c r="B98" s="187"/>
      <c r="C98" s="270" t="s">
        <v>23</v>
      </c>
      <c r="D98" s="272"/>
      <c r="E98" s="272"/>
      <c r="F98" s="265" t="str">
        <f>IF(E20="","",E20)</f>
        <v/>
      </c>
      <c r="G98" s="272"/>
      <c r="H98" s="272"/>
      <c r="I98" s="270" t="s">
        <v>27</v>
      </c>
      <c r="J98" s="266" t="str">
        <f>E26</f>
        <v>Rosoft s.r.o.</v>
      </c>
      <c r="K98" s="272"/>
      <c r="L98" s="39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</row>
    <row r="99" spans="1:47" s="184" customFormat="1" ht="10.35" customHeight="1" x14ac:dyDescent="0.2">
      <c r="A99" s="272"/>
      <c r="B99" s="187"/>
      <c r="C99" s="272"/>
      <c r="D99" s="272"/>
      <c r="E99" s="272"/>
      <c r="F99" s="272"/>
      <c r="G99" s="272"/>
      <c r="H99" s="272"/>
      <c r="I99" s="272"/>
      <c r="J99" s="272"/>
      <c r="K99" s="272"/>
      <c r="L99" s="39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</row>
    <row r="100" spans="1:47" s="184" customFormat="1" ht="29.25" customHeight="1" x14ac:dyDescent="0.2">
      <c r="A100" s="272"/>
      <c r="B100" s="187"/>
      <c r="C100" s="115" t="s">
        <v>137</v>
      </c>
      <c r="D100" s="107"/>
      <c r="E100" s="107"/>
      <c r="F100" s="107"/>
      <c r="G100" s="107"/>
      <c r="H100" s="107"/>
      <c r="I100" s="107"/>
      <c r="J100" s="116" t="s">
        <v>138</v>
      </c>
      <c r="K100" s="107"/>
      <c r="L100" s="39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</row>
    <row r="101" spans="1:47" s="184" customFormat="1" ht="10.35" customHeight="1" x14ac:dyDescent="0.2">
      <c r="A101" s="272"/>
      <c r="B101" s="187"/>
      <c r="C101" s="272"/>
      <c r="D101" s="272"/>
      <c r="E101" s="272"/>
      <c r="F101" s="272"/>
      <c r="G101" s="272"/>
      <c r="H101" s="272"/>
      <c r="I101" s="272"/>
      <c r="J101" s="272"/>
      <c r="K101" s="272"/>
      <c r="L101" s="39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</row>
    <row r="102" spans="1:47" s="184" customFormat="1" ht="22.9" customHeight="1" x14ac:dyDescent="0.2">
      <c r="A102" s="272"/>
      <c r="B102" s="187"/>
      <c r="C102" s="117" t="s">
        <v>2407</v>
      </c>
      <c r="D102" s="272"/>
      <c r="E102" s="272"/>
      <c r="F102" s="272"/>
      <c r="G102" s="272"/>
      <c r="H102" s="272"/>
      <c r="I102" s="272"/>
      <c r="J102" s="262"/>
      <c r="K102" s="272"/>
      <c r="L102" s="39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U102" s="185"/>
    </row>
    <row r="103" spans="1:47" s="9" customFormat="1" ht="24.95" customHeight="1" x14ac:dyDescent="0.2">
      <c r="B103" s="118"/>
      <c r="D103" s="119" t="s">
        <v>141</v>
      </c>
      <c r="E103" s="120"/>
      <c r="F103" s="120"/>
      <c r="G103" s="120"/>
      <c r="H103" s="120"/>
      <c r="I103" s="120"/>
      <c r="J103" s="121"/>
      <c r="L103" s="118"/>
    </row>
    <row r="104" spans="1:47" s="261" customFormat="1" ht="19.899999999999999" customHeight="1" x14ac:dyDescent="0.2">
      <c r="B104" s="122"/>
      <c r="D104" s="123" t="s">
        <v>768</v>
      </c>
      <c r="E104" s="124"/>
      <c r="F104" s="124"/>
      <c r="G104" s="124"/>
      <c r="H104" s="124"/>
      <c r="I104" s="124"/>
      <c r="J104" s="125"/>
      <c r="L104" s="122"/>
    </row>
    <row r="105" spans="1:47" s="261" customFormat="1" ht="19.899999999999999" customHeight="1" x14ac:dyDescent="0.2">
      <c r="B105" s="122"/>
      <c r="D105" s="123" t="s">
        <v>769</v>
      </c>
      <c r="E105" s="124"/>
      <c r="F105" s="124"/>
      <c r="G105" s="124"/>
      <c r="H105" s="124"/>
      <c r="I105" s="124"/>
      <c r="J105" s="125"/>
      <c r="L105" s="122"/>
    </row>
    <row r="106" spans="1:47" s="261" customFormat="1" ht="19.899999999999999" customHeight="1" x14ac:dyDescent="0.2">
      <c r="B106" s="122"/>
      <c r="D106" s="123" t="s">
        <v>770</v>
      </c>
      <c r="E106" s="124"/>
      <c r="F106" s="124"/>
      <c r="G106" s="124"/>
      <c r="H106" s="124"/>
      <c r="I106" s="124"/>
      <c r="J106" s="125"/>
      <c r="L106" s="122"/>
    </row>
    <row r="107" spans="1:47" s="261" customFormat="1" ht="19.899999999999999" customHeight="1" x14ac:dyDescent="0.2">
      <c r="B107" s="122"/>
      <c r="D107" s="123" t="s">
        <v>1197</v>
      </c>
      <c r="E107" s="124"/>
      <c r="F107" s="124"/>
      <c r="G107" s="124"/>
      <c r="H107" s="124"/>
      <c r="I107" s="124"/>
      <c r="J107" s="125"/>
      <c r="L107" s="122"/>
    </row>
    <row r="108" spans="1:47" s="261" customFormat="1" ht="19.899999999999999" customHeight="1" x14ac:dyDescent="0.2">
      <c r="B108" s="122"/>
      <c r="D108" s="123" t="s">
        <v>145</v>
      </c>
      <c r="E108" s="124"/>
      <c r="F108" s="124"/>
      <c r="G108" s="124"/>
      <c r="H108" s="124"/>
      <c r="I108" s="124"/>
      <c r="J108" s="125"/>
      <c r="L108" s="122"/>
    </row>
    <row r="109" spans="1:47" s="184" customFormat="1" ht="21.75" customHeight="1" x14ac:dyDescent="0.2">
      <c r="A109" s="272"/>
      <c r="B109" s="187"/>
      <c r="C109" s="272"/>
      <c r="D109" s="272"/>
      <c r="E109" s="272"/>
      <c r="F109" s="272"/>
      <c r="G109" s="272"/>
      <c r="H109" s="272"/>
      <c r="I109" s="272"/>
      <c r="J109" s="272"/>
      <c r="K109" s="272"/>
      <c r="L109" s="39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</row>
    <row r="110" spans="1:47" s="184" customFormat="1" ht="18" customHeight="1" x14ac:dyDescent="0.2">
      <c r="A110" s="272"/>
      <c r="B110" s="187"/>
      <c r="C110" s="272"/>
      <c r="D110" s="272"/>
      <c r="E110" s="272"/>
      <c r="F110" s="272"/>
      <c r="G110" s="272"/>
      <c r="H110" s="272"/>
      <c r="I110" s="272"/>
      <c r="J110" s="272"/>
      <c r="K110" s="272"/>
      <c r="L110" s="39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</row>
    <row r="111" spans="1:47" s="184" customFormat="1" ht="29.25" customHeight="1" x14ac:dyDescent="0.2">
      <c r="A111" s="272"/>
      <c r="B111" s="187"/>
      <c r="C111" s="404" t="s">
        <v>2405</v>
      </c>
      <c r="D111" s="107"/>
      <c r="E111" s="107"/>
      <c r="F111" s="107"/>
      <c r="G111" s="107"/>
      <c r="H111" s="107"/>
      <c r="I111" s="107"/>
      <c r="J111" s="407"/>
      <c r="K111" s="107"/>
      <c r="L111" s="39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</row>
    <row r="112" spans="1:47" s="184" customFormat="1" ht="6.95" customHeight="1" x14ac:dyDescent="0.2">
      <c r="A112" s="272"/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9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</row>
    <row r="116" spans="1:31" s="184" customFormat="1" ht="6.95" customHeight="1" x14ac:dyDescent="0.2">
      <c r="A116" s="272"/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9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</row>
    <row r="117" spans="1:31" s="184" customFormat="1" ht="24.95" customHeight="1" x14ac:dyDescent="0.2">
      <c r="A117" s="272"/>
      <c r="B117" s="187"/>
      <c r="C117" s="18" t="s">
        <v>146</v>
      </c>
      <c r="D117" s="272"/>
      <c r="E117" s="272"/>
      <c r="F117" s="272"/>
      <c r="G117" s="272"/>
      <c r="H117" s="272"/>
      <c r="I117" s="272"/>
      <c r="J117" s="272"/>
      <c r="K117" s="272"/>
      <c r="L117" s="39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</row>
    <row r="118" spans="1:31" s="184" customFormat="1" ht="6.95" customHeight="1" x14ac:dyDescent="0.2">
      <c r="A118" s="272"/>
      <c r="B118" s="187"/>
      <c r="C118" s="272"/>
      <c r="D118" s="272"/>
      <c r="E118" s="272"/>
      <c r="F118" s="272"/>
      <c r="G118" s="272"/>
      <c r="H118" s="272"/>
      <c r="I118" s="272"/>
      <c r="J118" s="272"/>
      <c r="K118" s="272"/>
      <c r="L118" s="39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</row>
    <row r="119" spans="1:31" s="184" customFormat="1" ht="12" customHeight="1" x14ac:dyDescent="0.2">
      <c r="A119" s="272"/>
      <c r="B119" s="187"/>
      <c r="C119" s="270" t="s">
        <v>13</v>
      </c>
      <c r="D119" s="272"/>
      <c r="E119" s="272"/>
      <c r="F119" s="272"/>
      <c r="G119" s="272"/>
      <c r="H119" s="272"/>
      <c r="I119" s="272"/>
      <c r="J119" s="272"/>
      <c r="K119" s="272"/>
      <c r="L119" s="39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</row>
    <row r="120" spans="1:31" s="184" customFormat="1" ht="15.75" customHeight="1" x14ac:dyDescent="0.2">
      <c r="A120" s="272"/>
      <c r="B120" s="187"/>
      <c r="C120" s="272"/>
      <c r="D120" s="612" t="str">
        <f>'02.07 - Elektroinštalácia...'!E114</f>
        <v>SOŠ PZ Pezinok, rekonštrukcia ubytovne A a B</v>
      </c>
      <c r="E120" s="613"/>
      <c r="F120" s="613"/>
      <c r="G120" s="613"/>
      <c r="H120" s="269"/>
      <c r="I120" s="272"/>
      <c r="J120" s="272"/>
      <c r="K120" s="272"/>
      <c r="L120" s="39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</row>
    <row r="121" spans="1:31" s="184" customFormat="1" ht="17.25" customHeight="1" x14ac:dyDescent="0.2">
      <c r="A121" s="272"/>
      <c r="B121" s="187"/>
      <c r="C121" s="270" t="s">
        <v>130</v>
      </c>
      <c r="D121" s="272"/>
      <c r="E121" s="272"/>
      <c r="F121" s="272"/>
      <c r="G121" s="272"/>
      <c r="H121" s="272"/>
      <c r="I121" s="272"/>
      <c r="J121" s="272"/>
      <c r="K121" s="272"/>
      <c r="L121" s="39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</row>
    <row r="122" spans="1:31" s="184" customFormat="1" ht="16.5" customHeight="1" x14ac:dyDescent="0.2">
      <c r="A122" s="272"/>
      <c r="B122" s="187"/>
      <c r="C122" s="272"/>
      <c r="D122" s="612" t="str">
        <f>'02.07 - Elektroinštalácia...'!E116</f>
        <v>SO 02 - Prístavba objektu B - BX</v>
      </c>
      <c r="E122" s="615"/>
      <c r="F122" s="615"/>
      <c r="G122" s="615"/>
      <c r="H122" s="272"/>
      <c r="I122" s="272"/>
      <c r="J122" s="272"/>
      <c r="K122" s="272"/>
      <c r="L122" s="39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</row>
    <row r="123" spans="1:31" s="184" customFormat="1" ht="18.75" customHeight="1" x14ac:dyDescent="0.2">
      <c r="A123" s="272"/>
      <c r="B123" s="187"/>
      <c r="C123" s="270" t="s">
        <v>130</v>
      </c>
      <c r="D123" s="272"/>
      <c r="E123" s="272"/>
      <c r="F123" s="272"/>
      <c r="G123" s="272"/>
      <c r="H123" s="272"/>
      <c r="I123" s="272"/>
      <c r="J123" s="272"/>
      <c r="K123" s="272"/>
      <c r="L123" s="39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</row>
    <row r="124" spans="1:31" s="184" customFormat="1" ht="21" customHeight="1" x14ac:dyDescent="0.2">
      <c r="A124" s="272"/>
      <c r="B124" s="187"/>
      <c r="C124" s="272"/>
      <c r="D124" s="583" t="s">
        <v>2530</v>
      </c>
      <c r="E124" s="615"/>
      <c r="F124" s="615"/>
      <c r="G124" s="615"/>
      <c r="H124" s="272"/>
      <c r="I124" s="272"/>
      <c r="J124" s="272"/>
      <c r="K124" s="272"/>
      <c r="L124" s="39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</row>
    <row r="125" spans="1:31" s="184" customFormat="1" ht="6.95" customHeight="1" x14ac:dyDescent="0.2">
      <c r="A125" s="272"/>
      <c r="B125" s="187"/>
      <c r="C125" s="272"/>
      <c r="D125" s="272"/>
      <c r="E125" s="272"/>
      <c r="F125" s="272"/>
      <c r="G125" s="272"/>
      <c r="H125" s="272"/>
      <c r="I125" s="272"/>
      <c r="J125" s="272"/>
      <c r="K125" s="272"/>
      <c r="L125" s="39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</row>
    <row r="126" spans="1:31" s="184" customFormat="1" ht="12" customHeight="1" x14ac:dyDescent="0.2">
      <c r="A126" s="272"/>
      <c r="B126" s="187"/>
      <c r="C126" s="270" t="s">
        <v>16</v>
      </c>
      <c r="D126" s="272"/>
      <c r="E126" s="272"/>
      <c r="F126" s="265" t="str">
        <f>F14</f>
        <v xml:space="preserve"> </v>
      </c>
      <c r="G126" s="272"/>
      <c r="H126" s="272"/>
      <c r="I126" s="270" t="s">
        <v>18</v>
      </c>
      <c r="J126" s="264" t="str">
        <f>IF(J14="","",J14)</f>
        <v/>
      </c>
      <c r="K126" s="272"/>
      <c r="L126" s="39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</row>
    <row r="127" spans="1:31" s="184" customFormat="1" ht="6.95" customHeight="1" x14ac:dyDescent="0.2">
      <c r="A127" s="272"/>
      <c r="B127" s="187"/>
      <c r="C127" s="272"/>
      <c r="D127" s="272"/>
      <c r="E127" s="272"/>
      <c r="F127" s="272"/>
      <c r="G127" s="272"/>
      <c r="H127" s="272"/>
      <c r="I127" s="272"/>
      <c r="J127" s="272"/>
      <c r="K127" s="272"/>
      <c r="L127" s="39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</row>
    <row r="128" spans="1:31" s="184" customFormat="1" ht="23.25" customHeight="1" x14ac:dyDescent="0.2">
      <c r="A128" s="272"/>
      <c r="B128" s="187"/>
      <c r="C128" s="270" t="s">
        <v>19</v>
      </c>
      <c r="D128" s="272"/>
      <c r="E128" s="272"/>
      <c r="F128" s="265">
        <f>E17</f>
        <v>0</v>
      </c>
      <c r="G128" s="272"/>
      <c r="H128" s="272"/>
      <c r="I128" s="270" t="s">
        <v>24</v>
      </c>
      <c r="J128" s="266" t="str">
        <f>E23</f>
        <v>Ing. arch. Rudolf Melčak, SKA</v>
      </c>
      <c r="K128" s="272"/>
      <c r="L128" s="39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</row>
    <row r="129" spans="1:65" s="184" customFormat="1" ht="15.2" customHeight="1" x14ac:dyDescent="0.2">
      <c r="A129" s="272"/>
      <c r="B129" s="187"/>
      <c r="C129" s="270" t="s">
        <v>23</v>
      </c>
      <c r="D129" s="272"/>
      <c r="E129" s="272"/>
      <c r="F129" s="265" t="str">
        <f>IF(E20="","",E20)</f>
        <v/>
      </c>
      <c r="G129" s="272"/>
      <c r="H129" s="272"/>
      <c r="I129" s="270" t="s">
        <v>27</v>
      </c>
      <c r="J129" s="266" t="str">
        <f>E26</f>
        <v>Rosoft s.r.o.</v>
      </c>
      <c r="K129" s="272"/>
      <c r="L129" s="39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</row>
    <row r="130" spans="1:65" s="184" customFormat="1" ht="10.35" customHeight="1" x14ac:dyDescent="0.2">
      <c r="A130" s="272"/>
      <c r="B130" s="187"/>
      <c r="C130" s="272"/>
      <c r="D130" s="272"/>
      <c r="E130" s="272"/>
      <c r="F130" s="272"/>
      <c r="G130" s="272"/>
      <c r="H130" s="272"/>
      <c r="I130" s="272"/>
      <c r="J130" s="272"/>
      <c r="K130" s="272"/>
      <c r="L130" s="39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</row>
    <row r="131" spans="1:65" s="11" customFormat="1" ht="29.25" customHeight="1" x14ac:dyDescent="0.2">
      <c r="A131" s="126"/>
      <c r="B131" s="127"/>
      <c r="C131" s="128" t="s">
        <v>147</v>
      </c>
      <c r="D131" s="129" t="s">
        <v>55</v>
      </c>
      <c r="E131" s="129" t="s">
        <v>51</v>
      </c>
      <c r="F131" s="129" t="s">
        <v>52</v>
      </c>
      <c r="G131" s="129" t="s">
        <v>148</v>
      </c>
      <c r="H131" s="129" t="s">
        <v>149</v>
      </c>
      <c r="I131" s="129" t="s">
        <v>150</v>
      </c>
      <c r="J131" s="130" t="s">
        <v>138</v>
      </c>
      <c r="K131" s="131" t="s">
        <v>151</v>
      </c>
      <c r="L131" s="132"/>
      <c r="M131" s="59" t="s">
        <v>1</v>
      </c>
      <c r="N131" s="60"/>
      <c r="O131" s="60"/>
      <c r="P131" s="60"/>
      <c r="Q131" s="60"/>
      <c r="R131" s="60"/>
      <c r="S131" s="60"/>
      <c r="T131" s="61"/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</row>
    <row r="132" spans="1:65" s="184" customFormat="1" ht="22.9" customHeight="1" x14ac:dyDescent="0.25">
      <c r="A132" s="272"/>
      <c r="B132" s="187"/>
      <c r="C132" s="66" t="s">
        <v>139</v>
      </c>
      <c r="D132" s="272"/>
      <c r="E132" s="272"/>
      <c r="F132" s="272"/>
      <c r="G132" s="272"/>
      <c r="H132" s="272"/>
      <c r="I132" s="272"/>
      <c r="J132" s="133"/>
      <c r="K132" s="272"/>
      <c r="L132" s="187"/>
      <c r="M132" s="62"/>
      <c r="N132" s="53"/>
      <c r="O132" s="63"/>
      <c r="P132" s="134"/>
      <c r="Q132" s="63"/>
      <c r="R132" s="134"/>
      <c r="S132" s="63"/>
      <c r="T132" s="135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T132" s="185" t="s">
        <v>69</v>
      </c>
      <c r="AU132" s="185" t="s">
        <v>140</v>
      </c>
      <c r="BK132" s="136">
        <f>BK133</f>
        <v>0</v>
      </c>
    </row>
    <row r="133" spans="1:65" s="12" customFormat="1" ht="25.9" customHeight="1" x14ac:dyDescent="0.2">
      <c r="B133" s="137"/>
      <c r="D133" s="138" t="s">
        <v>69</v>
      </c>
      <c r="E133" s="139" t="s">
        <v>158</v>
      </c>
      <c r="F133" s="139" t="s">
        <v>159</v>
      </c>
      <c r="J133" s="140"/>
      <c r="L133" s="137"/>
      <c r="M133" s="141"/>
      <c r="N133" s="142"/>
      <c r="O133" s="142"/>
      <c r="P133" s="143"/>
      <c r="Q133" s="142"/>
      <c r="R133" s="143"/>
      <c r="S133" s="142"/>
      <c r="T133" s="144"/>
      <c r="AR133" s="138" t="s">
        <v>77</v>
      </c>
      <c r="AT133" s="145" t="s">
        <v>69</v>
      </c>
      <c r="AU133" s="145" t="s">
        <v>70</v>
      </c>
      <c r="AY133" s="138" t="s">
        <v>160</v>
      </c>
      <c r="BK133" s="146">
        <f>BK134+BK185+BK189+BK193+BK203</f>
        <v>0</v>
      </c>
    </row>
    <row r="134" spans="1:65" s="12" customFormat="1" ht="22.9" customHeight="1" x14ac:dyDescent="0.2">
      <c r="B134" s="137"/>
      <c r="D134" s="138" t="s">
        <v>69</v>
      </c>
      <c r="E134" s="147" t="s">
        <v>77</v>
      </c>
      <c r="F134" s="147" t="s">
        <v>782</v>
      </c>
      <c r="J134" s="390"/>
      <c r="L134" s="137"/>
      <c r="M134" s="141"/>
      <c r="N134" s="142"/>
      <c r="O134" s="142"/>
      <c r="P134" s="143"/>
      <c r="Q134" s="142"/>
      <c r="R134" s="143"/>
      <c r="S134" s="142"/>
      <c r="T134" s="144"/>
      <c r="AR134" s="138" t="s">
        <v>77</v>
      </c>
      <c r="AT134" s="145" t="s">
        <v>69</v>
      </c>
      <c r="AU134" s="145" t="s">
        <v>77</v>
      </c>
      <c r="AY134" s="138" t="s">
        <v>160</v>
      </c>
      <c r="BK134" s="146">
        <f>SUM(BK135:BK184)</f>
        <v>0</v>
      </c>
    </row>
    <row r="135" spans="1:65" s="184" customFormat="1" ht="24.2" customHeight="1" x14ac:dyDescent="0.2">
      <c r="A135" s="272"/>
      <c r="B135" s="188"/>
      <c r="C135" s="189" t="s">
        <v>77</v>
      </c>
      <c r="D135" s="189" t="s">
        <v>162</v>
      </c>
      <c r="E135" s="151" t="s">
        <v>2408</v>
      </c>
      <c r="F135" s="152" t="s">
        <v>2409</v>
      </c>
      <c r="G135" s="153" t="s">
        <v>295</v>
      </c>
      <c r="H135" s="190">
        <v>30</v>
      </c>
      <c r="I135" s="191"/>
      <c r="J135" s="191"/>
      <c r="K135" s="192"/>
      <c r="L135" s="187"/>
      <c r="M135" s="193" t="s">
        <v>1</v>
      </c>
      <c r="N135" s="194"/>
      <c r="O135" s="195"/>
      <c r="P135" s="195"/>
      <c r="Q135" s="195"/>
      <c r="R135" s="195"/>
      <c r="S135" s="195"/>
      <c r="T135" s="196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R135" s="197" t="s">
        <v>118</v>
      </c>
      <c r="AT135" s="197" t="s">
        <v>162</v>
      </c>
      <c r="AU135" s="197" t="s">
        <v>82</v>
      </c>
      <c r="AY135" s="185" t="s">
        <v>160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85" t="s">
        <v>82</v>
      </c>
      <c r="BK135" s="198">
        <f>ROUND(I135*H135,2)</f>
        <v>0</v>
      </c>
      <c r="BL135" s="185" t="s">
        <v>118</v>
      </c>
      <c r="BM135" s="197" t="s">
        <v>2410</v>
      </c>
    </row>
    <row r="136" spans="1:65" s="184" customFormat="1" ht="21.75" customHeight="1" x14ac:dyDescent="0.2">
      <c r="A136" s="272"/>
      <c r="B136" s="188"/>
      <c r="C136" s="189" t="s">
        <v>82</v>
      </c>
      <c r="D136" s="189" t="s">
        <v>162</v>
      </c>
      <c r="E136" s="151" t="s">
        <v>2411</v>
      </c>
      <c r="F136" s="152" t="s">
        <v>2412</v>
      </c>
      <c r="G136" s="153" t="s">
        <v>164</v>
      </c>
      <c r="H136" s="190">
        <v>73.007999999999996</v>
      </c>
      <c r="I136" s="191"/>
      <c r="J136" s="191"/>
      <c r="K136" s="192"/>
      <c r="L136" s="187"/>
      <c r="M136" s="193" t="s">
        <v>1</v>
      </c>
      <c r="N136" s="194"/>
      <c r="O136" s="195"/>
      <c r="P136" s="195"/>
      <c r="Q136" s="195"/>
      <c r="R136" s="195"/>
      <c r="S136" s="195"/>
      <c r="T136" s="196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R136" s="197" t="s">
        <v>118</v>
      </c>
      <c r="AT136" s="197" t="s">
        <v>162</v>
      </c>
      <c r="AU136" s="197" t="s">
        <v>82</v>
      </c>
      <c r="AY136" s="185" t="s">
        <v>160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85" t="s">
        <v>82</v>
      </c>
      <c r="BK136" s="198">
        <f>ROUND(I136*H136,2)</f>
        <v>0</v>
      </c>
      <c r="BL136" s="185" t="s">
        <v>118</v>
      </c>
      <c r="BM136" s="197" t="s">
        <v>2413</v>
      </c>
    </row>
    <row r="137" spans="1:65" s="408" customFormat="1" x14ac:dyDescent="0.2">
      <c r="B137" s="409"/>
      <c r="D137" s="410" t="s">
        <v>2414</v>
      </c>
      <c r="E137" s="411" t="s">
        <v>1</v>
      </c>
      <c r="F137" s="412" t="s">
        <v>2503</v>
      </c>
      <c r="H137" s="413">
        <v>67.608000000000004</v>
      </c>
      <c r="L137" s="409"/>
      <c r="M137" s="414"/>
      <c r="N137" s="415"/>
      <c r="O137" s="415"/>
      <c r="P137" s="415"/>
      <c r="Q137" s="415"/>
      <c r="R137" s="415"/>
      <c r="S137" s="415"/>
      <c r="T137" s="416"/>
      <c r="AT137" s="411" t="s">
        <v>2414</v>
      </c>
      <c r="AU137" s="411" t="s">
        <v>82</v>
      </c>
      <c r="AV137" s="408" t="s">
        <v>82</v>
      </c>
      <c r="AW137" s="408" t="s">
        <v>26</v>
      </c>
      <c r="AX137" s="408" t="s">
        <v>70</v>
      </c>
      <c r="AY137" s="411" t="s">
        <v>160</v>
      </c>
    </row>
    <row r="138" spans="1:65" s="417" customFormat="1" x14ac:dyDescent="0.2">
      <c r="B138" s="418"/>
      <c r="D138" s="410" t="s">
        <v>2414</v>
      </c>
      <c r="E138" s="419" t="s">
        <v>1</v>
      </c>
      <c r="F138" s="420" t="s">
        <v>2416</v>
      </c>
      <c r="H138" s="421">
        <v>67.608000000000004</v>
      </c>
      <c r="L138" s="418"/>
      <c r="M138" s="422"/>
      <c r="N138" s="423"/>
      <c r="O138" s="423"/>
      <c r="P138" s="423"/>
      <c r="Q138" s="423"/>
      <c r="R138" s="423"/>
      <c r="S138" s="423"/>
      <c r="T138" s="424"/>
      <c r="AT138" s="419" t="s">
        <v>2414</v>
      </c>
      <c r="AU138" s="419" t="s">
        <v>82</v>
      </c>
      <c r="AV138" s="417" t="s">
        <v>87</v>
      </c>
      <c r="AW138" s="417" t="s">
        <v>26</v>
      </c>
      <c r="AX138" s="417" t="s">
        <v>70</v>
      </c>
      <c r="AY138" s="419" t="s">
        <v>160</v>
      </c>
    </row>
    <row r="139" spans="1:65" s="408" customFormat="1" x14ac:dyDescent="0.2">
      <c r="B139" s="409"/>
      <c r="D139" s="410" t="s">
        <v>2414</v>
      </c>
      <c r="E139" s="411" t="s">
        <v>1</v>
      </c>
      <c r="F139" s="412" t="s">
        <v>2417</v>
      </c>
      <c r="H139" s="413">
        <v>5.4</v>
      </c>
      <c r="L139" s="409"/>
      <c r="M139" s="414"/>
      <c r="N139" s="415"/>
      <c r="O139" s="415"/>
      <c r="P139" s="415"/>
      <c r="Q139" s="415"/>
      <c r="R139" s="415"/>
      <c r="S139" s="415"/>
      <c r="T139" s="416"/>
      <c r="AT139" s="411" t="s">
        <v>2414</v>
      </c>
      <c r="AU139" s="411" t="s">
        <v>82</v>
      </c>
      <c r="AV139" s="408" t="s">
        <v>82</v>
      </c>
      <c r="AW139" s="408" t="s">
        <v>26</v>
      </c>
      <c r="AX139" s="408" t="s">
        <v>70</v>
      </c>
      <c r="AY139" s="411" t="s">
        <v>160</v>
      </c>
    </row>
    <row r="140" spans="1:65" s="417" customFormat="1" x14ac:dyDescent="0.2">
      <c r="B140" s="418"/>
      <c r="D140" s="410" t="s">
        <v>2414</v>
      </c>
      <c r="E140" s="419" t="s">
        <v>1</v>
      </c>
      <c r="F140" s="420" t="s">
        <v>2416</v>
      </c>
      <c r="H140" s="421">
        <v>5.4</v>
      </c>
      <c r="L140" s="418"/>
      <c r="M140" s="422"/>
      <c r="N140" s="423"/>
      <c r="O140" s="423"/>
      <c r="P140" s="423"/>
      <c r="Q140" s="423"/>
      <c r="R140" s="423"/>
      <c r="S140" s="423"/>
      <c r="T140" s="424"/>
      <c r="AT140" s="419" t="s">
        <v>2414</v>
      </c>
      <c r="AU140" s="419" t="s">
        <v>82</v>
      </c>
      <c r="AV140" s="417" t="s">
        <v>87</v>
      </c>
      <c r="AW140" s="417" t="s">
        <v>26</v>
      </c>
      <c r="AX140" s="417" t="s">
        <v>70</v>
      </c>
      <c r="AY140" s="419" t="s">
        <v>160</v>
      </c>
    </row>
    <row r="141" spans="1:65" s="425" customFormat="1" x14ac:dyDescent="0.2">
      <c r="B141" s="426"/>
      <c r="D141" s="410" t="s">
        <v>2414</v>
      </c>
      <c r="E141" s="427" t="s">
        <v>1</v>
      </c>
      <c r="F141" s="428" t="s">
        <v>2418</v>
      </c>
      <c r="H141" s="429">
        <v>73.007999999999996</v>
      </c>
      <c r="L141" s="426"/>
      <c r="M141" s="430"/>
      <c r="N141" s="431"/>
      <c r="O141" s="431"/>
      <c r="P141" s="431"/>
      <c r="Q141" s="431"/>
      <c r="R141" s="431"/>
      <c r="S141" s="431"/>
      <c r="T141" s="432"/>
      <c r="AT141" s="427" t="s">
        <v>2414</v>
      </c>
      <c r="AU141" s="427" t="s">
        <v>82</v>
      </c>
      <c r="AV141" s="425" t="s">
        <v>118</v>
      </c>
      <c r="AW141" s="425" t="s">
        <v>26</v>
      </c>
      <c r="AX141" s="425" t="s">
        <v>77</v>
      </c>
      <c r="AY141" s="427" t="s">
        <v>160</v>
      </c>
    </row>
    <row r="142" spans="1:65" s="184" customFormat="1" ht="24.2" customHeight="1" x14ac:dyDescent="0.2">
      <c r="A142" s="272"/>
      <c r="B142" s="188"/>
      <c r="C142" s="189" t="s">
        <v>87</v>
      </c>
      <c r="D142" s="189" t="s">
        <v>162</v>
      </c>
      <c r="E142" s="151" t="s">
        <v>2419</v>
      </c>
      <c r="F142" s="152" t="s">
        <v>2420</v>
      </c>
      <c r="G142" s="153" t="s">
        <v>164</v>
      </c>
      <c r="H142" s="190">
        <v>73.007999999999996</v>
      </c>
      <c r="I142" s="191"/>
      <c r="J142" s="191"/>
      <c r="K142" s="192"/>
      <c r="L142" s="187"/>
      <c r="M142" s="193" t="s">
        <v>1</v>
      </c>
      <c r="N142" s="194"/>
      <c r="O142" s="195"/>
      <c r="P142" s="195"/>
      <c r="Q142" s="195"/>
      <c r="R142" s="195"/>
      <c r="S142" s="195"/>
      <c r="T142" s="196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R142" s="197" t="s">
        <v>118</v>
      </c>
      <c r="AT142" s="197" t="s">
        <v>162</v>
      </c>
      <c r="AU142" s="197" t="s">
        <v>82</v>
      </c>
      <c r="AY142" s="185" t="s">
        <v>160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85" t="s">
        <v>82</v>
      </c>
      <c r="BK142" s="198">
        <f>ROUND(I142*H142,2)</f>
        <v>0</v>
      </c>
      <c r="BL142" s="185" t="s">
        <v>118</v>
      </c>
      <c r="BM142" s="197" t="s">
        <v>2421</v>
      </c>
    </row>
    <row r="143" spans="1:65" s="184" customFormat="1" ht="21.75" customHeight="1" x14ac:dyDescent="0.2">
      <c r="A143" s="272"/>
      <c r="B143" s="188"/>
      <c r="C143" s="189" t="s">
        <v>118</v>
      </c>
      <c r="D143" s="189" t="s">
        <v>162</v>
      </c>
      <c r="E143" s="151" t="s">
        <v>2422</v>
      </c>
      <c r="F143" s="152" t="s">
        <v>2423</v>
      </c>
      <c r="G143" s="153" t="s">
        <v>164</v>
      </c>
      <c r="H143" s="190">
        <v>47.478000000000002</v>
      </c>
      <c r="I143" s="191"/>
      <c r="J143" s="191"/>
      <c r="K143" s="192"/>
      <c r="L143" s="187"/>
      <c r="M143" s="193" t="s">
        <v>1</v>
      </c>
      <c r="N143" s="194"/>
      <c r="O143" s="195"/>
      <c r="P143" s="195"/>
      <c r="Q143" s="195"/>
      <c r="R143" s="195"/>
      <c r="S143" s="195"/>
      <c r="T143" s="196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R143" s="197" t="s">
        <v>118</v>
      </c>
      <c r="AT143" s="197" t="s">
        <v>162</v>
      </c>
      <c r="AU143" s="197" t="s">
        <v>82</v>
      </c>
      <c r="AY143" s="185" t="s">
        <v>160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85" t="s">
        <v>82</v>
      </c>
      <c r="BK143" s="198">
        <f>ROUND(I143*H143,2)</f>
        <v>0</v>
      </c>
      <c r="BL143" s="185" t="s">
        <v>118</v>
      </c>
      <c r="BM143" s="197" t="s">
        <v>2424</v>
      </c>
    </row>
    <row r="144" spans="1:65" s="408" customFormat="1" x14ac:dyDescent="0.2">
      <c r="B144" s="409"/>
      <c r="D144" s="410" t="s">
        <v>2414</v>
      </c>
      <c r="E144" s="411" t="s">
        <v>1</v>
      </c>
      <c r="F144" s="412" t="s">
        <v>2504</v>
      </c>
      <c r="H144" s="413">
        <v>47.478000000000002</v>
      </c>
      <c r="L144" s="409"/>
      <c r="M144" s="414"/>
      <c r="N144" s="415"/>
      <c r="O144" s="415"/>
      <c r="P144" s="415"/>
      <c r="Q144" s="415"/>
      <c r="R144" s="415"/>
      <c r="S144" s="415"/>
      <c r="T144" s="416"/>
      <c r="AT144" s="411" t="s">
        <v>2414</v>
      </c>
      <c r="AU144" s="411" t="s">
        <v>82</v>
      </c>
      <c r="AV144" s="408" t="s">
        <v>82</v>
      </c>
      <c r="AW144" s="408" t="s">
        <v>26</v>
      </c>
      <c r="AX144" s="408" t="s">
        <v>70</v>
      </c>
      <c r="AY144" s="411" t="s">
        <v>160</v>
      </c>
    </row>
    <row r="145" spans="1:65" s="425" customFormat="1" x14ac:dyDescent="0.2">
      <c r="B145" s="426"/>
      <c r="D145" s="410" t="s">
        <v>2414</v>
      </c>
      <c r="E145" s="427" t="s">
        <v>1</v>
      </c>
      <c r="F145" s="428" t="s">
        <v>2418</v>
      </c>
      <c r="H145" s="429">
        <v>47.478000000000002</v>
      </c>
      <c r="L145" s="426"/>
      <c r="M145" s="430"/>
      <c r="N145" s="431"/>
      <c r="O145" s="431"/>
      <c r="P145" s="431"/>
      <c r="Q145" s="431"/>
      <c r="R145" s="431"/>
      <c r="S145" s="431"/>
      <c r="T145" s="432"/>
      <c r="AT145" s="427" t="s">
        <v>2414</v>
      </c>
      <c r="AU145" s="427" t="s">
        <v>82</v>
      </c>
      <c r="AV145" s="425" t="s">
        <v>118</v>
      </c>
      <c r="AW145" s="425" t="s">
        <v>26</v>
      </c>
      <c r="AX145" s="425" t="s">
        <v>77</v>
      </c>
      <c r="AY145" s="427" t="s">
        <v>160</v>
      </c>
    </row>
    <row r="146" spans="1:65" s="184" customFormat="1" ht="37.9" customHeight="1" x14ac:dyDescent="0.2">
      <c r="A146" s="272"/>
      <c r="B146" s="188"/>
      <c r="C146" s="189" t="s">
        <v>172</v>
      </c>
      <c r="D146" s="189" t="s">
        <v>162</v>
      </c>
      <c r="E146" s="151" t="s">
        <v>2426</v>
      </c>
      <c r="F146" s="152" t="s">
        <v>2427</v>
      </c>
      <c r="G146" s="153" t="s">
        <v>164</v>
      </c>
      <c r="H146" s="190">
        <v>47.478000000000002</v>
      </c>
      <c r="I146" s="191"/>
      <c r="J146" s="191"/>
      <c r="K146" s="192"/>
      <c r="L146" s="187"/>
      <c r="M146" s="193" t="s">
        <v>1</v>
      </c>
      <c r="N146" s="194"/>
      <c r="O146" s="195"/>
      <c r="P146" s="195"/>
      <c r="Q146" s="195"/>
      <c r="R146" s="195"/>
      <c r="S146" s="195"/>
      <c r="T146" s="196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R146" s="197" t="s">
        <v>118</v>
      </c>
      <c r="AT146" s="197" t="s">
        <v>162</v>
      </c>
      <c r="AU146" s="197" t="s">
        <v>82</v>
      </c>
      <c r="AY146" s="185" t="s">
        <v>160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85" t="s">
        <v>82</v>
      </c>
      <c r="BK146" s="198">
        <f>ROUND(I146*H146,2)</f>
        <v>0</v>
      </c>
      <c r="BL146" s="185" t="s">
        <v>118</v>
      </c>
      <c r="BM146" s="197" t="s">
        <v>2428</v>
      </c>
    </row>
    <row r="147" spans="1:65" s="184" customFormat="1" ht="24.2" customHeight="1" x14ac:dyDescent="0.2">
      <c r="A147" s="272"/>
      <c r="B147" s="188"/>
      <c r="C147" s="189" t="s">
        <v>165</v>
      </c>
      <c r="D147" s="189" t="s">
        <v>162</v>
      </c>
      <c r="E147" s="151" t="s">
        <v>1203</v>
      </c>
      <c r="F147" s="152" t="s">
        <v>1204</v>
      </c>
      <c r="G147" s="153" t="s">
        <v>168</v>
      </c>
      <c r="H147" s="190">
        <v>98</v>
      </c>
      <c r="I147" s="191"/>
      <c r="J147" s="191"/>
      <c r="K147" s="192"/>
      <c r="L147" s="187"/>
      <c r="M147" s="193" t="s">
        <v>1</v>
      </c>
      <c r="N147" s="194"/>
      <c r="O147" s="195"/>
      <c r="P147" s="195"/>
      <c r="Q147" s="195"/>
      <c r="R147" s="195"/>
      <c r="S147" s="195"/>
      <c r="T147" s="196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R147" s="197" t="s">
        <v>118</v>
      </c>
      <c r="AT147" s="197" t="s">
        <v>162</v>
      </c>
      <c r="AU147" s="197" t="s">
        <v>82</v>
      </c>
      <c r="AY147" s="185" t="s">
        <v>160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85" t="s">
        <v>82</v>
      </c>
      <c r="BK147" s="198">
        <f>ROUND(I147*H147,2)</f>
        <v>0</v>
      </c>
      <c r="BL147" s="185" t="s">
        <v>118</v>
      </c>
      <c r="BM147" s="197" t="s">
        <v>2429</v>
      </c>
    </row>
    <row r="148" spans="1:65" s="408" customFormat="1" x14ac:dyDescent="0.2">
      <c r="B148" s="409"/>
      <c r="D148" s="410" t="s">
        <v>2414</v>
      </c>
      <c r="E148" s="411" t="s">
        <v>1</v>
      </c>
      <c r="F148" s="412" t="s">
        <v>2505</v>
      </c>
      <c r="H148" s="413">
        <v>98</v>
      </c>
      <c r="L148" s="409"/>
      <c r="M148" s="414"/>
      <c r="N148" s="415"/>
      <c r="O148" s="415"/>
      <c r="P148" s="415"/>
      <c r="Q148" s="415"/>
      <c r="R148" s="415"/>
      <c r="S148" s="415"/>
      <c r="T148" s="416"/>
      <c r="AT148" s="411" t="s">
        <v>2414</v>
      </c>
      <c r="AU148" s="411" t="s">
        <v>82</v>
      </c>
      <c r="AV148" s="408" t="s">
        <v>82</v>
      </c>
      <c r="AW148" s="408" t="s">
        <v>26</v>
      </c>
      <c r="AX148" s="408" t="s">
        <v>70</v>
      </c>
      <c r="AY148" s="411" t="s">
        <v>160</v>
      </c>
    </row>
    <row r="149" spans="1:65" s="425" customFormat="1" x14ac:dyDescent="0.2">
      <c r="B149" s="426"/>
      <c r="D149" s="410" t="s">
        <v>2414</v>
      </c>
      <c r="E149" s="427" t="s">
        <v>1</v>
      </c>
      <c r="F149" s="428" t="s">
        <v>2418</v>
      </c>
      <c r="H149" s="429">
        <v>98</v>
      </c>
      <c r="L149" s="426"/>
      <c r="M149" s="430"/>
      <c r="N149" s="431"/>
      <c r="O149" s="431"/>
      <c r="P149" s="431"/>
      <c r="Q149" s="431"/>
      <c r="R149" s="431"/>
      <c r="S149" s="431"/>
      <c r="T149" s="432"/>
      <c r="AT149" s="427" t="s">
        <v>2414</v>
      </c>
      <c r="AU149" s="427" t="s">
        <v>82</v>
      </c>
      <c r="AV149" s="425" t="s">
        <v>118</v>
      </c>
      <c r="AW149" s="425" t="s">
        <v>26</v>
      </c>
      <c r="AX149" s="425" t="s">
        <v>77</v>
      </c>
      <c r="AY149" s="427" t="s">
        <v>160</v>
      </c>
    </row>
    <row r="150" spans="1:65" s="184" customFormat="1" ht="24.2" customHeight="1" x14ac:dyDescent="0.2">
      <c r="A150" s="272"/>
      <c r="B150" s="188"/>
      <c r="C150" s="189" t="s">
        <v>177</v>
      </c>
      <c r="D150" s="189" t="s">
        <v>162</v>
      </c>
      <c r="E150" s="151" t="s">
        <v>1205</v>
      </c>
      <c r="F150" s="152" t="s">
        <v>1206</v>
      </c>
      <c r="G150" s="153" t="s">
        <v>168</v>
      </c>
      <c r="H150" s="190">
        <v>98</v>
      </c>
      <c r="I150" s="191"/>
      <c r="J150" s="191"/>
      <c r="K150" s="192"/>
      <c r="L150" s="187"/>
      <c r="M150" s="193" t="s">
        <v>1</v>
      </c>
      <c r="N150" s="194"/>
      <c r="O150" s="195"/>
      <c r="P150" s="195"/>
      <c r="Q150" s="195"/>
      <c r="R150" s="195"/>
      <c r="S150" s="195"/>
      <c r="T150" s="196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R150" s="197" t="s">
        <v>118</v>
      </c>
      <c r="AT150" s="197" t="s">
        <v>162</v>
      </c>
      <c r="AU150" s="197" t="s">
        <v>82</v>
      </c>
      <c r="AY150" s="185" t="s">
        <v>160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85" t="s">
        <v>82</v>
      </c>
      <c r="BK150" s="198">
        <f>ROUND(I150*H150,2)</f>
        <v>0</v>
      </c>
      <c r="BL150" s="185" t="s">
        <v>118</v>
      </c>
      <c r="BM150" s="197" t="s">
        <v>2431</v>
      </c>
    </row>
    <row r="151" spans="1:65" s="184" customFormat="1" ht="33" customHeight="1" x14ac:dyDescent="0.2">
      <c r="A151" s="272"/>
      <c r="B151" s="188"/>
      <c r="C151" s="189" t="s">
        <v>180</v>
      </c>
      <c r="D151" s="189" t="s">
        <v>162</v>
      </c>
      <c r="E151" s="151" t="s">
        <v>2432</v>
      </c>
      <c r="F151" s="152" t="s">
        <v>2433</v>
      </c>
      <c r="G151" s="153" t="s">
        <v>164</v>
      </c>
      <c r="H151" s="190">
        <v>43.311999999999998</v>
      </c>
      <c r="I151" s="191"/>
      <c r="J151" s="191"/>
      <c r="K151" s="192"/>
      <c r="L151" s="187"/>
      <c r="M151" s="193" t="s">
        <v>1</v>
      </c>
      <c r="N151" s="194"/>
      <c r="O151" s="195"/>
      <c r="P151" s="195"/>
      <c r="Q151" s="195"/>
      <c r="R151" s="195"/>
      <c r="S151" s="195"/>
      <c r="T151" s="196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R151" s="197" t="s">
        <v>118</v>
      </c>
      <c r="AT151" s="197" t="s">
        <v>162</v>
      </c>
      <c r="AU151" s="197" t="s">
        <v>82</v>
      </c>
      <c r="AY151" s="185" t="s">
        <v>160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85" t="s">
        <v>82</v>
      </c>
      <c r="BK151" s="198">
        <f>ROUND(I151*H151,2)</f>
        <v>0</v>
      </c>
      <c r="BL151" s="185" t="s">
        <v>118</v>
      </c>
      <c r="BM151" s="197" t="s">
        <v>2434</v>
      </c>
    </row>
    <row r="152" spans="1:65" s="408" customFormat="1" x14ac:dyDescent="0.2">
      <c r="B152" s="409"/>
      <c r="D152" s="410" t="s">
        <v>2414</v>
      </c>
      <c r="E152" s="411" t="s">
        <v>1</v>
      </c>
      <c r="F152" s="412" t="s">
        <v>2506</v>
      </c>
      <c r="H152" s="413">
        <v>40.26</v>
      </c>
      <c r="L152" s="409"/>
      <c r="M152" s="414"/>
      <c r="N152" s="415"/>
      <c r="O152" s="415"/>
      <c r="P152" s="415"/>
      <c r="Q152" s="415"/>
      <c r="R152" s="415"/>
      <c r="S152" s="415"/>
      <c r="T152" s="416"/>
      <c r="AT152" s="411" t="s">
        <v>2414</v>
      </c>
      <c r="AU152" s="411" t="s">
        <v>82</v>
      </c>
      <c r="AV152" s="408" t="s">
        <v>82</v>
      </c>
      <c r="AW152" s="408" t="s">
        <v>26</v>
      </c>
      <c r="AX152" s="408" t="s">
        <v>70</v>
      </c>
      <c r="AY152" s="411" t="s">
        <v>160</v>
      </c>
    </row>
    <row r="153" spans="1:65" s="417" customFormat="1" x14ac:dyDescent="0.2">
      <c r="B153" s="418"/>
      <c r="D153" s="410" t="s">
        <v>2414</v>
      </c>
      <c r="E153" s="419" t="s">
        <v>1</v>
      </c>
      <c r="F153" s="420" t="s">
        <v>2416</v>
      </c>
      <c r="H153" s="421">
        <v>40.26</v>
      </c>
      <c r="L153" s="418"/>
      <c r="M153" s="422"/>
      <c r="N153" s="423"/>
      <c r="O153" s="423"/>
      <c r="P153" s="423"/>
      <c r="Q153" s="423"/>
      <c r="R153" s="423"/>
      <c r="S153" s="423"/>
      <c r="T153" s="424"/>
      <c r="AT153" s="419" t="s">
        <v>2414</v>
      </c>
      <c r="AU153" s="419" t="s">
        <v>82</v>
      </c>
      <c r="AV153" s="417" t="s">
        <v>87</v>
      </c>
      <c r="AW153" s="417" t="s">
        <v>26</v>
      </c>
      <c r="AX153" s="417" t="s">
        <v>70</v>
      </c>
      <c r="AY153" s="419" t="s">
        <v>160</v>
      </c>
    </row>
    <row r="154" spans="1:65" s="408" customFormat="1" x14ac:dyDescent="0.2">
      <c r="B154" s="409"/>
      <c r="D154" s="410" t="s">
        <v>2414</v>
      </c>
      <c r="E154" s="411" t="s">
        <v>1</v>
      </c>
      <c r="F154" s="412" t="s">
        <v>2437</v>
      </c>
      <c r="H154" s="413">
        <v>3.052</v>
      </c>
      <c r="L154" s="409"/>
      <c r="M154" s="414"/>
      <c r="N154" s="415"/>
      <c r="O154" s="415"/>
      <c r="P154" s="415"/>
      <c r="Q154" s="415"/>
      <c r="R154" s="415"/>
      <c r="S154" s="415"/>
      <c r="T154" s="416"/>
      <c r="AT154" s="411" t="s">
        <v>2414</v>
      </c>
      <c r="AU154" s="411" t="s">
        <v>82</v>
      </c>
      <c r="AV154" s="408" t="s">
        <v>82</v>
      </c>
      <c r="AW154" s="408" t="s">
        <v>26</v>
      </c>
      <c r="AX154" s="408" t="s">
        <v>70</v>
      </c>
      <c r="AY154" s="411" t="s">
        <v>160</v>
      </c>
    </row>
    <row r="155" spans="1:65" s="417" customFormat="1" x14ac:dyDescent="0.2">
      <c r="B155" s="418"/>
      <c r="D155" s="410" t="s">
        <v>2414</v>
      </c>
      <c r="E155" s="419" t="s">
        <v>1</v>
      </c>
      <c r="F155" s="420" t="s">
        <v>2416</v>
      </c>
      <c r="H155" s="421">
        <v>3.052</v>
      </c>
      <c r="L155" s="418"/>
      <c r="M155" s="422"/>
      <c r="N155" s="423"/>
      <c r="O155" s="423"/>
      <c r="P155" s="423"/>
      <c r="Q155" s="423"/>
      <c r="R155" s="423"/>
      <c r="S155" s="423"/>
      <c r="T155" s="424"/>
      <c r="AT155" s="419" t="s">
        <v>2414</v>
      </c>
      <c r="AU155" s="419" t="s">
        <v>82</v>
      </c>
      <c r="AV155" s="417" t="s">
        <v>87</v>
      </c>
      <c r="AW155" s="417" t="s">
        <v>26</v>
      </c>
      <c r="AX155" s="417" t="s">
        <v>70</v>
      </c>
      <c r="AY155" s="419" t="s">
        <v>160</v>
      </c>
    </row>
    <row r="156" spans="1:65" s="425" customFormat="1" x14ac:dyDescent="0.2">
      <c r="B156" s="426"/>
      <c r="D156" s="410" t="s">
        <v>2414</v>
      </c>
      <c r="E156" s="427" t="s">
        <v>1</v>
      </c>
      <c r="F156" s="428" t="s">
        <v>2418</v>
      </c>
      <c r="H156" s="429">
        <v>43.311999999999998</v>
      </c>
      <c r="L156" s="426"/>
      <c r="M156" s="430"/>
      <c r="N156" s="431"/>
      <c r="O156" s="431"/>
      <c r="P156" s="431"/>
      <c r="Q156" s="431"/>
      <c r="R156" s="431"/>
      <c r="S156" s="431"/>
      <c r="T156" s="432"/>
      <c r="AT156" s="427" t="s">
        <v>2414</v>
      </c>
      <c r="AU156" s="427" t="s">
        <v>82</v>
      </c>
      <c r="AV156" s="425" t="s">
        <v>118</v>
      </c>
      <c r="AW156" s="425" t="s">
        <v>26</v>
      </c>
      <c r="AX156" s="425" t="s">
        <v>77</v>
      </c>
      <c r="AY156" s="427" t="s">
        <v>160</v>
      </c>
    </row>
    <row r="157" spans="1:65" s="184" customFormat="1" ht="37.9" customHeight="1" x14ac:dyDescent="0.2">
      <c r="A157" s="272"/>
      <c r="B157" s="188"/>
      <c r="C157" s="189" t="s">
        <v>183</v>
      </c>
      <c r="D157" s="189" t="s">
        <v>162</v>
      </c>
      <c r="E157" s="151" t="s">
        <v>2438</v>
      </c>
      <c r="F157" s="152" t="s">
        <v>2439</v>
      </c>
      <c r="G157" s="153" t="s">
        <v>164</v>
      </c>
      <c r="H157" s="190">
        <v>1891.1</v>
      </c>
      <c r="I157" s="191"/>
      <c r="J157" s="191"/>
      <c r="K157" s="192"/>
      <c r="L157" s="187"/>
      <c r="M157" s="193" t="s">
        <v>1</v>
      </c>
      <c r="N157" s="194"/>
      <c r="O157" s="195"/>
      <c r="P157" s="195"/>
      <c r="Q157" s="195"/>
      <c r="R157" s="195"/>
      <c r="S157" s="195"/>
      <c r="T157" s="196"/>
      <c r="U157" s="272"/>
      <c r="V157" s="272"/>
      <c r="W157" s="272"/>
      <c r="X157" s="272"/>
      <c r="Y157" s="272"/>
      <c r="Z157" s="272"/>
      <c r="AA157" s="272"/>
      <c r="AB157" s="272"/>
      <c r="AC157" s="272"/>
      <c r="AD157" s="272"/>
      <c r="AE157" s="272"/>
      <c r="AR157" s="197" t="s">
        <v>118</v>
      </c>
      <c r="AT157" s="197" t="s">
        <v>162</v>
      </c>
      <c r="AU157" s="197" t="s">
        <v>82</v>
      </c>
      <c r="AY157" s="185" t="s">
        <v>160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85" t="s">
        <v>82</v>
      </c>
      <c r="BK157" s="198">
        <f>ROUND(I157*H157,2)</f>
        <v>0</v>
      </c>
      <c r="BL157" s="185" t="s">
        <v>118</v>
      </c>
      <c r="BM157" s="197" t="s">
        <v>2440</v>
      </c>
    </row>
    <row r="158" spans="1:65" s="408" customFormat="1" x14ac:dyDescent="0.2">
      <c r="B158" s="409"/>
      <c r="D158" s="410" t="s">
        <v>2414</v>
      </c>
      <c r="F158" s="412" t="s">
        <v>2507</v>
      </c>
      <c r="H158" s="413">
        <v>1891.1</v>
      </c>
      <c r="L158" s="409"/>
      <c r="M158" s="414"/>
      <c r="N158" s="415"/>
      <c r="O158" s="415"/>
      <c r="P158" s="415"/>
      <c r="Q158" s="415"/>
      <c r="R158" s="415"/>
      <c r="S158" s="415"/>
      <c r="T158" s="416"/>
      <c r="AT158" s="411" t="s">
        <v>2414</v>
      </c>
      <c r="AU158" s="411" t="s">
        <v>82</v>
      </c>
      <c r="AV158" s="408" t="s">
        <v>82</v>
      </c>
      <c r="AW158" s="408" t="s">
        <v>3</v>
      </c>
      <c r="AX158" s="408" t="s">
        <v>77</v>
      </c>
      <c r="AY158" s="411" t="s">
        <v>160</v>
      </c>
    </row>
    <row r="159" spans="1:65" s="184" customFormat="1" ht="24.2" customHeight="1" x14ac:dyDescent="0.2">
      <c r="A159" s="272"/>
      <c r="B159" s="188"/>
      <c r="C159" s="189" t="s">
        <v>186</v>
      </c>
      <c r="D159" s="189" t="s">
        <v>162</v>
      </c>
      <c r="E159" s="151" t="s">
        <v>1917</v>
      </c>
      <c r="F159" s="152" t="s">
        <v>1918</v>
      </c>
      <c r="G159" s="153" t="s">
        <v>164</v>
      </c>
      <c r="H159" s="190">
        <v>47.624000000000002</v>
      </c>
      <c r="I159" s="191"/>
      <c r="J159" s="191"/>
      <c r="K159" s="192"/>
      <c r="L159" s="187"/>
      <c r="M159" s="193" t="s">
        <v>1</v>
      </c>
      <c r="N159" s="194"/>
      <c r="O159" s="195"/>
      <c r="P159" s="195"/>
      <c r="Q159" s="195"/>
      <c r="R159" s="195"/>
      <c r="S159" s="195"/>
      <c r="T159" s="196"/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R159" s="197" t="s">
        <v>118</v>
      </c>
      <c r="AT159" s="197" t="s">
        <v>162</v>
      </c>
      <c r="AU159" s="197" t="s">
        <v>82</v>
      </c>
      <c r="AY159" s="185" t="s">
        <v>160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85" t="s">
        <v>82</v>
      </c>
      <c r="BK159" s="198">
        <f>ROUND(I159*H159,2)</f>
        <v>0</v>
      </c>
      <c r="BL159" s="185" t="s">
        <v>118</v>
      </c>
      <c r="BM159" s="197" t="s">
        <v>2442</v>
      </c>
    </row>
    <row r="160" spans="1:65" s="408" customFormat="1" x14ac:dyDescent="0.2">
      <c r="B160" s="409"/>
      <c r="D160" s="410" t="s">
        <v>2414</v>
      </c>
      <c r="E160" s="411" t="s">
        <v>1</v>
      </c>
      <c r="F160" s="412" t="s">
        <v>2508</v>
      </c>
      <c r="H160" s="413">
        <v>44.572000000000003</v>
      </c>
      <c r="L160" s="409"/>
      <c r="M160" s="414"/>
      <c r="N160" s="415"/>
      <c r="O160" s="415"/>
      <c r="P160" s="415"/>
      <c r="Q160" s="415"/>
      <c r="R160" s="415"/>
      <c r="S160" s="415"/>
      <c r="T160" s="416"/>
      <c r="AT160" s="411" t="s">
        <v>2414</v>
      </c>
      <c r="AU160" s="411" t="s">
        <v>82</v>
      </c>
      <c r="AV160" s="408" t="s">
        <v>82</v>
      </c>
      <c r="AW160" s="408" t="s">
        <v>26</v>
      </c>
      <c r="AX160" s="408" t="s">
        <v>70</v>
      </c>
      <c r="AY160" s="411" t="s">
        <v>160</v>
      </c>
    </row>
    <row r="161" spans="1:65" s="408" customFormat="1" x14ac:dyDescent="0.2">
      <c r="B161" s="409"/>
      <c r="D161" s="410" t="s">
        <v>2414</v>
      </c>
      <c r="E161" s="411" t="s">
        <v>1</v>
      </c>
      <c r="F161" s="412" t="s">
        <v>2437</v>
      </c>
      <c r="H161" s="413">
        <v>3.052</v>
      </c>
      <c r="L161" s="409"/>
      <c r="M161" s="414"/>
      <c r="N161" s="415"/>
      <c r="O161" s="415"/>
      <c r="P161" s="415"/>
      <c r="Q161" s="415"/>
      <c r="R161" s="415"/>
      <c r="S161" s="415"/>
      <c r="T161" s="416"/>
      <c r="AT161" s="411" t="s">
        <v>2414</v>
      </c>
      <c r="AU161" s="411" t="s">
        <v>82</v>
      </c>
      <c r="AV161" s="408" t="s">
        <v>82</v>
      </c>
      <c r="AW161" s="408" t="s">
        <v>26</v>
      </c>
      <c r="AX161" s="408" t="s">
        <v>70</v>
      </c>
      <c r="AY161" s="411" t="s">
        <v>160</v>
      </c>
    </row>
    <row r="162" spans="1:65" s="425" customFormat="1" x14ac:dyDescent="0.2">
      <c r="B162" s="426"/>
      <c r="D162" s="410" t="s">
        <v>2414</v>
      </c>
      <c r="E162" s="427" t="s">
        <v>1</v>
      </c>
      <c r="F162" s="428" t="s">
        <v>2418</v>
      </c>
      <c r="H162" s="429">
        <v>47.624000000000002</v>
      </c>
      <c r="L162" s="426"/>
      <c r="M162" s="430"/>
      <c r="N162" s="431"/>
      <c r="O162" s="431"/>
      <c r="P162" s="431"/>
      <c r="Q162" s="431"/>
      <c r="R162" s="431"/>
      <c r="S162" s="431"/>
      <c r="T162" s="432"/>
      <c r="AT162" s="427" t="s">
        <v>2414</v>
      </c>
      <c r="AU162" s="427" t="s">
        <v>82</v>
      </c>
      <c r="AV162" s="425" t="s">
        <v>118</v>
      </c>
      <c r="AW162" s="425" t="s">
        <v>26</v>
      </c>
      <c r="AX162" s="425" t="s">
        <v>77</v>
      </c>
      <c r="AY162" s="427" t="s">
        <v>160</v>
      </c>
    </row>
    <row r="163" spans="1:65" s="184" customFormat="1" ht="16.5" customHeight="1" x14ac:dyDescent="0.2">
      <c r="A163" s="272"/>
      <c r="B163" s="188"/>
      <c r="C163" s="189" t="s">
        <v>189</v>
      </c>
      <c r="D163" s="189" t="s">
        <v>162</v>
      </c>
      <c r="E163" s="151" t="s">
        <v>1919</v>
      </c>
      <c r="F163" s="152" t="s">
        <v>1920</v>
      </c>
      <c r="G163" s="153" t="s">
        <v>164</v>
      </c>
      <c r="H163" s="190">
        <v>47.624000000000002</v>
      </c>
      <c r="I163" s="191"/>
      <c r="J163" s="191"/>
      <c r="K163" s="192"/>
      <c r="L163" s="187"/>
      <c r="M163" s="193" t="s">
        <v>1</v>
      </c>
      <c r="N163" s="194"/>
      <c r="O163" s="195"/>
      <c r="P163" s="195"/>
      <c r="Q163" s="195"/>
      <c r="R163" s="195"/>
      <c r="S163" s="195"/>
      <c r="T163" s="196"/>
      <c r="U163" s="272"/>
      <c r="V163" s="272"/>
      <c r="W163" s="272"/>
      <c r="X163" s="272"/>
      <c r="Y163" s="272"/>
      <c r="Z163" s="272"/>
      <c r="AA163" s="272"/>
      <c r="AB163" s="272"/>
      <c r="AC163" s="272"/>
      <c r="AD163" s="272"/>
      <c r="AE163" s="272"/>
      <c r="AR163" s="197" t="s">
        <v>118</v>
      </c>
      <c r="AT163" s="197" t="s">
        <v>162</v>
      </c>
      <c r="AU163" s="197" t="s">
        <v>82</v>
      </c>
      <c r="AY163" s="185" t="s">
        <v>160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85" t="s">
        <v>82</v>
      </c>
      <c r="BK163" s="198">
        <f>ROUND(I163*H163,2)</f>
        <v>0</v>
      </c>
      <c r="BL163" s="185" t="s">
        <v>118</v>
      </c>
      <c r="BM163" s="197" t="s">
        <v>2443</v>
      </c>
    </row>
    <row r="164" spans="1:65" s="184" customFormat="1" ht="24.2" customHeight="1" x14ac:dyDescent="0.2">
      <c r="A164" s="272"/>
      <c r="B164" s="188"/>
      <c r="C164" s="189" t="s">
        <v>192</v>
      </c>
      <c r="D164" s="189" t="s">
        <v>162</v>
      </c>
      <c r="E164" s="151" t="s">
        <v>2444</v>
      </c>
      <c r="F164" s="152" t="s">
        <v>2445</v>
      </c>
      <c r="G164" s="153" t="s">
        <v>219</v>
      </c>
      <c r="H164" s="190">
        <v>85.722999999999999</v>
      </c>
      <c r="I164" s="191"/>
      <c r="J164" s="191"/>
      <c r="K164" s="192"/>
      <c r="L164" s="187"/>
      <c r="M164" s="193" t="s">
        <v>1</v>
      </c>
      <c r="N164" s="194"/>
      <c r="O164" s="195"/>
      <c r="P164" s="195"/>
      <c r="Q164" s="195"/>
      <c r="R164" s="195"/>
      <c r="S164" s="195"/>
      <c r="T164" s="196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R164" s="197" t="s">
        <v>118</v>
      </c>
      <c r="AT164" s="197" t="s">
        <v>162</v>
      </c>
      <c r="AU164" s="197" t="s">
        <v>82</v>
      </c>
      <c r="AY164" s="185" t="s">
        <v>160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85" t="s">
        <v>82</v>
      </c>
      <c r="BK164" s="198">
        <f>ROUND(I164*H164,2)</f>
        <v>0</v>
      </c>
      <c r="BL164" s="185" t="s">
        <v>118</v>
      </c>
      <c r="BM164" s="197" t="s">
        <v>2446</v>
      </c>
    </row>
    <row r="165" spans="1:65" s="408" customFormat="1" x14ac:dyDescent="0.2">
      <c r="B165" s="409"/>
      <c r="D165" s="410" t="s">
        <v>2414</v>
      </c>
      <c r="F165" s="412" t="s">
        <v>2509</v>
      </c>
      <c r="H165" s="413">
        <v>85.722999999999999</v>
      </c>
      <c r="L165" s="409"/>
      <c r="M165" s="414"/>
      <c r="N165" s="415"/>
      <c r="O165" s="415"/>
      <c r="P165" s="415"/>
      <c r="Q165" s="415"/>
      <c r="R165" s="415"/>
      <c r="S165" s="415"/>
      <c r="T165" s="416"/>
      <c r="AT165" s="411" t="s">
        <v>2414</v>
      </c>
      <c r="AU165" s="411" t="s">
        <v>82</v>
      </c>
      <c r="AV165" s="408" t="s">
        <v>82</v>
      </c>
      <c r="AW165" s="408" t="s">
        <v>3</v>
      </c>
      <c r="AX165" s="408" t="s">
        <v>77</v>
      </c>
      <c r="AY165" s="411" t="s">
        <v>160</v>
      </c>
    </row>
    <row r="166" spans="1:65" s="184" customFormat="1" ht="24.2" customHeight="1" x14ac:dyDescent="0.2">
      <c r="A166" s="272"/>
      <c r="B166" s="188"/>
      <c r="C166" s="189" t="s">
        <v>196</v>
      </c>
      <c r="D166" s="189" t="s">
        <v>162</v>
      </c>
      <c r="E166" s="151" t="s">
        <v>1207</v>
      </c>
      <c r="F166" s="152" t="s">
        <v>1208</v>
      </c>
      <c r="G166" s="153" t="s">
        <v>164</v>
      </c>
      <c r="H166" s="190">
        <v>76.123000000000005</v>
      </c>
      <c r="I166" s="191"/>
      <c r="J166" s="191"/>
      <c r="K166" s="192"/>
      <c r="L166" s="187"/>
      <c r="M166" s="193" t="s">
        <v>1</v>
      </c>
      <c r="N166" s="194"/>
      <c r="O166" s="195"/>
      <c r="P166" s="195"/>
      <c r="Q166" s="195"/>
      <c r="R166" s="195"/>
      <c r="S166" s="195"/>
      <c r="T166" s="196"/>
      <c r="U166" s="272"/>
      <c r="V166" s="272"/>
      <c r="W166" s="272"/>
      <c r="X166" s="272"/>
      <c r="Y166" s="272"/>
      <c r="Z166" s="272"/>
      <c r="AA166" s="272"/>
      <c r="AB166" s="272"/>
      <c r="AC166" s="272"/>
      <c r="AD166" s="272"/>
      <c r="AE166" s="272"/>
      <c r="AR166" s="197" t="s">
        <v>118</v>
      </c>
      <c r="AT166" s="197" t="s">
        <v>162</v>
      </c>
      <c r="AU166" s="197" t="s">
        <v>82</v>
      </c>
      <c r="AY166" s="185" t="s">
        <v>160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85" t="s">
        <v>82</v>
      </c>
      <c r="BK166" s="198">
        <f>ROUND(I166*H166,2)</f>
        <v>0</v>
      </c>
      <c r="BL166" s="185" t="s">
        <v>118</v>
      </c>
      <c r="BM166" s="197" t="s">
        <v>2448</v>
      </c>
    </row>
    <row r="167" spans="1:65" s="408" customFormat="1" x14ac:dyDescent="0.2">
      <c r="B167" s="409"/>
      <c r="D167" s="410" t="s">
        <v>2414</v>
      </c>
      <c r="E167" s="411" t="s">
        <v>1</v>
      </c>
      <c r="F167" s="412" t="s">
        <v>2510</v>
      </c>
      <c r="H167" s="413">
        <v>47.088000000000001</v>
      </c>
      <c r="L167" s="409"/>
      <c r="M167" s="414"/>
      <c r="N167" s="415"/>
      <c r="O167" s="415"/>
      <c r="P167" s="415"/>
      <c r="Q167" s="415"/>
      <c r="R167" s="415"/>
      <c r="S167" s="415"/>
      <c r="T167" s="416"/>
      <c r="AT167" s="411" t="s">
        <v>2414</v>
      </c>
      <c r="AU167" s="411" t="s">
        <v>82</v>
      </c>
      <c r="AV167" s="408" t="s">
        <v>82</v>
      </c>
      <c r="AW167" s="408" t="s">
        <v>26</v>
      </c>
      <c r="AX167" s="408" t="s">
        <v>70</v>
      </c>
      <c r="AY167" s="411" t="s">
        <v>160</v>
      </c>
    </row>
    <row r="168" spans="1:65" s="408" customFormat="1" x14ac:dyDescent="0.2">
      <c r="B168" s="409"/>
      <c r="D168" s="410" t="s">
        <v>2414</v>
      </c>
      <c r="E168" s="411" t="s">
        <v>1</v>
      </c>
      <c r="F168" s="412" t="s">
        <v>2511</v>
      </c>
      <c r="H168" s="413">
        <v>29.035</v>
      </c>
      <c r="L168" s="409"/>
      <c r="M168" s="414"/>
      <c r="N168" s="415"/>
      <c r="O168" s="415"/>
      <c r="P168" s="415"/>
      <c r="Q168" s="415"/>
      <c r="R168" s="415"/>
      <c r="S168" s="415"/>
      <c r="T168" s="416"/>
      <c r="AT168" s="411" t="s">
        <v>2414</v>
      </c>
      <c r="AU168" s="411" t="s">
        <v>82</v>
      </c>
      <c r="AV168" s="408" t="s">
        <v>82</v>
      </c>
      <c r="AW168" s="408" t="s">
        <v>26</v>
      </c>
      <c r="AX168" s="408" t="s">
        <v>70</v>
      </c>
      <c r="AY168" s="411" t="s">
        <v>160</v>
      </c>
    </row>
    <row r="169" spans="1:65" s="425" customFormat="1" x14ac:dyDescent="0.2">
      <c r="B169" s="426"/>
      <c r="D169" s="410" t="s">
        <v>2414</v>
      </c>
      <c r="E169" s="427" t="s">
        <v>1</v>
      </c>
      <c r="F169" s="428" t="s">
        <v>2418</v>
      </c>
      <c r="H169" s="429">
        <v>76.123000000000005</v>
      </c>
      <c r="L169" s="426"/>
      <c r="M169" s="430"/>
      <c r="N169" s="431"/>
      <c r="O169" s="431"/>
      <c r="P169" s="431"/>
      <c r="Q169" s="431"/>
      <c r="R169" s="431"/>
      <c r="S169" s="431"/>
      <c r="T169" s="432"/>
      <c r="AT169" s="427" t="s">
        <v>2414</v>
      </c>
      <c r="AU169" s="427" t="s">
        <v>82</v>
      </c>
      <c r="AV169" s="425" t="s">
        <v>118</v>
      </c>
      <c r="AW169" s="425" t="s">
        <v>26</v>
      </c>
      <c r="AX169" s="425" t="s">
        <v>77</v>
      </c>
      <c r="AY169" s="427" t="s">
        <v>160</v>
      </c>
    </row>
    <row r="170" spans="1:65" s="184" customFormat="1" ht="24.2" customHeight="1" x14ac:dyDescent="0.2">
      <c r="A170" s="272"/>
      <c r="B170" s="188"/>
      <c r="C170" s="189" t="s">
        <v>199</v>
      </c>
      <c r="D170" s="189" t="s">
        <v>162</v>
      </c>
      <c r="E170" s="151" t="s">
        <v>2451</v>
      </c>
      <c r="F170" s="152" t="s">
        <v>2452</v>
      </c>
      <c r="G170" s="153" t="s">
        <v>164</v>
      </c>
      <c r="H170" s="190">
        <v>15.260999999999999</v>
      </c>
      <c r="I170" s="191"/>
      <c r="J170" s="191"/>
      <c r="K170" s="192"/>
      <c r="L170" s="187"/>
      <c r="M170" s="193" t="s">
        <v>1</v>
      </c>
      <c r="N170" s="194"/>
      <c r="O170" s="195"/>
      <c r="P170" s="195"/>
      <c r="Q170" s="195"/>
      <c r="R170" s="195"/>
      <c r="S170" s="195"/>
      <c r="T170" s="196"/>
      <c r="U170" s="272"/>
      <c r="V170" s="272"/>
      <c r="W170" s="272"/>
      <c r="X170" s="272"/>
      <c r="Y170" s="272"/>
      <c r="Z170" s="272"/>
      <c r="AA170" s="272"/>
      <c r="AB170" s="272"/>
      <c r="AC170" s="272"/>
      <c r="AD170" s="272"/>
      <c r="AE170" s="272"/>
      <c r="AR170" s="197" t="s">
        <v>118</v>
      </c>
      <c r="AT170" s="197" t="s">
        <v>162</v>
      </c>
      <c r="AU170" s="197" t="s">
        <v>82</v>
      </c>
      <c r="AY170" s="185" t="s">
        <v>160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85" t="s">
        <v>82</v>
      </c>
      <c r="BK170" s="198">
        <f>ROUND(I170*H170,2)</f>
        <v>0</v>
      </c>
      <c r="BL170" s="185" t="s">
        <v>118</v>
      </c>
      <c r="BM170" s="197" t="s">
        <v>2453</v>
      </c>
    </row>
    <row r="171" spans="1:65" s="408" customFormat="1" x14ac:dyDescent="0.2">
      <c r="B171" s="409"/>
      <c r="D171" s="410" t="s">
        <v>2414</v>
      </c>
      <c r="E171" s="411" t="s">
        <v>1</v>
      </c>
      <c r="F171" s="412" t="s">
        <v>2512</v>
      </c>
      <c r="H171" s="413">
        <v>15.260999999999999</v>
      </c>
      <c r="L171" s="409"/>
      <c r="M171" s="414"/>
      <c r="N171" s="415"/>
      <c r="O171" s="415"/>
      <c r="P171" s="415"/>
      <c r="Q171" s="415"/>
      <c r="R171" s="415"/>
      <c r="S171" s="415"/>
      <c r="T171" s="416"/>
      <c r="AT171" s="411" t="s">
        <v>2414</v>
      </c>
      <c r="AU171" s="411" t="s">
        <v>82</v>
      </c>
      <c r="AV171" s="408" t="s">
        <v>82</v>
      </c>
      <c r="AW171" s="408" t="s">
        <v>26</v>
      </c>
      <c r="AX171" s="408" t="s">
        <v>70</v>
      </c>
      <c r="AY171" s="411" t="s">
        <v>160</v>
      </c>
    </row>
    <row r="172" spans="1:65" s="425" customFormat="1" x14ac:dyDescent="0.2">
      <c r="B172" s="426"/>
      <c r="D172" s="410" t="s">
        <v>2414</v>
      </c>
      <c r="E172" s="427" t="s">
        <v>1</v>
      </c>
      <c r="F172" s="428" t="s">
        <v>2418</v>
      </c>
      <c r="H172" s="429">
        <v>15.260999999999999</v>
      </c>
      <c r="L172" s="426"/>
      <c r="M172" s="430"/>
      <c r="N172" s="431"/>
      <c r="O172" s="431"/>
      <c r="P172" s="431"/>
      <c r="Q172" s="431"/>
      <c r="R172" s="431"/>
      <c r="S172" s="431"/>
      <c r="T172" s="432"/>
      <c r="AT172" s="427" t="s">
        <v>2414</v>
      </c>
      <c r="AU172" s="427" t="s">
        <v>82</v>
      </c>
      <c r="AV172" s="425" t="s">
        <v>118</v>
      </c>
      <c r="AW172" s="425" t="s">
        <v>26</v>
      </c>
      <c r="AX172" s="425" t="s">
        <v>77</v>
      </c>
      <c r="AY172" s="427" t="s">
        <v>160</v>
      </c>
    </row>
    <row r="173" spans="1:65" s="184" customFormat="1" ht="24.2" customHeight="1" x14ac:dyDescent="0.2">
      <c r="A173" s="272"/>
      <c r="B173" s="188"/>
      <c r="C173" s="189" t="s">
        <v>202</v>
      </c>
      <c r="D173" s="189" t="s">
        <v>162</v>
      </c>
      <c r="E173" s="151" t="s">
        <v>1209</v>
      </c>
      <c r="F173" s="152" t="s">
        <v>1210</v>
      </c>
      <c r="G173" s="153" t="s">
        <v>164</v>
      </c>
      <c r="H173" s="190">
        <v>14.94</v>
      </c>
      <c r="I173" s="191"/>
      <c r="J173" s="191"/>
      <c r="K173" s="192"/>
      <c r="L173" s="187"/>
      <c r="M173" s="193" t="s">
        <v>1</v>
      </c>
      <c r="N173" s="194"/>
      <c r="O173" s="195"/>
      <c r="P173" s="195"/>
      <c r="Q173" s="195"/>
      <c r="R173" s="195"/>
      <c r="S173" s="195"/>
      <c r="T173" s="196"/>
      <c r="U173" s="272"/>
      <c r="V173" s="272"/>
      <c r="W173" s="272"/>
      <c r="X173" s="272"/>
      <c r="Y173" s="272"/>
      <c r="Z173" s="272"/>
      <c r="AA173" s="272"/>
      <c r="AB173" s="272"/>
      <c r="AC173" s="272"/>
      <c r="AD173" s="272"/>
      <c r="AE173" s="272"/>
      <c r="AR173" s="197" t="s">
        <v>118</v>
      </c>
      <c r="AT173" s="197" t="s">
        <v>162</v>
      </c>
      <c r="AU173" s="197" t="s">
        <v>82</v>
      </c>
      <c r="AY173" s="185" t="s">
        <v>160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85" t="s">
        <v>82</v>
      </c>
      <c r="BK173" s="198">
        <f>ROUND(I173*H173,2)</f>
        <v>0</v>
      </c>
      <c r="BL173" s="185" t="s">
        <v>118</v>
      </c>
      <c r="BM173" s="197" t="s">
        <v>2455</v>
      </c>
    </row>
    <row r="174" spans="1:65" s="408" customFormat="1" x14ac:dyDescent="0.2">
      <c r="B174" s="409"/>
      <c r="D174" s="410" t="s">
        <v>2414</v>
      </c>
      <c r="E174" s="411" t="s">
        <v>1</v>
      </c>
      <c r="F174" s="412" t="s">
        <v>2513</v>
      </c>
      <c r="H174" s="413">
        <v>14.94</v>
      </c>
      <c r="L174" s="409"/>
      <c r="M174" s="414"/>
      <c r="N174" s="415"/>
      <c r="O174" s="415"/>
      <c r="P174" s="415"/>
      <c r="Q174" s="415"/>
      <c r="R174" s="415"/>
      <c r="S174" s="415"/>
      <c r="T174" s="416"/>
      <c r="AT174" s="411" t="s">
        <v>2414</v>
      </c>
      <c r="AU174" s="411" t="s">
        <v>82</v>
      </c>
      <c r="AV174" s="408" t="s">
        <v>82</v>
      </c>
      <c r="AW174" s="408" t="s">
        <v>26</v>
      </c>
      <c r="AX174" s="408" t="s">
        <v>70</v>
      </c>
      <c r="AY174" s="411" t="s">
        <v>160</v>
      </c>
    </row>
    <row r="175" spans="1:65" s="425" customFormat="1" x14ac:dyDescent="0.2">
      <c r="B175" s="426"/>
      <c r="D175" s="410" t="s">
        <v>2414</v>
      </c>
      <c r="E175" s="427" t="s">
        <v>1</v>
      </c>
      <c r="F175" s="428" t="s">
        <v>2418</v>
      </c>
      <c r="H175" s="429">
        <v>14.94</v>
      </c>
      <c r="L175" s="426"/>
      <c r="M175" s="430"/>
      <c r="N175" s="431"/>
      <c r="O175" s="431"/>
      <c r="P175" s="431"/>
      <c r="Q175" s="431"/>
      <c r="R175" s="431"/>
      <c r="S175" s="431"/>
      <c r="T175" s="432"/>
      <c r="AT175" s="427" t="s">
        <v>2414</v>
      </c>
      <c r="AU175" s="427" t="s">
        <v>82</v>
      </c>
      <c r="AV175" s="425" t="s">
        <v>118</v>
      </c>
      <c r="AW175" s="425" t="s">
        <v>26</v>
      </c>
      <c r="AX175" s="425" t="s">
        <v>77</v>
      </c>
      <c r="AY175" s="427" t="s">
        <v>160</v>
      </c>
    </row>
    <row r="176" spans="1:65" s="184" customFormat="1" ht="16.5" customHeight="1" x14ac:dyDescent="0.2">
      <c r="A176" s="272"/>
      <c r="B176" s="188"/>
      <c r="C176" s="167" t="s">
        <v>205</v>
      </c>
      <c r="D176" s="167" t="s">
        <v>261</v>
      </c>
      <c r="E176" s="168" t="s">
        <v>2457</v>
      </c>
      <c r="F176" s="169" t="s">
        <v>2458</v>
      </c>
      <c r="G176" s="170" t="s">
        <v>219</v>
      </c>
      <c r="H176" s="171">
        <v>57.381999999999998</v>
      </c>
      <c r="I176" s="172"/>
      <c r="J176" s="172"/>
      <c r="K176" s="173"/>
      <c r="L176" s="174"/>
      <c r="M176" s="175" t="s">
        <v>1</v>
      </c>
      <c r="N176" s="176"/>
      <c r="O176" s="195"/>
      <c r="P176" s="195"/>
      <c r="Q176" s="195"/>
      <c r="R176" s="195"/>
      <c r="S176" s="195"/>
      <c r="T176" s="196"/>
      <c r="U176" s="272"/>
      <c r="V176" s="272"/>
      <c r="W176" s="272"/>
      <c r="X176" s="272"/>
      <c r="Y176" s="272"/>
      <c r="Z176" s="272"/>
      <c r="AA176" s="272"/>
      <c r="AB176" s="272"/>
      <c r="AC176" s="272"/>
      <c r="AD176" s="272"/>
      <c r="AE176" s="272"/>
      <c r="AR176" s="197" t="s">
        <v>180</v>
      </c>
      <c r="AT176" s="197" t="s">
        <v>261</v>
      </c>
      <c r="AU176" s="197" t="s">
        <v>82</v>
      </c>
      <c r="AY176" s="185" t="s">
        <v>160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85" t="s">
        <v>82</v>
      </c>
      <c r="BK176" s="198">
        <f>ROUND(I176*H176,2)</f>
        <v>0</v>
      </c>
      <c r="BL176" s="185" t="s">
        <v>118</v>
      </c>
      <c r="BM176" s="197" t="s">
        <v>2459</v>
      </c>
    </row>
    <row r="177" spans="1:65" s="408" customFormat="1" x14ac:dyDescent="0.2">
      <c r="B177" s="409"/>
      <c r="D177" s="410" t="s">
        <v>2414</v>
      </c>
      <c r="E177" s="411" t="s">
        <v>1</v>
      </c>
      <c r="F177" s="412" t="s">
        <v>2514</v>
      </c>
      <c r="H177" s="413">
        <v>30.201000000000001</v>
      </c>
      <c r="L177" s="409"/>
      <c r="M177" s="414"/>
      <c r="N177" s="415"/>
      <c r="O177" s="415"/>
      <c r="P177" s="415"/>
      <c r="Q177" s="415"/>
      <c r="R177" s="415"/>
      <c r="S177" s="415"/>
      <c r="T177" s="416"/>
      <c r="AT177" s="411" t="s">
        <v>2414</v>
      </c>
      <c r="AU177" s="411" t="s">
        <v>82</v>
      </c>
      <c r="AV177" s="408" t="s">
        <v>82</v>
      </c>
      <c r="AW177" s="408" t="s">
        <v>26</v>
      </c>
      <c r="AX177" s="408" t="s">
        <v>70</v>
      </c>
      <c r="AY177" s="411" t="s">
        <v>160</v>
      </c>
    </row>
    <row r="178" spans="1:65" s="425" customFormat="1" x14ac:dyDescent="0.2">
      <c r="B178" s="426"/>
      <c r="D178" s="410" t="s">
        <v>2414</v>
      </c>
      <c r="E178" s="427" t="s">
        <v>1</v>
      </c>
      <c r="F178" s="428" t="s">
        <v>2418</v>
      </c>
      <c r="H178" s="429">
        <v>30.201000000000001</v>
      </c>
      <c r="L178" s="426"/>
      <c r="M178" s="430"/>
      <c r="N178" s="431"/>
      <c r="O178" s="431"/>
      <c r="P178" s="431"/>
      <c r="Q178" s="431"/>
      <c r="R178" s="431"/>
      <c r="S178" s="431"/>
      <c r="T178" s="432"/>
      <c r="AT178" s="427" t="s">
        <v>2414</v>
      </c>
      <c r="AU178" s="427" t="s">
        <v>82</v>
      </c>
      <c r="AV178" s="425" t="s">
        <v>118</v>
      </c>
      <c r="AW178" s="425" t="s">
        <v>26</v>
      </c>
      <c r="AX178" s="425" t="s">
        <v>77</v>
      </c>
      <c r="AY178" s="427" t="s">
        <v>160</v>
      </c>
    </row>
    <row r="179" spans="1:65" s="408" customFormat="1" x14ac:dyDescent="0.2">
      <c r="B179" s="409"/>
      <c r="D179" s="410" t="s">
        <v>2414</v>
      </c>
      <c r="F179" s="412" t="s">
        <v>2515</v>
      </c>
      <c r="H179" s="413">
        <v>57.381999999999998</v>
      </c>
      <c r="L179" s="409"/>
      <c r="M179" s="414"/>
      <c r="N179" s="415"/>
      <c r="O179" s="415"/>
      <c r="P179" s="415"/>
      <c r="Q179" s="415"/>
      <c r="R179" s="415"/>
      <c r="S179" s="415"/>
      <c r="T179" s="416"/>
      <c r="AT179" s="411" t="s">
        <v>2414</v>
      </c>
      <c r="AU179" s="411" t="s">
        <v>82</v>
      </c>
      <c r="AV179" s="408" t="s">
        <v>82</v>
      </c>
      <c r="AW179" s="408" t="s">
        <v>3</v>
      </c>
      <c r="AX179" s="408" t="s">
        <v>77</v>
      </c>
      <c r="AY179" s="411" t="s">
        <v>160</v>
      </c>
    </row>
    <row r="180" spans="1:65" s="184" customFormat="1" ht="21.75" customHeight="1" x14ac:dyDescent="0.2">
      <c r="A180" s="272"/>
      <c r="B180" s="188"/>
      <c r="C180" s="189" t="s">
        <v>208</v>
      </c>
      <c r="D180" s="189" t="s">
        <v>162</v>
      </c>
      <c r="E180" s="151" t="s">
        <v>2462</v>
      </c>
      <c r="F180" s="152" t="s">
        <v>2463</v>
      </c>
      <c r="G180" s="153" t="s">
        <v>168</v>
      </c>
      <c r="H180" s="190">
        <v>30</v>
      </c>
      <c r="I180" s="191"/>
      <c r="J180" s="191"/>
      <c r="K180" s="192"/>
      <c r="L180" s="187"/>
      <c r="M180" s="193" t="s">
        <v>1</v>
      </c>
      <c r="N180" s="194"/>
      <c r="O180" s="195"/>
      <c r="P180" s="195"/>
      <c r="Q180" s="195"/>
      <c r="R180" s="195"/>
      <c r="S180" s="195"/>
      <c r="T180" s="196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R180" s="197" t="s">
        <v>118</v>
      </c>
      <c r="AT180" s="197" t="s">
        <v>162</v>
      </c>
      <c r="AU180" s="197" t="s">
        <v>82</v>
      </c>
      <c r="AY180" s="185" t="s">
        <v>160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85" t="s">
        <v>82</v>
      </c>
      <c r="BK180" s="198">
        <f>ROUND(I180*H180,2)</f>
        <v>0</v>
      </c>
      <c r="BL180" s="185" t="s">
        <v>118</v>
      </c>
      <c r="BM180" s="197" t="s">
        <v>2464</v>
      </c>
    </row>
    <row r="181" spans="1:65" s="184" customFormat="1" ht="16.5" customHeight="1" x14ac:dyDescent="0.2">
      <c r="A181" s="272"/>
      <c r="B181" s="188"/>
      <c r="C181" s="167" t="s">
        <v>211</v>
      </c>
      <c r="D181" s="167" t="s">
        <v>261</v>
      </c>
      <c r="E181" s="168" t="s">
        <v>2465</v>
      </c>
      <c r="F181" s="169" t="s">
        <v>2466</v>
      </c>
      <c r="G181" s="170" t="s">
        <v>1451</v>
      </c>
      <c r="H181" s="171">
        <v>0.92700000000000005</v>
      </c>
      <c r="I181" s="172"/>
      <c r="J181" s="172"/>
      <c r="K181" s="173"/>
      <c r="L181" s="174"/>
      <c r="M181" s="175" t="s">
        <v>1</v>
      </c>
      <c r="N181" s="176"/>
      <c r="O181" s="195"/>
      <c r="P181" s="195"/>
      <c r="Q181" s="195"/>
      <c r="R181" s="195"/>
      <c r="S181" s="195"/>
      <c r="T181" s="196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R181" s="197" t="s">
        <v>180</v>
      </c>
      <c r="AT181" s="197" t="s">
        <v>261</v>
      </c>
      <c r="AU181" s="197" t="s">
        <v>82</v>
      </c>
      <c r="AY181" s="185" t="s">
        <v>160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85" t="s">
        <v>82</v>
      </c>
      <c r="BK181" s="198">
        <f>ROUND(I181*H181,2)</f>
        <v>0</v>
      </c>
      <c r="BL181" s="185" t="s">
        <v>118</v>
      </c>
      <c r="BM181" s="197" t="s">
        <v>2467</v>
      </c>
    </row>
    <row r="182" spans="1:65" s="408" customFormat="1" x14ac:dyDescent="0.2">
      <c r="B182" s="409"/>
      <c r="D182" s="410" t="s">
        <v>2414</v>
      </c>
      <c r="F182" s="412" t="s">
        <v>2516</v>
      </c>
      <c r="H182" s="413">
        <v>0.92700000000000005</v>
      </c>
      <c r="L182" s="409"/>
      <c r="M182" s="414"/>
      <c r="N182" s="415"/>
      <c r="O182" s="415"/>
      <c r="P182" s="415"/>
      <c r="Q182" s="415"/>
      <c r="R182" s="415"/>
      <c r="S182" s="415"/>
      <c r="T182" s="416"/>
      <c r="AT182" s="411" t="s">
        <v>2414</v>
      </c>
      <c r="AU182" s="411" t="s">
        <v>82</v>
      </c>
      <c r="AV182" s="408" t="s">
        <v>82</v>
      </c>
      <c r="AW182" s="408" t="s">
        <v>3</v>
      </c>
      <c r="AX182" s="408" t="s">
        <v>77</v>
      </c>
      <c r="AY182" s="411" t="s">
        <v>160</v>
      </c>
    </row>
    <row r="183" spans="1:65" s="184" customFormat="1" ht="33" customHeight="1" x14ac:dyDescent="0.2">
      <c r="A183" s="272"/>
      <c r="B183" s="188"/>
      <c r="C183" s="189" t="s">
        <v>216</v>
      </c>
      <c r="D183" s="189" t="s">
        <v>162</v>
      </c>
      <c r="E183" s="151" t="s">
        <v>2469</v>
      </c>
      <c r="F183" s="152" t="s">
        <v>2470</v>
      </c>
      <c r="G183" s="153" t="s">
        <v>168</v>
      </c>
      <c r="H183" s="190">
        <v>30</v>
      </c>
      <c r="I183" s="191"/>
      <c r="J183" s="191"/>
      <c r="K183" s="192"/>
      <c r="L183" s="187"/>
      <c r="M183" s="193" t="s">
        <v>1</v>
      </c>
      <c r="N183" s="194"/>
      <c r="O183" s="195"/>
      <c r="P183" s="195"/>
      <c r="Q183" s="195"/>
      <c r="R183" s="195"/>
      <c r="S183" s="195"/>
      <c r="T183" s="196"/>
      <c r="U183" s="272"/>
      <c r="V183" s="272"/>
      <c r="W183" s="272"/>
      <c r="X183" s="272"/>
      <c r="Y183" s="272"/>
      <c r="Z183" s="272"/>
      <c r="AA183" s="272"/>
      <c r="AB183" s="272"/>
      <c r="AC183" s="272"/>
      <c r="AD183" s="272"/>
      <c r="AE183" s="272"/>
      <c r="AR183" s="197" t="s">
        <v>118</v>
      </c>
      <c r="AT183" s="197" t="s">
        <v>162</v>
      </c>
      <c r="AU183" s="197" t="s">
        <v>82</v>
      </c>
      <c r="AY183" s="185" t="s">
        <v>160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85" t="s">
        <v>82</v>
      </c>
      <c r="BK183" s="198">
        <f>ROUND(I183*H183,2)</f>
        <v>0</v>
      </c>
      <c r="BL183" s="185" t="s">
        <v>118</v>
      </c>
      <c r="BM183" s="197" t="s">
        <v>2471</v>
      </c>
    </row>
    <row r="184" spans="1:65" s="184" customFormat="1" ht="24.2" customHeight="1" x14ac:dyDescent="0.2">
      <c r="A184" s="272"/>
      <c r="B184" s="188"/>
      <c r="C184" s="189" t="s">
        <v>7</v>
      </c>
      <c r="D184" s="189" t="s">
        <v>162</v>
      </c>
      <c r="E184" s="151" t="s">
        <v>2472</v>
      </c>
      <c r="F184" s="152" t="s">
        <v>2473</v>
      </c>
      <c r="G184" s="153" t="s">
        <v>168</v>
      </c>
      <c r="H184" s="190">
        <v>30</v>
      </c>
      <c r="I184" s="191"/>
      <c r="J184" s="191"/>
      <c r="K184" s="192"/>
      <c r="L184" s="187"/>
      <c r="M184" s="193" t="s">
        <v>1</v>
      </c>
      <c r="N184" s="194"/>
      <c r="O184" s="195"/>
      <c r="P184" s="195"/>
      <c r="Q184" s="195"/>
      <c r="R184" s="195"/>
      <c r="S184" s="195"/>
      <c r="T184" s="196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R184" s="197" t="s">
        <v>118</v>
      </c>
      <c r="AT184" s="197" t="s">
        <v>162</v>
      </c>
      <c r="AU184" s="197" t="s">
        <v>82</v>
      </c>
      <c r="AY184" s="185" t="s">
        <v>160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85" t="s">
        <v>82</v>
      </c>
      <c r="BK184" s="198">
        <f>ROUND(I184*H184,2)</f>
        <v>0</v>
      </c>
      <c r="BL184" s="185" t="s">
        <v>118</v>
      </c>
      <c r="BM184" s="197" t="s">
        <v>2474</v>
      </c>
    </row>
    <row r="185" spans="1:65" s="12" customFormat="1" ht="22.9" customHeight="1" x14ac:dyDescent="0.2">
      <c r="B185" s="137"/>
      <c r="D185" s="138" t="s">
        <v>69</v>
      </c>
      <c r="E185" s="147" t="s">
        <v>82</v>
      </c>
      <c r="F185" s="147" t="s">
        <v>799</v>
      </c>
      <c r="J185" s="390"/>
      <c r="L185" s="137"/>
      <c r="M185" s="141"/>
      <c r="N185" s="142"/>
      <c r="O185" s="142"/>
      <c r="P185" s="143"/>
      <c r="Q185" s="142"/>
      <c r="R185" s="143"/>
      <c r="S185" s="142"/>
      <c r="T185" s="144"/>
      <c r="AR185" s="138" t="s">
        <v>77</v>
      </c>
      <c r="AT185" s="145" t="s">
        <v>69</v>
      </c>
      <c r="AU185" s="145" t="s">
        <v>77</v>
      </c>
      <c r="AY185" s="138" t="s">
        <v>160</v>
      </c>
      <c r="BK185" s="146">
        <f>SUM(BK186:BK188)</f>
        <v>0</v>
      </c>
    </row>
    <row r="186" spans="1:65" s="184" customFormat="1" ht="21.75" customHeight="1" x14ac:dyDescent="0.2">
      <c r="A186" s="272"/>
      <c r="B186" s="188"/>
      <c r="C186" s="189" t="s">
        <v>271</v>
      </c>
      <c r="D186" s="189" t="s">
        <v>162</v>
      </c>
      <c r="E186" s="151" t="s">
        <v>2475</v>
      </c>
      <c r="F186" s="152" t="s">
        <v>2476</v>
      </c>
      <c r="G186" s="153" t="s">
        <v>164</v>
      </c>
      <c r="H186" s="190">
        <v>2.3039999999999998</v>
      </c>
      <c r="I186" s="191"/>
      <c r="J186" s="191"/>
      <c r="K186" s="192"/>
      <c r="L186" s="187"/>
      <c r="M186" s="193" t="s">
        <v>1</v>
      </c>
      <c r="N186" s="194"/>
      <c r="O186" s="195"/>
      <c r="P186" s="195"/>
      <c r="Q186" s="195"/>
      <c r="R186" s="195"/>
      <c r="S186" s="195"/>
      <c r="T186" s="196"/>
      <c r="U186" s="272"/>
      <c r="V186" s="272"/>
      <c r="W186" s="272"/>
      <c r="X186" s="272"/>
      <c r="Y186" s="272"/>
      <c r="Z186" s="272"/>
      <c r="AA186" s="272"/>
      <c r="AB186" s="272"/>
      <c r="AC186" s="272"/>
      <c r="AD186" s="272"/>
      <c r="AE186" s="272"/>
      <c r="AR186" s="197" t="s">
        <v>118</v>
      </c>
      <c r="AT186" s="197" t="s">
        <v>162</v>
      </c>
      <c r="AU186" s="197" t="s">
        <v>82</v>
      </c>
      <c r="AY186" s="185" t="s">
        <v>160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85" t="s">
        <v>82</v>
      </c>
      <c r="BK186" s="198">
        <f>ROUND(I186*H186,2)</f>
        <v>0</v>
      </c>
      <c r="BL186" s="185" t="s">
        <v>118</v>
      </c>
      <c r="BM186" s="197" t="s">
        <v>2477</v>
      </c>
    </row>
    <row r="187" spans="1:65" s="408" customFormat="1" x14ac:dyDescent="0.2">
      <c r="B187" s="409"/>
      <c r="D187" s="410" t="s">
        <v>2414</v>
      </c>
      <c r="E187" s="411" t="s">
        <v>1</v>
      </c>
      <c r="F187" s="412" t="s">
        <v>2517</v>
      </c>
      <c r="H187" s="413">
        <v>2.3039999999999998</v>
      </c>
      <c r="L187" s="409"/>
      <c r="M187" s="414"/>
      <c r="N187" s="415"/>
      <c r="O187" s="415"/>
      <c r="P187" s="415"/>
      <c r="Q187" s="415"/>
      <c r="R187" s="415"/>
      <c r="S187" s="415"/>
      <c r="T187" s="416"/>
      <c r="AT187" s="411" t="s">
        <v>2414</v>
      </c>
      <c r="AU187" s="411" t="s">
        <v>82</v>
      </c>
      <c r="AV187" s="408" t="s">
        <v>82</v>
      </c>
      <c r="AW187" s="408" t="s">
        <v>26</v>
      </c>
      <c r="AX187" s="408" t="s">
        <v>70</v>
      </c>
      <c r="AY187" s="411" t="s">
        <v>160</v>
      </c>
    </row>
    <row r="188" spans="1:65" s="425" customFormat="1" x14ac:dyDescent="0.2">
      <c r="B188" s="426"/>
      <c r="D188" s="410" t="s">
        <v>2414</v>
      </c>
      <c r="E188" s="427" t="s">
        <v>1</v>
      </c>
      <c r="F188" s="428" t="s">
        <v>2418</v>
      </c>
      <c r="H188" s="429">
        <v>2.3039999999999998</v>
      </c>
      <c r="L188" s="426"/>
      <c r="M188" s="430"/>
      <c r="N188" s="431"/>
      <c r="O188" s="431"/>
      <c r="P188" s="431"/>
      <c r="Q188" s="431"/>
      <c r="R188" s="431"/>
      <c r="S188" s="431"/>
      <c r="T188" s="432"/>
      <c r="AT188" s="427" t="s">
        <v>2414</v>
      </c>
      <c r="AU188" s="427" t="s">
        <v>82</v>
      </c>
      <c r="AV188" s="425" t="s">
        <v>118</v>
      </c>
      <c r="AW188" s="425" t="s">
        <v>26</v>
      </c>
      <c r="AX188" s="425" t="s">
        <v>77</v>
      </c>
      <c r="AY188" s="427" t="s">
        <v>160</v>
      </c>
    </row>
    <row r="189" spans="1:65" s="12" customFormat="1" ht="22.9" customHeight="1" x14ac:dyDescent="0.2">
      <c r="B189" s="137"/>
      <c r="D189" s="138" t="s">
        <v>69</v>
      </c>
      <c r="E189" s="147" t="s">
        <v>118</v>
      </c>
      <c r="F189" s="147" t="s">
        <v>827</v>
      </c>
      <c r="J189" s="390"/>
      <c r="L189" s="137"/>
      <c r="M189" s="141"/>
      <c r="N189" s="142"/>
      <c r="O189" s="142"/>
      <c r="P189" s="143"/>
      <c r="Q189" s="142"/>
      <c r="R189" s="143"/>
      <c r="S189" s="142"/>
      <c r="T189" s="144"/>
      <c r="AR189" s="138" t="s">
        <v>77</v>
      </c>
      <c r="AT189" s="145" t="s">
        <v>69</v>
      </c>
      <c r="AU189" s="145" t="s">
        <v>77</v>
      </c>
      <c r="AY189" s="138" t="s">
        <v>160</v>
      </c>
      <c r="BK189" s="146">
        <f>SUM(BK190:BK192)</f>
        <v>0</v>
      </c>
    </row>
    <row r="190" spans="1:65" s="184" customFormat="1" ht="24.2" customHeight="1" x14ac:dyDescent="0.2">
      <c r="A190" s="272"/>
      <c r="B190" s="188"/>
      <c r="C190" s="189" t="s">
        <v>274</v>
      </c>
      <c r="D190" s="189" t="s">
        <v>162</v>
      </c>
      <c r="E190" s="151" t="s">
        <v>2479</v>
      </c>
      <c r="F190" s="152" t="s">
        <v>2480</v>
      </c>
      <c r="G190" s="153" t="s">
        <v>164</v>
      </c>
      <c r="H190" s="190">
        <v>3.391</v>
      </c>
      <c r="I190" s="191"/>
      <c r="J190" s="191"/>
      <c r="K190" s="192"/>
      <c r="L190" s="187"/>
      <c r="M190" s="193" t="s">
        <v>1</v>
      </c>
      <c r="N190" s="194"/>
      <c r="O190" s="195"/>
      <c r="P190" s="195"/>
      <c r="Q190" s="195"/>
      <c r="R190" s="195"/>
      <c r="S190" s="195"/>
      <c r="T190" s="196"/>
      <c r="U190" s="272"/>
      <c r="V190" s="272"/>
      <c r="W190" s="272"/>
      <c r="X190" s="272"/>
      <c r="Y190" s="272"/>
      <c r="Z190" s="272"/>
      <c r="AA190" s="272"/>
      <c r="AB190" s="272"/>
      <c r="AC190" s="272"/>
      <c r="AD190" s="272"/>
      <c r="AE190" s="272"/>
      <c r="AR190" s="197" t="s">
        <v>118</v>
      </c>
      <c r="AT190" s="197" t="s">
        <v>162</v>
      </c>
      <c r="AU190" s="197" t="s">
        <v>82</v>
      </c>
      <c r="AY190" s="185" t="s">
        <v>160</v>
      </c>
      <c r="BE190" s="198">
        <f>IF(N190="základná",J190,0)</f>
        <v>0</v>
      </c>
      <c r="BF190" s="198">
        <f>IF(N190="znížená",J190,0)</f>
        <v>0</v>
      </c>
      <c r="BG190" s="198">
        <f>IF(N190="zákl. prenesená",J190,0)</f>
        <v>0</v>
      </c>
      <c r="BH190" s="198">
        <f>IF(N190="zníž. prenesená",J190,0)</f>
        <v>0</v>
      </c>
      <c r="BI190" s="198">
        <f>IF(N190="nulová",J190,0)</f>
        <v>0</v>
      </c>
      <c r="BJ190" s="185" t="s">
        <v>82</v>
      </c>
      <c r="BK190" s="198">
        <f>ROUND(I190*H190,2)</f>
        <v>0</v>
      </c>
      <c r="BL190" s="185" t="s">
        <v>118</v>
      </c>
      <c r="BM190" s="197" t="s">
        <v>2481</v>
      </c>
    </row>
    <row r="191" spans="1:65" s="408" customFormat="1" x14ac:dyDescent="0.2">
      <c r="B191" s="409"/>
      <c r="D191" s="410" t="s">
        <v>2414</v>
      </c>
      <c r="E191" s="411" t="s">
        <v>1</v>
      </c>
      <c r="F191" s="412" t="s">
        <v>2518</v>
      </c>
      <c r="H191" s="413">
        <v>3.391</v>
      </c>
      <c r="L191" s="409"/>
      <c r="M191" s="414"/>
      <c r="N191" s="415"/>
      <c r="O191" s="415"/>
      <c r="P191" s="415"/>
      <c r="Q191" s="415"/>
      <c r="R191" s="415"/>
      <c r="S191" s="415"/>
      <c r="T191" s="416"/>
      <c r="AT191" s="411" t="s">
        <v>2414</v>
      </c>
      <c r="AU191" s="411" t="s">
        <v>82</v>
      </c>
      <c r="AV191" s="408" t="s">
        <v>82</v>
      </c>
      <c r="AW191" s="408" t="s">
        <v>26</v>
      </c>
      <c r="AX191" s="408" t="s">
        <v>70</v>
      </c>
      <c r="AY191" s="411" t="s">
        <v>160</v>
      </c>
    </row>
    <row r="192" spans="1:65" s="425" customFormat="1" x14ac:dyDescent="0.2">
      <c r="B192" s="426"/>
      <c r="D192" s="410" t="s">
        <v>2414</v>
      </c>
      <c r="E192" s="427" t="s">
        <v>1</v>
      </c>
      <c r="F192" s="428" t="s">
        <v>2418</v>
      </c>
      <c r="H192" s="429">
        <v>3.391</v>
      </c>
      <c r="L192" s="426"/>
      <c r="M192" s="430"/>
      <c r="N192" s="431"/>
      <c r="O192" s="431"/>
      <c r="P192" s="431"/>
      <c r="Q192" s="431"/>
      <c r="R192" s="431"/>
      <c r="S192" s="431"/>
      <c r="T192" s="432"/>
      <c r="AT192" s="427" t="s">
        <v>2414</v>
      </c>
      <c r="AU192" s="427" t="s">
        <v>82</v>
      </c>
      <c r="AV192" s="425" t="s">
        <v>118</v>
      </c>
      <c r="AW192" s="425" t="s">
        <v>26</v>
      </c>
      <c r="AX192" s="425" t="s">
        <v>77</v>
      </c>
      <c r="AY192" s="427" t="s">
        <v>160</v>
      </c>
    </row>
    <row r="193" spans="1:65" s="12" customFormat="1" ht="22.9" customHeight="1" x14ac:dyDescent="0.2">
      <c r="B193" s="137"/>
      <c r="D193" s="138" t="s">
        <v>69</v>
      </c>
      <c r="E193" s="147" t="s">
        <v>180</v>
      </c>
      <c r="F193" s="147" t="s">
        <v>1215</v>
      </c>
      <c r="J193" s="390"/>
      <c r="L193" s="137"/>
      <c r="M193" s="141"/>
      <c r="N193" s="142"/>
      <c r="O193" s="142"/>
      <c r="P193" s="143"/>
      <c r="Q193" s="142"/>
      <c r="R193" s="143"/>
      <c r="S193" s="142"/>
      <c r="T193" s="144"/>
      <c r="AR193" s="138" t="s">
        <v>77</v>
      </c>
      <c r="AT193" s="145" t="s">
        <v>69</v>
      </c>
      <c r="AU193" s="145" t="s">
        <v>77</v>
      </c>
      <c r="AY193" s="138" t="s">
        <v>160</v>
      </c>
      <c r="BK193" s="146">
        <f>SUM(BK194:BK202)</f>
        <v>0</v>
      </c>
    </row>
    <row r="194" spans="1:65" s="184" customFormat="1" ht="24.2" customHeight="1" x14ac:dyDescent="0.2">
      <c r="A194" s="272"/>
      <c r="B194" s="188"/>
      <c r="C194" s="189" t="s">
        <v>276</v>
      </c>
      <c r="D194" s="189" t="s">
        <v>162</v>
      </c>
      <c r="E194" s="151" t="s">
        <v>2483</v>
      </c>
      <c r="F194" s="152" t="s">
        <v>2484</v>
      </c>
      <c r="G194" s="153" t="s">
        <v>295</v>
      </c>
      <c r="H194" s="190">
        <v>30.83</v>
      </c>
      <c r="I194" s="191"/>
      <c r="J194" s="191"/>
      <c r="K194" s="192"/>
      <c r="L194" s="187"/>
      <c r="M194" s="193" t="s">
        <v>1</v>
      </c>
      <c r="N194" s="194"/>
      <c r="O194" s="195"/>
      <c r="P194" s="195"/>
      <c r="Q194" s="195"/>
      <c r="R194" s="195"/>
      <c r="S194" s="195"/>
      <c r="T194" s="196"/>
      <c r="U194" s="272"/>
      <c r="V194" s="272"/>
      <c r="W194" s="272"/>
      <c r="X194" s="272"/>
      <c r="Y194" s="272"/>
      <c r="Z194" s="272"/>
      <c r="AA194" s="272"/>
      <c r="AB194" s="272"/>
      <c r="AC194" s="272"/>
      <c r="AD194" s="272"/>
      <c r="AE194" s="272"/>
      <c r="AR194" s="197" t="s">
        <v>118</v>
      </c>
      <c r="AT194" s="197" t="s">
        <v>162</v>
      </c>
      <c r="AU194" s="197" t="s">
        <v>82</v>
      </c>
      <c r="AY194" s="185" t="s">
        <v>160</v>
      </c>
      <c r="BE194" s="198">
        <f>IF(N194="základná",J194,0)</f>
        <v>0</v>
      </c>
      <c r="BF194" s="198">
        <f>IF(N194="znížená",J194,0)</f>
        <v>0</v>
      </c>
      <c r="BG194" s="198">
        <f>IF(N194="zákl. prenesená",J194,0)</f>
        <v>0</v>
      </c>
      <c r="BH194" s="198">
        <f>IF(N194="zníž. prenesená",J194,0)</f>
        <v>0</v>
      </c>
      <c r="BI194" s="198">
        <f>IF(N194="nulová",J194,0)</f>
        <v>0</v>
      </c>
      <c r="BJ194" s="185" t="s">
        <v>82</v>
      </c>
      <c r="BK194" s="198">
        <f>ROUND(I194*H194,2)</f>
        <v>0</v>
      </c>
      <c r="BL194" s="185" t="s">
        <v>118</v>
      </c>
      <c r="BM194" s="197" t="s">
        <v>2519</v>
      </c>
    </row>
    <row r="195" spans="1:65" s="408" customFormat="1" x14ac:dyDescent="0.2">
      <c r="B195" s="409"/>
      <c r="D195" s="410" t="s">
        <v>2414</v>
      </c>
      <c r="E195" s="411" t="s">
        <v>1</v>
      </c>
      <c r="F195" s="412" t="s">
        <v>2520</v>
      </c>
      <c r="H195" s="413">
        <v>30.83</v>
      </c>
      <c r="L195" s="409"/>
      <c r="M195" s="414"/>
      <c r="N195" s="415"/>
      <c r="O195" s="415"/>
      <c r="P195" s="415"/>
      <c r="Q195" s="415"/>
      <c r="R195" s="415"/>
      <c r="S195" s="415"/>
      <c r="T195" s="416"/>
      <c r="AT195" s="411" t="s">
        <v>2414</v>
      </c>
      <c r="AU195" s="411" t="s">
        <v>82</v>
      </c>
      <c r="AV195" s="408" t="s">
        <v>82</v>
      </c>
      <c r="AW195" s="408" t="s">
        <v>26</v>
      </c>
      <c r="AX195" s="408" t="s">
        <v>70</v>
      </c>
      <c r="AY195" s="411" t="s">
        <v>160</v>
      </c>
    </row>
    <row r="196" spans="1:65" s="425" customFormat="1" x14ac:dyDescent="0.2">
      <c r="B196" s="426"/>
      <c r="D196" s="410" t="s">
        <v>2414</v>
      </c>
      <c r="E196" s="427" t="s">
        <v>1</v>
      </c>
      <c r="F196" s="428" t="s">
        <v>2418</v>
      </c>
      <c r="H196" s="429">
        <v>30.83</v>
      </c>
      <c r="L196" s="426"/>
      <c r="M196" s="430"/>
      <c r="N196" s="431"/>
      <c r="O196" s="431"/>
      <c r="P196" s="431"/>
      <c r="Q196" s="431"/>
      <c r="R196" s="431"/>
      <c r="S196" s="431"/>
      <c r="T196" s="432"/>
      <c r="AT196" s="427" t="s">
        <v>2414</v>
      </c>
      <c r="AU196" s="427" t="s">
        <v>82</v>
      </c>
      <c r="AV196" s="425" t="s">
        <v>118</v>
      </c>
      <c r="AW196" s="425" t="s">
        <v>26</v>
      </c>
      <c r="AX196" s="425" t="s">
        <v>77</v>
      </c>
      <c r="AY196" s="427" t="s">
        <v>160</v>
      </c>
    </row>
    <row r="197" spans="1:65" s="184" customFormat="1" ht="24.2" customHeight="1" x14ac:dyDescent="0.2">
      <c r="A197" s="272"/>
      <c r="B197" s="188"/>
      <c r="C197" s="189" t="s">
        <v>279</v>
      </c>
      <c r="D197" s="189" t="s">
        <v>162</v>
      </c>
      <c r="E197" s="151" t="s">
        <v>2490</v>
      </c>
      <c r="F197" s="152" t="s">
        <v>2491</v>
      </c>
      <c r="G197" s="153" t="s">
        <v>164</v>
      </c>
      <c r="H197" s="190">
        <v>10.692</v>
      </c>
      <c r="I197" s="191"/>
      <c r="J197" s="191"/>
      <c r="K197" s="192"/>
      <c r="L197" s="187"/>
      <c r="M197" s="193" t="s">
        <v>1</v>
      </c>
      <c r="N197" s="194"/>
      <c r="O197" s="195"/>
      <c r="P197" s="195"/>
      <c r="Q197" s="195"/>
      <c r="R197" s="195"/>
      <c r="S197" s="195"/>
      <c r="T197" s="196"/>
      <c r="U197" s="272"/>
      <c r="V197" s="272"/>
      <c r="W197" s="272"/>
      <c r="X197" s="272"/>
      <c r="Y197" s="272"/>
      <c r="Z197" s="272"/>
      <c r="AA197" s="272"/>
      <c r="AB197" s="272"/>
      <c r="AC197" s="272"/>
      <c r="AD197" s="272"/>
      <c r="AE197" s="272"/>
      <c r="AR197" s="197" t="s">
        <v>118</v>
      </c>
      <c r="AT197" s="197" t="s">
        <v>162</v>
      </c>
      <c r="AU197" s="197" t="s">
        <v>82</v>
      </c>
      <c r="AY197" s="185" t="s">
        <v>160</v>
      </c>
      <c r="BE197" s="198">
        <f>IF(N197="základná",J197,0)</f>
        <v>0</v>
      </c>
      <c r="BF197" s="198">
        <f>IF(N197="znížená",J197,0)</f>
        <v>0</v>
      </c>
      <c r="BG197" s="198">
        <f>IF(N197="zákl. prenesená",J197,0)</f>
        <v>0</v>
      </c>
      <c r="BH197" s="198">
        <f>IF(N197="zníž. prenesená",J197,0)</f>
        <v>0</v>
      </c>
      <c r="BI197" s="198">
        <f>IF(N197="nulová",J197,0)</f>
        <v>0</v>
      </c>
      <c r="BJ197" s="185" t="s">
        <v>82</v>
      </c>
      <c r="BK197" s="198">
        <f>ROUND(I197*H197,2)</f>
        <v>0</v>
      </c>
      <c r="BL197" s="185" t="s">
        <v>118</v>
      </c>
      <c r="BM197" s="197" t="s">
        <v>2521</v>
      </c>
    </row>
    <row r="198" spans="1:65" s="408" customFormat="1" x14ac:dyDescent="0.2">
      <c r="B198" s="409"/>
      <c r="D198" s="410" t="s">
        <v>2414</v>
      </c>
      <c r="E198" s="411" t="s">
        <v>1</v>
      </c>
      <c r="F198" s="412" t="s">
        <v>2522</v>
      </c>
      <c r="H198" s="413">
        <v>10.692</v>
      </c>
      <c r="L198" s="409"/>
      <c r="M198" s="414"/>
      <c r="N198" s="415"/>
      <c r="O198" s="415"/>
      <c r="P198" s="415"/>
      <c r="Q198" s="415"/>
      <c r="R198" s="415"/>
      <c r="S198" s="415"/>
      <c r="T198" s="416"/>
      <c r="AT198" s="411" t="s">
        <v>2414</v>
      </c>
      <c r="AU198" s="411" t="s">
        <v>82</v>
      </c>
      <c r="AV198" s="408" t="s">
        <v>82</v>
      </c>
      <c r="AW198" s="408" t="s">
        <v>26</v>
      </c>
      <c r="AX198" s="408" t="s">
        <v>70</v>
      </c>
      <c r="AY198" s="411" t="s">
        <v>160</v>
      </c>
    </row>
    <row r="199" spans="1:65" s="425" customFormat="1" x14ac:dyDescent="0.2">
      <c r="B199" s="426"/>
      <c r="D199" s="410" t="s">
        <v>2414</v>
      </c>
      <c r="E199" s="427" t="s">
        <v>1</v>
      </c>
      <c r="F199" s="428" t="s">
        <v>2418</v>
      </c>
      <c r="H199" s="429">
        <v>10.692</v>
      </c>
      <c r="L199" s="426"/>
      <c r="M199" s="430"/>
      <c r="N199" s="431"/>
      <c r="O199" s="431"/>
      <c r="P199" s="431"/>
      <c r="Q199" s="431"/>
      <c r="R199" s="431"/>
      <c r="S199" s="431"/>
      <c r="T199" s="432"/>
      <c r="AT199" s="427" t="s">
        <v>2414</v>
      </c>
      <c r="AU199" s="427" t="s">
        <v>82</v>
      </c>
      <c r="AV199" s="425" t="s">
        <v>118</v>
      </c>
      <c r="AW199" s="425" t="s">
        <v>26</v>
      </c>
      <c r="AX199" s="425" t="s">
        <v>77</v>
      </c>
      <c r="AY199" s="427" t="s">
        <v>160</v>
      </c>
    </row>
    <row r="200" spans="1:65" s="184" customFormat="1" ht="39.75" customHeight="1" x14ac:dyDescent="0.2">
      <c r="A200" s="272"/>
      <c r="B200" s="188"/>
      <c r="C200" s="167" t="s">
        <v>281</v>
      </c>
      <c r="D200" s="167" t="s">
        <v>261</v>
      </c>
      <c r="E200" s="168" t="s">
        <v>2523</v>
      </c>
      <c r="F200" s="169" t="s">
        <v>2524</v>
      </c>
      <c r="G200" s="170" t="s">
        <v>2495</v>
      </c>
      <c r="H200" s="171">
        <v>1</v>
      </c>
      <c r="I200" s="172"/>
      <c r="J200" s="172"/>
      <c r="K200" s="173"/>
      <c r="L200" s="174"/>
      <c r="M200" s="175" t="s">
        <v>1</v>
      </c>
      <c r="N200" s="176"/>
      <c r="O200" s="195"/>
      <c r="P200" s="195"/>
      <c r="Q200" s="195"/>
      <c r="R200" s="195"/>
      <c r="S200" s="195"/>
      <c r="T200" s="196"/>
      <c r="U200" s="272"/>
      <c r="V200" s="272"/>
      <c r="W200" s="272"/>
      <c r="X200" s="272"/>
      <c r="Y200" s="272"/>
      <c r="Z200" s="272"/>
      <c r="AA200" s="272"/>
      <c r="AB200" s="272"/>
      <c r="AC200" s="272"/>
      <c r="AD200" s="272"/>
      <c r="AE200" s="272"/>
      <c r="AR200" s="197" t="s">
        <v>180</v>
      </c>
      <c r="AT200" s="197" t="s">
        <v>261</v>
      </c>
      <c r="AU200" s="197" t="s">
        <v>82</v>
      </c>
      <c r="AY200" s="185" t="s">
        <v>160</v>
      </c>
      <c r="BE200" s="198">
        <f>IF(N200="základná",J200,0)</f>
        <v>0</v>
      </c>
      <c r="BF200" s="198">
        <f>IF(N200="znížená",J200,0)</f>
        <v>0</v>
      </c>
      <c r="BG200" s="198">
        <f>IF(N200="zákl. prenesená",J200,0)</f>
        <v>0</v>
      </c>
      <c r="BH200" s="198">
        <f>IF(N200="zníž. prenesená",J200,0)</f>
        <v>0</v>
      </c>
      <c r="BI200" s="198">
        <f>IF(N200="nulová",J200,0)</f>
        <v>0</v>
      </c>
      <c r="BJ200" s="185" t="s">
        <v>82</v>
      </c>
      <c r="BK200" s="198">
        <f>ROUND(I200*H200,2)</f>
        <v>0</v>
      </c>
      <c r="BL200" s="185" t="s">
        <v>118</v>
      </c>
      <c r="BM200" s="197" t="s">
        <v>2525</v>
      </c>
    </row>
    <row r="201" spans="1:65" s="184" customFormat="1" ht="33" customHeight="1" x14ac:dyDescent="0.2">
      <c r="A201" s="272"/>
      <c r="B201" s="188"/>
      <c r="C201" s="189" t="s">
        <v>284</v>
      </c>
      <c r="D201" s="189" t="s">
        <v>162</v>
      </c>
      <c r="E201" s="151" t="s">
        <v>2496</v>
      </c>
      <c r="F201" s="152" t="s">
        <v>2497</v>
      </c>
      <c r="G201" s="153" t="s">
        <v>266</v>
      </c>
      <c r="H201" s="190">
        <v>1</v>
      </c>
      <c r="I201" s="191"/>
      <c r="J201" s="191"/>
      <c r="K201" s="192"/>
      <c r="L201" s="187"/>
      <c r="M201" s="193" t="s">
        <v>1</v>
      </c>
      <c r="N201" s="194"/>
      <c r="O201" s="195"/>
      <c r="P201" s="195"/>
      <c r="Q201" s="195"/>
      <c r="R201" s="195"/>
      <c r="S201" s="195"/>
      <c r="T201" s="196"/>
      <c r="U201" s="272"/>
      <c r="V201" s="272"/>
      <c r="W201" s="272"/>
      <c r="X201" s="272"/>
      <c r="Y201" s="272"/>
      <c r="Z201" s="272"/>
      <c r="AA201" s="272"/>
      <c r="AB201" s="272"/>
      <c r="AC201" s="272"/>
      <c r="AD201" s="272"/>
      <c r="AE201" s="272"/>
      <c r="AR201" s="197" t="s">
        <v>118</v>
      </c>
      <c r="AT201" s="197" t="s">
        <v>162</v>
      </c>
      <c r="AU201" s="197" t="s">
        <v>82</v>
      </c>
      <c r="AY201" s="185" t="s">
        <v>160</v>
      </c>
      <c r="BE201" s="198">
        <f>IF(N201="základná",J201,0)</f>
        <v>0</v>
      </c>
      <c r="BF201" s="198">
        <f>IF(N201="znížená",J201,0)</f>
        <v>0</v>
      </c>
      <c r="BG201" s="198">
        <f>IF(N201="zákl. prenesená",J201,0)</f>
        <v>0</v>
      </c>
      <c r="BH201" s="198">
        <f>IF(N201="zníž. prenesená",J201,0)</f>
        <v>0</v>
      </c>
      <c r="BI201" s="198">
        <f>IF(N201="nulová",J201,0)</f>
        <v>0</v>
      </c>
      <c r="BJ201" s="185" t="s">
        <v>82</v>
      </c>
      <c r="BK201" s="198">
        <f>ROUND(I201*H201,2)</f>
        <v>0</v>
      </c>
      <c r="BL201" s="185" t="s">
        <v>118</v>
      </c>
      <c r="BM201" s="197" t="s">
        <v>2526</v>
      </c>
    </row>
    <row r="202" spans="1:65" s="184" customFormat="1" ht="24.2" customHeight="1" x14ac:dyDescent="0.2">
      <c r="A202" s="272"/>
      <c r="B202" s="188"/>
      <c r="C202" s="167" t="s">
        <v>287</v>
      </c>
      <c r="D202" s="167" t="s">
        <v>261</v>
      </c>
      <c r="E202" s="168" t="s">
        <v>2527</v>
      </c>
      <c r="F202" s="169" t="s">
        <v>2499</v>
      </c>
      <c r="G202" s="170" t="s">
        <v>266</v>
      </c>
      <c r="H202" s="171">
        <v>1</v>
      </c>
      <c r="I202" s="172"/>
      <c r="J202" s="172"/>
      <c r="K202" s="173"/>
      <c r="L202" s="174"/>
      <c r="M202" s="175" t="s">
        <v>1</v>
      </c>
      <c r="N202" s="176"/>
      <c r="O202" s="195"/>
      <c r="P202" s="195"/>
      <c r="Q202" s="195"/>
      <c r="R202" s="195"/>
      <c r="S202" s="195"/>
      <c r="T202" s="196"/>
      <c r="U202" s="272"/>
      <c r="V202" s="272"/>
      <c r="W202" s="272"/>
      <c r="X202" s="272"/>
      <c r="Y202" s="272"/>
      <c r="Z202" s="272"/>
      <c r="AA202" s="272"/>
      <c r="AB202" s="272"/>
      <c r="AC202" s="272"/>
      <c r="AD202" s="272"/>
      <c r="AE202" s="272"/>
      <c r="AR202" s="197" t="s">
        <v>180</v>
      </c>
      <c r="AT202" s="197" t="s">
        <v>261</v>
      </c>
      <c r="AU202" s="197" t="s">
        <v>82</v>
      </c>
      <c r="AY202" s="185" t="s">
        <v>160</v>
      </c>
      <c r="BE202" s="198">
        <f>IF(N202="základná",J202,0)</f>
        <v>0</v>
      </c>
      <c r="BF202" s="198">
        <f>IF(N202="znížená",J202,0)</f>
        <v>0</v>
      </c>
      <c r="BG202" s="198">
        <f>IF(N202="zákl. prenesená",J202,0)</f>
        <v>0</v>
      </c>
      <c r="BH202" s="198">
        <f>IF(N202="zníž. prenesená",J202,0)</f>
        <v>0</v>
      </c>
      <c r="BI202" s="198">
        <f>IF(N202="nulová",J202,0)</f>
        <v>0</v>
      </c>
      <c r="BJ202" s="185" t="s">
        <v>82</v>
      </c>
      <c r="BK202" s="198">
        <f>ROUND(I202*H202,2)</f>
        <v>0</v>
      </c>
      <c r="BL202" s="185" t="s">
        <v>118</v>
      </c>
      <c r="BM202" s="197" t="s">
        <v>2528</v>
      </c>
    </row>
    <row r="203" spans="1:65" s="12" customFormat="1" ht="22.9" customHeight="1" x14ac:dyDescent="0.2">
      <c r="B203" s="137"/>
      <c r="D203" s="138" t="s">
        <v>69</v>
      </c>
      <c r="E203" s="147" t="s">
        <v>214</v>
      </c>
      <c r="F203" s="147" t="s">
        <v>215</v>
      </c>
      <c r="J203" s="390"/>
      <c r="L203" s="137"/>
      <c r="M203" s="141"/>
      <c r="N203" s="142"/>
      <c r="O203" s="142"/>
      <c r="P203" s="143"/>
      <c r="Q203" s="142"/>
      <c r="R203" s="143"/>
      <c r="S203" s="142"/>
      <c r="T203" s="144"/>
      <c r="AR203" s="138" t="s">
        <v>77</v>
      </c>
      <c r="AT203" s="145" t="s">
        <v>69</v>
      </c>
      <c r="AU203" s="145" t="s">
        <v>77</v>
      </c>
      <c r="AY203" s="138" t="s">
        <v>160</v>
      </c>
      <c r="BK203" s="146">
        <f>BK204</f>
        <v>0</v>
      </c>
    </row>
    <row r="204" spans="1:65" s="184" customFormat="1" ht="33" customHeight="1" x14ac:dyDescent="0.2">
      <c r="A204" s="272"/>
      <c r="B204" s="188"/>
      <c r="C204" s="189" t="s">
        <v>290</v>
      </c>
      <c r="D204" s="189" t="s">
        <v>162</v>
      </c>
      <c r="E204" s="151" t="s">
        <v>2500</v>
      </c>
      <c r="F204" s="152" t="s">
        <v>2501</v>
      </c>
      <c r="G204" s="153" t="s">
        <v>219</v>
      </c>
      <c r="H204" s="190">
        <v>62.47</v>
      </c>
      <c r="I204" s="191"/>
      <c r="J204" s="191"/>
      <c r="K204" s="192"/>
      <c r="L204" s="187"/>
      <c r="M204" s="163" t="s">
        <v>1</v>
      </c>
      <c r="N204" s="164"/>
      <c r="O204" s="165"/>
      <c r="P204" s="165"/>
      <c r="Q204" s="165"/>
      <c r="R204" s="165"/>
      <c r="S204" s="165"/>
      <c r="T204" s="166"/>
      <c r="U204" s="272"/>
      <c r="V204" s="272"/>
      <c r="W204" s="272"/>
      <c r="X204" s="272"/>
      <c r="Y204" s="272"/>
      <c r="Z204" s="272"/>
      <c r="AA204" s="272"/>
      <c r="AB204" s="272"/>
      <c r="AC204" s="272"/>
      <c r="AD204" s="272"/>
      <c r="AE204" s="272"/>
      <c r="AR204" s="197" t="s">
        <v>118</v>
      </c>
      <c r="AT204" s="197" t="s">
        <v>162</v>
      </c>
      <c r="AU204" s="197" t="s">
        <v>82</v>
      </c>
      <c r="AY204" s="185" t="s">
        <v>160</v>
      </c>
      <c r="BE204" s="198">
        <f>IF(N204="základná",J204,0)</f>
        <v>0</v>
      </c>
      <c r="BF204" s="198">
        <f>IF(N204="znížená",J204,0)</f>
        <v>0</v>
      </c>
      <c r="BG204" s="198">
        <f>IF(N204="zákl. prenesená",J204,0)</f>
        <v>0</v>
      </c>
      <c r="BH204" s="198">
        <f>IF(N204="zníž. prenesená",J204,0)</f>
        <v>0</v>
      </c>
      <c r="BI204" s="198">
        <f>IF(N204="nulová",J204,0)</f>
        <v>0</v>
      </c>
      <c r="BJ204" s="185" t="s">
        <v>82</v>
      </c>
      <c r="BK204" s="198">
        <f>ROUND(I204*H204,2)</f>
        <v>0</v>
      </c>
      <c r="BL204" s="185" t="s">
        <v>118</v>
      </c>
      <c r="BM204" s="197" t="s">
        <v>2502</v>
      </c>
    </row>
    <row r="205" spans="1:65" s="184" customFormat="1" ht="6.95" customHeight="1" x14ac:dyDescent="0.2">
      <c r="A205" s="272"/>
      <c r="B205" s="44"/>
      <c r="C205" s="45"/>
      <c r="D205" s="45"/>
      <c r="E205" s="45"/>
      <c r="F205" s="45"/>
      <c r="G205" s="45"/>
      <c r="H205" s="45"/>
      <c r="I205" s="45"/>
      <c r="J205" s="45"/>
      <c r="K205" s="45"/>
      <c r="L205" s="187"/>
      <c r="M205" s="272"/>
      <c r="O205" s="272"/>
      <c r="P205" s="272"/>
      <c r="Q205" s="272"/>
      <c r="R205" s="272"/>
      <c r="S205" s="272"/>
      <c r="T205" s="272"/>
      <c r="U205" s="272"/>
      <c r="V205" s="272"/>
      <c r="W205" s="272"/>
      <c r="X205" s="272"/>
      <c r="Y205" s="272"/>
      <c r="Z205" s="272"/>
      <c r="AA205" s="272"/>
      <c r="AB205" s="272"/>
      <c r="AC205" s="272"/>
      <c r="AD205" s="272"/>
      <c r="AE205" s="272"/>
    </row>
  </sheetData>
  <autoFilter ref="C131:K204"/>
  <mergeCells count="12">
    <mergeCell ref="D91:G91"/>
    <mergeCell ref="D93:G93"/>
    <mergeCell ref="D122:G122"/>
    <mergeCell ref="D124:G124"/>
    <mergeCell ref="D89:G89"/>
    <mergeCell ref="D120:G120"/>
    <mergeCell ref="E29:H29"/>
    <mergeCell ref="L2:V2"/>
    <mergeCell ref="E7:H7"/>
    <mergeCell ref="E9:H9"/>
    <mergeCell ref="E11:H11"/>
    <mergeCell ref="E20:H20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03"/>
  <sheetViews>
    <sheetView showGridLines="0" workbookViewId="0">
      <selection activeCell="D378" sqref="D378"/>
    </sheetView>
  </sheetViews>
  <sheetFormatPr defaultRowHeight="11.25" x14ac:dyDescent="0.2"/>
  <cols>
    <col min="1" max="1" width="8.33203125" style="445" customWidth="1"/>
    <col min="2" max="2" width="1.6640625" style="445" customWidth="1"/>
    <col min="3" max="3" width="25" style="445" customWidth="1"/>
    <col min="4" max="4" width="75.83203125" style="445" customWidth="1"/>
    <col min="5" max="5" width="13.33203125" style="445" customWidth="1"/>
    <col min="6" max="6" width="20" style="445" customWidth="1"/>
    <col min="7" max="7" width="1.6640625" style="445" customWidth="1"/>
    <col min="8" max="8" width="8.33203125" style="445" customWidth="1"/>
    <col min="9" max="16384" width="9.33203125" style="445"/>
  </cols>
  <sheetData>
    <row r="1" spans="1:8" ht="11.25" customHeight="1" x14ac:dyDescent="0.2"/>
    <row r="2" spans="1:8" ht="36.950000000000003" customHeight="1" x14ac:dyDescent="0.2"/>
    <row r="3" spans="1:8" ht="6.95" customHeight="1" x14ac:dyDescent="0.2">
      <c r="B3" s="15"/>
      <c r="C3" s="16"/>
      <c r="D3" s="16"/>
      <c r="E3" s="16"/>
      <c r="F3" s="16"/>
      <c r="G3" s="16"/>
      <c r="H3" s="17"/>
    </row>
    <row r="4" spans="1:8" ht="24.95" customHeight="1" x14ac:dyDescent="0.2">
      <c r="B4" s="17"/>
      <c r="C4" s="18" t="s">
        <v>2546</v>
      </c>
      <c r="H4" s="17"/>
    </row>
    <row r="5" spans="1:8" ht="12" customHeight="1" x14ac:dyDescent="0.2">
      <c r="B5" s="17"/>
      <c r="C5" s="20" t="s">
        <v>11</v>
      </c>
      <c r="D5" s="597" t="s">
        <v>12</v>
      </c>
      <c r="E5" s="594"/>
      <c r="F5" s="594"/>
      <c r="H5" s="17"/>
    </row>
    <row r="6" spans="1:8" ht="36.950000000000003" customHeight="1" x14ac:dyDescent="0.2">
      <c r="B6" s="17"/>
      <c r="C6" s="22" t="s">
        <v>13</v>
      </c>
      <c r="D6" s="596" t="s">
        <v>2547</v>
      </c>
      <c r="E6" s="594"/>
      <c r="F6" s="594"/>
      <c r="H6" s="17"/>
    </row>
    <row r="7" spans="1:8" ht="16.5" customHeight="1" x14ac:dyDescent="0.2">
      <c r="B7" s="17"/>
      <c r="C7" s="446" t="s">
        <v>18</v>
      </c>
      <c r="D7" s="444" t="str">
        <f>'[1]Rekapitulácia stavby'!AN8</f>
        <v>29. 5. 2023</v>
      </c>
      <c r="H7" s="17"/>
    </row>
    <row r="8" spans="1:8" s="184" customFormat="1" ht="10.9" customHeight="1" x14ac:dyDescent="0.2">
      <c r="A8" s="447"/>
      <c r="B8" s="187"/>
      <c r="C8" s="447"/>
      <c r="D8" s="447"/>
      <c r="E8" s="447"/>
      <c r="F8" s="447"/>
      <c r="G8" s="447"/>
      <c r="H8" s="187"/>
    </row>
    <row r="9" spans="1:8" s="11" customFormat="1" ht="29.25" customHeight="1" x14ac:dyDescent="0.2">
      <c r="A9" s="126"/>
      <c r="B9" s="127"/>
      <c r="C9" s="128" t="s">
        <v>51</v>
      </c>
      <c r="D9" s="129" t="s">
        <v>52</v>
      </c>
      <c r="E9" s="129" t="s">
        <v>148</v>
      </c>
      <c r="F9" s="130" t="s">
        <v>2548</v>
      </c>
      <c r="G9" s="126"/>
      <c r="H9" s="127"/>
    </row>
    <row r="10" spans="1:8" s="184" customFormat="1" ht="26.45" customHeight="1" x14ac:dyDescent="0.2">
      <c r="A10" s="447"/>
      <c r="B10" s="187"/>
      <c r="C10" s="448" t="s">
        <v>2549</v>
      </c>
      <c r="D10" s="448" t="s">
        <v>86</v>
      </c>
      <c r="E10" s="447"/>
      <c r="F10" s="447"/>
      <c r="G10" s="447"/>
      <c r="H10" s="187"/>
    </row>
    <row r="11" spans="1:8" s="184" customFormat="1" ht="16.899999999999999" customHeight="1" x14ac:dyDescent="0.2">
      <c r="A11" s="447"/>
      <c r="B11" s="187"/>
      <c r="C11" s="449" t="s">
        <v>2550</v>
      </c>
      <c r="D11" s="450" t="s">
        <v>1</v>
      </c>
      <c r="E11" s="451" t="s">
        <v>1</v>
      </c>
      <c r="F11" s="452">
        <v>2080.3829999999998</v>
      </c>
      <c r="G11" s="447"/>
      <c r="H11" s="187"/>
    </row>
    <row r="12" spans="1:8" s="184" customFormat="1" ht="16.899999999999999" customHeight="1" x14ac:dyDescent="0.2">
      <c r="A12" s="447"/>
      <c r="B12" s="187"/>
      <c r="C12" s="453" t="s">
        <v>1</v>
      </c>
      <c r="D12" s="453" t="s">
        <v>2551</v>
      </c>
      <c r="E12" s="185" t="s">
        <v>1</v>
      </c>
      <c r="F12" s="454">
        <v>0</v>
      </c>
      <c r="G12" s="447"/>
      <c r="H12" s="187"/>
    </row>
    <row r="13" spans="1:8" s="184" customFormat="1" ht="16.899999999999999" customHeight="1" x14ac:dyDescent="0.2">
      <c r="A13" s="447"/>
      <c r="B13" s="187"/>
      <c r="C13" s="453" t="s">
        <v>1</v>
      </c>
      <c r="D13" s="453" t="s">
        <v>2552</v>
      </c>
      <c r="E13" s="185" t="s">
        <v>1</v>
      </c>
      <c r="F13" s="454">
        <v>0</v>
      </c>
      <c r="G13" s="447"/>
      <c r="H13" s="187"/>
    </row>
    <row r="14" spans="1:8" s="184" customFormat="1" ht="16.899999999999999" customHeight="1" x14ac:dyDescent="0.2">
      <c r="A14" s="447"/>
      <c r="B14" s="187"/>
      <c r="C14" s="453" t="s">
        <v>1</v>
      </c>
      <c r="D14" s="453" t="s">
        <v>2553</v>
      </c>
      <c r="E14" s="185" t="s">
        <v>1</v>
      </c>
      <c r="F14" s="454">
        <v>897.36</v>
      </c>
      <c r="G14" s="447"/>
      <c r="H14" s="187"/>
    </row>
    <row r="15" spans="1:8" s="184" customFormat="1" ht="16.899999999999999" customHeight="1" x14ac:dyDescent="0.2">
      <c r="A15" s="447"/>
      <c r="B15" s="187"/>
      <c r="C15" s="453" t="s">
        <v>1</v>
      </c>
      <c r="D15" s="453" t="s">
        <v>2554</v>
      </c>
      <c r="E15" s="185" t="s">
        <v>1</v>
      </c>
      <c r="F15" s="454">
        <v>0</v>
      </c>
      <c r="G15" s="447"/>
      <c r="H15" s="187"/>
    </row>
    <row r="16" spans="1:8" s="184" customFormat="1" ht="16.899999999999999" customHeight="1" x14ac:dyDescent="0.2">
      <c r="A16" s="447"/>
      <c r="B16" s="187"/>
      <c r="C16" s="453" t="s">
        <v>1</v>
      </c>
      <c r="D16" s="453" t="s">
        <v>2555</v>
      </c>
      <c r="E16" s="185" t="s">
        <v>1</v>
      </c>
      <c r="F16" s="454">
        <v>265.786</v>
      </c>
      <c r="G16" s="447"/>
      <c r="H16" s="187"/>
    </row>
    <row r="17" spans="1:8" s="184" customFormat="1" ht="16.899999999999999" customHeight="1" x14ac:dyDescent="0.2">
      <c r="A17" s="447"/>
      <c r="B17" s="187"/>
      <c r="C17" s="453" t="s">
        <v>1</v>
      </c>
      <c r="D17" s="453" t="s">
        <v>2556</v>
      </c>
      <c r="E17" s="185" t="s">
        <v>1</v>
      </c>
      <c r="F17" s="454">
        <v>0</v>
      </c>
      <c r="G17" s="447"/>
      <c r="H17" s="187"/>
    </row>
    <row r="18" spans="1:8" s="184" customFormat="1" ht="16.899999999999999" customHeight="1" x14ac:dyDescent="0.2">
      <c r="A18" s="447"/>
      <c r="B18" s="187"/>
      <c r="C18" s="453" t="s">
        <v>1</v>
      </c>
      <c r="D18" s="453" t="s">
        <v>2557</v>
      </c>
      <c r="E18" s="185" t="s">
        <v>1</v>
      </c>
      <c r="F18" s="454">
        <v>917.23699999999997</v>
      </c>
      <c r="G18" s="447"/>
      <c r="H18" s="187"/>
    </row>
    <row r="19" spans="1:8" s="184" customFormat="1" ht="16.899999999999999" customHeight="1" x14ac:dyDescent="0.2">
      <c r="A19" s="447"/>
      <c r="B19" s="187"/>
      <c r="C19" s="453" t="s">
        <v>2550</v>
      </c>
      <c r="D19" s="453" t="s">
        <v>2418</v>
      </c>
      <c r="E19" s="185" t="s">
        <v>1</v>
      </c>
      <c r="F19" s="454">
        <v>2080.3829999999998</v>
      </c>
      <c r="G19" s="447"/>
      <c r="H19" s="187"/>
    </row>
    <row r="20" spans="1:8" s="184" customFormat="1" ht="16.899999999999999" customHeight="1" x14ac:dyDescent="0.2">
      <c r="A20" s="447"/>
      <c r="B20" s="187"/>
      <c r="C20" s="455" t="s">
        <v>2558</v>
      </c>
      <c r="D20" s="447"/>
      <c r="E20" s="447"/>
      <c r="F20" s="447"/>
      <c r="G20" s="447"/>
      <c r="H20" s="187"/>
    </row>
    <row r="21" spans="1:8" s="184" customFormat="1" ht="22.5" x14ac:dyDescent="0.2">
      <c r="A21" s="447"/>
      <c r="B21" s="187"/>
      <c r="C21" s="453" t="s">
        <v>197</v>
      </c>
      <c r="D21" s="453" t="s">
        <v>198</v>
      </c>
      <c r="E21" s="185" t="s">
        <v>168</v>
      </c>
      <c r="F21" s="454">
        <v>2080.3829999999998</v>
      </c>
      <c r="G21" s="447"/>
      <c r="H21" s="187"/>
    </row>
    <row r="22" spans="1:8" s="184" customFormat="1" ht="22.5" x14ac:dyDescent="0.2">
      <c r="A22" s="447"/>
      <c r="B22" s="187"/>
      <c r="C22" s="453" t="s">
        <v>200</v>
      </c>
      <c r="D22" s="453" t="s">
        <v>201</v>
      </c>
      <c r="E22" s="185" t="s">
        <v>168</v>
      </c>
      <c r="F22" s="454">
        <v>4160.7659999999996</v>
      </c>
      <c r="G22" s="447"/>
      <c r="H22" s="187"/>
    </row>
    <row r="23" spans="1:8" s="184" customFormat="1" ht="22.5" x14ac:dyDescent="0.2">
      <c r="A23" s="447"/>
      <c r="B23" s="187"/>
      <c r="C23" s="453" t="s">
        <v>203</v>
      </c>
      <c r="D23" s="453" t="s">
        <v>204</v>
      </c>
      <c r="E23" s="185" t="s">
        <v>168</v>
      </c>
      <c r="F23" s="454">
        <v>2080.3829999999998</v>
      </c>
      <c r="G23" s="447"/>
      <c r="H23" s="187"/>
    </row>
    <row r="24" spans="1:8" s="184" customFormat="1" ht="16.899999999999999" customHeight="1" x14ac:dyDescent="0.2">
      <c r="A24" s="447"/>
      <c r="B24" s="187"/>
      <c r="C24" s="453" t="s">
        <v>209</v>
      </c>
      <c r="D24" s="453" t="s">
        <v>210</v>
      </c>
      <c r="E24" s="185" t="s">
        <v>168</v>
      </c>
      <c r="F24" s="454">
        <v>2080.3829999999998</v>
      </c>
      <c r="G24" s="447"/>
      <c r="H24" s="187"/>
    </row>
    <row r="25" spans="1:8" s="184" customFormat="1" ht="16.899999999999999" customHeight="1" x14ac:dyDescent="0.2">
      <c r="A25" s="447"/>
      <c r="B25" s="187"/>
      <c r="C25" s="453" t="s">
        <v>212</v>
      </c>
      <c r="D25" s="453" t="s">
        <v>213</v>
      </c>
      <c r="E25" s="185" t="s">
        <v>168</v>
      </c>
      <c r="F25" s="454">
        <v>2080.3829999999998</v>
      </c>
      <c r="G25" s="447"/>
      <c r="H25" s="187"/>
    </row>
    <row r="26" spans="1:8" s="184" customFormat="1" ht="16.899999999999999" customHeight="1" x14ac:dyDescent="0.2">
      <c r="A26" s="447"/>
      <c r="B26" s="187"/>
      <c r="C26" s="449" t="s">
        <v>2559</v>
      </c>
      <c r="D26" s="450" t="s">
        <v>1</v>
      </c>
      <c r="E26" s="451" t="s">
        <v>1</v>
      </c>
      <c r="F26" s="452">
        <v>78.751000000000005</v>
      </c>
      <c r="G26" s="447"/>
      <c r="H26" s="187"/>
    </row>
    <row r="27" spans="1:8" s="184" customFormat="1" ht="16.899999999999999" customHeight="1" x14ac:dyDescent="0.2">
      <c r="A27" s="447"/>
      <c r="B27" s="187"/>
      <c r="C27" s="453" t="s">
        <v>1</v>
      </c>
      <c r="D27" s="453" t="s">
        <v>2560</v>
      </c>
      <c r="E27" s="185" t="s">
        <v>1</v>
      </c>
      <c r="F27" s="454">
        <v>0</v>
      </c>
      <c r="G27" s="447"/>
      <c r="H27" s="187"/>
    </row>
    <row r="28" spans="1:8" s="184" customFormat="1" ht="16.899999999999999" customHeight="1" x14ac:dyDescent="0.2">
      <c r="A28" s="447"/>
      <c r="B28" s="187"/>
      <c r="C28" s="453" t="s">
        <v>1</v>
      </c>
      <c r="D28" s="453" t="s">
        <v>2561</v>
      </c>
      <c r="E28" s="185" t="s">
        <v>1</v>
      </c>
      <c r="F28" s="454">
        <v>0</v>
      </c>
      <c r="G28" s="447"/>
      <c r="H28" s="187"/>
    </row>
    <row r="29" spans="1:8" s="184" customFormat="1" ht="16.899999999999999" customHeight="1" x14ac:dyDescent="0.2">
      <c r="A29" s="447"/>
      <c r="B29" s="187"/>
      <c r="C29" s="453" t="s">
        <v>1</v>
      </c>
      <c r="D29" s="453" t="s">
        <v>2562</v>
      </c>
      <c r="E29" s="185" t="s">
        <v>1</v>
      </c>
      <c r="F29" s="454">
        <v>0</v>
      </c>
      <c r="G29" s="447"/>
      <c r="H29" s="187"/>
    </row>
    <row r="30" spans="1:8" s="184" customFormat="1" ht="16.899999999999999" customHeight="1" x14ac:dyDescent="0.2">
      <c r="A30" s="447"/>
      <c r="B30" s="187"/>
      <c r="C30" s="453" t="s">
        <v>1</v>
      </c>
      <c r="D30" s="453" t="s">
        <v>2563</v>
      </c>
      <c r="E30" s="185" t="s">
        <v>1</v>
      </c>
      <c r="F30" s="454">
        <v>2.266</v>
      </c>
      <c r="G30" s="447"/>
      <c r="H30" s="187"/>
    </row>
    <row r="31" spans="1:8" s="184" customFormat="1" ht="16.899999999999999" customHeight="1" x14ac:dyDescent="0.2">
      <c r="A31" s="447"/>
      <c r="B31" s="187"/>
      <c r="C31" s="453" t="s">
        <v>1</v>
      </c>
      <c r="D31" s="453" t="s">
        <v>2564</v>
      </c>
      <c r="E31" s="185" t="s">
        <v>1</v>
      </c>
      <c r="F31" s="454">
        <v>0.90700000000000003</v>
      </c>
      <c r="G31" s="447"/>
      <c r="H31" s="187"/>
    </row>
    <row r="32" spans="1:8" s="184" customFormat="1" ht="16.899999999999999" customHeight="1" x14ac:dyDescent="0.2">
      <c r="A32" s="447"/>
      <c r="B32" s="187"/>
      <c r="C32" s="453" t="s">
        <v>1</v>
      </c>
      <c r="D32" s="453" t="s">
        <v>2565</v>
      </c>
      <c r="E32" s="185" t="s">
        <v>1</v>
      </c>
      <c r="F32" s="454">
        <v>0</v>
      </c>
      <c r="G32" s="447"/>
      <c r="H32" s="187"/>
    </row>
    <row r="33" spans="1:8" s="184" customFormat="1" ht="16.899999999999999" customHeight="1" x14ac:dyDescent="0.2">
      <c r="A33" s="447"/>
      <c r="B33" s="187"/>
      <c r="C33" s="453" t="s">
        <v>1</v>
      </c>
      <c r="D33" s="453" t="s">
        <v>2566</v>
      </c>
      <c r="E33" s="185" t="s">
        <v>1</v>
      </c>
      <c r="F33" s="454">
        <v>27.263999999999999</v>
      </c>
      <c r="G33" s="447"/>
      <c r="H33" s="187"/>
    </row>
    <row r="34" spans="1:8" s="184" customFormat="1" ht="16.899999999999999" customHeight="1" x14ac:dyDescent="0.2">
      <c r="A34" s="447"/>
      <c r="B34" s="187"/>
      <c r="C34" s="453" t="s">
        <v>1</v>
      </c>
      <c r="D34" s="453" t="s">
        <v>2567</v>
      </c>
      <c r="E34" s="185" t="s">
        <v>1</v>
      </c>
      <c r="F34" s="454">
        <v>-5.625</v>
      </c>
      <c r="G34" s="447"/>
      <c r="H34" s="187"/>
    </row>
    <row r="35" spans="1:8" s="184" customFormat="1" ht="16.899999999999999" customHeight="1" x14ac:dyDescent="0.2">
      <c r="A35" s="447"/>
      <c r="B35" s="187"/>
      <c r="C35" s="453" t="s">
        <v>1</v>
      </c>
      <c r="D35" s="453" t="s">
        <v>2568</v>
      </c>
      <c r="E35" s="185" t="s">
        <v>1</v>
      </c>
      <c r="F35" s="454">
        <v>0</v>
      </c>
      <c r="G35" s="447"/>
      <c r="H35" s="187"/>
    </row>
    <row r="36" spans="1:8" s="184" customFormat="1" ht="16.899999999999999" customHeight="1" x14ac:dyDescent="0.2">
      <c r="A36" s="447"/>
      <c r="B36" s="187"/>
      <c r="C36" s="453" t="s">
        <v>1</v>
      </c>
      <c r="D36" s="453" t="s">
        <v>2569</v>
      </c>
      <c r="E36" s="185" t="s">
        <v>1</v>
      </c>
      <c r="F36" s="454">
        <v>8.3719999999999999</v>
      </c>
      <c r="G36" s="447"/>
      <c r="H36" s="187"/>
    </row>
    <row r="37" spans="1:8" s="184" customFormat="1" ht="16.899999999999999" customHeight="1" x14ac:dyDescent="0.2">
      <c r="A37" s="447"/>
      <c r="B37" s="187"/>
      <c r="C37" s="453" t="s">
        <v>1</v>
      </c>
      <c r="D37" s="453" t="s">
        <v>2570</v>
      </c>
      <c r="E37" s="185" t="s">
        <v>1</v>
      </c>
      <c r="F37" s="454">
        <v>11.313000000000001</v>
      </c>
      <c r="G37" s="447"/>
      <c r="H37" s="187"/>
    </row>
    <row r="38" spans="1:8" s="184" customFormat="1" ht="16.899999999999999" customHeight="1" x14ac:dyDescent="0.2">
      <c r="A38" s="447"/>
      <c r="B38" s="187"/>
      <c r="C38" s="453" t="s">
        <v>1</v>
      </c>
      <c r="D38" s="453" t="s">
        <v>2567</v>
      </c>
      <c r="E38" s="185" t="s">
        <v>1</v>
      </c>
      <c r="F38" s="454">
        <v>-5.625</v>
      </c>
      <c r="G38" s="447"/>
      <c r="H38" s="187"/>
    </row>
    <row r="39" spans="1:8" s="184" customFormat="1" ht="16.899999999999999" customHeight="1" x14ac:dyDescent="0.2">
      <c r="A39" s="447"/>
      <c r="B39" s="187"/>
      <c r="C39" s="453" t="s">
        <v>1</v>
      </c>
      <c r="D39" s="453" t="s">
        <v>2571</v>
      </c>
      <c r="E39" s="185" t="s">
        <v>1</v>
      </c>
      <c r="F39" s="454">
        <v>0</v>
      </c>
      <c r="G39" s="447"/>
      <c r="H39" s="187"/>
    </row>
    <row r="40" spans="1:8" s="184" customFormat="1" ht="16.899999999999999" customHeight="1" x14ac:dyDescent="0.2">
      <c r="A40" s="447"/>
      <c r="B40" s="187"/>
      <c r="C40" s="453" t="s">
        <v>1</v>
      </c>
      <c r="D40" s="453" t="s">
        <v>2572</v>
      </c>
      <c r="E40" s="185" t="s">
        <v>1</v>
      </c>
      <c r="F40" s="454">
        <v>0</v>
      </c>
      <c r="G40" s="447"/>
      <c r="H40" s="187"/>
    </row>
    <row r="41" spans="1:8" s="184" customFormat="1" ht="16.899999999999999" customHeight="1" x14ac:dyDescent="0.2">
      <c r="A41" s="447"/>
      <c r="B41" s="187"/>
      <c r="C41" s="453" t="s">
        <v>1</v>
      </c>
      <c r="D41" s="453" t="s">
        <v>2573</v>
      </c>
      <c r="E41" s="185" t="s">
        <v>1</v>
      </c>
      <c r="F41" s="454">
        <v>4.2439999999999998</v>
      </c>
      <c r="G41" s="447"/>
      <c r="H41" s="187"/>
    </row>
    <row r="42" spans="1:8" s="184" customFormat="1" ht="16.899999999999999" customHeight="1" x14ac:dyDescent="0.2">
      <c r="A42" s="447"/>
      <c r="B42" s="187"/>
      <c r="C42" s="453" t="s">
        <v>1</v>
      </c>
      <c r="D42" s="453" t="s">
        <v>2565</v>
      </c>
      <c r="E42" s="185" t="s">
        <v>1</v>
      </c>
      <c r="F42" s="454">
        <v>0</v>
      </c>
      <c r="G42" s="447"/>
      <c r="H42" s="187"/>
    </row>
    <row r="43" spans="1:8" s="184" customFormat="1" ht="16.899999999999999" customHeight="1" x14ac:dyDescent="0.2">
      <c r="A43" s="447"/>
      <c r="B43" s="187"/>
      <c r="C43" s="453" t="s">
        <v>1</v>
      </c>
      <c r="D43" s="453" t="s">
        <v>2566</v>
      </c>
      <c r="E43" s="185" t="s">
        <v>1</v>
      </c>
      <c r="F43" s="454">
        <v>27.263999999999999</v>
      </c>
      <c r="G43" s="447"/>
      <c r="H43" s="187"/>
    </row>
    <row r="44" spans="1:8" s="184" customFormat="1" ht="16.899999999999999" customHeight="1" x14ac:dyDescent="0.2">
      <c r="A44" s="447"/>
      <c r="B44" s="187"/>
      <c r="C44" s="453" t="s">
        <v>1</v>
      </c>
      <c r="D44" s="453" t="s">
        <v>2567</v>
      </c>
      <c r="E44" s="185" t="s">
        <v>1</v>
      </c>
      <c r="F44" s="454">
        <v>-5.625</v>
      </c>
      <c r="G44" s="447"/>
      <c r="H44" s="187"/>
    </row>
    <row r="45" spans="1:8" s="184" customFormat="1" ht="16.899999999999999" customHeight="1" x14ac:dyDescent="0.2">
      <c r="A45" s="447"/>
      <c r="B45" s="187"/>
      <c r="C45" s="453" t="s">
        <v>1</v>
      </c>
      <c r="D45" s="453" t="s">
        <v>2568</v>
      </c>
      <c r="E45" s="185" t="s">
        <v>1</v>
      </c>
      <c r="F45" s="454">
        <v>0</v>
      </c>
      <c r="G45" s="447"/>
      <c r="H45" s="187"/>
    </row>
    <row r="46" spans="1:8" s="184" customFormat="1" ht="16.899999999999999" customHeight="1" x14ac:dyDescent="0.2">
      <c r="A46" s="447"/>
      <c r="B46" s="187"/>
      <c r="C46" s="453" t="s">
        <v>1</v>
      </c>
      <c r="D46" s="453" t="s">
        <v>2574</v>
      </c>
      <c r="E46" s="185" t="s">
        <v>1</v>
      </c>
      <c r="F46" s="454">
        <v>6.58</v>
      </c>
      <c r="G46" s="447"/>
      <c r="H46" s="187"/>
    </row>
    <row r="47" spans="1:8" s="184" customFormat="1" ht="16.899999999999999" customHeight="1" x14ac:dyDescent="0.2">
      <c r="A47" s="447"/>
      <c r="B47" s="187"/>
      <c r="C47" s="453" t="s">
        <v>1</v>
      </c>
      <c r="D47" s="453" t="s">
        <v>2575</v>
      </c>
      <c r="E47" s="185" t="s">
        <v>1</v>
      </c>
      <c r="F47" s="454">
        <v>13.041</v>
      </c>
      <c r="G47" s="447"/>
      <c r="H47" s="187"/>
    </row>
    <row r="48" spans="1:8" s="184" customFormat="1" ht="16.899999999999999" customHeight="1" x14ac:dyDescent="0.2">
      <c r="A48" s="447"/>
      <c r="B48" s="187"/>
      <c r="C48" s="453" t="s">
        <v>1</v>
      </c>
      <c r="D48" s="453" t="s">
        <v>2567</v>
      </c>
      <c r="E48" s="185" t="s">
        <v>1</v>
      </c>
      <c r="F48" s="454">
        <v>-5.625</v>
      </c>
      <c r="G48" s="447"/>
      <c r="H48" s="187"/>
    </row>
    <row r="49" spans="1:8" s="184" customFormat="1" ht="16.899999999999999" customHeight="1" x14ac:dyDescent="0.2">
      <c r="A49" s="447"/>
      <c r="B49" s="187"/>
      <c r="C49" s="453" t="s">
        <v>2559</v>
      </c>
      <c r="D49" s="453" t="s">
        <v>2416</v>
      </c>
      <c r="E49" s="185" t="s">
        <v>1</v>
      </c>
      <c r="F49" s="454">
        <v>78.751000000000005</v>
      </c>
      <c r="G49" s="447"/>
      <c r="H49" s="187"/>
    </row>
    <row r="50" spans="1:8" s="184" customFormat="1" ht="16.899999999999999" customHeight="1" x14ac:dyDescent="0.2">
      <c r="A50" s="447"/>
      <c r="B50" s="187"/>
      <c r="C50" s="455" t="s">
        <v>2558</v>
      </c>
      <c r="D50" s="447"/>
      <c r="E50" s="447"/>
      <c r="F50" s="447"/>
      <c r="G50" s="447"/>
      <c r="H50" s="187"/>
    </row>
    <row r="51" spans="1:8" s="184" customFormat="1" ht="16.899999999999999" customHeight="1" x14ac:dyDescent="0.2">
      <c r="A51" s="447"/>
      <c r="B51" s="187"/>
      <c r="C51" s="453" t="s">
        <v>173</v>
      </c>
      <c r="D51" s="453" t="s">
        <v>174</v>
      </c>
      <c r="E51" s="185" t="s">
        <v>168</v>
      </c>
      <c r="F51" s="454">
        <v>1594.703</v>
      </c>
      <c r="G51" s="447"/>
      <c r="H51" s="187"/>
    </row>
    <row r="52" spans="1:8" s="184" customFormat="1" ht="16.899999999999999" customHeight="1" x14ac:dyDescent="0.2">
      <c r="A52" s="447"/>
      <c r="B52" s="187"/>
      <c r="C52" s="453" t="s">
        <v>181</v>
      </c>
      <c r="D52" s="453" t="s">
        <v>182</v>
      </c>
      <c r="E52" s="185" t="s">
        <v>168</v>
      </c>
      <c r="F52" s="454">
        <v>179.983</v>
      </c>
      <c r="G52" s="447"/>
      <c r="H52" s="187"/>
    </row>
    <row r="53" spans="1:8" s="184" customFormat="1" ht="16.899999999999999" customHeight="1" x14ac:dyDescent="0.2">
      <c r="A53" s="447"/>
      <c r="B53" s="187"/>
      <c r="C53" s="449" t="s">
        <v>2576</v>
      </c>
      <c r="D53" s="450" t="s">
        <v>1</v>
      </c>
      <c r="E53" s="451" t="s">
        <v>1</v>
      </c>
      <c r="F53" s="452">
        <v>93.814999999999998</v>
      </c>
      <c r="G53" s="447"/>
      <c r="H53" s="187"/>
    </row>
    <row r="54" spans="1:8" s="184" customFormat="1" ht="16.899999999999999" customHeight="1" x14ac:dyDescent="0.2">
      <c r="A54" s="447"/>
      <c r="B54" s="187"/>
      <c r="C54" s="453" t="s">
        <v>1</v>
      </c>
      <c r="D54" s="453" t="s">
        <v>2577</v>
      </c>
      <c r="E54" s="185" t="s">
        <v>1</v>
      </c>
      <c r="F54" s="454">
        <v>0</v>
      </c>
      <c r="G54" s="447"/>
      <c r="H54" s="187"/>
    </row>
    <row r="55" spans="1:8" s="184" customFormat="1" ht="16.899999999999999" customHeight="1" x14ac:dyDescent="0.2">
      <c r="A55" s="447"/>
      <c r="B55" s="187"/>
      <c r="C55" s="453" t="s">
        <v>1</v>
      </c>
      <c r="D55" s="453" t="s">
        <v>2551</v>
      </c>
      <c r="E55" s="185" t="s">
        <v>1</v>
      </c>
      <c r="F55" s="454">
        <v>0</v>
      </c>
      <c r="G55" s="447"/>
      <c r="H55" s="187"/>
    </row>
    <row r="56" spans="1:8" s="184" customFormat="1" ht="16.899999999999999" customHeight="1" x14ac:dyDescent="0.2">
      <c r="A56" s="447"/>
      <c r="B56" s="187"/>
      <c r="C56" s="453" t="s">
        <v>1</v>
      </c>
      <c r="D56" s="453" t="s">
        <v>2552</v>
      </c>
      <c r="E56" s="185" t="s">
        <v>1</v>
      </c>
      <c r="F56" s="454">
        <v>0</v>
      </c>
      <c r="G56" s="447"/>
      <c r="H56" s="187"/>
    </row>
    <row r="57" spans="1:8" s="184" customFormat="1" ht="16.899999999999999" customHeight="1" x14ac:dyDescent="0.2">
      <c r="A57" s="447"/>
      <c r="B57" s="187"/>
      <c r="C57" s="453" t="s">
        <v>1</v>
      </c>
      <c r="D57" s="453" t="s">
        <v>2578</v>
      </c>
      <c r="E57" s="185" t="s">
        <v>1</v>
      </c>
      <c r="F57" s="454">
        <v>0</v>
      </c>
      <c r="G57" s="447"/>
      <c r="H57" s="187"/>
    </row>
    <row r="58" spans="1:8" s="184" customFormat="1" ht="16.899999999999999" customHeight="1" x14ac:dyDescent="0.2">
      <c r="A58" s="447"/>
      <c r="B58" s="187"/>
      <c r="C58" s="453" t="s">
        <v>1</v>
      </c>
      <c r="D58" s="453" t="s">
        <v>2579</v>
      </c>
      <c r="E58" s="185" t="s">
        <v>1</v>
      </c>
      <c r="F58" s="454">
        <v>10.08</v>
      </c>
      <c r="G58" s="447"/>
      <c r="H58" s="187"/>
    </row>
    <row r="59" spans="1:8" s="184" customFormat="1" ht="16.899999999999999" customHeight="1" x14ac:dyDescent="0.2">
      <c r="A59" s="447"/>
      <c r="B59" s="187"/>
      <c r="C59" s="453" t="s">
        <v>1</v>
      </c>
      <c r="D59" s="453" t="s">
        <v>2580</v>
      </c>
      <c r="E59" s="185" t="s">
        <v>1</v>
      </c>
      <c r="F59" s="454">
        <v>32.543999999999997</v>
      </c>
      <c r="G59" s="447"/>
      <c r="H59" s="187"/>
    </row>
    <row r="60" spans="1:8" s="184" customFormat="1" ht="16.899999999999999" customHeight="1" x14ac:dyDescent="0.2">
      <c r="A60" s="447"/>
      <c r="B60" s="187"/>
      <c r="C60" s="453" t="s">
        <v>1</v>
      </c>
      <c r="D60" s="453" t="s">
        <v>2581</v>
      </c>
      <c r="E60" s="185" t="s">
        <v>1</v>
      </c>
      <c r="F60" s="454">
        <v>1.694</v>
      </c>
      <c r="G60" s="447"/>
      <c r="H60" s="187"/>
    </row>
    <row r="61" spans="1:8" s="184" customFormat="1" ht="16.899999999999999" customHeight="1" x14ac:dyDescent="0.2">
      <c r="A61" s="447"/>
      <c r="B61" s="187"/>
      <c r="C61" s="453" t="s">
        <v>1</v>
      </c>
      <c r="D61" s="453" t="s">
        <v>2554</v>
      </c>
      <c r="E61" s="185" t="s">
        <v>1</v>
      </c>
      <c r="F61" s="454">
        <v>0</v>
      </c>
      <c r="G61" s="447"/>
      <c r="H61" s="187"/>
    </row>
    <row r="62" spans="1:8" s="184" customFormat="1" ht="16.899999999999999" customHeight="1" x14ac:dyDescent="0.2">
      <c r="A62" s="447"/>
      <c r="B62" s="187"/>
      <c r="C62" s="453" t="s">
        <v>1</v>
      </c>
      <c r="D62" s="453" t="s">
        <v>2578</v>
      </c>
      <c r="E62" s="185" t="s">
        <v>1</v>
      </c>
      <c r="F62" s="454">
        <v>0</v>
      </c>
      <c r="G62" s="447"/>
      <c r="H62" s="187"/>
    </row>
    <row r="63" spans="1:8" s="184" customFormat="1" ht="16.899999999999999" customHeight="1" x14ac:dyDescent="0.2">
      <c r="A63" s="447"/>
      <c r="B63" s="187"/>
      <c r="C63" s="453" t="s">
        <v>1</v>
      </c>
      <c r="D63" s="453" t="s">
        <v>2582</v>
      </c>
      <c r="E63" s="185" t="s">
        <v>1</v>
      </c>
      <c r="F63" s="454">
        <v>3.7759999999999998</v>
      </c>
      <c r="G63" s="447"/>
      <c r="H63" s="187"/>
    </row>
    <row r="64" spans="1:8" s="184" customFormat="1" ht="16.899999999999999" customHeight="1" x14ac:dyDescent="0.2">
      <c r="A64" s="447"/>
      <c r="B64" s="187"/>
      <c r="C64" s="453" t="s">
        <v>1</v>
      </c>
      <c r="D64" s="453" t="s">
        <v>2556</v>
      </c>
      <c r="E64" s="185" t="s">
        <v>1</v>
      </c>
      <c r="F64" s="454">
        <v>0</v>
      </c>
      <c r="G64" s="447"/>
      <c r="H64" s="187"/>
    </row>
    <row r="65" spans="1:8" s="184" customFormat="1" ht="16.899999999999999" customHeight="1" x14ac:dyDescent="0.2">
      <c r="A65" s="447"/>
      <c r="B65" s="187"/>
      <c r="C65" s="453" t="s">
        <v>1</v>
      </c>
      <c r="D65" s="453" t="s">
        <v>2578</v>
      </c>
      <c r="E65" s="185" t="s">
        <v>1</v>
      </c>
      <c r="F65" s="454">
        <v>0</v>
      </c>
      <c r="G65" s="447"/>
      <c r="H65" s="187"/>
    </row>
    <row r="66" spans="1:8" s="184" customFormat="1" ht="16.899999999999999" customHeight="1" x14ac:dyDescent="0.2">
      <c r="A66" s="447"/>
      <c r="B66" s="187"/>
      <c r="C66" s="453" t="s">
        <v>1</v>
      </c>
      <c r="D66" s="453" t="s">
        <v>2583</v>
      </c>
      <c r="E66" s="185" t="s">
        <v>1</v>
      </c>
      <c r="F66" s="454">
        <v>10.853999999999999</v>
      </c>
      <c r="G66" s="447"/>
      <c r="H66" s="187"/>
    </row>
    <row r="67" spans="1:8" s="184" customFormat="1" ht="16.899999999999999" customHeight="1" x14ac:dyDescent="0.2">
      <c r="A67" s="447"/>
      <c r="B67" s="187"/>
      <c r="C67" s="453" t="s">
        <v>1</v>
      </c>
      <c r="D67" s="453" t="s">
        <v>2584</v>
      </c>
      <c r="E67" s="185" t="s">
        <v>1</v>
      </c>
      <c r="F67" s="454">
        <v>34.866999999999997</v>
      </c>
      <c r="G67" s="447"/>
      <c r="H67" s="187"/>
    </row>
    <row r="68" spans="1:8" s="184" customFormat="1" ht="16.899999999999999" customHeight="1" x14ac:dyDescent="0.2">
      <c r="A68" s="447"/>
      <c r="B68" s="187"/>
      <c r="C68" s="453" t="s">
        <v>2576</v>
      </c>
      <c r="D68" s="453" t="s">
        <v>2418</v>
      </c>
      <c r="E68" s="185" t="s">
        <v>1</v>
      </c>
      <c r="F68" s="454">
        <v>93.814999999999998</v>
      </c>
      <c r="G68" s="447"/>
      <c r="H68" s="187"/>
    </row>
    <row r="69" spans="1:8" s="184" customFormat="1" ht="16.899999999999999" customHeight="1" x14ac:dyDescent="0.2">
      <c r="A69" s="447"/>
      <c r="B69" s="187"/>
      <c r="C69" s="455" t="s">
        <v>2558</v>
      </c>
      <c r="D69" s="447"/>
      <c r="E69" s="447"/>
      <c r="F69" s="447"/>
      <c r="G69" s="447"/>
      <c r="H69" s="187"/>
    </row>
    <row r="70" spans="1:8" s="184" customFormat="1" ht="16.899999999999999" customHeight="1" x14ac:dyDescent="0.2">
      <c r="A70" s="447"/>
      <c r="B70" s="187"/>
      <c r="C70" s="453" t="s">
        <v>175</v>
      </c>
      <c r="D70" s="453" t="s">
        <v>176</v>
      </c>
      <c r="E70" s="185" t="s">
        <v>168</v>
      </c>
      <c r="F70" s="454">
        <v>93.814999999999998</v>
      </c>
      <c r="G70" s="447"/>
      <c r="H70" s="187"/>
    </row>
    <row r="71" spans="1:8" s="184" customFormat="1" ht="16.899999999999999" customHeight="1" x14ac:dyDescent="0.2">
      <c r="A71" s="447"/>
      <c r="B71" s="187"/>
      <c r="C71" s="453" t="s">
        <v>181</v>
      </c>
      <c r="D71" s="453" t="s">
        <v>182</v>
      </c>
      <c r="E71" s="185" t="s">
        <v>168</v>
      </c>
      <c r="F71" s="454">
        <v>179.983</v>
      </c>
      <c r="G71" s="447"/>
      <c r="H71" s="187"/>
    </row>
    <row r="72" spans="1:8" s="184" customFormat="1" ht="16.899999999999999" customHeight="1" x14ac:dyDescent="0.2">
      <c r="A72" s="447"/>
      <c r="B72" s="187"/>
      <c r="C72" s="449" t="s">
        <v>2585</v>
      </c>
      <c r="D72" s="450" t="s">
        <v>1</v>
      </c>
      <c r="E72" s="451" t="s">
        <v>1</v>
      </c>
      <c r="F72" s="452">
        <v>7.4169999999999998</v>
      </c>
      <c r="G72" s="447"/>
      <c r="H72" s="187"/>
    </row>
    <row r="73" spans="1:8" s="184" customFormat="1" ht="16.899999999999999" customHeight="1" x14ac:dyDescent="0.2">
      <c r="A73" s="447"/>
      <c r="B73" s="187"/>
      <c r="C73" s="453" t="s">
        <v>1</v>
      </c>
      <c r="D73" s="453" t="s">
        <v>2586</v>
      </c>
      <c r="E73" s="185" t="s">
        <v>1</v>
      </c>
      <c r="F73" s="454">
        <v>0</v>
      </c>
      <c r="G73" s="447"/>
      <c r="H73" s="187"/>
    </row>
    <row r="74" spans="1:8" s="184" customFormat="1" ht="16.899999999999999" customHeight="1" x14ac:dyDescent="0.2">
      <c r="A74" s="447"/>
      <c r="B74" s="187"/>
      <c r="C74" s="453" t="s">
        <v>1</v>
      </c>
      <c r="D74" s="453" t="s">
        <v>2560</v>
      </c>
      <c r="E74" s="185" t="s">
        <v>1</v>
      </c>
      <c r="F74" s="454">
        <v>0</v>
      </c>
      <c r="G74" s="447"/>
      <c r="H74" s="187"/>
    </row>
    <row r="75" spans="1:8" s="184" customFormat="1" ht="16.899999999999999" customHeight="1" x14ac:dyDescent="0.2">
      <c r="A75" s="447"/>
      <c r="B75" s="187"/>
      <c r="C75" s="453" t="s">
        <v>1</v>
      </c>
      <c r="D75" s="453" t="s">
        <v>2561</v>
      </c>
      <c r="E75" s="185" t="s">
        <v>1</v>
      </c>
      <c r="F75" s="454">
        <v>0</v>
      </c>
      <c r="G75" s="447"/>
      <c r="H75" s="187"/>
    </row>
    <row r="76" spans="1:8" s="184" customFormat="1" ht="16.899999999999999" customHeight="1" x14ac:dyDescent="0.2">
      <c r="A76" s="447"/>
      <c r="B76" s="187"/>
      <c r="C76" s="453" t="s">
        <v>1</v>
      </c>
      <c r="D76" s="453" t="s">
        <v>2562</v>
      </c>
      <c r="E76" s="185" t="s">
        <v>1</v>
      </c>
      <c r="F76" s="454">
        <v>0</v>
      </c>
      <c r="G76" s="447"/>
      <c r="H76" s="187"/>
    </row>
    <row r="77" spans="1:8" s="184" customFormat="1" ht="16.899999999999999" customHeight="1" x14ac:dyDescent="0.2">
      <c r="A77" s="447"/>
      <c r="B77" s="187"/>
      <c r="C77" s="453" t="s">
        <v>1</v>
      </c>
      <c r="D77" s="453" t="s">
        <v>2563</v>
      </c>
      <c r="E77" s="185" t="s">
        <v>1</v>
      </c>
      <c r="F77" s="454">
        <v>2.266</v>
      </c>
      <c r="G77" s="447"/>
      <c r="H77" s="187"/>
    </row>
    <row r="78" spans="1:8" s="184" customFormat="1" ht="16.899999999999999" customHeight="1" x14ac:dyDescent="0.2">
      <c r="A78" s="447"/>
      <c r="B78" s="187"/>
      <c r="C78" s="453" t="s">
        <v>1</v>
      </c>
      <c r="D78" s="453" t="s">
        <v>2564</v>
      </c>
      <c r="E78" s="185" t="s">
        <v>1</v>
      </c>
      <c r="F78" s="454">
        <v>0.90700000000000003</v>
      </c>
      <c r="G78" s="447"/>
      <c r="H78" s="187"/>
    </row>
    <row r="79" spans="1:8" s="184" customFormat="1" ht="16.899999999999999" customHeight="1" x14ac:dyDescent="0.2">
      <c r="A79" s="447"/>
      <c r="B79" s="187"/>
      <c r="C79" s="453" t="s">
        <v>1</v>
      </c>
      <c r="D79" s="453" t="s">
        <v>2571</v>
      </c>
      <c r="E79" s="185" t="s">
        <v>1</v>
      </c>
      <c r="F79" s="454">
        <v>0</v>
      </c>
      <c r="G79" s="447"/>
      <c r="H79" s="187"/>
    </row>
    <row r="80" spans="1:8" s="184" customFormat="1" ht="16.899999999999999" customHeight="1" x14ac:dyDescent="0.2">
      <c r="A80" s="447"/>
      <c r="B80" s="187"/>
      <c r="C80" s="453" t="s">
        <v>1</v>
      </c>
      <c r="D80" s="453" t="s">
        <v>2572</v>
      </c>
      <c r="E80" s="185" t="s">
        <v>1</v>
      </c>
      <c r="F80" s="454">
        <v>0</v>
      </c>
      <c r="G80" s="447"/>
      <c r="H80" s="187"/>
    </row>
    <row r="81" spans="1:8" s="184" customFormat="1" ht="16.899999999999999" customHeight="1" x14ac:dyDescent="0.2">
      <c r="A81" s="447"/>
      <c r="B81" s="187"/>
      <c r="C81" s="453" t="s">
        <v>1</v>
      </c>
      <c r="D81" s="453" t="s">
        <v>2573</v>
      </c>
      <c r="E81" s="185" t="s">
        <v>1</v>
      </c>
      <c r="F81" s="454">
        <v>4.2439999999999998</v>
      </c>
      <c r="G81" s="447"/>
      <c r="H81" s="187"/>
    </row>
    <row r="82" spans="1:8" s="184" customFormat="1" ht="16.899999999999999" customHeight="1" x14ac:dyDescent="0.2">
      <c r="A82" s="447"/>
      <c r="B82" s="187"/>
      <c r="C82" s="453" t="s">
        <v>2585</v>
      </c>
      <c r="D82" s="453" t="s">
        <v>2416</v>
      </c>
      <c r="E82" s="185" t="s">
        <v>1</v>
      </c>
      <c r="F82" s="454">
        <v>7.4169999999999998</v>
      </c>
      <c r="G82" s="447"/>
      <c r="H82" s="187"/>
    </row>
    <row r="83" spans="1:8" s="184" customFormat="1" ht="16.899999999999999" customHeight="1" x14ac:dyDescent="0.2">
      <c r="A83" s="447"/>
      <c r="B83" s="187"/>
      <c r="C83" s="455" t="s">
        <v>2558</v>
      </c>
      <c r="D83" s="447"/>
      <c r="E83" s="447"/>
      <c r="F83" s="447"/>
      <c r="G83" s="447"/>
      <c r="H83" s="187"/>
    </row>
    <row r="84" spans="1:8" s="184" customFormat="1" ht="16.899999999999999" customHeight="1" x14ac:dyDescent="0.2">
      <c r="A84" s="447"/>
      <c r="B84" s="187"/>
      <c r="C84" s="453" t="s">
        <v>178</v>
      </c>
      <c r="D84" s="453" t="s">
        <v>179</v>
      </c>
      <c r="E84" s="185" t="s">
        <v>168</v>
      </c>
      <c r="F84" s="454">
        <v>65.171999999999997</v>
      </c>
      <c r="G84" s="447"/>
      <c r="H84" s="187"/>
    </row>
    <row r="85" spans="1:8" s="184" customFormat="1" ht="16.899999999999999" customHeight="1" x14ac:dyDescent="0.2">
      <c r="A85" s="447"/>
      <c r="B85" s="187"/>
      <c r="C85" s="453" t="s">
        <v>181</v>
      </c>
      <c r="D85" s="453" t="s">
        <v>182</v>
      </c>
      <c r="E85" s="185" t="s">
        <v>168</v>
      </c>
      <c r="F85" s="454">
        <v>179.983</v>
      </c>
      <c r="G85" s="447"/>
      <c r="H85" s="187"/>
    </row>
    <row r="86" spans="1:8" s="184" customFormat="1" ht="16.899999999999999" customHeight="1" x14ac:dyDescent="0.2">
      <c r="A86" s="447"/>
      <c r="B86" s="187"/>
      <c r="C86" s="449" t="s">
        <v>2587</v>
      </c>
      <c r="D86" s="450" t="s">
        <v>1</v>
      </c>
      <c r="E86" s="451" t="s">
        <v>1</v>
      </c>
      <c r="F86" s="452">
        <v>4.383</v>
      </c>
      <c r="G86" s="447"/>
      <c r="H86" s="187"/>
    </row>
    <row r="87" spans="1:8" s="184" customFormat="1" ht="16.899999999999999" customHeight="1" x14ac:dyDescent="0.2">
      <c r="A87" s="447"/>
      <c r="B87" s="187"/>
      <c r="C87" s="453" t="s">
        <v>1</v>
      </c>
      <c r="D87" s="453" t="s">
        <v>2588</v>
      </c>
      <c r="E87" s="185" t="s">
        <v>1</v>
      </c>
      <c r="F87" s="454">
        <v>0</v>
      </c>
      <c r="G87" s="447"/>
      <c r="H87" s="187"/>
    </row>
    <row r="88" spans="1:8" s="184" customFormat="1" ht="16.899999999999999" customHeight="1" x14ac:dyDescent="0.2">
      <c r="A88" s="447"/>
      <c r="B88" s="187"/>
      <c r="C88" s="453" t="s">
        <v>1</v>
      </c>
      <c r="D88" s="453" t="s">
        <v>2551</v>
      </c>
      <c r="E88" s="185" t="s">
        <v>1</v>
      </c>
      <c r="F88" s="454">
        <v>0</v>
      </c>
      <c r="G88" s="447"/>
      <c r="H88" s="187"/>
    </row>
    <row r="89" spans="1:8" s="184" customFormat="1" ht="16.899999999999999" customHeight="1" x14ac:dyDescent="0.2">
      <c r="A89" s="447"/>
      <c r="B89" s="187"/>
      <c r="C89" s="453" t="s">
        <v>1</v>
      </c>
      <c r="D89" s="453" t="s">
        <v>2552</v>
      </c>
      <c r="E89" s="185" t="s">
        <v>1</v>
      </c>
      <c r="F89" s="454">
        <v>0</v>
      </c>
      <c r="G89" s="447"/>
      <c r="H89" s="187"/>
    </row>
    <row r="90" spans="1:8" s="184" customFormat="1" ht="16.899999999999999" customHeight="1" x14ac:dyDescent="0.2">
      <c r="A90" s="447"/>
      <c r="B90" s="187"/>
      <c r="C90" s="453" t="s">
        <v>1</v>
      </c>
      <c r="D90" s="453" t="s">
        <v>2589</v>
      </c>
      <c r="E90" s="185" t="s">
        <v>1</v>
      </c>
      <c r="F90" s="454">
        <v>0</v>
      </c>
      <c r="G90" s="447"/>
      <c r="H90" s="187"/>
    </row>
    <row r="91" spans="1:8" s="184" customFormat="1" ht="16.899999999999999" customHeight="1" x14ac:dyDescent="0.2">
      <c r="A91" s="447"/>
      <c r="B91" s="187"/>
      <c r="C91" s="453" t="s">
        <v>1</v>
      </c>
      <c r="D91" s="453" t="s">
        <v>2590</v>
      </c>
      <c r="E91" s="185" t="s">
        <v>1</v>
      </c>
      <c r="F91" s="454">
        <v>3.1429999999999998</v>
      </c>
      <c r="G91" s="447"/>
      <c r="H91" s="187"/>
    </row>
    <row r="92" spans="1:8" s="184" customFormat="1" ht="16.899999999999999" customHeight="1" x14ac:dyDescent="0.2">
      <c r="A92" s="447"/>
      <c r="B92" s="187"/>
      <c r="C92" s="453" t="s">
        <v>1</v>
      </c>
      <c r="D92" s="453" t="s">
        <v>2554</v>
      </c>
      <c r="E92" s="185" t="s">
        <v>1</v>
      </c>
      <c r="F92" s="454">
        <v>0</v>
      </c>
      <c r="G92" s="447"/>
      <c r="H92" s="187"/>
    </row>
    <row r="93" spans="1:8" s="184" customFormat="1" ht="16.899999999999999" customHeight="1" x14ac:dyDescent="0.2">
      <c r="A93" s="447"/>
      <c r="B93" s="187"/>
      <c r="C93" s="453" t="s">
        <v>1</v>
      </c>
      <c r="D93" s="453" t="s">
        <v>2591</v>
      </c>
      <c r="E93" s="185" t="s">
        <v>1</v>
      </c>
      <c r="F93" s="454">
        <v>0</v>
      </c>
      <c r="G93" s="447"/>
      <c r="H93" s="187"/>
    </row>
    <row r="94" spans="1:8" s="184" customFormat="1" ht="16.899999999999999" customHeight="1" x14ac:dyDescent="0.2">
      <c r="A94" s="447"/>
      <c r="B94" s="187"/>
      <c r="C94" s="453" t="s">
        <v>1</v>
      </c>
      <c r="D94" s="453" t="s">
        <v>2592</v>
      </c>
      <c r="E94" s="185" t="s">
        <v>1</v>
      </c>
      <c r="F94" s="454">
        <v>1.24</v>
      </c>
      <c r="G94" s="447"/>
      <c r="H94" s="187"/>
    </row>
    <row r="95" spans="1:8" s="184" customFormat="1" ht="16.899999999999999" customHeight="1" x14ac:dyDescent="0.2">
      <c r="A95" s="447"/>
      <c r="B95" s="187"/>
      <c r="C95" s="453" t="s">
        <v>2587</v>
      </c>
      <c r="D95" s="453" t="s">
        <v>2418</v>
      </c>
      <c r="E95" s="185" t="s">
        <v>1</v>
      </c>
      <c r="F95" s="454">
        <v>4.383</v>
      </c>
      <c r="G95" s="447"/>
      <c r="H95" s="187"/>
    </row>
    <row r="96" spans="1:8" s="184" customFormat="1" ht="16.899999999999999" customHeight="1" x14ac:dyDescent="0.2">
      <c r="A96" s="447"/>
      <c r="B96" s="187"/>
      <c r="C96" s="455" t="s">
        <v>2558</v>
      </c>
      <c r="D96" s="447"/>
      <c r="E96" s="447"/>
      <c r="F96" s="447"/>
      <c r="G96" s="447"/>
      <c r="H96" s="187"/>
    </row>
    <row r="97" spans="1:8" s="184" customFormat="1" ht="22.5" x14ac:dyDescent="0.2">
      <c r="A97" s="447"/>
      <c r="B97" s="187"/>
      <c r="C97" s="453" t="s">
        <v>190</v>
      </c>
      <c r="D97" s="453" t="s">
        <v>191</v>
      </c>
      <c r="E97" s="185" t="s">
        <v>168</v>
      </c>
      <c r="F97" s="454">
        <v>4.383</v>
      </c>
      <c r="G97" s="447"/>
      <c r="H97" s="187"/>
    </row>
    <row r="98" spans="1:8" s="184" customFormat="1" ht="16.899999999999999" customHeight="1" x14ac:dyDescent="0.2">
      <c r="A98" s="447"/>
      <c r="B98" s="187"/>
      <c r="C98" s="453" t="s">
        <v>170</v>
      </c>
      <c r="D98" s="453" t="s">
        <v>171</v>
      </c>
      <c r="E98" s="185" t="s">
        <v>168</v>
      </c>
      <c r="F98" s="454">
        <v>4.383</v>
      </c>
      <c r="G98" s="447"/>
      <c r="H98" s="187"/>
    </row>
    <row r="99" spans="1:8" s="184" customFormat="1" ht="16.899999999999999" customHeight="1" x14ac:dyDescent="0.2">
      <c r="A99" s="447"/>
      <c r="B99" s="187"/>
      <c r="C99" s="453" t="s">
        <v>206</v>
      </c>
      <c r="D99" s="453" t="s">
        <v>207</v>
      </c>
      <c r="E99" s="185" t="s">
        <v>168</v>
      </c>
      <c r="F99" s="454">
        <v>38.741</v>
      </c>
      <c r="G99" s="447"/>
      <c r="H99" s="187"/>
    </row>
    <row r="100" spans="1:8" s="184" customFormat="1" ht="16.899999999999999" customHeight="1" x14ac:dyDescent="0.2">
      <c r="A100" s="447"/>
      <c r="B100" s="187"/>
      <c r="C100" s="449" t="s">
        <v>2593</v>
      </c>
      <c r="D100" s="450" t="s">
        <v>1</v>
      </c>
      <c r="E100" s="451" t="s">
        <v>1</v>
      </c>
      <c r="F100" s="452">
        <v>11.215999999999999</v>
      </c>
      <c r="G100" s="447"/>
      <c r="H100" s="187"/>
    </row>
    <row r="101" spans="1:8" s="184" customFormat="1" ht="16.899999999999999" customHeight="1" x14ac:dyDescent="0.2">
      <c r="A101" s="447"/>
      <c r="B101" s="187"/>
      <c r="C101" s="453" t="s">
        <v>1</v>
      </c>
      <c r="D101" s="453" t="s">
        <v>2588</v>
      </c>
      <c r="E101" s="185" t="s">
        <v>1</v>
      </c>
      <c r="F101" s="454">
        <v>0</v>
      </c>
      <c r="G101" s="447"/>
      <c r="H101" s="187"/>
    </row>
    <row r="102" spans="1:8" s="184" customFormat="1" ht="16.899999999999999" customHeight="1" x14ac:dyDescent="0.2">
      <c r="A102" s="447"/>
      <c r="B102" s="187"/>
      <c r="C102" s="453" t="s">
        <v>1</v>
      </c>
      <c r="D102" s="453" t="s">
        <v>2551</v>
      </c>
      <c r="E102" s="185" t="s">
        <v>1</v>
      </c>
      <c r="F102" s="454">
        <v>0</v>
      </c>
      <c r="G102" s="447"/>
      <c r="H102" s="187"/>
    </row>
    <row r="103" spans="1:8" s="184" customFormat="1" ht="16.899999999999999" customHeight="1" x14ac:dyDescent="0.2">
      <c r="A103" s="447"/>
      <c r="B103" s="187"/>
      <c r="C103" s="453" t="s">
        <v>1</v>
      </c>
      <c r="D103" s="453" t="s">
        <v>2552</v>
      </c>
      <c r="E103" s="185" t="s">
        <v>1</v>
      </c>
      <c r="F103" s="454">
        <v>0</v>
      </c>
      <c r="G103" s="447"/>
      <c r="H103" s="187"/>
    </row>
    <row r="104" spans="1:8" s="184" customFormat="1" ht="16.899999999999999" customHeight="1" x14ac:dyDescent="0.2">
      <c r="A104" s="447"/>
      <c r="B104" s="187"/>
      <c r="C104" s="453" t="s">
        <v>1</v>
      </c>
      <c r="D104" s="453" t="s">
        <v>2594</v>
      </c>
      <c r="E104" s="185" t="s">
        <v>1</v>
      </c>
      <c r="F104" s="454">
        <v>0</v>
      </c>
      <c r="G104" s="447"/>
      <c r="H104" s="187"/>
    </row>
    <row r="105" spans="1:8" s="184" customFormat="1" ht="16.899999999999999" customHeight="1" x14ac:dyDescent="0.2">
      <c r="A105" s="447"/>
      <c r="B105" s="187"/>
      <c r="C105" s="453" t="s">
        <v>1</v>
      </c>
      <c r="D105" s="453" t="s">
        <v>2595</v>
      </c>
      <c r="E105" s="185" t="s">
        <v>1</v>
      </c>
      <c r="F105" s="454">
        <v>4.59</v>
      </c>
      <c r="G105" s="447"/>
      <c r="H105" s="187"/>
    </row>
    <row r="106" spans="1:8" s="184" customFormat="1" ht="16.899999999999999" customHeight="1" x14ac:dyDescent="0.2">
      <c r="A106" s="447"/>
      <c r="B106" s="187"/>
      <c r="C106" s="453" t="s">
        <v>1</v>
      </c>
      <c r="D106" s="453" t="s">
        <v>2596</v>
      </c>
      <c r="E106" s="185" t="s">
        <v>1</v>
      </c>
      <c r="F106" s="454">
        <v>8.9779999999999998</v>
      </c>
      <c r="G106" s="447"/>
      <c r="H106" s="187"/>
    </row>
    <row r="107" spans="1:8" s="184" customFormat="1" ht="16.899999999999999" customHeight="1" x14ac:dyDescent="0.2">
      <c r="A107" s="447"/>
      <c r="B107" s="187"/>
      <c r="C107" s="453" t="s">
        <v>1</v>
      </c>
      <c r="D107" s="453" t="s">
        <v>2597</v>
      </c>
      <c r="E107" s="185" t="s">
        <v>1</v>
      </c>
      <c r="F107" s="454">
        <v>-5.7</v>
      </c>
      <c r="G107" s="447"/>
      <c r="H107" s="187"/>
    </row>
    <row r="108" spans="1:8" s="184" customFormat="1" ht="16.899999999999999" customHeight="1" x14ac:dyDescent="0.2">
      <c r="A108" s="447"/>
      <c r="B108" s="187"/>
      <c r="C108" s="453" t="s">
        <v>1</v>
      </c>
      <c r="D108" s="453" t="s">
        <v>2554</v>
      </c>
      <c r="E108" s="185" t="s">
        <v>1</v>
      </c>
      <c r="F108" s="454">
        <v>0</v>
      </c>
      <c r="G108" s="447"/>
      <c r="H108" s="187"/>
    </row>
    <row r="109" spans="1:8" s="184" customFormat="1" ht="16.899999999999999" customHeight="1" x14ac:dyDescent="0.2">
      <c r="A109" s="447"/>
      <c r="B109" s="187"/>
      <c r="C109" s="453" t="s">
        <v>1</v>
      </c>
      <c r="D109" s="453" t="s">
        <v>2598</v>
      </c>
      <c r="E109" s="185" t="s">
        <v>1</v>
      </c>
      <c r="F109" s="454">
        <v>0</v>
      </c>
      <c r="G109" s="447"/>
      <c r="H109" s="187"/>
    </row>
    <row r="110" spans="1:8" s="184" customFormat="1" ht="16.899999999999999" customHeight="1" x14ac:dyDescent="0.2">
      <c r="A110" s="447"/>
      <c r="B110" s="187"/>
      <c r="C110" s="453" t="s">
        <v>1</v>
      </c>
      <c r="D110" s="453" t="s">
        <v>2599</v>
      </c>
      <c r="E110" s="185" t="s">
        <v>1</v>
      </c>
      <c r="F110" s="454">
        <v>3.3479999999999999</v>
      </c>
      <c r="G110" s="447"/>
      <c r="H110" s="187"/>
    </row>
    <row r="111" spans="1:8" s="184" customFormat="1" ht="16.899999999999999" customHeight="1" x14ac:dyDescent="0.2">
      <c r="A111" s="447"/>
      <c r="B111" s="187"/>
      <c r="C111" s="453" t="s">
        <v>2593</v>
      </c>
      <c r="D111" s="453" t="s">
        <v>2418</v>
      </c>
      <c r="E111" s="185" t="s">
        <v>1</v>
      </c>
      <c r="F111" s="454">
        <v>11.215999999999999</v>
      </c>
      <c r="G111" s="447"/>
      <c r="H111" s="187"/>
    </row>
    <row r="112" spans="1:8" s="184" customFormat="1" ht="16.899999999999999" customHeight="1" x14ac:dyDescent="0.2">
      <c r="A112" s="447"/>
      <c r="B112" s="187"/>
      <c r="C112" s="455" t="s">
        <v>2558</v>
      </c>
      <c r="D112" s="447"/>
      <c r="E112" s="447"/>
      <c r="F112" s="447"/>
      <c r="G112" s="447"/>
      <c r="H112" s="187"/>
    </row>
    <row r="113" spans="1:8" s="184" customFormat="1" ht="22.5" x14ac:dyDescent="0.2">
      <c r="A113" s="447"/>
      <c r="B113" s="187"/>
      <c r="C113" s="453" t="s">
        <v>187</v>
      </c>
      <c r="D113" s="453" t="s">
        <v>188</v>
      </c>
      <c r="E113" s="185" t="s">
        <v>168</v>
      </c>
      <c r="F113" s="454">
        <v>11.215999999999999</v>
      </c>
      <c r="G113" s="447"/>
      <c r="H113" s="187"/>
    </row>
    <row r="114" spans="1:8" s="184" customFormat="1" ht="16.899999999999999" customHeight="1" x14ac:dyDescent="0.2">
      <c r="A114" s="447"/>
      <c r="B114" s="187"/>
      <c r="C114" s="453" t="s">
        <v>173</v>
      </c>
      <c r="D114" s="453" t="s">
        <v>174</v>
      </c>
      <c r="E114" s="185" t="s">
        <v>168</v>
      </c>
      <c r="F114" s="454">
        <v>1594.703</v>
      </c>
      <c r="G114" s="447"/>
      <c r="H114" s="187"/>
    </row>
    <row r="115" spans="1:8" s="184" customFormat="1" ht="16.899999999999999" customHeight="1" x14ac:dyDescent="0.2">
      <c r="A115" s="447"/>
      <c r="B115" s="187"/>
      <c r="C115" s="449" t="s">
        <v>2600</v>
      </c>
      <c r="D115" s="450" t="s">
        <v>1</v>
      </c>
      <c r="E115" s="451" t="s">
        <v>1</v>
      </c>
      <c r="F115" s="452">
        <v>1208.502</v>
      </c>
      <c r="G115" s="447"/>
      <c r="H115" s="187"/>
    </row>
    <row r="116" spans="1:8" s="184" customFormat="1" ht="16.899999999999999" customHeight="1" x14ac:dyDescent="0.2">
      <c r="A116" s="447"/>
      <c r="B116" s="187"/>
      <c r="C116" s="453" t="s">
        <v>1</v>
      </c>
      <c r="D116" s="453" t="s">
        <v>2601</v>
      </c>
      <c r="E116" s="185" t="s">
        <v>1</v>
      </c>
      <c r="F116" s="454">
        <v>0</v>
      </c>
      <c r="G116" s="447"/>
      <c r="H116" s="187"/>
    </row>
    <row r="117" spans="1:8" s="184" customFormat="1" ht="16.899999999999999" customHeight="1" x14ac:dyDescent="0.2">
      <c r="A117" s="447"/>
      <c r="B117" s="187"/>
      <c r="C117" s="453" t="s">
        <v>1</v>
      </c>
      <c r="D117" s="453" t="s">
        <v>2551</v>
      </c>
      <c r="E117" s="185" t="s">
        <v>1</v>
      </c>
      <c r="F117" s="454">
        <v>0</v>
      </c>
      <c r="G117" s="447"/>
      <c r="H117" s="187"/>
    </row>
    <row r="118" spans="1:8" s="184" customFormat="1" ht="16.899999999999999" customHeight="1" x14ac:dyDescent="0.2">
      <c r="A118" s="447"/>
      <c r="B118" s="187"/>
      <c r="C118" s="453" t="s">
        <v>1</v>
      </c>
      <c r="D118" s="453" t="s">
        <v>2552</v>
      </c>
      <c r="E118" s="185" t="s">
        <v>1</v>
      </c>
      <c r="F118" s="454">
        <v>0</v>
      </c>
      <c r="G118" s="447"/>
      <c r="H118" s="187"/>
    </row>
    <row r="119" spans="1:8" s="184" customFormat="1" ht="16.899999999999999" customHeight="1" x14ac:dyDescent="0.2">
      <c r="A119" s="447"/>
      <c r="B119" s="187"/>
      <c r="C119" s="453" t="s">
        <v>1</v>
      </c>
      <c r="D119" s="453" t="s">
        <v>2578</v>
      </c>
      <c r="E119" s="185" t="s">
        <v>1</v>
      </c>
      <c r="F119" s="454">
        <v>0</v>
      </c>
      <c r="G119" s="447"/>
      <c r="H119" s="187"/>
    </row>
    <row r="120" spans="1:8" s="184" customFormat="1" ht="16.899999999999999" customHeight="1" x14ac:dyDescent="0.2">
      <c r="A120" s="447"/>
      <c r="B120" s="187"/>
      <c r="C120" s="453" t="s">
        <v>1</v>
      </c>
      <c r="D120" s="453" t="s">
        <v>2602</v>
      </c>
      <c r="E120" s="185" t="s">
        <v>1</v>
      </c>
      <c r="F120" s="454">
        <v>882.07600000000002</v>
      </c>
      <c r="G120" s="447"/>
      <c r="H120" s="187"/>
    </row>
    <row r="121" spans="1:8" s="184" customFormat="1" ht="16.899999999999999" customHeight="1" x14ac:dyDescent="0.2">
      <c r="A121" s="447"/>
      <c r="B121" s="187"/>
      <c r="C121" s="453" t="s">
        <v>1</v>
      </c>
      <c r="D121" s="453" t="s">
        <v>2603</v>
      </c>
      <c r="E121" s="185" t="s">
        <v>1</v>
      </c>
      <c r="F121" s="454">
        <v>-2.5950000000000002</v>
      </c>
      <c r="G121" s="447"/>
      <c r="H121" s="187"/>
    </row>
    <row r="122" spans="1:8" s="184" customFormat="1" ht="16.899999999999999" customHeight="1" x14ac:dyDescent="0.2">
      <c r="A122" s="447"/>
      <c r="B122" s="187"/>
      <c r="C122" s="453" t="s">
        <v>1</v>
      </c>
      <c r="D122" s="453" t="s">
        <v>2604</v>
      </c>
      <c r="E122" s="185" t="s">
        <v>1</v>
      </c>
      <c r="F122" s="454">
        <v>-7.4249999999999998</v>
      </c>
      <c r="G122" s="447"/>
      <c r="H122" s="187"/>
    </row>
    <row r="123" spans="1:8" s="184" customFormat="1" ht="16.899999999999999" customHeight="1" x14ac:dyDescent="0.2">
      <c r="A123" s="447"/>
      <c r="B123" s="187"/>
      <c r="C123" s="453" t="s">
        <v>1</v>
      </c>
      <c r="D123" s="453" t="s">
        <v>2605</v>
      </c>
      <c r="E123" s="185" t="s">
        <v>1</v>
      </c>
      <c r="F123" s="454">
        <v>-48.963999999999999</v>
      </c>
      <c r="G123" s="447"/>
      <c r="H123" s="187"/>
    </row>
    <row r="124" spans="1:8" s="184" customFormat="1" ht="16.899999999999999" customHeight="1" x14ac:dyDescent="0.2">
      <c r="A124" s="447"/>
      <c r="B124" s="187"/>
      <c r="C124" s="453" t="s">
        <v>1</v>
      </c>
      <c r="D124" s="453" t="s">
        <v>2606</v>
      </c>
      <c r="E124" s="185" t="s">
        <v>1</v>
      </c>
      <c r="F124" s="454">
        <v>-172.04400000000001</v>
      </c>
      <c r="G124" s="447"/>
      <c r="H124" s="187"/>
    </row>
    <row r="125" spans="1:8" s="184" customFormat="1" ht="16.899999999999999" customHeight="1" x14ac:dyDescent="0.2">
      <c r="A125" s="447"/>
      <c r="B125" s="187"/>
      <c r="C125" s="453" t="s">
        <v>1</v>
      </c>
      <c r="D125" s="453" t="s">
        <v>2607</v>
      </c>
      <c r="E125" s="185" t="s">
        <v>1</v>
      </c>
      <c r="F125" s="454">
        <v>-37.770000000000003</v>
      </c>
      <c r="G125" s="447"/>
      <c r="H125" s="187"/>
    </row>
    <row r="126" spans="1:8" s="184" customFormat="1" ht="16.899999999999999" customHeight="1" x14ac:dyDescent="0.2">
      <c r="A126" s="447"/>
      <c r="B126" s="187"/>
      <c r="C126" s="453" t="s">
        <v>1</v>
      </c>
      <c r="D126" s="453" t="s">
        <v>2608</v>
      </c>
      <c r="E126" s="185" t="s">
        <v>1</v>
      </c>
      <c r="F126" s="454">
        <v>-96.317999999999998</v>
      </c>
      <c r="G126" s="447"/>
      <c r="H126" s="187"/>
    </row>
    <row r="127" spans="1:8" s="184" customFormat="1" ht="16.899999999999999" customHeight="1" x14ac:dyDescent="0.2">
      <c r="A127" s="447"/>
      <c r="B127" s="187"/>
      <c r="C127" s="453" t="s">
        <v>1</v>
      </c>
      <c r="D127" s="453" t="s">
        <v>2554</v>
      </c>
      <c r="E127" s="185" t="s">
        <v>1</v>
      </c>
      <c r="F127" s="454">
        <v>0</v>
      </c>
      <c r="G127" s="447"/>
      <c r="H127" s="187"/>
    </row>
    <row r="128" spans="1:8" s="184" customFormat="1" ht="16.899999999999999" customHeight="1" x14ac:dyDescent="0.2">
      <c r="A128" s="447"/>
      <c r="B128" s="187"/>
      <c r="C128" s="453" t="s">
        <v>1</v>
      </c>
      <c r="D128" s="453" t="s">
        <v>2578</v>
      </c>
      <c r="E128" s="185" t="s">
        <v>1</v>
      </c>
      <c r="F128" s="454">
        <v>0</v>
      </c>
      <c r="G128" s="447"/>
      <c r="H128" s="187"/>
    </row>
    <row r="129" spans="1:8" s="184" customFormat="1" ht="16.899999999999999" customHeight="1" x14ac:dyDescent="0.2">
      <c r="A129" s="447"/>
      <c r="B129" s="187"/>
      <c r="C129" s="453" t="s">
        <v>1</v>
      </c>
      <c r="D129" s="453" t="s">
        <v>2609</v>
      </c>
      <c r="E129" s="185" t="s">
        <v>1</v>
      </c>
      <c r="F129" s="454">
        <v>240.19</v>
      </c>
      <c r="G129" s="447"/>
      <c r="H129" s="187"/>
    </row>
    <row r="130" spans="1:8" s="184" customFormat="1" ht="16.899999999999999" customHeight="1" x14ac:dyDescent="0.2">
      <c r="A130" s="447"/>
      <c r="B130" s="187"/>
      <c r="C130" s="453" t="s">
        <v>1</v>
      </c>
      <c r="D130" s="453" t="s">
        <v>2610</v>
      </c>
      <c r="E130" s="185" t="s">
        <v>1</v>
      </c>
      <c r="F130" s="454">
        <v>-2.79</v>
      </c>
      <c r="G130" s="447"/>
      <c r="H130" s="187"/>
    </row>
    <row r="131" spans="1:8" s="184" customFormat="1" ht="16.899999999999999" customHeight="1" x14ac:dyDescent="0.2">
      <c r="A131" s="447"/>
      <c r="B131" s="187"/>
      <c r="C131" s="453" t="s">
        <v>1</v>
      </c>
      <c r="D131" s="453" t="s">
        <v>2611</v>
      </c>
      <c r="E131" s="185" t="s">
        <v>1</v>
      </c>
      <c r="F131" s="454">
        <v>-15.6</v>
      </c>
      <c r="G131" s="447"/>
      <c r="H131" s="187"/>
    </row>
    <row r="132" spans="1:8" s="184" customFormat="1" ht="16.899999999999999" customHeight="1" x14ac:dyDescent="0.2">
      <c r="A132" s="447"/>
      <c r="B132" s="187"/>
      <c r="C132" s="453" t="s">
        <v>1</v>
      </c>
      <c r="D132" s="453" t="s">
        <v>2612</v>
      </c>
      <c r="E132" s="185" t="s">
        <v>1</v>
      </c>
      <c r="F132" s="454">
        <v>-4.8</v>
      </c>
      <c r="G132" s="447"/>
      <c r="H132" s="187"/>
    </row>
    <row r="133" spans="1:8" s="184" customFormat="1" ht="16.899999999999999" customHeight="1" x14ac:dyDescent="0.2">
      <c r="A133" s="447"/>
      <c r="B133" s="187"/>
      <c r="C133" s="453" t="s">
        <v>1</v>
      </c>
      <c r="D133" s="453" t="s">
        <v>2613</v>
      </c>
      <c r="E133" s="185" t="s">
        <v>1</v>
      </c>
      <c r="F133" s="454">
        <v>-6.96</v>
      </c>
      <c r="G133" s="447"/>
      <c r="H133" s="187"/>
    </row>
    <row r="134" spans="1:8" s="184" customFormat="1" ht="16.899999999999999" customHeight="1" x14ac:dyDescent="0.2">
      <c r="A134" s="447"/>
      <c r="B134" s="187"/>
      <c r="C134" s="453" t="s">
        <v>1</v>
      </c>
      <c r="D134" s="453" t="s">
        <v>2556</v>
      </c>
      <c r="E134" s="185" t="s">
        <v>1</v>
      </c>
      <c r="F134" s="454">
        <v>0</v>
      </c>
      <c r="G134" s="447"/>
      <c r="H134" s="187"/>
    </row>
    <row r="135" spans="1:8" s="184" customFormat="1" ht="16.899999999999999" customHeight="1" x14ac:dyDescent="0.2">
      <c r="A135" s="447"/>
      <c r="B135" s="187"/>
      <c r="C135" s="453" t="s">
        <v>1</v>
      </c>
      <c r="D135" s="453" t="s">
        <v>2578</v>
      </c>
      <c r="E135" s="185" t="s">
        <v>1</v>
      </c>
      <c r="F135" s="454">
        <v>0</v>
      </c>
      <c r="G135" s="447"/>
      <c r="H135" s="187"/>
    </row>
    <row r="136" spans="1:8" s="184" customFormat="1" ht="16.899999999999999" customHeight="1" x14ac:dyDescent="0.2">
      <c r="A136" s="447"/>
      <c r="B136" s="187"/>
      <c r="C136" s="453" t="s">
        <v>1</v>
      </c>
      <c r="D136" s="453" t="s">
        <v>2614</v>
      </c>
      <c r="E136" s="185" t="s">
        <v>1</v>
      </c>
      <c r="F136" s="454">
        <v>889.21600000000001</v>
      </c>
      <c r="G136" s="447"/>
      <c r="H136" s="187"/>
    </row>
    <row r="137" spans="1:8" s="184" customFormat="1" ht="16.899999999999999" customHeight="1" x14ac:dyDescent="0.2">
      <c r="A137" s="447"/>
      <c r="B137" s="187"/>
      <c r="C137" s="453" t="s">
        <v>1</v>
      </c>
      <c r="D137" s="453" t="s">
        <v>2615</v>
      </c>
      <c r="E137" s="185" t="s">
        <v>1</v>
      </c>
      <c r="F137" s="454">
        <v>-55.991999999999997</v>
      </c>
      <c r="G137" s="447"/>
      <c r="H137" s="187"/>
    </row>
    <row r="138" spans="1:8" s="184" customFormat="1" ht="16.899999999999999" customHeight="1" x14ac:dyDescent="0.2">
      <c r="A138" s="447"/>
      <c r="B138" s="187"/>
      <c r="C138" s="453" t="s">
        <v>1</v>
      </c>
      <c r="D138" s="453" t="s">
        <v>2616</v>
      </c>
      <c r="E138" s="185" t="s">
        <v>1</v>
      </c>
      <c r="F138" s="454">
        <v>-201.33600000000001</v>
      </c>
      <c r="G138" s="447"/>
      <c r="H138" s="187"/>
    </row>
    <row r="139" spans="1:8" s="184" customFormat="1" ht="16.899999999999999" customHeight="1" x14ac:dyDescent="0.2">
      <c r="A139" s="447"/>
      <c r="B139" s="187"/>
      <c r="C139" s="453" t="s">
        <v>1</v>
      </c>
      <c r="D139" s="453" t="s">
        <v>2617</v>
      </c>
      <c r="E139" s="185" t="s">
        <v>1</v>
      </c>
      <c r="F139" s="454">
        <v>-36.25</v>
      </c>
      <c r="G139" s="447"/>
      <c r="H139" s="187"/>
    </row>
    <row r="140" spans="1:8" s="184" customFormat="1" ht="16.899999999999999" customHeight="1" x14ac:dyDescent="0.2">
      <c r="A140" s="447"/>
      <c r="B140" s="187"/>
      <c r="C140" s="453" t="s">
        <v>1</v>
      </c>
      <c r="D140" s="453" t="s">
        <v>2618</v>
      </c>
      <c r="E140" s="185" t="s">
        <v>1</v>
      </c>
      <c r="F140" s="454">
        <v>-100.254</v>
      </c>
      <c r="G140" s="447"/>
      <c r="H140" s="187"/>
    </row>
    <row r="141" spans="1:8" s="184" customFormat="1" ht="16.899999999999999" customHeight="1" x14ac:dyDescent="0.2">
      <c r="A141" s="447"/>
      <c r="B141" s="187"/>
      <c r="C141" s="453" t="s">
        <v>1</v>
      </c>
      <c r="D141" s="453" t="s">
        <v>2619</v>
      </c>
      <c r="E141" s="185" t="s">
        <v>1</v>
      </c>
      <c r="F141" s="454">
        <v>-13.882</v>
      </c>
      <c r="G141" s="447"/>
      <c r="H141" s="187"/>
    </row>
    <row r="142" spans="1:8" s="184" customFormat="1" ht="16.899999999999999" customHeight="1" x14ac:dyDescent="0.2">
      <c r="A142" s="447"/>
      <c r="B142" s="187"/>
      <c r="C142" s="453" t="s">
        <v>2600</v>
      </c>
      <c r="D142" s="453" t="s">
        <v>2416</v>
      </c>
      <c r="E142" s="185" t="s">
        <v>1</v>
      </c>
      <c r="F142" s="454">
        <v>1208.502</v>
      </c>
      <c r="G142" s="447"/>
      <c r="H142" s="187"/>
    </row>
    <row r="143" spans="1:8" s="184" customFormat="1" ht="16.899999999999999" customHeight="1" x14ac:dyDescent="0.2">
      <c r="A143" s="447"/>
      <c r="B143" s="187"/>
      <c r="C143" s="455" t="s">
        <v>2558</v>
      </c>
      <c r="D143" s="447"/>
      <c r="E143" s="447"/>
      <c r="F143" s="447"/>
      <c r="G143" s="447"/>
      <c r="H143" s="187"/>
    </row>
    <row r="144" spans="1:8" s="184" customFormat="1" ht="33.75" x14ac:dyDescent="0.2">
      <c r="A144" s="447"/>
      <c r="B144" s="187"/>
      <c r="C144" s="453" t="s">
        <v>193</v>
      </c>
      <c r="D144" s="453" t="s">
        <v>194</v>
      </c>
      <c r="E144" s="185" t="s">
        <v>168</v>
      </c>
      <c r="F144" s="454">
        <v>1538.827</v>
      </c>
      <c r="G144" s="447"/>
      <c r="H144" s="187"/>
    </row>
    <row r="145" spans="1:8" s="184" customFormat="1" ht="16.899999999999999" customHeight="1" x14ac:dyDescent="0.2">
      <c r="A145" s="447"/>
      <c r="B145" s="187"/>
      <c r="C145" s="453" t="s">
        <v>173</v>
      </c>
      <c r="D145" s="453" t="s">
        <v>174</v>
      </c>
      <c r="E145" s="185" t="s">
        <v>168</v>
      </c>
      <c r="F145" s="454">
        <v>1594.703</v>
      </c>
      <c r="G145" s="447"/>
      <c r="H145" s="187"/>
    </row>
    <row r="146" spans="1:8" s="184" customFormat="1" ht="16.899999999999999" customHeight="1" x14ac:dyDescent="0.2">
      <c r="A146" s="447"/>
      <c r="B146" s="187"/>
      <c r="C146" s="449" t="s">
        <v>2620</v>
      </c>
      <c r="D146" s="450" t="s">
        <v>1</v>
      </c>
      <c r="E146" s="451" t="s">
        <v>1</v>
      </c>
      <c r="F146" s="452">
        <v>20.841999999999999</v>
      </c>
      <c r="G146" s="447"/>
      <c r="H146" s="187"/>
    </row>
    <row r="147" spans="1:8" s="184" customFormat="1" ht="16.899999999999999" customHeight="1" x14ac:dyDescent="0.2">
      <c r="A147" s="447"/>
      <c r="B147" s="187"/>
      <c r="C147" s="453" t="s">
        <v>1</v>
      </c>
      <c r="D147" s="453" t="s">
        <v>2621</v>
      </c>
      <c r="E147" s="185" t="s">
        <v>1</v>
      </c>
      <c r="F147" s="454">
        <v>0</v>
      </c>
      <c r="G147" s="447"/>
      <c r="H147" s="187"/>
    </row>
    <row r="148" spans="1:8" s="184" customFormat="1" ht="16.899999999999999" customHeight="1" x14ac:dyDescent="0.2">
      <c r="A148" s="447"/>
      <c r="B148" s="187"/>
      <c r="C148" s="453" t="s">
        <v>1</v>
      </c>
      <c r="D148" s="453" t="s">
        <v>2551</v>
      </c>
      <c r="E148" s="185" t="s">
        <v>1</v>
      </c>
      <c r="F148" s="454">
        <v>0</v>
      </c>
      <c r="G148" s="447"/>
      <c r="H148" s="187"/>
    </row>
    <row r="149" spans="1:8" s="184" customFormat="1" ht="16.899999999999999" customHeight="1" x14ac:dyDescent="0.2">
      <c r="A149" s="447"/>
      <c r="B149" s="187"/>
      <c r="C149" s="453" t="s">
        <v>1</v>
      </c>
      <c r="D149" s="453" t="s">
        <v>2556</v>
      </c>
      <c r="E149" s="185" t="s">
        <v>1</v>
      </c>
      <c r="F149" s="454">
        <v>0</v>
      </c>
      <c r="G149" s="447"/>
      <c r="H149" s="187"/>
    </row>
    <row r="150" spans="1:8" s="184" customFormat="1" ht="16.899999999999999" customHeight="1" x14ac:dyDescent="0.2">
      <c r="A150" s="447"/>
      <c r="B150" s="187"/>
      <c r="C150" s="453" t="s">
        <v>1</v>
      </c>
      <c r="D150" s="453" t="s">
        <v>2578</v>
      </c>
      <c r="E150" s="185" t="s">
        <v>1</v>
      </c>
      <c r="F150" s="454">
        <v>0</v>
      </c>
      <c r="G150" s="447"/>
      <c r="H150" s="187"/>
    </row>
    <row r="151" spans="1:8" s="184" customFormat="1" ht="16.899999999999999" customHeight="1" x14ac:dyDescent="0.2">
      <c r="A151" s="447"/>
      <c r="B151" s="187"/>
      <c r="C151" s="453" t="s">
        <v>1</v>
      </c>
      <c r="D151" s="453" t="s">
        <v>2622</v>
      </c>
      <c r="E151" s="185" t="s">
        <v>1</v>
      </c>
      <c r="F151" s="454">
        <v>13.882</v>
      </c>
      <c r="G151" s="447"/>
      <c r="H151" s="187"/>
    </row>
    <row r="152" spans="1:8" s="184" customFormat="1" ht="16.899999999999999" customHeight="1" x14ac:dyDescent="0.2">
      <c r="A152" s="447"/>
      <c r="B152" s="187"/>
      <c r="C152" s="453" t="s">
        <v>1</v>
      </c>
      <c r="D152" s="453" t="s">
        <v>2554</v>
      </c>
      <c r="E152" s="185" t="s">
        <v>1</v>
      </c>
      <c r="F152" s="454">
        <v>0</v>
      </c>
      <c r="G152" s="447"/>
      <c r="H152" s="187"/>
    </row>
    <row r="153" spans="1:8" s="184" customFormat="1" ht="16.899999999999999" customHeight="1" x14ac:dyDescent="0.2">
      <c r="A153" s="447"/>
      <c r="B153" s="187"/>
      <c r="C153" s="453" t="s">
        <v>1</v>
      </c>
      <c r="D153" s="453" t="s">
        <v>2578</v>
      </c>
      <c r="E153" s="185" t="s">
        <v>1</v>
      </c>
      <c r="F153" s="454">
        <v>0</v>
      </c>
      <c r="G153" s="447"/>
      <c r="H153" s="187"/>
    </row>
    <row r="154" spans="1:8" s="184" customFormat="1" ht="16.899999999999999" customHeight="1" x14ac:dyDescent="0.2">
      <c r="A154" s="447"/>
      <c r="B154" s="187"/>
      <c r="C154" s="453" t="s">
        <v>1</v>
      </c>
      <c r="D154" s="453" t="s">
        <v>2623</v>
      </c>
      <c r="E154" s="185" t="s">
        <v>1</v>
      </c>
      <c r="F154" s="454">
        <v>6.96</v>
      </c>
      <c r="G154" s="447"/>
      <c r="H154" s="187"/>
    </row>
    <row r="155" spans="1:8" s="184" customFormat="1" ht="16.899999999999999" customHeight="1" x14ac:dyDescent="0.2">
      <c r="A155" s="447"/>
      <c r="B155" s="187"/>
      <c r="C155" s="453" t="s">
        <v>2620</v>
      </c>
      <c r="D155" s="453" t="s">
        <v>2416</v>
      </c>
      <c r="E155" s="185" t="s">
        <v>1</v>
      </c>
      <c r="F155" s="454">
        <v>20.841999999999999</v>
      </c>
      <c r="G155" s="447"/>
      <c r="H155" s="187"/>
    </row>
    <row r="156" spans="1:8" s="184" customFormat="1" ht="16.899999999999999" customHeight="1" x14ac:dyDescent="0.2">
      <c r="A156" s="447"/>
      <c r="B156" s="187"/>
      <c r="C156" s="455" t="s">
        <v>2558</v>
      </c>
      <c r="D156" s="447"/>
      <c r="E156" s="447"/>
      <c r="F156" s="447"/>
      <c r="G156" s="447"/>
      <c r="H156" s="187"/>
    </row>
    <row r="157" spans="1:8" s="184" customFormat="1" ht="33.75" x14ac:dyDescent="0.2">
      <c r="A157" s="447"/>
      <c r="B157" s="187"/>
      <c r="C157" s="453" t="s">
        <v>193</v>
      </c>
      <c r="D157" s="453" t="s">
        <v>194</v>
      </c>
      <c r="E157" s="185" t="s">
        <v>168</v>
      </c>
      <c r="F157" s="454">
        <v>1538.827</v>
      </c>
      <c r="G157" s="447"/>
      <c r="H157" s="187"/>
    </row>
    <row r="158" spans="1:8" s="184" customFormat="1" ht="16.899999999999999" customHeight="1" x14ac:dyDescent="0.2">
      <c r="A158" s="447"/>
      <c r="B158" s="187"/>
      <c r="C158" s="453" t="s">
        <v>173</v>
      </c>
      <c r="D158" s="453" t="s">
        <v>174</v>
      </c>
      <c r="E158" s="185" t="s">
        <v>168</v>
      </c>
      <c r="F158" s="454">
        <v>1594.703</v>
      </c>
      <c r="G158" s="447"/>
      <c r="H158" s="187"/>
    </row>
    <row r="159" spans="1:8" s="184" customFormat="1" ht="16.899999999999999" customHeight="1" x14ac:dyDescent="0.2">
      <c r="A159" s="447"/>
      <c r="B159" s="187"/>
      <c r="C159" s="449" t="s">
        <v>2624</v>
      </c>
      <c r="D159" s="450" t="s">
        <v>1</v>
      </c>
      <c r="E159" s="451" t="s">
        <v>1</v>
      </c>
      <c r="F159" s="452">
        <v>275.392</v>
      </c>
      <c r="G159" s="447"/>
      <c r="H159" s="187"/>
    </row>
    <row r="160" spans="1:8" s="184" customFormat="1" ht="16.899999999999999" customHeight="1" x14ac:dyDescent="0.2">
      <c r="A160" s="447"/>
      <c r="B160" s="187"/>
      <c r="C160" s="453" t="s">
        <v>1</v>
      </c>
      <c r="D160" s="453" t="s">
        <v>2625</v>
      </c>
      <c r="E160" s="185" t="s">
        <v>1</v>
      </c>
      <c r="F160" s="454">
        <v>0</v>
      </c>
      <c r="G160" s="447"/>
      <c r="H160" s="187"/>
    </row>
    <row r="161" spans="1:8" s="184" customFormat="1" ht="16.899999999999999" customHeight="1" x14ac:dyDescent="0.2">
      <c r="A161" s="447"/>
      <c r="B161" s="187"/>
      <c r="C161" s="453" t="s">
        <v>1</v>
      </c>
      <c r="D161" s="453" t="s">
        <v>2551</v>
      </c>
      <c r="E161" s="185" t="s">
        <v>1</v>
      </c>
      <c r="F161" s="454">
        <v>0</v>
      </c>
      <c r="G161" s="447"/>
      <c r="H161" s="187"/>
    </row>
    <row r="162" spans="1:8" s="184" customFormat="1" ht="16.899999999999999" customHeight="1" x14ac:dyDescent="0.2">
      <c r="A162" s="447"/>
      <c r="B162" s="187"/>
      <c r="C162" s="453" t="s">
        <v>1</v>
      </c>
      <c r="D162" s="453" t="s">
        <v>2552</v>
      </c>
      <c r="E162" s="185" t="s">
        <v>1</v>
      </c>
      <c r="F162" s="454">
        <v>0</v>
      </c>
      <c r="G162" s="447"/>
      <c r="H162" s="187"/>
    </row>
    <row r="163" spans="1:8" s="184" customFormat="1" ht="16.899999999999999" customHeight="1" x14ac:dyDescent="0.2">
      <c r="A163" s="447"/>
      <c r="B163" s="187"/>
      <c r="C163" s="453" t="s">
        <v>1</v>
      </c>
      <c r="D163" s="453" t="s">
        <v>2578</v>
      </c>
      <c r="E163" s="185" t="s">
        <v>1</v>
      </c>
      <c r="F163" s="454">
        <v>0</v>
      </c>
      <c r="G163" s="447"/>
      <c r="H163" s="187"/>
    </row>
    <row r="164" spans="1:8" s="184" customFormat="1" ht="16.899999999999999" customHeight="1" x14ac:dyDescent="0.2">
      <c r="A164" s="447"/>
      <c r="B164" s="187"/>
      <c r="C164" s="453" t="s">
        <v>1</v>
      </c>
      <c r="D164" s="453" t="s">
        <v>2626</v>
      </c>
      <c r="E164" s="185" t="s">
        <v>1</v>
      </c>
      <c r="F164" s="454">
        <v>37.770000000000003</v>
      </c>
      <c r="G164" s="447"/>
      <c r="H164" s="187"/>
    </row>
    <row r="165" spans="1:8" s="184" customFormat="1" ht="16.899999999999999" customHeight="1" x14ac:dyDescent="0.2">
      <c r="A165" s="447"/>
      <c r="B165" s="187"/>
      <c r="C165" s="453" t="s">
        <v>1</v>
      </c>
      <c r="D165" s="453" t="s">
        <v>2627</v>
      </c>
      <c r="E165" s="185" t="s">
        <v>1</v>
      </c>
      <c r="F165" s="454">
        <v>96.317999999999998</v>
      </c>
      <c r="G165" s="447"/>
      <c r="H165" s="187"/>
    </row>
    <row r="166" spans="1:8" s="184" customFormat="1" ht="16.899999999999999" customHeight="1" x14ac:dyDescent="0.2">
      <c r="A166" s="447"/>
      <c r="B166" s="187"/>
      <c r="C166" s="453" t="s">
        <v>1</v>
      </c>
      <c r="D166" s="453" t="s">
        <v>2554</v>
      </c>
      <c r="E166" s="185" t="s">
        <v>1</v>
      </c>
      <c r="F166" s="454">
        <v>0</v>
      </c>
      <c r="G166" s="447"/>
      <c r="H166" s="187"/>
    </row>
    <row r="167" spans="1:8" s="184" customFormat="1" ht="16.899999999999999" customHeight="1" x14ac:dyDescent="0.2">
      <c r="A167" s="447"/>
      <c r="B167" s="187"/>
      <c r="C167" s="453" t="s">
        <v>1</v>
      </c>
      <c r="D167" s="453" t="s">
        <v>2578</v>
      </c>
      <c r="E167" s="185" t="s">
        <v>1</v>
      </c>
      <c r="F167" s="454">
        <v>0</v>
      </c>
      <c r="G167" s="447"/>
      <c r="H167" s="187"/>
    </row>
    <row r="168" spans="1:8" s="184" customFormat="1" ht="16.899999999999999" customHeight="1" x14ac:dyDescent="0.2">
      <c r="A168" s="447"/>
      <c r="B168" s="187"/>
      <c r="C168" s="453" t="s">
        <v>1</v>
      </c>
      <c r="D168" s="453" t="s">
        <v>2628</v>
      </c>
      <c r="E168" s="185" t="s">
        <v>1</v>
      </c>
      <c r="F168" s="454">
        <v>4.8</v>
      </c>
      <c r="G168" s="447"/>
      <c r="H168" s="187"/>
    </row>
    <row r="169" spans="1:8" s="184" customFormat="1" ht="16.899999999999999" customHeight="1" x14ac:dyDescent="0.2">
      <c r="A169" s="447"/>
      <c r="B169" s="187"/>
      <c r="C169" s="453" t="s">
        <v>1</v>
      </c>
      <c r="D169" s="453" t="s">
        <v>2556</v>
      </c>
      <c r="E169" s="185" t="s">
        <v>1</v>
      </c>
      <c r="F169" s="454">
        <v>0</v>
      </c>
      <c r="G169" s="447"/>
      <c r="H169" s="187"/>
    </row>
    <row r="170" spans="1:8" s="184" customFormat="1" ht="16.899999999999999" customHeight="1" x14ac:dyDescent="0.2">
      <c r="A170" s="447"/>
      <c r="B170" s="187"/>
      <c r="C170" s="453" t="s">
        <v>1</v>
      </c>
      <c r="D170" s="453" t="s">
        <v>2578</v>
      </c>
      <c r="E170" s="185" t="s">
        <v>1</v>
      </c>
      <c r="F170" s="454">
        <v>0</v>
      </c>
      <c r="G170" s="447"/>
      <c r="H170" s="187"/>
    </row>
    <row r="171" spans="1:8" s="184" customFormat="1" ht="16.899999999999999" customHeight="1" x14ac:dyDescent="0.2">
      <c r="A171" s="447"/>
      <c r="B171" s="187"/>
      <c r="C171" s="453" t="s">
        <v>1</v>
      </c>
      <c r="D171" s="453" t="s">
        <v>2629</v>
      </c>
      <c r="E171" s="185" t="s">
        <v>1</v>
      </c>
      <c r="F171" s="454">
        <v>36.25</v>
      </c>
      <c r="G171" s="447"/>
      <c r="H171" s="187"/>
    </row>
    <row r="172" spans="1:8" s="184" customFormat="1" ht="16.899999999999999" customHeight="1" x14ac:dyDescent="0.2">
      <c r="A172" s="447"/>
      <c r="B172" s="187"/>
      <c r="C172" s="453" t="s">
        <v>1</v>
      </c>
      <c r="D172" s="453" t="s">
        <v>2630</v>
      </c>
      <c r="E172" s="185" t="s">
        <v>1</v>
      </c>
      <c r="F172" s="454">
        <v>100.254</v>
      </c>
      <c r="G172" s="447"/>
      <c r="H172" s="187"/>
    </row>
    <row r="173" spans="1:8" s="184" customFormat="1" ht="16.899999999999999" customHeight="1" x14ac:dyDescent="0.2">
      <c r="A173" s="447"/>
      <c r="B173" s="187"/>
      <c r="C173" s="453" t="s">
        <v>2624</v>
      </c>
      <c r="D173" s="453" t="s">
        <v>2416</v>
      </c>
      <c r="E173" s="185" t="s">
        <v>1</v>
      </c>
      <c r="F173" s="454">
        <v>275.392</v>
      </c>
      <c r="G173" s="447"/>
      <c r="H173" s="187"/>
    </row>
    <row r="174" spans="1:8" s="184" customFormat="1" ht="16.899999999999999" customHeight="1" x14ac:dyDescent="0.2">
      <c r="A174" s="447"/>
      <c r="B174" s="187"/>
      <c r="C174" s="455" t="s">
        <v>2558</v>
      </c>
      <c r="D174" s="447"/>
      <c r="E174" s="447"/>
      <c r="F174" s="447"/>
      <c r="G174" s="447"/>
      <c r="H174" s="187"/>
    </row>
    <row r="175" spans="1:8" s="184" customFormat="1" ht="33.75" x14ac:dyDescent="0.2">
      <c r="A175" s="447"/>
      <c r="B175" s="187"/>
      <c r="C175" s="453" t="s">
        <v>193</v>
      </c>
      <c r="D175" s="453" t="s">
        <v>194</v>
      </c>
      <c r="E175" s="185" t="s">
        <v>168</v>
      </c>
      <c r="F175" s="454">
        <v>1538.827</v>
      </c>
      <c r="G175" s="447"/>
      <c r="H175" s="187"/>
    </row>
    <row r="176" spans="1:8" s="184" customFormat="1" ht="16.899999999999999" customHeight="1" x14ac:dyDescent="0.2">
      <c r="A176" s="447"/>
      <c r="B176" s="187"/>
      <c r="C176" s="453" t="s">
        <v>173</v>
      </c>
      <c r="D176" s="453" t="s">
        <v>174</v>
      </c>
      <c r="E176" s="185" t="s">
        <v>168</v>
      </c>
      <c r="F176" s="454">
        <v>1594.703</v>
      </c>
      <c r="G176" s="447"/>
      <c r="H176" s="187"/>
    </row>
    <row r="177" spans="1:8" s="184" customFormat="1" ht="16.899999999999999" customHeight="1" x14ac:dyDescent="0.2">
      <c r="A177" s="447"/>
      <c r="B177" s="187"/>
      <c r="C177" s="449" t="s">
        <v>2631</v>
      </c>
      <c r="D177" s="450" t="s">
        <v>1</v>
      </c>
      <c r="E177" s="451" t="s">
        <v>1</v>
      </c>
      <c r="F177" s="452">
        <v>34.091000000000001</v>
      </c>
      <c r="G177" s="447"/>
      <c r="H177" s="187"/>
    </row>
    <row r="178" spans="1:8" s="184" customFormat="1" ht="16.899999999999999" customHeight="1" x14ac:dyDescent="0.2">
      <c r="A178" s="447"/>
      <c r="B178" s="187"/>
      <c r="C178" s="453" t="s">
        <v>1</v>
      </c>
      <c r="D178" s="453" t="s">
        <v>2632</v>
      </c>
      <c r="E178" s="185" t="s">
        <v>1</v>
      </c>
      <c r="F178" s="454">
        <v>0</v>
      </c>
      <c r="G178" s="447"/>
      <c r="H178" s="187"/>
    </row>
    <row r="179" spans="1:8" s="184" customFormat="1" ht="16.899999999999999" customHeight="1" x14ac:dyDescent="0.2">
      <c r="A179" s="447"/>
      <c r="B179" s="187"/>
      <c r="C179" s="453" t="s">
        <v>1</v>
      </c>
      <c r="D179" s="453" t="s">
        <v>2551</v>
      </c>
      <c r="E179" s="185" t="s">
        <v>1</v>
      </c>
      <c r="F179" s="454">
        <v>0</v>
      </c>
      <c r="G179" s="447"/>
      <c r="H179" s="187"/>
    </row>
    <row r="180" spans="1:8" s="184" customFormat="1" ht="16.899999999999999" customHeight="1" x14ac:dyDescent="0.2">
      <c r="A180" s="447"/>
      <c r="B180" s="187"/>
      <c r="C180" s="453" t="s">
        <v>1</v>
      </c>
      <c r="D180" s="453" t="s">
        <v>2552</v>
      </c>
      <c r="E180" s="185" t="s">
        <v>1</v>
      </c>
      <c r="F180" s="454">
        <v>0</v>
      </c>
      <c r="G180" s="447"/>
      <c r="H180" s="187"/>
    </row>
    <row r="181" spans="1:8" s="184" customFormat="1" ht="16.899999999999999" customHeight="1" x14ac:dyDescent="0.2">
      <c r="A181" s="447"/>
      <c r="B181" s="187"/>
      <c r="C181" s="453" t="s">
        <v>1</v>
      </c>
      <c r="D181" s="453" t="s">
        <v>2633</v>
      </c>
      <c r="E181" s="185" t="s">
        <v>1</v>
      </c>
      <c r="F181" s="454">
        <v>0</v>
      </c>
      <c r="G181" s="447"/>
      <c r="H181" s="187"/>
    </row>
    <row r="182" spans="1:8" s="184" customFormat="1" ht="16.899999999999999" customHeight="1" x14ac:dyDescent="0.2">
      <c r="A182" s="447"/>
      <c r="B182" s="187"/>
      <c r="C182" s="453" t="s">
        <v>1</v>
      </c>
      <c r="D182" s="453" t="s">
        <v>2634</v>
      </c>
      <c r="E182" s="185" t="s">
        <v>1</v>
      </c>
      <c r="F182" s="454">
        <v>15.443</v>
      </c>
      <c r="G182" s="447"/>
      <c r="H182" s="187"/>
    </row>
    <row r="183" spans="1:8" s="184" customFormat="1" ht="16.899999999999999" customHeight="1" x14ac:dyDescent="0.2">
      <c r="A183" s="447"/>
      <c r="B183" s="187"/>
      <c r="C183" s="453" t="s">
        <v>1</v>
      </c>
      <c r="D183" s="453" t="s">
        <v>2554</v>
      </c>
      <c r="E183" s="185" t="s">
        <v>1</v>
      </c>
      <c r="F183" s="454">
        <v>0</v>
      </c>
      <c r="G183" s="447"/>
      <c r="H183" s="187"/>
    </row>
    <row r="184" spans="1:8" s="184" customFormat="1" ht="16.899999999999999" customHeight="1" x14ac:dyDescent="0.2">
      <c r="A184" s="447"/>
      <c r="B184" s="187"/>
      <c r="C184" s="453" t="s">
        <v>1</v>
      </c>
      <c r="D184" s="453" t="s">
        <v>2633</v>
      </c>
      <c r="E184" s="185" t="s">
        <v>1</v>
      </c>
      <c r="F184" s="454">
        <v>0</v>
      </c>
      <c r="G184" s="447"/>
      <c r="H184" s="187"/>
    </row>
    <row r="185" spans="1:8" s="184" customFormat="1" ht="16.899999999999999" customHeight="1" x14ac:dyDescent="0.2">
      <c r="A185" s="447"/>
      <c r="B185" s="187"/>
      <c r="C185" s="453" t="s">
        <v>1</v>
      </c>
      <c r="D185" s="453" t="s">
        <v>2635</v>
      </c>
      <c r="E185" s="185" t="s">
        <v>1</v>
      </c>
      <c r="F185" s="454">
        <v>3.08</v>
      </c>
      <c r="G185" s="447"/>
      <c r="H185" s="187"/>
    </row>
    <row r="186" spans="1:8" s="184" customFormat="1" ht="16.899999999999999" customHeight="1" x14ac:dyDescent="0.2">
      <c r="A186" s="447"/>
      <c r="B186" s="187"/>
      <c r="C186" s="453" t="s">
        <v>1</v>
      </c>
      <c r="D186" s="453" t="s">
        <v>2556</v>
      </c>
      <c r="E186" s="185" t="s">
        <v>1</v>
      </c>
      <c r="F186" s="454">
        <v>0</v>
      </c>
      <c r="G186" s="447"/>
      <c r="H186" s="187"/>
    </row>
    <row r="187" spans="1:8" s="184" customFormat="1" ht="16.899999999999999" customHeight="1" x14ac:dyDescent="0.2">
      <c r="A187" s="447"/>
      <c r="B187" s="187"/>
      <c r="C187" s="453" t="s">
        <v>1</v>
      </c>
      <c r="D187" s="453" t="s">
        <v>2633</v>
      </c>
      <c r="E187" s="185" t="s">
        <v>1</v>
      </c>
      <c r="F187" s="454">
        <v>0</v>
      </c>
      <c r="G187" s="447"/>
      <c r="H187" s="187"/>
    </row>
    <row r="188" spans="1:8" s="184" customFormat="1" ht="16.899999999999999" customHeight="1" x14ac:dyDescent="0.2">
      <c r="A188" s="447"/>
      <c r="B188" s="187"/>
      <c r="C188" s="453" t="s">
        <v>1</v>
      </c>
      <c r="D188" s="453" t="s">
        <v>2636</v>
      </c>
      <c r="E188" s="185" t="s">
        <v>1</v>
      </c>
      <c r="F188" s="454">
        <v>15.568</v>
      </c>
      <c r="G188" s="447"/>
      <c r="H188" s="187"/>
    </row>
    <row r="189" spans="1:8" s="184" customFormat="1" ht="16.899999999999999" customHeight="1" x14ac:dyDescent="0.2">
      <c r="A189" s="447"/>
      <c r="B189" s="187"/>
      <c r="C189" s="453" t="s">
        <v>2631</v>
      </c>
      <c r="D189" s="453" t="s">
        <v>2416</v>
      </c>
      <c r="E189" s="185" t="s">
        <v>1</v>
      </c>
      <c r="F189" s="454">
        <v>34.091000000000001</v>
      </c>
      <c r="G189" s="447"/>
      <c r="H189" s="187"/>
    </row>
    <row r="190" spans="1:8" s="184" customFormat="1" ht="16.899999999999999" customHeight="1" x14ac:dyDescent="0.2">
      <c r="A190" s="447"/>
      <c r="B190" s="187"/>
      <c r="C190" s="455" t="s">
        <v>2558</v>
      </c>
      <c r="D190" s="447"/>
      <c r="E190" s="447"/>
      <c r="F190" s="447"/>
      <c r="G190" s="447"/>
      <c r="H190" s="187"/>
    </row>
    <row r="191" spans="1:8" s="184" customFormat="1" ht="33.75" x14ac:dyDescent="0.2">
      <c r="A191" s="447"/>
      <c r="B191" s="187"/>
      <c r="C191" s="453" t="s">
        <v>193</v>
      </c>
      <c r="D191" s="453" t="s">
        <v>194</v>
      </c>
      <c r="E191" s="185" t="s">
        <v>168</v>
      </c>
      <c r="F191" s="454">
        <v>1538.827</v>
      </c>
      <c r="G191" s="447"/>
      <c r="H191" s="187"/>
    </row>
    <row r="192" spans="1:8" s="184" customFormat="1" ht="16.899999999999999" customHeight="1" x14ac:dyDescent="0.2">
      <c r="A192" s="447"/>
      <c r="B192" s="187"/>
      <c r="C192" s="453" t="s">
        <v>178</v>
      </c>
      <c r="D192" s="453" t="s">
        <v>179</v>
      </c>
      <c r="E192" s="185" t="s">
        <v>168</v>
      </c>
      <c r="F192" s="454">
        <v>65.171999999999997</v>
      </c>
      <c r="G192" s="447"/>
      <c r="H192" s="187"/>
    </row>
    <row r="193" spans="1:8" s="184" customFormat="1" ht="16.899999999999999" customHeight="1" x14ac:dyDescent="0.2">
      <c r="A193" s="447"/>
      <c r="B193" s="187"/>
      <c r="C193" s="449" t="s">
        <v>2637</v>
      </c>
      <c r="D193" s="450" t="s">
        <v>1</v>
      </c>
      <c r="E193" s="451" t="s">
        <v>1</v>
      </c>
      <c r="F193" s="452">
        <v>23.664000000000001</v>
      </c>
      <c r="G193" s="447"/>
      <c r="H193" s="187"/>
    </row>
    <row r="194" spans="1:8" s="184" customFormat="1" ht="16.899999999999999" customHeight="1" x14ac:dyDescent="0.2">
      <c r="A194" s="447"/>
      <c r="B194" s="187"/>
      <c r="C194" s="453" t="s">
        <v>1</v>
      </c>
      <c r="D194" s="453" t="s">
        <v>2638</v>
      </c>
      <c r="E194" s="185" t="s">
        <v>1</v>
      </c>
      <c r="F194" s="454">
        <v>0</v>
      </c>
      <c r="G194" s="447"/>
      <c r="H194" s="187"/>
    </row>
    <row r="195" spans="1:8" s="184" customFormat="1" ht="16.899999999999999" customHeight="1" x14ac:dyDescent="0.2">
      <c r="A195" s="447"/>
      <c r="B195" s="187"/>
      <c r="C195" s="453" t="s">
        <v>1</v>
      </c>
      <c r="D195" s="453" t="s">
        <v>2551</v>
      </c>
      <c r="E195" s="185" t="s">
        <v>1</v>
      </c>
      <c r="F195" s="454">
        <v>0</v>
      </c>
      <c r="G195" s="447"/>
      <c r="H195" s="187"/>
    </row>
    <row r="196" spans="1:8" s="184" customFormat="1" ht="16.899999999999999" customHeight="1" x14ac:dyDescent="0.2">
      <c r="A196" s="447"/>
      <c r="B196" s="187"/>
      <c r="C196" s="453" t="s">
        <v>1</v>
      </c>
      <c r="D196" s="453" t="s">
        <v>2552</v>
      </c>
      <c r="E196" s="185" t="s">
        <v>1</v>
      </c>
      <c r="F196" s="454">
        <v>0</v>
      </c>
      <c r="G196" s="447"/>
      <c r="H196" s="187"/>
    </row>
    <row r="197" spans="1:8" s="184" customFormat="1" ht="16.899999999999999" customHeight="1" x14ac:dyDescent="0.2">
      <c r="A197" s="447"/>
      <c r="B197" s="187"/>
      <c r="C197" s="453" t="s">
        <v>1</v>
      </c>
      <c r="D197" s="453" t="s">
        <v>2639</v>
      </c>
      <c r="E197" s="185" t="s">
        <v>1</v>
      </c>
      <c r="F197" s="454">
        <v>0</v>
      </c>
      <c r="G197" s="447"/>
      <c r="H197" s="187"/>
    </row>
    <row r="198" spans="1:8" s="184" customFormat="1" ht="16.899999999999999" customHeight="1" x14ac:dyDescent="0.2">
      <c r="A198" s="447"/>
      <c r="B198" s="187"/>
      <c r="C198" s="453" t="s">
        <v>1</v>
      </c>
      <c r="D198" s="453" t="s">
        <v>2640</v>
      </c>
      <c r="E198" s="185" t="s">
        <v>1</v>
      </c>
      <c r="F198" s="454">
        <v>6.7720000000000002</v>
      </c>
      <c r="G198" s="447"/>
      <c r="H198" s="187"/>
    </row>
    <row r="199" spans="1:8" s="184" customFormat="1" ht="16.899999999999999" customHeight="1" x14ac:dyDescent="0.2">
      <c r="A199" s="447"/>
      <c r="B199" s="187"/>
      <c r="C199" s="453" t="s">
        <v>1</v>
      </c>
      <c r="D199" s="453" t="s">
        <v>2641</v>
      </c>
      <c r="E199" s="185" t="s">
        <v>1</v>
      </c>
      <c r="F199" s="454">
        <v>3.452</v>
      </c>
      <c r="G199" s="447"/>
      <c r="H199" s="187"/>
    </row>
    <row r="200" spans="1:8" s="184" customFormat="1" ht="16.899999999999999" customHeight="1" x14ac:dyDescent="0.2">
      <c r="A200" s="447"/>
      <c r="B200" s="187"/>
      <c r="C200" s="453" t="s">
        <v>1</v>
      </c>
      <c r="D200" s="453" t="s">
        <v>2554</v>
      </c>
      <c r="E200" s="185" t="s">
        <v>1</v>
      </c>
      <c r="F200" s="454">
        <v>0</v>
      </c>
      <c r="G200" s="447"/>
      <c r="H200" s="187"/>
    </row>
    <row r="201" spans="1:8" s="184" customFormat="1" ht="16.899999999999999" customHeight="1" x14ac:dyDescent="0.2">
      <c r="A201" s="447"/>
      <c r="B201" s="187"/>
      <c r="C201" s="453" t="s">
        <v>1</v>
      </c>
      <c r="D201" s="453" t="s">
        <v>2642</v>
      </c>
      <c r="E201" s="185" t="s">
        <v>1</v>
      </c>
      <c r="F201" s="454">
        <v>0</v>
      </c>
      <c r="G201" s="447"/>
      <c r="H201" s="187"/>
    </row>
    <row r="202" spans="1:8" s="184" customFormat="1" ht="16.899999999999999" customHeight="1" x14ac:dyDescent="0.2">
      <c r="A202" s="447"/>
      <c r="B202" s="187"/>
      <c r="C202" s="453" t="s">
        <v>1</v>
      </c>
      <c r="D202" s="453" t="s">
        <v>2643</v>
      </c>
      <c r="E202" s="185" t="s">
        <v>1</v>
      </c>
      <c r="F202" s="454">
        <v>0.98599999999999999</v>
      </c>
      <c r="G202" s="447"/>
      <c r="H202" s="187"/>
    </row>
    <row r="203" spans="1:8" s="184" customFormat="1" ht="16.899999999999999" customHeight="1" x14ac:dyDescent="0.2">
      <c r="A203" s="447"/>
      <c r="B203" s="187"/>
      <c r="C203" s="453" t="s">
        <v>1</v>
      </c>
      <c r="D203" s="453" t="s">
        <v>2556</v>
      </c>
      <c r="E203" s="185" t="s">
        <v>1</v>
      </c>
      <c r="F203" s="454">
        <v>0</v>
      </c>
      <c r="G203" s="447"/>
      <c r="H203" s="187"/>
    </row>
    <row r="204" spans="1:8" s="184" customFormat="1" ht="16.899999999999999" customHeight="1" x14ac:dyDescent="0.2">
      <c r="A204" s="447"/>
      <c r="B204" s="187"/>
      <c r="C204" s="453" t="s">
        <v>1</v>
      </c>
      <c r="D204" s="453" t="s">
        <v>2644</v>
      </c>
      <c r="E204" s="185" t="s">
        <v>1</v>
      </c>
      <c r="F204" s="454">
        <v>0</v>
      </c>
      <c r="G204" s="447"/>
      <c r="H204" s="187"/>
    </row>
    <row r="205" spans="1:8" s="184" customFormat="1" ht="16.899999999999999" customHeight="1" x14ac:dyDescent="0.2">
      <c r="A205" s="447"/>
      <c r="B205" s="187"/>
      <c r="C205" s="453" t="s">
        <v>1</v>
      </c>
      <c r="D205" s="453" t="s">
        <v>2645</v>
      </c>
      <c r="E205" s="185" t="s">
        <v>1</v>
      </c>
      <c r="F205" s="454">
        <v>12.454000000000001</v>
      </c>
      <c r="G205" s="447"/>
      <c r="H205" s="187"/>
    </row>
    <row r="206" spans="1:8" s="184" customFormat="1" ht="16.899999999999999" customHeight="1" x14ac:dyDescent="0.2">
      <c r="A206" s="447"/>
      <c r="B206" s="187"/>
      <c r="C206" s="453" t="s">
        <v>2637</v>
      </c>
      <c r="D206" s="453" t="s">
        <v>2418</v>
      </c>
      <c r="E206" s="185" t="s">
        <v>1</v>
      </c>
      <c r="F206" s="454">
        <v>23.664000000000001</v>
      </c>
      <c r="G206" s="447"/>
      <c r="H206" s="187"/>
    </row>
    <row r="207" spans="1:8" s="184" customFormat="1" ht="16.899999999999999" customHeight="1" x14ac:dyDescent="0.2">
      <c r="A207" s="447"/>
      <c r="B207" s="187"/>
      <c r="C207" s="455" t="s">
        <v>2558</v>
      </c>
      <c r="D207" s="447"/>
      <c r="E207" s="447"/>
      <c r="F207" s="447"/>
      <c r="G207" s="447"/>
      <c r="H207" s="187"/>
    </row>
    <row r="208" spans="1:8" s="184" customFormat="1" ht="33.75" x14ac:dyDescent="0.2">
      <c r="A208" s="447"/>
      <c r="B208" s="187"/>
      <c r="C208" s="453" t="s">
        <v>184</v>
      </c>
      <c r="D208" s="453" t="s">
        <v>185</v>
      </c>
      <c r="E208" s="185" t="s">
        <v>168</v>
      </c>
      <c r="F208" s="454">
        <v>23.664000000000001</v>
      </c>
      <c r="G208" s="447"/>
      <c r="H208" s="187"/>
    </row>
    <row r="209" spans="1:8" s="184" customFormat="1" ht="16.899999999999999" customHeight="1" x14ac:dyDescent="0.2">
      <c r="A209" s="447"/>
      <c r="B209" s="187"/>
      <c r="C209" s="453" t="s">
        <v>178</v>
      </c>
      <c r="D209" s="453" t="s">
        <v>179</v>
      </c>
      <c r="E209" s="185" t="s">
        <v>168</v>
      </c>
      <c r="F209" s="454">
        <v>65.171999999999997</v>
      </c>
      <c r="G209" s="447"/>
      <c r="H209" s="187"/>
    </row>
    <row r="210" spans="1:8" s="184" customFormat="1" ht="26.45" customHeight="1" x14ac:dyDescent="0.2">
      <c r="A210" s="447"/>
      <c r="B210" s="187"/>
      <c r="C210" s="448" t="s">
        <v>2646</v>
      </c>
      <c r="D210" s="448" t="s">
        <v>90</v>
      </c>
      <c r="E210" s="447"/>
      <c r="F210" s="447"/>
      <c r="G210" s="447"/>
      <c r="H210" s="187"/>
    </row>
    <row r="211" spans="1:8" s="184" customFormat="1" ht="16.899999999999999" customHeight="1" x14ac:dyDescent="0.2">
      <c r="A211" s="447"/>
      <c r="B211" s="187"/>
      <c r="C211" s="449" t="s">
        <v>2647</v>
      </c>
      <c r="D211" s="450" t="s">
        <v>1</v>
      </c>
      <c r="E211" s="451" t="s">
        <v>1</v>
      </c>
      <c r="F211" s="452">
        <v>85.063000000000002</v>
      </c>
      <c r="G211" s="447"/>
      <c r="H211" s="187"/>
    </row>
    <row r="212" spans="1:8" s="184" customFormat="1" ht="16.899999999999999" customHeight="1" x14ac:dyDescent="0.2">
      <c r="A212" s="447"/>
      <c r="B212" s="187"/>
      <c r="C212" s="453" t="s">
        <v>1</v>
      </c>
      <c r="D212" s="453" t="s">
        <v>2648</v>
      </c>
      <c r="E212" s="185" t="s">
        <v>1</v>
      </c>
      <c r="F212" s="454">
        <v>0</v>
      </c>
      <c r="G212" s="447"/>
      <c r="H212" s="187"/>
    </row>
    <row r="213" spans="1:8" s="184" customFormat="1" ht="16.899999999999999" customHeight="1" x14ac:dyDescent="0.2">
      <c r="A213" s="447"/>
      <c r="B213" s="187"/>
      <c r="C213" s="453" t="s">
        <v>1</v>
      </c>
      <c r="D213" s="453" t="s">
        <v>2649</v>
      </c>
      <c r="E213" s="185" t="s">
        <v>1</v>
      </c>
      <c r="F213" s="454">
        <v>85.063000000000002</v>
      </c>
      <c r="G213" s="447"/>
      <c r="H213" s="187"/>
    </row>
    <row r="214" spans="1:8" s="184" customFormat="1" ht="16.899999999999999" customHeight="1" x14ac:dyDescent="0.2">
      <c r="A214" s="447"/>
      <c r="B214" s="187"/>
      <c r="C214" s="453" t="s">
        <v>2647</v>
      </c>
      <c r="D214" s="453" t="s">
        <v>2416</v>
      </c>
      <c r="E214" s="185" t="s">
        <v>1</v>
      </c>
      <c r="F214" s="454">
        <v>85.063000000000002</v>
      </c>
      <c r="G214" s="447"/>
      <c r="H214" s="187"/>
    </row>
    <row r="215" spans="1:8" s="184" customFormat="1" ht="16.899999999999999" customHeight="1" x14ac:dyDescent="0.2">
      <c r="A215" s="447"/>
      <c r="B215" s="187"/>
      <c r="C215" s="455" t="s">
        <v>2558</v>
      </c>
      <c r="D215" s="447"/>
      <c r="E215" s="447"/>
      <c r="F215" s="447"/>
      <c r="G215" s="447"/>
      <c r="H215" s="187"/>
    </row>
    <row r="216" spans="1:8" s="184" customFormat="1" ht="16.899999999999999" customHeight="1" x14ac:dyDescent="0.2">
      <c r="A216" s="447"/>
      <c r="B216" s="187"/>
      <c r="C216" s="453" t="s">
        <v>338</v>
      </c>
      <c r="D216" s="453" t="s">
        <v>339</v>
      </c>
      <c r="E216" s="185" t="s">
        <v>168</v>
      </c>
      <c r="F216" s="454">
        <v>85.063000000000002</v>
      </c>
      <c r="G216" s="447"/>
      <c r="H216" s="187"/>
    </row>
    <row r="217" spans="1:8" s="184" customFormat="1" ht="22.5" x14ac:dyDescent="0.2">
      <c r="A217" s="447"/>
      <c r="B217" s="187"/>
      <c r="C217" s="453" t="s">
        <v>341</v>
      </c>
      <c r="D217" s="453" t="s">
        <v>2650</v>
      </c>
      <c r="E217" s="185" t="s">
        <v>168</v>
      </c>
      <c r="F217" s="454">
        <v>88.498999999999995</v>
      </c>
      <c r="G217" s="447"/>
      <c r="H217" s="187"/>
    </row>
    <row r="218" spans="1:8" s="184" customFormat="1" ht="16.899999999999999" customHeight="1" x14ac:dyDescent="0.2">
      <c r="A218" s="447"/>
      <c r="B218" s="187"/>
      <c r="C218" s="449" t="s">
        <v>2651</v>
      </c>
      <c r="D218" s="450" t="s">
        <v>1</v>
      </c>
      <c r="E218" s="451" t="s">
        <v>1</v>
      </c>
      <c r="F218" s="452">
        <v>35.313000000000002</v>
      </c>
      <c r="G218" s="447"/>
      <c r="H218" s="187"/>
    </row>
    <row r="219" spans="1:8" s="184" customFormat="1" ht="16.899999999999999" customHeight="1" x14ac:dyDescent="0.2">
      <c r="A219" s="447"/>
      <c r="B219" s="187"/>
      <c r="C219" s="453" t="s">
        <v>1</v>
      </c>
      <c r="D219" s="453" t="s">
        <v>2652</v>
      </c>
      <c r="E219" s="185" t="s">
        <v>1</v>
      </c>
      <c r="F219" s="454">
        <v>0</v>
      </c>
      <c r="G219" s="447"/>
      <c r="H219" s="187"/>
    </row>
    <row r="220" spans="1:8" s="184" customFormat="1" ht="16.899999999999999" customHeight="1" x14ac:dyDescent="0.2">
      <c r="A220" s="447"/>
      <c r="B220" s="187"/>
      <c r="C220" s="453" t="s">
        <v>1</v>
      </c>
      <c r="D220" s="453" t="s">
        <v>2653</v>
      </c>
      <c r="E220" s="185" t="s">
        <v>1</v>
      </c>
      <c r="F220" s="454">
        <v>0</v>
      </c>
      <c r="G220" s="447"/>
      <c r="H220" s="187"/>
    </row>
    <row r="221" spans="1:8" s="184" customFormat="1" ht="16.899999999999999" customHeight="1" x14ac:dyDescent="0.2">
      <c r="A221" s="447"/>
      <c r="B221" s="187"/>
      <c r="C221" s="453" t="s">
        <v>1</v>
      </c>
      <c r="D221" s="453" t="s">
        <v>2654</v>
      </c>
      <c r="E221" s="185" t="s">
        <v>1</v>
      </c>
      <c r="F221" s="454">
        <v>35.313000000000002</v>
      </c>
      <c r="G221" s="447"/>
      <c r="H221" s="187"/>
    </row>
    <row r="222" spans="1:8" s="184" customFormat="1" ht="16.899999999999999" customHeight="1" x14ac:dyDescent="0.2">
      <c r="A222" s="447"/>
      <c r="B222" s="187"/>
      <c r="C222" s="453" t="s">
        <v>2651</v>
      </c>
      <c r="D222" s="453" t="s">
        <v>2418</v>
      </c>
      <c r="E222" s="185" t="s">
        <v>1</v>
      </c>
      <c r="F222" s="454">
        <v>35.313000000000002</v>
      </c>
      <c r="G222" s="447"/>
      <c r="H222" s="187"/>
    </row>
    <row r="223" spans="1:8" s="184" customFormat="1" ht="16.899999999999999" customHeight="1" x14ac:dyDescent="0.2">
      <c r="A223" s="447"/>
      <c r="B223" s="187"/>
      <c r="C223" s="449" t="s">
        <v>2655</v>
      </c>
      <c r="D223" s="450" t="s">
        <v>1</v>
      </c>
      <c r="E223" s="451" t="s">
        <v>1</v>
      </c>
      <c r="F223" s="452">
        <v>963.43299999999999</v>
      </c>
      <c r="G223" s="447"/>
      <c r="H223" s="187"/>
    </row>
    <row r="224" spans="1:8" s="184" customFormat="1" ht="16.899999999999999" customHeight="1" x14ac:dyDescent="0.2">
      <c r="A224" s="447"/>
      <c r="B224" s="187"/>
      <c r="C224" s="453" t="s">
        <v>1</v>
      </c>
      <c r="D224" s="453" t="s">
        <v>2652</v>
      </c>
      <c r="E224" s="185" t="s">
        <v>1</v>
      </c>
      <c r="F224" s="454">
        <v>0</v>
      </c>
      <c r="G224" s="447"/>
      <c r="H224" s="187"/>
    </row>
    <row r="225" spans="1:8" s="184" customFormat="1" ht="16.899999999999999" customHeight="1" x14ac:dyDescent="0.2">
      <c r="A225" s="447"/>
      <c r="B225" s="187"/>
      <c r="C225" s="453" t="s">
        <v>1</v>
      </c>
      <c r="D225" s="453" t="s">
        <v>2656</v>
      </c>
      <c r="E225" s="185" t="s">
        <v>1</v>
      </c>
      <c r="F225" s="454">
        <v>0</v>
      </c>
      <c r="G225" s="447"/>
      <c r="H225" s="187"/>
    </row>
    <row r="226" spans="1:8" s="184" customFormat="1" ht="16.899999999999999" customHeight="1" x14ac:dyDescent="0.2">
      <c r="A226" s="447"/>
      <c r="B226" s="187"/>
      <c r="C226" s="453" t="s">
        <v>1</v>
      </c>
      <c r="D226" s="453" t="s">
        <v>2657</v>
      </c>
      <c r="E226" s="185" t="s">
        <v>1</v>
      </c>
      <c r="F226" s="454">
        <v>963.43299999999999</v>
      </c>
      <c r="G226" s="447"/>
      <c r="H226" s="187"/>
    </row>
    <row r="227" spans="1:8" s="184" customFormat="1" ht="16.899999999999999" customHeight="1" x14ac:dyDescent="0.2">
      <c r="A227" s="447"/>
      <c r="B227" s="187"/>
      <c r="C227" s="453" t="s">
        <v>2655</v>
      </c>
      <c r="D227" s="453" t="s">
        <v>2418</v>
      </c>
      <c r="E227" s="185" t="s">
        <v>1</v>
      </c>
      <c r="F227" s="454">
        <v>963.43299999999999</v>
      </c>
      <c r="G227" s="447"/>
      <c r="H227" s="187"/>
    </row>
    <row r="228" spans="1:8" s="184" customFormat="1" ht="16.899999999999999" customHeight="1" x14ac:dyDescent="0.2">
      <c r="A228" s="447"/>
      <c r="B228" s="187"/>
      <c r="C228" s="455" t="s">
        <v>2558</v>
      </c>
      <c r="D228" s="447"/>
      <c r="E228" s="447"/>
      <c r="F228" s="447"/>
      <c r="G228" s="447"/>
      <c r="H228" s="187"/>
    </row>
    <row r="229" spans="1:8" s="184" customFormat="1" ht="22.5" x14ac:dyDescent="0.2">
      <c r="A229" s="447"/>
      <c r="B229" s="187"/>
      <c r="C229" s="453" t="s">
        <v>275</v>
      </c>
      <c r="D229" s="453" t="s">
        <v>2048</v>
      </c>
      <c r="E229" s="185" t="s">
        <v>168</v>
      </c>
      <c r="F229" s="454">
        <v>963.43299999999999</v>
      </c>
      <c r="G229" s="447"/>
      <c r="H229" s="187"/>
    </row>
    <row r="230" spans="1:8" s="184" customFormat="1" ht="16.899999999999999" customHeight="1" x14ac:dyDescent="0.2">
      <c r="A230" s="447"/>
      <c r="B230" s="187"/>
      <c r="C230" s="453" t="s">
        <v>288</v>
      </c>
      <c r="D230" s="453" t="s">
        <v>289</v>
      </c>
      <c r="E230" s="185" t="s">
        <v>168</v>
      </c>
      <c r="F230" s="454">
        <v>2164.8409999999999</v>
      </c>
      <c r="G230" s="447"/>
      <c r="H230" s="187"/>
    </row>
    <row r="231" spans="1:8" s="184" customFormat="1" ht="16.899999999999999" customHeight="1" x14ac:dyDescent="0.2">
      <c r="A231" s="447"/>
      <c r="B231" s="187"/>
      <c r="C231" s="453" t="s">
        <v>280</v>
      </c>
      <c r="D231" s="453" t="s">
        <v>2658</v>
      </c>
      <c r="E231" s="185" t="s">
        <v>168</v>
      </c>
      <c r="F231" s="454">
        <v>1271.4259999999999</v>
      </c>
      <c r="G231" s="447"/>
      <c r="H231" s="187"/>
    </row>
    <row r="232" spans="1:8" s="184" customFormat="1" ht="16.899999999999999" customHeight="1" x14ac:dyDescent="0.2">
      <c r="A232" s="447"/>
      <c r="B232" s="187"/>
      <c r="C232" s="449" t="s">
        <v>2659</v>
      </c>
      <c r="D232" s="450" t="s">
        <v>1</v>
      </c>
      <c r="E232" s="451" t="s">
        <v>1</v>
      </c>
      <c r="F232" s="452">
        <v>142.155</v>
      </c>
      <c r="G232" s="447"/>
      <c r="H232" s="187"/>
    </row>
    <row r="233" spans="1:8" s="184" customFormat="1" ht="16.899999999999999" customHeight="1" x14ac:dyDescent="0.2">
      <c r="A233" s="447"/>
      <c r="B233" s="187"/>
      <c r="C233" s="453" t="s">
        <v>1</v>
      </c>
      <c r="D233" s="453" t="s">
        <v>2660</v>
      </c>
      <c r="E233" s="185" t="s">
        <v>1</v>
      </c>
      <c r="F233" s="454">
        <v>0</v>
      </c>
      <c r="G233" s="447"/>
      <c r="H233" s="187"/>
    </row>
    <row r="234" spans="1:8" s="184" customFormat="1" ht="16.899999999999999" customHeight="1" x14ac:dyDescent="0.2">
      <c r="A234" s="447"/>
      <c r="B234" s="187"/>
      <c r="C234" s="453" t="s">
        <v>1</v>
      </c>
      <c r="D234" s="453" t="s">
        <v>2656</v>
      </c>
      <c r="E234" s="185" t="s">
        <v>1</v>
      </c>
      <c r="F234" s="454">
        <v>0</v>
      </c>
      <c r="G234" s="447"/>
      <c r="H234" s="187"/>
    </row>
    <row r="235" spans="1:8" s="184" customFormat="1" ht="16.899999999999999" customHeight="1" x14ac:dyDescent="0.2">
      <c r="A235" s="447"/>
      <c r="B235" s="187"/>
      <c r="C235" s="453" t="s">
        <v>1</v>
      </c>
      <c r="D235" s="453" t="s">
        <v>2661</v>
      </c>
      <c r="E235" s="185" t="s">
        <v>1</v>
      </c>
      <c r="F235" s="454">
        <v>0</v>
      </c>
      <c r="G235" s="447"/>
      <c r="H235" s="187"/>
    </row>
    <row r="236" spans="1:8" s="184" customFormat="1" ht="16.899999999999999" customHeight="1" x14ac:dyDescent="0.2">
      <c r="A236" s="447"/>
      <c r="B236" s="187"/>
      <c r="C236" s="453" t="s">
        <v>1</v>
      </c>
      <c r="D236" s="453" t="s">
        <v>2662</v>
      </c>
      <c r="E236" s="185" t="s">
        <v>1</v>
      </c>
      <c r="F236" s="454">
        <v>140.595</v>
      </c>
      <c r="G236" s="447"/>
      <c r="H236" s="187"/>
    </row>
    <row r="237" spans="1:8" s="184" customFormat="1" ht="16.899999999999999" customHeight="1" x14ac:dyDescent="0.2">
      <c r="A237" s="447"/>
      <c r="B237" s="187"/>
      <c r="C237" s="453" t="s">
        <v>1</v>
      </c>
      <c r="D237" s="453" t="s">
        <v>2663</v>
      </c>
      <c r="E237" s="185" t="s">
        <v>1</v>
      </c>
      <c r="F237" s="454">
        <v>1.56</v>
      </c>
      <c r="G237" s="447"/>
      <c r="H237" s="187"/>
    </row>
    <row r="238" spans="1:8" s="184" customFormat="1" ht="16.899999999999999" customHeight="1" x14ac:dyDescent="0.2">
      <c r="A238" s="447"/>
      <c r="B238" s="187"/>
      <c r="C238" s="453" t="s">
        <v>2659</v>
      </c>
      <c r="D238" s="453" t="s">
        <v>2418</v>
      </c>
      <c r="E238" s="185" t="s">
        <v>1</v>
      </c>
      <c r="F238" s="454">
        <v>142.155</v>
      </c>
      <c r="G238" s="447"/>
      <c r="H238" s="187"/>
    </row>
    <row r="239" spans="1:8" s="184" customFormat="1" ht="16.899999999999999" customHeight="1" x14ac:dyDescent="0.2">
      <c r="A239" s="447"/>
      <c r="B239" s="187"/>
      <c r="C239" s="455" t="s">
        <v>2558</v>
      </c>
      <c r="D239" s="447"/>
      <c r="E239" s="447"/>
      <c r="F239" s="447"/>
      <c r="G239" s="447"/>
      <c r="H239" s="187"/>
    </row>
    <row r="240" spans="1:8" s="184" customFormat="1" ht="22.5" x14ac:dyDescent="0.2">
      <c r="A240" s="447"/>
      <c r="B240" s="187"/>
      <c r="C240" s="453" t="s">
        <v>277</v>
      </c>
      <c r="D240" s="453" t="s">
        <v>278</v>
      </c>
      <c r="E240" s="185" t="s">
        <v>168</v>
      </c>
      <c r="F240" s="454">
        <v>142.155</v>
      </c>
      <c r="G240" s="447"/>
      <c r="H240" s="187"/>
    </row>
    <row r="241" spans="1:8" s="184" customFormat="1" ht="16.899999999999999" customHeight="1" x14ac:dyDescent="0.2">
      <c r="A241" s="447"/>
      <c r="B241" s="187"/>
      <c r="C241" s="453" t="s">
        <v>288</v>
      </c>
      <c r="D241" s="453" t="s">
        <v>289</v>
      </c>
      <c r="E241" s="185" t="s">
        <v>168</v>
      </c>
      <c r="F241" s="454">
        <v>2164.8409999999999</v>
      </c>
      <c r="G241" s="447"/>
      <c r="H241" s="187"/>
    </row>
    <row r="242" spans="1:8" s="184" customFormat="1" ht="16.899999999999999" customHeight="1" x14ac:dyDescent="0.2">
      <c r="A242" s="447"/>
      <c r="B242" s="187"/>
      <c r="C242" s="453" t="s">
        <v>280</v>
      </c>
      <c r="D242" s="453" t="s">
        <v>2658</v>
      </c>
      <c r="E242" s="185" t="s">
        <v>168</v>
      </c>
      <c r="F242" s="454">
        <v>1271.4259999999999</v>
      </c>
      <c r="G242" s="447"/>
      <c r="H242" s="187"/>
    </row>
    <row r="243" spans="1:8" s="184" customFormat="1" ht="16.899999999999999" customHeight="1" x14ac:dyDescent="0.2">
      <c r="A243" s="447"/>
      <c r="B243" s="187"/>
      <c r="C243" s="449" t="s">
        <v>2664</v>
      </c>
      <c r="D243" s="450" t="s">
        <v>1</v>
      </c>
      <c r="E243" s="451" t="s">
        <v>1</v>
      </c>
      <c r="F243" s="452">
        <v>2164.8409999999999</v>
      </c>
      <c r="G243" s="447"/>
      <c r="H243" s="187"/>
    </row>
    <row r="244" spans="1:8" s="184" customFormat="1" ht="16.899999999999999" customHeight="1" x14ac:dyDescent="0.2">
      <c r="A244" s="447"/>
      <c r="B244" s="187"/>
      <c r="C244" s="453" t="s">
        <v>1</v>
      </c>
      <c r="D244" s="453" t="s">
        <v>2665</v>
      </c>
      <c r="E244" s="185" t="s">
        <v>1</v>
      </c>
      <c r="F244" s="454">
        <v>0</v>
      </c>
      <c r="G244" s="447"/>
      <c r="H244" s="187"/>
    </row>
    <row r="245" spans="1:8" s="184" customFormat="1" ht="16.899999999999999" customHeight="1" x14ac:dyDescent="0.2">
      <c r="A245" s="447"/>
      <c r="B245" s="187"/>
      <c r="C245" s="453" t="s">
        <v>1</v>
      </c>
      <c r="D245" s="453" t="s">
        <v>2666</v>
      </c>
      <c r="E245" s="185" t="s">
        <v>1</v>
      </c>
      <c r="F245" s="454">
        <v>0</v>
      </c>
      <c r="G245" s="447"/>
      <c r="H245" s="187"/>
    </row>
    <row r="246" spans="1:8" s="184" customFormat="1" ht="16.899999999999999" customHeight="1" x14ac:dyDescent="0.2">
      <c r="A246" s="447"/>
      <c r="B246" s="187"/>
      <c r="C246" s="453" t="s">
        <v>1</v>
      </c>
      <c r="D246" s="453" t="s">
        <v>2667</v>
      </c>
      <c r="E246" s="185" t="s">
        <v>1</v>
      </c>
      <c r="F246" s="454">
        <v>1059.2529999999999</v>
      </c>
      <c r="G246" s="447"/>
      <c r="H246" s="187"/>
    </row>
    <row r="247" spans="1:8" s="184" customFormat="1" ht="16.899999999999999" customHeight="1" x14ac:dyDescent="0.2">
      <c r="A247" s="447"/>
      <c r="B247" s="187"/>
      <c r="C247" s="453" t="s">
        <v>1</v>
      </c>
      <c r="D247" s="453" t="s">
        <v>2668</v>
      </c>
      <c r="E247" s="185" t="s">
        <v>1</v>
      </c>
      <c r="F247" s="454">
        <v>0</v>
      </c>
      <c r="G247" s="447"/>
      <c r="H247" s="187"/>
    </row>
    <row r="248" spans="1:8" s="184" customFormat="1" ht="16.899999999999999" customHeight="1" x14ac:dyDescent="0.2">
      <c r="A248" s="447"/>
      <c r="B248" s="187"/>
      <c r="C248" s="453" t="s">
        <v>1</v>
      </c>
      <c r="D248" s="453" t="s">
        <v>2669</v>
      </c>
      <c r="E248" s="185" t="s">
        <v>1</v>
      </c>
      <c r="F248" s="454">
        <v>1105.588</v>
      </c>
      <c r="G248" s="447"/>
      <c r="H248" s="187"/>
    </row>
    <row r="249" spans="1:8" s="184" customFormat="1" ht="16.899999999999999" customHeight="1" x14ac:dyDescent="0.2">
      <c r="A249" s="447"/>
      <c r="B249" s="187"/>
      <c r="C249" s="453" t="s">
        <v>2664</v>
      </c>
      <c r="D249" s="453" t="s">
        <v>2418</v>
      </c>
      <c r="E249" s="185" t="s">
        <v>1</v>
      </c>
      <c r="F249" s="454">
        <v>2164.8409999999999</v>
      </c>
      <c r="G249" s="447"/>
      <c r="H249" s="187"/>
    </row>
    <row r="250" spans="1:8" s="184" customFormat="1" ht="16.899999999999999" customHeight="1" x14ac:dyDescent="0.2">
      <c r="A250" s="447"/>
      <c r="B250" s="187"/>
      <c r="C250" s="455" t="s">
        <v>2558</v>
      </c>
      <c r="D250" s="447"/>
      <c r="E250" s="447"/>
      <c r="F250" s="447"/>
      <c r="G250" s="447"/>
      <c r="H250" s="187"/>
    </row>
    <row r="251" spans="1:8" s="184" customFormat="1" ht="16.899999999999999" customHeight="1" x14ac:dyDescent="0.2">
      <c r="A251" s="447"/>
      <c r="B251" s="187"/>
      <c r="C251" s="453" t="s">
        <v>288</v>
      </c>
      <c r="D251" s="453" t="s">
        <v>289</v>
      </c>
      <c r="E251" s="185" t="s">
        <v>168</v>
      </c>
      <c r="F251" s="454">
        <v>2164.8409999999999</v>
      </c>
      <c r="G251" s="447"/>
      <c r="H251" s="187"/>
    </row>
    <row r="252" spans="1:8" s="184" customFormat="1" ht="16.899999999999999" customHeight="1" x14ac:dyDescent="0.2">
      <c r="A252" s="447"/>
      <c r="B252" s="187"/>
      <c r="C252" s="453" t="s">
        <v>291</v>
      </c>
      <c r="D252" s="453" t="s">
        <v>2670</v>
      </c>
      <c r="E252" s="185" t="s">
        <v>168</v>
      </c>
      <c r="F252" s="454">
        <v>2489.567</v>
      </c>
      <c r="G252" s="447"/>
      <c r="H252" s="187"/>
    </row>
    <row r="253" spans="1:8" s="184" customFormat="1" ht="16.899999999999999" customHeight="1" x14ac:dyDescent="0.2">
      <c r="A253" s="447"/>
      <c r="B253" s="187"/>
      <c r="C253" s="449" t="s">
        <v>2667</v>
      </c>
      <c r="D253" s="450" t="s">
        <v>1</v>
      </c>
      <c r="E253" s="451" t="s">
        <v>1</v>
      </c>
      <c r="F253" s="452">
        <v>1059.2529999999999</v>
      </c>
      <c r="G253" s="447"/>
      <c r="H253" s="187"/>
    </row>
    <row r="254" spans="1:8" s="184" customFormat="1" ht="16.899999999999999" customHeight="1" x14ac:dyDescent="0.2">
      <c r="A254" s="447"/>
      <c r="B254" s="187"/>
      <c r="C254" s="453" t="s">
        <v>1</v>
      </c>
      <c r="D254" s="453" t="s">
        <v>2671</v>
      </c>
      <c r="E254" s="185" t="s">
        <v>1</v>
      </c>
      <c r="F254" s="454">
        <v>0</v>
      </c>
      <c r="G254" s="447"/>
      <c r="H254" s="187"/>
    </row>
    <row r="255" spans="1:8" s="184" customFormat="1" ht="16.899999999999999" customHeight="1" x14ac:dyDescent="0.2">
      <c r="A255" s="447"/>
      <c r="B255" s="187"/>
      <c r="C255" s="453" t="s">
        <v>1</v>
      </c>
      <c r="D255" s="453" t="s">
        <v>2656</v>
      </c>
      <c r="E255" s="185" t="s">
        <v>1</v>
      </c>
      <c r="F255" s="454">
        <v>0</v>
      </c>
      <c r="G255" s="447"/>
      <c r="H255" s="187"/>
    </row>
    <row r="256" spans="1:8" s="184" customFormat="1" ht="16.899999999999999" customHeight="1" x14ac:dyDescent="0.2">
      <c r="A256" s="447"/>
      <c r="B256" s="187"/>
      <c r="C256" s="453" t="s">
        <v>2657</v>
      </c>
      <c r="D256" s="453" t="s">
        <v>2672</v>
      </c>
      <c r="E256" s="185" t="s">
        <v>1</v>
      </c>
      <c r="F256" s="454">
        <v>963.43299999999999</v>
      </c>
      <c r="G256" s="447"/>
      <c r="H256" s="187"/>
    </row>
    <row r="257" spans="1:8" s="184" customFormat="1" ht="16.899999999999999" customHeight="1" x14ac:dyDescent="0.2">
      <c r="A257" s="447"/>
      <c r="B257" s="187"/>
      <c r="C257" s="453" t="s">
        <v>1</v>
      </c>
      <c r="D257" s="453" t="s">
        <v>2661</v>
      </c>
      <c r="E257" s="185" t="s">
        <v>1</v>
      </c>
      <c r="F257" s="454">
        <v>0</v>
      </c>
      <c r="G257" s="447"/>
      <c r="H257" s="187"/>
    </row>
    <row r="258" spans="1:8" s="184" customFormat="1" ht="16.899999999999999" customHeight="1" x14ac:dyDescent="0.2">
      <c r="A258" s="447"/>
      <c r="B258" s="187"/>
      <c r="C258" s="453" t="s">
        <v>1</v>
      </c>
      <c r="D258" s="453" t="s">
        <v>2673</v>
      </c>
      <c r="E258" s="185" t="s">
        <v>1</v>
      </c>
      <c r="F258" s="454">
        <v>92.7</v>
      </c>
      <c r="G258" s="447"/>
      <c r="H258" s="187"/>
    </row>
    <row r="259" spans="1:8" s="184" customFormat="1" ht="16.899999999999999" customHeight="1" x14ac:dyDescent="0.2">
      <c r="A259" s="447"/>
      <c r="B259" s="187"/>
      <c r="C259" s="453" t="s">
        <v>1</v>
      </c>
      <c r="D259" s="453" t="s">
        <v>2674</v>
      </c>
      <c r="E259" s="185" t="s">
        <v>1</v>
      </c>
      <c r="F259" s="454">
        <v>3.12</v>
      </c>
      <c r="G259" s="447"/>
      <c r="H259" s="187"/>
    </row>
    <row r="260" spans="1:8" s="184" customFormat="1" ht="16.899999999999999" customHeight="1" x14ac:dyDescent="0.2">
      <c r="A260" s="447"/>
      <c r="B260" s="187"/>
      <c r="C260" s="453" t="s">
        <v>2667</v>
      </c>
      <c r="D260" s="453" t="s">
        <v>2418</v>
      </c>
      <c r="E260" s="185" t="s">
        <v>1</v>
      </c>
      <c r="F260" s="454">
        <v>1059.2529999999999</v>
      </c>
      <c r="G260" s="447"/>
      <c r="H260" s="187"/>
    </row>
    <row r="261" spans="1:8" s="184" customFormat="1" ht="16.899999999999999" customHeight="1" x14ac:dyDescent="0.2">
      <c r="A261" s="447"/>
      <c r="B261" s="187"/>
      <c r="C261" s="455" t="s">
        <v>2558</v>
      </c>
      <c r="D261" s="447"/>
      <c r="E261" s="447"/>
      <c r="F261" s="447"/>
      <c r="G261" s="447"/>
      <c r="H261" s="187"/>
    </row>
    <row r="262" spans="1:8" s="184" customFormat="1" ht="16.899999999999999" customHeight="1" x14ac:dyDescent="0.2">
      <c r="A262" s="447"/>
      <c r="B262" s="187"/>
      <c r="C262" s="453" t="s">
        <v>259</v>
      </c>
      <c r="D262" s="453" t="s">
        <v>260</v>
      </c>
      <c r="E262" s="185" t="s">
        <v>168</v>
      </c>
      <c r="F262" s="454">
        <v>1059.2529999999999</v>
      </c>
      <c r="G262" s="447"/>
      <c r="H262" s="187"/>
    </row>
    <row r="263" spans="1:8" s="184" customFormat="1" ht="16.899999999999999" customHeight="1" x14ac:dyDescent="0.2">
      <c r="A263" s="447"/>
      <c r="B263" s="187"/>
      <c r="C263" s="453" t="s">
        <v>288</v>
      </c>
      <c r="D263" s="453" t="s">
        <v>289</v>
      </c>
      <c r="E263" s="185" t="s">
        <v>168</v>
      </c>
      <c r="F263" s="454">
        <v>2164.8409999999999</v>
      </c>
      <c r="G263" s="447"/>
      <c r="H263" s="187"/>
    </row>
    <row r="264" spans="1:8" s="184" customFormat="1" ht="16.899999999999999" customHeight="1" x14ac:dyDescent="0.2">
      <c r="A264" s="447"/>
      <c r="B264" s="187"/>
      <c r="C264" s="453" t="s">
        <v>262</v>
      </c>
      <c r="D264" s="453" t="s">
        <v>2675</v>
      </c>
      <c r="E264" s="185" t="s">
        <v>168</v>
      </c>
      <c r="F264" s="454">
        <v>1218.1410000000001</v>
      </c>
      <c r="G264" s="447"/>
      <c r="H264" s="187"/>
    </row>
    <row r="265" spans="1:8" s="184" customFormat="1" ht="16.899999999999999" customHeight="1" x14ac:dyDescent="0.2">
      <c r="A265" s="447"/>
      <c r="B265" s="187"/>
      <c r="C265" s="449" t="s">
        <v>2657</v>
      </c>
      <c r="D265" s="450" t="s">
        <v>1</v>
      </c>
      <c r="E265" s="451" t="s">
        <v>1</v>
      </c>
      <c r="F265" s="452">
        <v>963.43299999999999</v>
      </c>
      <c r="G265" s="447"/>
      <c r="H265" s="187"/>
    </row>
    <row r="266" spans="1:8" s="184" customFormat="1" ht="16.899999999999999" customHeight="1" x14ac:dyDescent="0.2">
      <c r="A266" s="447"/>
      <c r="B266" s="187"/>
      <c r="C266" s="453" t="s">
        <v>1</v>
      </c>
      <c r="D266" s="453" t="s">
        <v>2671</v>
      </c>
      <c r="E266" s="185" t="s">
        <v>1</v>
      </c>
      <c r="F266" s="454">
        <v>0</v>
      </c>
      <c r="G266" s="447"/>
      <c r="H266" s="187"/>
    </row>
    <row r="267" spans="1:8" s="184" customFormat="1" ht="16.899999999999999" customHeight="1" x14ac:dyDescent="0.2">
      <c r="A267" s="447"/>
      <c r="B267" s="187"/>
      <c r="C267" s="453" t="s">
        <v>1</v>
      </c>
      <c r="D267" s="453" t="s">
        <v>2656</v>
      </c>
      <c r="E267" s="185" t="s">
        <v>1</v>
      </c>
      <c r="F267" s="454">
        <v>0</v>
      </c>
      <c r="G267" s="447"/>
      <c r="H267" s="187"/>
    </row>
    <row r="268" spans="1:8" s="184" customFormat="1" ht="16.899999999999999" customHeight="1" x14ac:dyDescent="0.2">
      <c r="A268" s="447"/>
      <c r="B268" s="187"/>
      <c r="C268" s="453" t="s">
        <v>2657</v>
      </c>
      <c r="D268" s="453" t="s">
        <v>2672</v>
      </c>
      <c r="E268" s="185" t="s">
        <v>1</v>
      </c>
      <c r="F268" s="454">
        <v>963.43299999999999</v>
      </c>
      <c r="G268" s="447"/>
      <c r="H268" s="187"/>
    </row>
    <row r="269" spans="1:8" s="184" customFormat="1" ht="16.899999999999999" customHeight="1" x14ac:dyDescent="0.2">
      <c r="A269" s="447"/>
      <c r="B269" s="187"/>
      <c r="C269" s="455" t="s">
        <v>2558</v>
      </c>
      <c r="D269" s="447"/>
      <c r="E269" s="447"/>
      <c r="F269" s="447"/>
      <c r="G269" s="447"/>
      <c r="H269" s="187"/>
    </row>
    <row r="270" spans="1:8" s="184" customFormat="1" ht="16.899999999999999" customHeight="1" x14ac:dyDescent="0.2">
      <c r="A270" s="447"/>
      <c r="B270" s="187"/>
      <c r="C270" s="453" t="s">
        <v>259</v>
      </c>
      <c r="D270" s="453" t="s">
        <v>260</v>
      </c>
      <c r="E270" s="185" t="s">
        <v>168</v>
      </c>
      <c r="F270" s="454">
        <v>1059.2529999999999</v>
      </c>
      <c r="G270" s="447"/>
      <c r="H270" s="187"/>
    </row>
    <row r="271" spans="1:8" s="184" customFormat="1" ht="22.5" x14ac:dyDescent="0.2">
      <c r="A271" s="447"/>
      <c r="B271" s="187"/>
      <c r="C271" s="453" t="s">
        <v>275</v>
      </c>
      <c r="D271" s="453" t="s">
        <v>2048</v>
      </c>
      <c r="E271" s="185" t="s">
        <v>168</v>
      </c>
      <c r="F271" s="454">
        <v>963.43299999999999</v>
      </c>
      <c r="G271" s="447"/>
      <c r="H271" s="187"/>
    </row>
    <row r="272" spans="1:8" s="184" customFormat="1" ht="22.5" x14ac:dyDescent="0.2">
      <c r="A272" s="447"/>
      <c r="B272" s="187"/>
      <c r="C272" s="453" t="s">
        <v>323</v>
      </c>
      <c r="D272" s="453" t="s">
        <v>324</v>
      </c>
      <c r="E272" s="185" t="s">
        <v>168</v>
      </c>
      <c r="F272" s="454">
        <v>946.63300000000004</v>
      </c>
      <c r="G272" s="447"/>
      <c r="H272" s="187"/>
    </row>
    <row r="273" spans="1:8" s="184" customFormat="1" ht="16.899999999999999" customHeight="1" x14ac:dyDescent="0.2">
      <c r="A273" s="447"/>
      <c r="B273" s="187"/>
      <c r="C273" s="453" t="s">
        <v>329</v>
      </c>
      <c r="D273" s="453" t="s">
        <v>330</v>
      </c>
      <c r="E273" s="185" t="s">
        <v>168</v>
      </c>
      <c r="F273" s="454">
        <v>946.63300000000004</v>
      </c>
      <c r="G273" s="447"/>
      <c r="H273" s="187"/>
    </row>
    <row r="274" spans="1:8" s="184" customFormat="1" ht="16.899999999999999" customHeight="1" x14ac:dyDescent="0.2">
      <c r="A274" s="447"/>
      <c r="B274" s="187"/>
      <c r="C274" s="453" t="s">
        <v>332</v>
      </c>
      <c r="D274" s="453" t="s">
        <v>333</v>
      </c>
      <c r="E274" s="185" t="s">
        <v>168</v>
      </c>
      <c r="F274" s="454">
        <v>965.56600000000003</v>
      </c>
      <c r="G274" s="447"/>
      <c r="H274" s="187"/>
    </row>
    <row r="275" spans="1:8" s="184" customFormat="1" ht="16.899999999999999" customHeight="1" x14ac:dyDescent="0.2">
      <c r="A275" s="447"/>
      <c r="B275" s="187"/>
      <c r="C275" s="453" t="s">
        <v>335</v>
      </c>
      <c r="D275" s="453" t="s">
        <v>336</v>
      </c>
      <c r="E275" s="185" t="s">
        <v>168</v>
      </c>
      <c r="F275" s="454">
        <v>965.56600000000003</v>
      </c>
      <c r="G275" s="447"/>
      <c r="H275" s="187"/>
    </row>
    <row r="276" spans="1:8" s="184" customFormat="1" ht="22.5" x14ac:dyDescent="0.2">
      <c r="A276" s="447"/>
      <c r="B276" s="187"/>
      <c r="C276" s="453" t="s">
        <v>326</v>
      </c>
      <c r="D276" s="453" t="s">
        <v>327</v>
      </c>
      <c r="E276" s="185" t="s">
        <v>164</v>
      </c>
      <c r="F276" s="454">
        <v>106.212</v>
      </c>
      <c r="G276" s="447"/>
      <c r="H276" s="187"/>
    </row>
    <row r="277" spans="1:8" s="184" customFormat="1" ht="16.899999999999999" customHeight="1" x14ac:dyDescent="0.2">
      <c r="A277" s="447"/>
      <c r="B277" s="187"/>
      <c r="C277" s="449" t="s">
        <v>2676</v>
      </c>
      <c r="D277" s="450" t="s">
        <v>1</v>
      </c>
      <c r="E277" s="451" t="s">
        <v>1</v>
      </c>
      <c r="F277" s="452">
        <v>16.8</v>
      </c>
      <c r="G277" s="447"/>
      <c r="H277" s="187"/>
    </row>
    <row r="278" spans="1:8" s="184" customFormat="1" ht="16.899999999999999" customHeight="1" x14ac:dyDescent="0.2">
      <c r="A278" s="447"/>
      <c r="B278" s="187"/>
      <c r="C278" s="453" t="s">
        <v>1</v>
      </c>
      <c r="D278" s="453" t="s">
        <v>2677</v>
      </c>
      <c r="E278" s="185" t="s">
        <v>1</v>
      </c>
      <c r="F278" s="454">
        <v>0</v>
      </c>
      <c r="G278" s="447"/>
      <c r="H278" s="187"/>
    </row>
    <row r="279" spans="1:8" s="184" customFormat="1" ht="16.899999999999999" customHeight="1" x14ac:dyDescent="0.2">
      <c r="A279" s="447"/>
      <c r="B279" s="187"/>
      <c r="C279" s="453" t="s">
        <v>1</v>
      </c>
      <c r="D279" s="453" t="s">
        <v>2678</v>
      </c>
      <c r="E279" s="185" t="s">
        <v>1</v>
      </c>
      <c r="F279" s="454">
        <v>16.8</v>
      </c>
      <c r="G279" s="447"/>
      <c r="H279" s="187"/>
    </row>
    <row r="280" spans="1:8" s="184" customFormat="1" ht="16.899999999999999" customHeight="1" x14ac:dyDescent="0.2">
      <c r="A280" s="447"/>
      <c r="B280" s="187"/>
      <c r="C280" s="453" t="s">
        <v>2676</v>
      </c>
      <c r="D280" s="453" t="s">
        <v>2416</v>
      </c>
      <c r="E280" s="185" t="s">
        <v>1</v>
      </c>
      <c r="F280" s="454">
        <v>16.8</v>
      </c>
      <c r="G280" s="447"/>
      <c r="H280" s="187"/>
    </row>
    <row r="281" spans="1:8" s="184" customFormat="1" ht="16.899999999999999" customHeight="1" x14ac:dyDescent="0.2">
      <c r="A281" s="447"/>
      <c r="B281" s="187"/>
      <c r="C281" s="455" t="s">
        <v>2558</v>
      </c>
      <c r="D281" s="447"/>
      <c r="E281" s="447"/>
      <c r="F281" s="447"/>
      <c r="G281" s="447"/>
      <c r="H281" s="187"/>
    </row>
    <row r="282" spans="1:8" s="184" customFormat="1" ht="22.5" x14ac:dyDescent="0.2">
      <c r="A282" s="447"/>
      <c r="B282" s="187"/>
      <c r="C282" s="453" t="s">
        <v>314</v>
      </c>
      <c r="D282" s="453" t="s">
        <v>315</v>
      </c>
      <c r="E282" s="185" t="s">
        <v>168</v>
      </c>
      <c r="F282" s="454">
        <v>16.8</v>
      </c>
      <c r="G282" s="447"/>
      <c r="H282" s="187"/>
    </row>
    <row r="283" spans="1:8" s="184" customFormat="1" ht="22.5" x14ac:dyDescent="0.2">
      <c r="A283" s="447"/>
      <c r="B283" s="187"/>
      <c r="C283" s="453" t="s">
        <v>308</v>
      </c>
      <c r="D283" s="453" t="s">
        <v>309</v>
      </c>
      <c r="E283" s="185" t="s">
        <v>168</v>
      </c>
      <c r="F283" s="454">
        <v>16.8</v>
      </c>
      <c r="G283" s="447"/>
      <c r="H283" s="187"/>
    </row>
    <row r="284" spans="1:8" s="184" customFormat="1" ht="22.5" x14ac:dyDescent="0.2">
      <c r="A284" s="447"/>
      <c r="B284" s="187"/>
      <c r="C284" s="453" t="s">
        <v>323</v>
      </c>
      <c r="D284" s="453" t="s">
        <v>324</v>
      </c>
      <c r="E284" s="185" t="s">
        <v>168</v>
      </c>
      <c r="F284" s="454">
        <v>946.63300000000004</v>
      </c>
      <c r="G284" s="447"/>
      <c r="H284" s="187"/>
    </row>
    <row r="285" spans="1:8" s="184" customFormat="1" ht="16.899999999999999" customHeight="1" x14ac:dyDescent="0.2">
      <c r="A285" s="447"/>
      <c r="B285" s="187"/>
      <c r="C285" s="453" t="s">
        <v>329</v>
      </c>
      <c r="D285" s="453" t="s">
        <v>330</v>
      </c>
      <c r="E285" s="185" t="s">
        <v>168</v>
      </c>
      <c r="F285" s="454">
        <v>946.63300000000004</v>
      </c>
      <c r="G285" s="447"/>
      <c r="H285" s="187"/>
    </row>
    <row r="286" spans="1:8" s="184" customFormat="1" ht="16.899999999999999" customHeight="1" x14ac:dyDescent="0.2">
      <c r="A286" s="447"/>
      <c r="B286" s="187"/>
      <c r="C286" s="453" t="s">
        <v>332</v>
      </c>
      <c r="D286" s="453" t="s">
        <v>333</v>
      </c>
      <c r="E286" s="185" t="s">
        <v>168</v>
      </c>
      <c r="F286" s="454">
        <v>965.56600000000003</v>
      </c>
      <c r="G286" s="447"/>
      <c r="H286" s="187"/>
    </row>
    <row r="287" spans="1:8" s="184" customFormat="1" ht="16.899999999999999" customHeight="1" x14ac:dyDescent="0.2">
      <c r="A287" s="447"/>
      <c r="B287" s="187"/>
      <c r="C287" s="453" t="s">
        <v>335</v>
      </c>
      <c r="D287" s="453" t="s">
        <v>336</v>
      </c>
      <c r="E287" s="185" t="s">
        <v>168</v>
      </c>
      <c r="F287" s="454">
        <v>965.56600000000003</v>
      </c>
      <c r="G287" s="447"/>
      <c r="H287" s="187"/>
    </row>
    <row r="288" spans="1:8" s="184" customFormat="1" ht="22.5" x14ac:dyDescent="0.2">
      <c r="A288" s="447"/>
      <c r="B288" s="187"/>
      <c r="C288" s="453" t="s">
        <v>326</v>
      </c>
      <c r="D288" s="453" t="s">
        <v>327</v>
      </c>
      <c r="E288" s="185" t="s">
        <v>164</v>
      </c>
      <c r="F288" s="454">
        <v>106.212</v>
      </c>
      <c r="G288" s="447"/>
      <c r="H288" s="187"/>
    </row>
    <row r="289" spans="1:8" s="184" customFormat="1" ht="16.899999999999999" customHeight="1" x14ac:dyDescent="0.2">
      <c r="A289" s="447"/>
      <c r="B289" s="187"/>
      <c r="C289" s="453" t="s">
        <v>317</v>
      </c>
      <c r="D289" s="453" t="s">
        <v>318</v>
      </c>
      <c r="E289" s="185" t="s">
        <v>168</v>
      </c>
      <c r="F289" s="454">
        <v>18.48</v>
      </c>
      <c r="G289" s="447"/>
      <c r="H289" s="187"/>
    </row>
    <row r="290" spans="1:8" s="184" customFormat="1" ht="16.899999999999999" customHeight="1" x14ac:dyDescent="0.2">
      <c r="A290" s="447"/>
      <c r="B290" s="187"/>
      <c r="C290" s="453" t="s">
        <v>311</v>
      </c>
      <c r="D290" s="453" t="s">
        <v>312</v>
      </c>
      <c r="E290" s="185" t="s">
        <v>164</v>
      </c>
      <c r="F290" s="454">
        <v>2.0329999999999999</v>
      </c>
      <c r="G290" s="447"/>
      <c r="H290" s="187"/>
    </row>
    <row r="291" spans="1:8" s="184" customFormat="1" ht="16.899999999999999" customHeight="1" x14ac:dyDescent="0.2">
      <c r="A291" s="447"/>
      <c r="B291" s="187"/>
      <c r="C291" s="453" t="s">
        <v>320</v>
      </c>
      <c r="D291" s="453" t="s">
        <v>321</v>
      </c>
      <c r="E291" s="185" t="s">
        <v>168</v>
      </c>
      <c r="F291" s="454">
        <v>18.48</v>
      </c>
      <c r="G291" s="447"/>
      <c r="H291" s="187"/>
    </row>
    <row r="292" spans="1:8" s="184" customFormat="1" ht="16.899999999999999" customHeight="1" x14ac:dyDescent="0.2">
      <c r="A292" s="447"/>
      <c r="B292" s="187"/>
      <c r="C292" s="449" t="s">
        <v>2679</v>
      </c>
      <c r="D292" s="450" t="s">
        <v>1</v>
      </c>
      <c r="E292" s="451" t="s">
        <v>1</v>
      </c>
      <c r="F292" s="452">
        <v>959.98500000000001</v>
      </c>
      <c r="G292" s="447"/>
      <c r="H292" s="187"/>
    </row>
    <row r="293" spans="1:8" s="184" customFormat="1" ht="16.899999999999999" customHeight="1" x14ac:dyDescent="0.2">
      <c r="A293" s="447"/>
      <c r="B293" s="187"/>
      <c r="C293" s="453" t="s">
        <v>1</v>
      </c>
      <c r="D293" s="453" t="s">
        <v>2680</v>
      </c>
      <c r="E293" s="185" t="s">
        <v>1</v>
      </c>
      <c r="F293" s="454">
        <v>0</v>
      </c>
      <c r="G293" s="447"/>
      <c r="H293" s="187"/>
    </row>
    <row r="294" spans="1:8" s="184" customFormat="1" ht="16.899999999999999" customHeight="1" x14ac:dyDescent="0.2">
      <c r="A294" s="447"/>
      <c r="B294" s="187"/>
      <c r="C294" s="453" t="s">
        <v>1</v>
      </c>
      <c r="D294" s="453" t="s">
        <v>2681</v>
      </c>
      <c r="E294" s="185" t="s">
        <v>1</v>
      </c>
      <c r="F294" s="454">
        <v>965</v>
      </c>
      <c r="G294" s="447"/>
      <c r="H294" s="187"/>
    </row>
    <row r="295" spans="1:8" s="184" customFormat="1" ht="16.899999999999999" customHeight="1" x14ac:dyDescent="0.2">
      <c r="A295" s="447"/>
      <c r="B295" s="187"/>
      <c r="C295" s="453" t="s">
        <v>1</v>
      </c>
      <c r="D295" s="453" t="s">
        <v>2682</v>
      </c>
      <c r="E295" s="185" t="s">
        <v>1</v>
      </c>
      <c r="F295" s="454">
        <v>-1.095</v>
      </c>
      <c r="G295" s="447"/>
      <c r="H295" s="187"/>
    </row>
    <row r="296" spans="1:8" s="184" customFormat="1" ht="16.899999999999999" customHeight="1" x14ac:dyDescent="0.2">
      <c r="A296" s="447"/>
      <c r="B296" s="187"/>
      <c r="C296" s="453" t="s">
        <v>1</v>
      </c>
      <c r="D296" s="453" t="s">
        <v>2683</v>
      </c>
      <c r="E296" s="185" t="s">
        <v>1</v>
      </c>
      <c r="F296" s="454">
        <v>-3.92</v>
      </c>
      <c r="G296" s="447"/>
      <c r="H296" s="187"/>
    </row>
    <row r="297" spans="1:8" s="184" customFormat="1" ht="16.899999999999999" customHeight="1" x14ac:dyDescent="0.2">
      <c r="A297" s="447"/>
      <c r="B297" s="187"/>
      <c r="C297" s="453" t="s">
        <v>2679</v>
      </c>
      <c r="D297" s="453" t="s">
        <v>2416</v>
      </c>
      <c r="E297" s="185" t="s">
        <v>1</v>
      </c>
      <c r="F297" s="454">
        <v>959.98500000000001</v>
      </c>
      <c r="G297" s="447"/>
      <c r="H297" s="187"/>
    </row>
    <row r="298" spans="1:8" s="184" customFormat="1" ht="16.899999999999999" customHeight="1" x14ac:dyDescent="0.2">
      <c r="A298" s="447"/>
      <c r="B298" s="187"/>
      <c r="C298" s="455" t="s">
        <v>2558</v>
      </c>
      <c r="D298" s="447"/>
      <c r="E298" s="447"/>
      <c r="F298" s="447"/>
      <c r="G298" s="447"/>
      <c r="H298" s="187"/>
    </row>
    <row r="299" spans="1:8" s="184" customFormat="1" ht="16.899999999999999" customHeight="1" x14ac:dyDescent="0.2">
      <c r="A299" s="447"/>
      <c r="B299" s="187"/>
      <c r="C299" s="453" t="s">
        <v>269</v>
      </c>
      <c r="D299" s="453" t="s">
        <v>270</v>
      </c>
      <c r="E299" s="185" t="s">
        <v>168</v>
      </c>
      <c r="F299" s="454">
        <v>1157.2070000000001</v>
      </c>
      <c r="G299" s="447"/>
      <c r="H299" s="187"/>
    </row>
    <row r="300" spans="1:8" s="184" customFormat="1" ht="22.5" x14ac:dyDescent="0.2">
      <c r="A300" s="447"/>
      <c r="B300" s="187"/>
      <c r="C300" s="453" t="s">
        <v>236</v>
      </c>
      <c r="D300" s="453" t="s">
        <v>237</v>
      </c>
      <c r="E300" s="185" t="s">
        <v>164</v>
      </c>
      <c r="F300" s="454">
        <v>246.447</v>
      </c>
      <c r="G300" s="447"/>
      <c r="H300" s="187"/>
    </row>
    <row r="301" spans="1:8" s="184" customFormat="1" ht="16.899999999999999" customHeight="1" x14ac:dyDescent="0.2">
      <c r="A301" s="447"/>
      <c r="B301" s="187"/>
      <c r="C301" s="449" t="s">
        <v>2684</v>
      </c>
      <c r="D301" s="450" t="s">
        <v>1</v>
      </c>
      <c r="E301" s="451" t="s">
        <v>1</v>
      </c>
      <c r="F301" s="452">
        <v>10.103</v>
      </c>
      <c r="G301" s="447"/>
      <c r="H301" s="187"/>
    </row>
    <row r="302" spans="1:8" s="184" customFormat="1" ht="16.899999999999999" customHeight="1" x14ac:dyDescent="0.2">
      <c r="A302" s="447"/>
      <c r="B302" s="187"/>
      <c r="C302" s="453" t="s">
        <v>1</v>
      </c>
      <c r="D302" s="453" t="s">
        <v>2685</v>
      </c>
      <c r="E302" s="185" t="s">
        <v>1</v>
      </c>
      <c r="F302" s="454">
        <v>0</v>
      </c>
      <c r="G302" s="447"/>
      <c r="H302" s="187"/>
    </row>
    <row r="303" spans="1:8" s="184" customFormat="1" ht="16.899999999999999" customHeight="1" x14ac:dyDescent="0.2">
      <c r="A303" s="447"/>
      <c r="B303" s="187"/>
      <c r="C303" s="453" t="s">
        <v>1</v>
      </c>
      <c r="D303" s="453" t="s">
        <v>2686</v>
      </c>
      <c r="E303" s="185" t="s">
        <v>1</v>
      </c>
      <c r="F303" s="454">
        <v>0.30599999999999999</v>
      </c>
      <c r="G303" s="447"/>
      <c r="H303" s="187"/>
    </row>
    <row r="304" spans="1:8" s="184" customFormat="1" ht="16.899999999999999" customHeight="1" x14ac:dyDescent="0.2">
      <c r="A304" s="447"/>
      <c r="B304" s="187"/>
      <c r="C304" s="453" t="s">
        <v>1</v>
      </c>
      <c r="D304" s="453" t="s">
        <v>2687</v>
      </c>
      <c r="E304" s="185" t="s">
        <v>1</v>
      </c>
      <c r="F304" s="454">
        <v>0</v>
      </c>
      <c r="G304" s="447"/>
      <c r="H304" s="187"/>
    </row>
    <row r="305" spans="1:8" s="184" customFormat="1" ht="16.899999999999999" customHeight="1" x14ac:dyDescent="0.2">
      <c r="A305" s="447"/>
      <c r="B305" s="187"/>
      <c r="C305" s="453" t="s">
        <v>1</v>
      </c>
      <c r="D305" s="453" t="s">
        <v>2688</v>
      </c>
      <c r="E305" s="185" t="s">
        <v>1</v>
      </c>
      <c r="F305" s="454">
        <v>9.7970000000000006</v>
      </c>
      <c r="G305" s="447"/>
      <c r="H305" s="187"/>
    </row>
    <row r="306" spans="1:8" s="184" customFormat="1" ht="16.899999999999999" customHeight="1" x14ac:dyDescent="0.2">
      <c r="A306" s="447"/>
      <c r="B306" s="187"/>
      <c r="C306" s="453" t="s">
        <v>2684</v>
      </c>
      <c r="D306" s="453" t="s">
        <v>2418</v>
      </c>
      <c r="E306" s="185" t="s">
        <v>1</v>
      </c>
      <c r="F306" s="454">
        <v>10.103</v>
      </c>
      <c r="G306" s="447"/>
      <c r="H306" s="187"/>
    </row>
    <row r="307" spans="1:8" s="184" customFormat="1" ht="16.899999999999999" customHeight="1" x14ac:dyDescent="0.2">
      <c r="A307" s="447"/>
      <c r="B307" s="187"/>
      <c r="C307" s="455" t="s">
        <v>2558</v>
      </c>
      <c r="D307" s="447"/>
      <c r="E307" s="447"/>
      <c r="F307" s="447"/>
      <c r="G307" s="447"/>
      <c r="H307" s="187"/>
    </row>
    <row r="308" spans="1:8" s="184" customFormat="1" ht="22.5" x14ac:dyDescent="0.2">
      <c r="A308" s="447"/>
      <c r="B308" s="187"/>
      <c r="C308" s="453" t="s">
        <v>226</v>
      </c>
      <c r="D308" s="453" t="s">
        <v>227</v>
      </c>
      <c r="E308" s="185" t="s">
        <v>164</v>
      </c>
      <c r="F308" s="454">
        <v>10.103</v>
      </c>
      <c r="G308" s="447"/>
      <c r="H308" s="187"/>
    </row>
    <row r="309" spans="1:8" s="184" customFormat="1" ht="16.899999999999999" customHeight="1" x14ac:dyDescent="0.2">
      <c r="A309" s="447"/>
      <c r="B309" s="187"/>
      <c r="C309" s="453" t="s">
        <v>232</v>
      </c>
      <c r="D309" s="453" t="s">
        <v>233</v>
      </c>
      <c r="E309" s="185" t="s">
        <v>219</v>
      </c>
      <c r="F309" s="454">
        <v>0.80800000000000005</v>
      </c>
      <c r="G309" s="447"/>
      <c r="H309" s="187"/>
    </row>
    <row r="310" spans="1:8" s="184" customFormat="1" ht="26.45" customHeight="1" x14ac:dyDescent="0.2">
      <c r="A310" s="447"/>
      <c r="B310" s="187"/>
      <c r="C310" s="448" t="s">
        <v>2689</v>
      </c>
      <c r="D310" s="448" t="s">
        <v>105</v>
      </c>
      <c r="E310" s="447"/>
      <c r="F310" s="447"/>
      <c r="G310" s="447"/>
      <c r="H310" s="187"/>
    </row>
    <row r="311" spans="1:8" s="184" customFormat="1" ht="16.899999999999999" customHeight="1" x14ac:dyDescent="0.2">
      <c r="A311" s="447"/>
      <c r="B311" s="187"/>
      <c r="C311" s="449" t="s">
        <v>2647</v>
      </c>
      <c r="D311" s="450" t="s">
        <v>1</v>
      </c>
      <c r="E311" s="451" t="s">
        <v>1</v>
      </c>
      <c r="F311" s="452">
        <v>85.063000000000002</v>
      </c>
      <c r="G311" s="447"/>
      <c r="H311" s="187"/>
    </row>
    <row r="312" spans="1:8" s="184" customFormat="1" ht="16.899999999999999" customHeight="1" x14ac:dyDescent="0.2">
      <c r="A312" s="447"/>
      <c r="B312" s="187"/>
      <c r="C312" s="453" t="s">
        <v>1</v>
      </c>
      <c r="D312" s="453" t="s">
        <v>2648</v>
      </c>
      <c r="E312" s="185" t="s">
        <v>1</v>
      </c>
      <c r="F312" s="454">
        <v>0</v>
      </c>
      <c r="G312" s="447"/>
      <c r="H312" s="187"/>
    </row>
    <row r="313" spans="1:8" s="184" customFormat="1" ht="16.899999999999999" customHeight="1" x14ac:dyDescent="0.2">
      <c r="A313" s="447"/>
      <c r="B313" s="187"/>
      <c r="C313" s="453" t="s">
        <v>1</v>
      </c>
      <c r="D313" s="453" t="s">
        <v>2649</v>
      </c>
      <c r="E313" s="185" t="s">
        <v>1</v>
      </c>
      <c r="F313" s="454">
        <v>85.063000000000002</v>
      </c>
      <c r="G313" s="447"/>
      <c r="H313" s="187"/>
    </row>
    <row r="314" spans="1:8" s="184" customFormat="1" ht="16.899999999999999" customHeight="1" x14ac:dyDescent="0.2">
      <c r="A314" s="447"/>
      <c r="B314" s="187"/>
      <c r="C314" s="453" t="s">
        <v>2647</v>
      </c>
      <c r="D314" s="453" t="s">
        <v>2416</v>
      </c>
      <c r="E314" s="185" t="s">
        <v>1</v>
      </c>
      <c r="F314" s="454">
        <v>85.063000000000002</v>
      </c>
      <c r="G314" s="447"/>
      <c r="H314" s="187"/>
    </row>
    <row r="315" spans="1:8" s="184" customFormat="1" ht="16.899999999999999" customHeight="1" x14ac:dyDescent="0.2">
      <c r="A315" s="447"/>
      <c r="B315" s="187"/>
      <c r="C315" s="449" t="s">
        <v>2651</v>
      </c>
      <c r="D315" s="450" t="s">
        <v>1</v>
      </c>
      <c r="E315" s="451" t="s">
        <v>1</v>
      </c>
      <c r="F315" s="452">
        <v>35.313000000000002</v>
      </c>
      <c r="G315" s="447"/>
      <c r="H315" s="187"/>
    </row>
    <row r="316" spans="1:8" s="184" customFormat="1" ht="16.899999999999999" customHeight="1" x14ac:dyDescent="0.2">
      <c r="A316" s="447"/>
      <c r="B316" s="187"/>
      <c r="C316" s="453" t="s">
        <v>1</v>
      </c>
      <c r="D316" s="453" t="s">
        <v>2652</v>
      </c>
      <c r="E316" s="185" t="s">
        <v>1</v>
      </c>
      <c r="F316" s="454">
        <v>0</v>
      </c>
      <c r="G316" s="447"/>
      <c r="H316" s="187"/>
    </row>
    <row r="317" spans="1:8" s="184" customFormat="1" ht="16.899999999999999" customHeight="1" x14ac:dyDescent="0.2">
      <c r="A317" s="447"/>
      <c r="B317" s="187"/>
      <c r="C317" s="453" t="s">
        <v>1</v>
      </c>
      <c r="D317" s="453" t="s">
        <v>2653</v>
      </c>
      <c r="E317" s="185" t="s">
        <v>1</v>
      </c>
      <c r="F317" s="454">
        <v>0</v>
      </c>
      <c r="G317" s="447"/>
      <c r="H317" s="187"/>
    </row>
    <row r="318" spans="1:8" s="184" customFormat="1" ht="16.899999999999999" customHeight="1" x14ac:dyDescent="0.2">
      <c r="A318" s="447"/>
      <c r="B318" s="187"/>
      <c r="C318" s="453" t="s">
        <v>1</v>
      </c>
      <c r="D318" s="453" t="s">
        <v>2654</v>
      </c>
      <c r="E318" s="185" t="s">
        <v>1</v>
      </c>
      <c r="F318" s="454">
        <v>35.313000000000002</v>
      </c>
      <c r="G318" s="447"/>
      <c r="H318" s="187"/>
    </row>
    <row r="319" spans="1:8" s="184" customFormat="1" ht="16.899999999999999" customHeight="1" x14ac:dyDescent="0.2">
      <c r="A319" s="447"/>
      <c r="B319" s="187"/>
      <c r="C319" s="453" t="s">
        <v>2651</v>
      </c>
      <c r="D319" s="453" t="s">
        <v>2418</v>
      </c>
      <c r="E319" s="185" t="s">
        <v>1</v>
      </c>
      <c r="F319" s="454">
        <v>35.313000000000002</v>
      </c>
      <c r="G319" s="447"/>
      <c r="H319" s="187"/>
    </row>
    <row r="320" spans="1:8" s="184" customFormat="1" ht="16.899999999999999" customHeight="1" x14ac:dyDescent="0.2">
      <c r="A320" s="447"/>
      <c r="B320" s="187"/>
      <c r="C320" s="455" t="s">
        <v>2558</v>
      </c>
      <c r="D320" s="447"/>
      <c r="E320" s="447"/>
      <c r="F320" s="447"/>
      <c r="G320" s="447"/>
      <c r="H320" s="187"/>
    </row>
    <row r="321" spans="1:8" s="184" customFormat="1" ht="16.899999999999999" customHeight="1" x14ac:dyDescent="0.2">
      <c r="A321" s="447"/>
      <c r="B321" s="187"/>
      <c r="C321" s="453" t="s">
        <v>940</v>
      </c>
      <c r="D321" s="453" t="s">
        <v>941</v>
      </c>
      <c r="E321" s="185" t="s">
        <v>168</v>
      </c>
      <c r="F321" s="454">
        <v>35.313000000000002</v>
      </c>
      <c r="G321" s="447"/>
      <c r="H321" s="187"/>
    </row>
    <row r="322" spans="1:8" s="184" customFormat="1" ht="16.899999999999999" customHeight="1" x14ac:dyDescent="0.2">
      <c r="A322" s="447"/>
      <c r="B322" s="187"/>
      <c r="C322" s="453" t="s">
        <v>288</v>
      </c>
      <c r="D322" s="453" t="s">
        <v>289</v>
      </c>
      <c r="E322" s="185" t="s">
        <v>168</v>
      </c>
      <c r="F322" s="454">
        <v>83.141999999999996</v>
      </c>
      <c r="G322" s="447"/>
      <c r="H322" s="187"/>
    </row>
    <row r="323" spans="1:8" s="184" customFormat="1" ht="16.899999999999999" customHeight="1" x14ac:dyDescent="0.2">
      <c r="A323" s="447"/>
      <c r="B323" s="187"/>
      <c r="C323" s="453" t="s">
        <v>280</v>
      </c>
      <c r="D323" s="453" t="s">
        <v>2658</v>
      </c>
      <c r="E323" s="185" t="s">
        <v>168</v>
      </c>
      <c r="F323" s="454">
        <v>55.003</v>
      </c>
      <c r="G323" s="447"/>
      <c r="H323" s="187"/>
    </row>
    <row r="324" spans="1:8" s="184" customFormat="1" ht="16.899999999999999" customHeight="1" x14ac:dyDescent="0.2">
      <c r="A324" s="447"/>
      <c r="B324" s="187"/>
      <c r="C324" s="449" t="s">
        <v>2655</v>
      </c>
      <c r="D324" s="450" t="s">
        <v>1</v>
      </c>
      <c r="E324" s="451" t="s">
        <v>1</v>
      </c>
      <c r="F324" s="452">
        <v>963.43299999999999</v>
      </c>
      <c r="G324" s="447"/>
      <c r="H324" s="187"/>
    </row>
    <row r="325" spans="1:8" s="184" customFormat="1" ht="16.899999999999999" customHeight="1" x14ac:dyDescent="0.2">
      <c r="A325" s="447"/>
      <c r="B325" s="187"/>
      <c r="C325" s="453" t="s">
        <v>1</v>
      </c>
      <c r="D325" s="453" t="s">
        <v>2652</v>
      </c>
      <c r="E325" s="185" t="s">
        <v>1</v>
      </c>
      <c r="F325" s="454">
        <v>0</v>
      </c>
      <c r="G325" s="447"/>
      <c r="H325" s="187"/>
    </row>
    <row r="326" spans="1:8" s="184" customFormat="1" ht="16.899999999999999" customHeight="1" x14ac:dyDescent="0.2">
      <c r="A326" s="447"/>
      <c r="B326" s="187"/>
      <c r="C326" s="453" t="s">
        <v>1</v>
      </c>
      <c r="D326" s="453" t="s">
        <v>2656</v>
      </c>
      <c r="E326" s="185" t="s">
        <v>1</v>
      </c>
      <c r="F326" s="454">
        <v>0</v>
      </c>
      <c r="G326" s="447"/>
      <c r="H326" s="187"/>
    </row>
    <row r="327" spans="1:8" s="184" customFormat="1" ht="16.899999999999999" customHeight="1" x14ac:dyDescent="0.2">
      <c r="A327" s="447"/>
      <c r="B327" s="187"/>
      <c r="C327" s="453" t="s">
        <v>1</v>
      </c>
      <c r="D327" s="453" t="s">
        <v>2657</v>
      </c>
      <c r="E327" s="185" t="s">
        <v>1</v>
      </c>
      <c r="F327" s="454">
        <v>963.43299999999999</v>
      </c>
      <c r="G327" s="447"/>
      <c r="H327" s="187"/>
    </row>
    <row r="328" spans="1:8" s="184" customFormat="1" ht="16.899999999999999" customHeight="1" x14ac:dyDescent="0.2">
      <c r="A328" s="447"/>
      <c r="B328" s="187"/>
      <c r="C328" s="453" t="s">
        <v>2655</v>
      </c>
      <c r="D328" s="453" t="s">
        <v>2418</v>
      </c>
      <c r="E328" s="185" t="s">
        <v>1</v>
      </c>
      <c r="F328" s="454">
        <v>963.43299999999999</v>
      </c>
      <c r="G328" s="447"/>
      <c r="H328" s="187"/>
    </row>
    <row r="329" spans="1:8" s="184" customFormat="1" ht="16.899999999999999" customHeight="1" x14ac:dyDescent="0.2">
      <c r="A329" s="447"/>
      <c r="B329" s="187"/>
      <c r="C329" s="449" t="s">
        <v>2659</v>
      </c>
      <c r="D329" s="450" t="s">
        <v>1</v>
      </c>
      <c r="E329" s="451" t="s">
        <v>1</v>
      </c>
      <c r="F329" s="452">
        <v>12.516</v>
      </c>
      <c r="G329" s="447"/>
      <c r="H329" s="187"/>
    </row>
    <row r="330" spans="1:8" s="184" customFormat="1" ht="16.899999999999999" customHeight="1" x14ac:dyDescent="0.2">
      <c r="A330" s="447"/>
      <c r="B330" s="187"/>
      <c r="C330" s="453" t="s">
        <v>1</v>
      </c>
      <c r="D330" s="453" t="s">
        <v>2660</v>
      </c>
      <c r="E330" s="185" t="s">
        <v>1</v>
      </c>
      <c r="F330" s="454">
        <v>0</v>
      </c>
      <c r="G330" s="447"/>
      <c r="H330" s="187"/>
    </row>
    <row r="331" spans="1:8" s="184" customFormat="1" ht="16.899999999999999" customHeight="1" x14ac:dyDescent="0.2">
      <c r="A331" s="447"/>
      <c r="B331" s="187"/>
      <c r="C331" s="453" t="s">
        <v>1</v>
      </c>
      <c r="D331" s="453" t="s">
        <v>2653</v>
      </c>
      <c r="E331" s="185" t="s">
        <v>1</v>
      </c>
      <c r="F331" s="454">
        <v>0</v>
      </c>
      <c r="G331" s="447"/>
      <c r="H331" s="187"/>
    </row>
    <row r="332" spans="1:8" s="184" customFormat="1" ht="16.899999999999999" customHeight="1" x14ac:dyDescent="0.2">
      <c r="A332" s="447"/>
      <c r="B332" s="187"/>
      <c r="C332" s="453" t="s">
        <v>1</v>
      </c>
      <c r="D332" s="453" t="s">
        <v>2661</v>
      </c>
      <c r="E332" s="185" t="s">
        <v>1</v>
      </c>
      <c r="F332" s="454">
        <v>0</v>
      </c>
      <c r="G332" s="447"/>
      <c r="H332" s="187"/>
    </row>
    <row r="333" spans="1:8" s="184" customFormat="1" ht="16.899999999999999" customHeight="1" x14ac:dyDescent="0.2">
      <c r="A333" s="447"/>
      <c r="B333" s="187"/>
      <c r="C333" s="453" t="s">
        <v>1</v>
      </c>
      <c r="D333" s="453" t="s">
        <v>2690</v>
      </c>
      <c r="E333" s="185" t="s">
        <v>1</v>
      </c>
      <c r="F333" s="454">
        <v>7.5</v>
      </c>
      <c r="G333" s="447"/>
      <c r="H333" s="187"/>
    </row>
    <row r="334" spans="1:8" s="184" customFormat="1" ht="16.899999999999999" customHeight="1" x14ac:dyDescent="0.2">
      <c r="A334" s="447"/>
      <c r="B334" s="187"/>
      <c r="C334" s="453" t="s">
        <v>1</v>
      </c>
      <c r="D334" s="453" t="s">
        <v>2691</v>
      </c>
      <c r="E334" s="185" t="s">
        <v>1</v>
      </c>
      <c r="F334" s="454">
        <v>2.1749999999999998</v>
      </c>
      <c r="G334" s="447"/>
      <c r="H334" s="187"/>
    </row>
    <row r="335" spans="1:8" s="184" customFormat="1" ht="16.899999999999999" customHeight="1" x14ac:dyDescent="0.2">
      <c r="A335" s="447"/>
      <c r="B335" s="187"/>
      <c r="C335" s="453" t="s">
        <v>1</v>
      </c>
      <c r="D335" s="453" t="s">
        <v>2692</v>
      </c>
      <c r="E335" s="185" t="s">
        <v>1</v>
      </c>
      <c r="F335" s="454">
        <v>2.8410000000000002</v>
      </c>
      <c r="G335" s="447"/>
      <c r="H335" s="187"/>
    </row>
    <row r="336" spans="1:8" s="184" customFormat="1" ht="16.899999999999999" customHeight="1" x14ac:dyDescent="0.2">
      <c r="A336" s="447"/>
      <c r="B336" s="187"/>
      <c r="C336" s="453" t="s">
        <v>2659</v>
      </c>
      <c r="D336" s="453" t="s">
        <v>2418</v>
      </c>
      <c r="E336" s="185" t="s">
        <v>1</v>
      </c>
      <c r="F336" s="454">
        <v>12.516</v>
      </c>
      <c r="G336" s="447"/>
      <c r="H336" s="187"/>
    </row>
    <row r="337" spans="1:8" s="184" customFormat="1" ht="16.899999999999999" customHeight="1" x14ac:dyDescent="0.2">
      <c r="A337" s="447"/>
      <c r="B337" s="187"/>
      <c r="C337" s="455" t="s">
        <v>2558</v>
      </c>
      <c r="D337" s="447"/>
      <c r="E337" s="447"/>
      <c r="F337" s="447"/>
      <c r="G337" s="447"/>
      <c r="H337" s="187"/>
    </row>
    <row r="338" spans="1:8" s="184" customFormat="1" ht="22.5" x14ac:dyDescent="0.2">
      <c r="A338" s="447"/>
      <c r="B338" s="187"/>
      <c r="C338" s="453" t="s">
        <v>277</v>
      </c>
      <c r="D338" s="453" t="s">
        <v>278</v>
      </c>
      <c r="E338" s="185" t="s">
        <v>168</v>
      </c>
      <c r="F338" s="454">
        <v>12.516</v>
      </c>
      <c r="G338" s="447"/>
      <c r="H338" s="187"/>
    </row>
    <row r="339" spans="1:8" s="184" customFormat="1" ht="16.899999999999999" customHeight="1" x14ac:dyDescent="0.2">
      <c r="A339" s="447"/>
      <c r="B339" s="187"/>
      <c r="C339" s="453" t="s">
        <v>288</v>
      </c>
      <c r="D339" s="453" t="s">
        <v>289</v>
      </c>
      <c r="E339" s="185" t="s">
        <v>168</v>
      </c>
      <c r="F339" s="454">
        <v>83.141999999999996</v>
      </c>
      <c r="G339" s="447"/>
      <c r="H339" s="187"/>
    </row>
    <row r="340" spans="1:8" s="184" customFormat="1" ht="16.899999999999999" customHeight="1" x14ac:dyDescent="0.2">
      <c r="A340" s="447"/>
      <c r="B340" s="187"/>
      <c r="C340" s="453" t="s">
        <v>280</v>
      </c>
      <c r="D340" s="453" t="s">
        <v>2658</v>
      </c>
      <c r="E340" s="185" t="s">
        <v>168</v>
      </c>
      <c r="F340" s="454">
        <v>55.003</v>
      </c>
      <c r="G340" s="447"/>
      <c r="H340" s="187"/>
    </row>
    <row r="341" spans="1:8" s="184" customFormat="1" ht="16.899999999999999" customHeight="1" x14ac:dyDescent="0.2">
      <c r="A341" s="447"/>
      <c r="B341" s="187"/>
      <c r="C341" s="449" t="s">
        <v>2664</v>
      </c>
      <c r="D341" s="450" t="s">
        <v>1</v>
      </c>
      <c r="E341" s="451" t="s">
        <v>1</v>
      </c>
      <c r="F341" s="452">
        <v>83.141999999999996</v>
      </c>
      <c r="G341" s="447"/>
      <c r="H341" s="187"/>
    </row>
    <row r="342" spans="1:8" s="184" customFormat="1" ht="16.899999999999999" customHeight="1" x14ac:dyDescent="0.2">
      <c r="A342" s="447"/>
      <c r="B342" s="187"/>
      <c r="C342" s="453" t="s">
        <v>1</v>
      </c>
      <c r="D342" s="453" t="s">
        <v>2665</v>
      </c>
      <c r="E342" s="185" t="s">
        <v>1</v>
      </c>
      <c r="F342" s="454">
        <v>0</v>
      </c>
      <c r="G342" s="447"/>
      <c r="H342" s="187"/>
    </row>
    <row r="343" spans="1:8" s="184" customFormat="1" ht="16.899999999999999" customHeight="1" x14ac:dyDescent="0.2">
      <c r="A343" s="447"/>
      <c r="B343" s="187"/>
      <c r="C343" s="453" t="s">
        <v>1</v>
      </c>
      <c r="D343" s="453" t="s">
        <v>2668</v>
      </c>
      <c r="E343" s="185" t="s">
        <v>1</v>
      </c>
      <c r="F343" s="454">
        <v>0</v>
      </c>
      <c r="G343" s="447"/>
      <c r="H343" s="187"/>
    </row>
    <row r="344" spans="1:8" s="184" customFormat="1" ht="16.899999999999999" customHeight="1" x14ac:dyDescent="0.2">
      <c r="A344" s="447"/>
      <c r="B344" s="187"/>
      <c r="C344" s="453" t="s">
        <v>1</v>
      </c>
      <c r="D344" s="453" t="s">
        <v>2693</v>
      </c>
      <c r="E344" s="185" t="s">
        <v>1</v>
      </c>
      <c r="F344" s="454">
        <v>47.829000000000001</v>
      </c>
      <c r="G344" s="447"/>
      <c r="H344" s="187"/>
    </row>
    <row r="345" spans="1:8" s="184" customFormat="1" ht="16.899999999999999" customHeight="1" x14ac:dyDescent="0.2">
      <c r="A345" s="447"/>
      <c r="B345" s="187"/>
      <c r="C345" s="453" t="s">
        <v>1</v>
      </c>
      <c r="D345" s="453" t="s">
        <v>2694</v>
      </c>
      <c r="E345" s="185" t="s">
        <v>1</v>
      </c>
      <c r="F345" s="454">
        <v>0</v>
      </c>
      <c r="G345" s="447"/>
      <c r="H345" s="187"/>
    </row>
    <row r="346" spans="1:8" s="184" customFormat="1" ht="16.899999999999999" customHeight="1" x14ac:dyDescent="0.2">
      <c r="A346" s="447"/>
      <c r="B346" s="187"/>
      <c r="C346" s="453" t="s">
        <v>1</v>
      </c>
      <c r="D346" s="453" t="s">
        <v>2651</v>
      </c>
      <c r="E346" s="185" t="s">
        <v>1</v>
      </c>
      <c r="F346" s="454">
        <v>35.313000000000002</v>
      </c>
      <c r="G346" s="447"/>
      <c r="H346" s="187"/>
    </row>
    <row r="347" spans="1:8" s="184" customFormat="1" ht="16.899999999999999" customHeight="1" x14ac:dyDescent="0.2">
      <c r="A347" s="447"/>
      <c r="B347" s="187"/>
      <c r="C347" s="453" t="s">
        <v>2664</v>
      </c>
      <c r="D347" s="453" t="s">
        <v>2418</v>
      </c>
      <c r="E347" s="185" t="s">
        <v>1</v>
      </c>
      <c r="F347" s="454">
        <v>83.141999999999996</v>
      </c>
      <c r="G347" s="447"/>
      <c r="H347" s="187"/>
    </row>
    <row r="348" spans="1:8" s="184" customFormat="1" ht="16.899999999999999" customHeight="1" x14ac:dyDescent="0.2">
      <c r="A348" s="447"/>
      <c r="B348" s="187"/>
      <c r="C348" s="455" t="s">
        <v>2558</v>
      </c>
      <c r="D348" s="447"/>
      <c r="E348" s="447"/>
      <c r="F348" s="447"/>
      <c r="G348" s="447"/>
      <c r="H348" s="187"/>
    </row>
    <row r="349" spans="1:8" s="184" customFormat="1" ht="16.899999999999999" customHeight="1" x14ac:dyDescent="0.2">
      <c r="A349" s="447"/>
      <c r="B349" s="187"/>
      <c r="C349" s="453" t="s">
        <v>288</v>
      </c>
      <c r="D349" s="453" t="s">
        <v>289</v>
      </c>
      <c r="E349" s="185" t="s">
        <v>168</v>
      </c>
      <c r="F349" s="454">
        <v>83.141999999999996</v>
      </c>
      <c r="G349" s="447"/>
      <c r="H349" s="187"/>
    </row>
    <row r="350" spans="1:8" s="184" customFormat="1" ht="16.899999999999999" customHeight="1" x14ac:dyDescent="0.2">
      <c r="A350" s="447"/>
      <c r="B350" s="187"/>
      <c r="C350" s="453" t="s">
        <v>291</v>
      </c>
      <c r="D350" s="453" t="s">
        <v>2670</v>
      </c>
      <c r="E350" s="185" t="s">
        <v>168</v>
      </c>
      <c r="F350" s="454">
        <v>95.613</v>
      </c>
      <c r="G350" s="447"/>
      <c r="H350" s="187"/>
    </row>
    <row r="351" spans="1:8" s="184" customFormat="1" ht="16.899999999999999" customHeight="1" x14ac:dyDescent="0.2">
      <c r="A351" s="447"/>
      <c r="B351" s="187"/>
      <c r="C351" s="449" t="s">
        <v>2695</v>
      </c>
      <c r="D351" s="450" t="s">
        <v>1</v>
      </c>
      <c r="E351" s="451" t="s">
        <v>1</v>
      </c>
      <c r="F351" s="452">
        <v>10.994999999999999</v>
      </c>
      <c r="G351" s="447"/>
      <c r="H351" s="187"/>
    </row>
    <row r="352" spans="1:8" s="184" customFormat="1" ht="16.899999999999999" customHeight="1" x14ac:dyDescent="0.2">
      <c r="A352" s="447"/>
      <c r="B352" s="187"/>
      <c r="C352" s="453" t="s">
        <v>1</v>
      </c>
      <c r="D352" s="453" t="s">
        <v>2696</v>
      </c>
      <c r="E352" s="185" t="s">
        <v>1</v>
      </c>
      <c r="F352" s="454">
        <v>0</v>
      </c>
      <c r="G352" s="447"/>
      <c r="H352" s="187"/>
    </row>
    <row r="353" spans="1:8" s="184" customFormat="1" ht="16.899999999999999" customHeight="1" x14ac:dyDescent="0.2">
      <c r="A353" s="447"/>
      <c r="B353" s="187"/>
      <c r="C353" s="453" t="s">
        <v>1</v>
      </c>
      <c r="D353" s="453" t="s">
        <v>2561</v>
      </c>
      <c r="E353" s="185" t="s">
        <v>1</v>
      </c>
      <c r="F353" s="454">
        <v>0</v>
      </c>
      <c r="G353" s="447"/>
      <c r="H353" s="187"/>
    </row>
    <row r="354" spans="1:8" s="184" customFormat="1" ht="16.899999999999999" customHeight="1" x14ac:dyDescent="0.2">
      <c r="A354" s="447"/>
      <c r="B354" s="187"/>
      <c r="C354" s="453" t="s">
        <v>1</v>
      </c>
      <c r="D354" s="453" t="s">
        <v>2697</v>
      </c>
      <c r="E354" s="185" t="s">
        <v>1</v>
      </c>
      <c r="F354" s="454">
        <v>0</v>
      </c>
      <c r="G354" s="447"/>
      <c r="H354" s="187"/>
    </row>
    <row r="355" spans="1:8" s="184" customFormat="1" ht="16.899999999999999" customHeight="1" x14ac:dyDescent="0.2">
      <c r="A355" s="447"/>
      <c r="B355" s="187"/>
      <c r="C355" s="453" t="s">
        <v>1</v>
      </c>
      <c r="D355" s="453" t="s">
        <v>2698</v>
      </c>
      <c r="E355" s="185" t="s">
        <v>1</v>
      </c>
      <c r="F355" s="454">
        <v>6.6479999999999997</v>
      </c>
      <c r="G355" s="447"/>
      <c r="H355" s="187"/>
    </row>
    <row r="356" spans="1:8" s="184" customFormat="1" ht="16.899999999999999" customHeight="1" x14ac:dyDescent="0.2">
      <c r="A356" s="447"/>
      <c r="B356" s="187"/>
      <c r="C356" s="453" t="s">
        <v>1</v>
      </c>
      <c r="D356" s="453" t="s">
        <v>2699</v>
      </c>
      <c r="E356" s="185" t="s">
        <v>1</v>
      </c>
      <c r="F356" s="454">
        <v>0</v>
      </c>
      <c r="G356" s="447"/>
      <c r="H356" s="187"/>
    </row>
    <row r="357" spans="1:8" s="184" customFormat="1" ht="16.899999999999999" customHeight="1" x14ac:dyDescent="0.2">
      <c r="A357" s="447"/>
      <c r="B357" s="187"/>
      <c r="C357" s="453" t="s">
        <v>1</v>
      </c>
      <c r="D357" s="453" t="s">
        <v>2697</v>
      </c>
      <c r="E357" s="185" t="s">
        <v>1</v>
      </c>
      <c r="F357" s="454">
        <v>0</v>
      </c>
      <c r="G357" s="447"/>
      <c r="H357" s="187"/>
    </row>
    <row r="358" spans="1:8" s="184" customFormat="1" ht="16.899999999999999" customHeight="1" x14ac:dyDescent="0.2">
      <c r="A358" s="447"/>
      <c r="B358" s="187"/>
      <c r="C358" s="453" t="s">
        <v>1</v>
      </c>
      <c r="D358" s="453" t="s">
        <v>2700</v>
      </c>
      <c r="E358" s="185" t="s">
        <v>1</v>
      </c>
      <c r="F358" s="454">
        <v>4.3470000000000004</v>
      </c>
      <c r="G358" s="447"/>
      <c r="H358" s="187"/>
    </row>
    <row r="359" spans="1:8" s="184" customFormat="1" ht="16.899999999999999" customHeight="1" x14ac:dyDescent="0.2">
      <c r="A359" s="447"/>
      <c r="B359" s="187"/>
      <c r="C359" s="453" t="s">
        <v>2695</v>
      </c>
      <c r="D359" s="453" t="s">
        <v>2418</v>
      </c>
      <c r="E359" s="185" t="s">
        <v>1</v>
      </c>
      <c r="F359" s="454">
        <v>10.994999999999999</v>
      </c>
      <c r="G359" s="447"/>
      <c r="H359" s="187"/>
    </row>
    <row r="360" spans="1:8" s="184" customFormat="1" ht="16.899999999999999" customHeight="1" x14ac:dyDescent="0.2">
      <c r="A360" s="447"/>
      <c r="B360" s="187"/>
      <c r="C360" s="455" t="s">
        <v>2558</v>
      </c>
      <c r="D360" s="447"/>
      <c r="E360" s="447"/>
      <c r="F360" s="447"/>
      <c r="G360" s="447"/>
      <c r="H360" s="187"/>
    </row>
    <row r="361" spans="1:8" s="184" customFormat="1" ht="16.899999999999999" customHeight="1" x14ac:dyDescent="0.2">
      <c r="A361" s="447"/>
      <c r="B361" s="187"/>
      <c r="C361" s="453" t="s">
        <v>785</v>
      </c>
      <c r="D361" s="453" t="s">
        <v>786</v>
      </c>
      <c r="E361" s="185" t="s">
        <v>164</v>
      </c>
      <c r="F361" s="454">
        <v>10.994999999999999</v>
      </c>
      <c r="G361" s="447"/>
      <c r="H361" s="187"/>
    </row>
    <row r="362" spans="1:8" s="184" customFormat="1" ht="16.899999999999999" customHeight="1" x14ac:dyDescent="0.2">
      <c r="A362" s="447"/>
      <c r="B362" s="187"/>
      <c r="C362" s="453" t="s">
        <v>787</v>
      </c>
      <c r="D362" s="453" t="s">
        <v>788</v>
      </c>
      <c r="E362" s="185" t="s">
        <v>164</v>
      </c>
      <c r="F362" s="454">
        <v>3.2989999999999999</v>
      </c>
      <c r="G362" s="447"/>
      <c r="H362" s="187"/>
    </row>
    <row r="363" spans="1:8" s="184" customFormat="1" ht="22.5" x14ac:dyDescent="0.2">
      <c r="A363" s="447"/>
      <c r="B363" s="187"/>
      <c r="C363" s="453" t="s">
        <v>793</v>
      </c>
      <c r="D363" s="453" t="s">
        <v>794</v>
      </c>
      <c r="E363" s="185" t="s">
        <v>164</v>
      </c>
      <c r="F363" s="454">
        <v>16.486999999999998</v>
      </c>
      <c r="G363" s="447"/>
      <c r="H363" s="187"/>
    </row>
    <row r="364" spans="1:8" s="184" customFormat="1" ht="16.899999999999999" customHeight="1" x14ac:dyDescent="0.2">
      <c r="A364" s="447"/>
      <c r="B364" s="187"/>
      <c r="C364" s="449" t="s">
        <v>2701</v>
      </c>
      <c r="D364" s="450" t="s">
        <v>1</v>
      </c>
      <c r="E364" s="451" t="s">
        <v>1</v>
      </c>
      <c r="F364" s="452">
        <v>500.54899999999998</v>
      </c>
      <c r="G364" s="447"/>
      <c r="H364" s="187"/>
    </row>
    <row r="365" spans="1:8" s="184" customFormat="1" ht="16.899999999999999" customHeight="1" x14ac:dyDescent="0.2">
      <c r="A365" s="447"/>
      <c r="B365" s="187"/>
      <c r="C365" s="453" t="s">
        <v>1</v>
      </c>
      <c r="D365" s="453" t="s">
        <v>2702</v>
      </c>
      <c r="E365" s="185" t="s">
        <v>1</v>
      </c>
      <c r="F365" s="454">
        <v>0</v>
      </c>
      <c r="G365" s="447"/>
      <c r="H365" s="187"/>
    </row>
    <row r="366" spans="1:8" s="184" customFormat="1" ht="16.899999999999999" customHeight="1" x14ac:dyDescent="0.2">
      <c r="A366" s="447"/>
      <c r="B366" s="187"/>
      <c r="C366" s="453" t="s">
        <v>1</v>
      </c>
      <c r="D366" s="453" t="s">
        <v>2703</v>
      </c>
      <c r="E366" s="185" t="s">
        <v>1</v>
      </c>
      <c r="F366" s="454">
        <v>96.433999999999997</v>
      </c>
      <c r="G366" s="447"/>
      <c r="H366" s="187"/>
    </row>
    <row r="367" spans="1:8" s="184" customFormat="1" ht="16.899999999999999" customHeight="1" x14ac:dyDescent="0.2">
      <c r="A367" s="447"/>
      <c r="B367" s="187"/>
      <c r="C367" s="453" t="s">
        <v>1</v>
      </c>
      <c r="D367" s="453" t="s">
        <v>2704</v>
      </c>
      <c r="E367" s="185" t="s">
        <v>1</v>
      </c>
      <c r="F367" s="454">
        <v>37.15</v>
      </c>
      <c r="G367" s="447"/>
      <c r="H367" s="187"/>
    </row>
    <row r="368" spans="1:8" s="184" customFormat="1" ht="16.899999999999999" customHeight="1" x14ac:dyDescent="0.2">
      <c r="A368" s="447"/>
      <c r="B368" s="187"/>
      <c r="C368" s="453" t="s">
        <v>1</v>
      </c>
      <c r="D368" s="453" t="s">
        <v>2705</v>
      </c>
      <c r="E368" s="185" t="s">
        <v>1</v>
      </c>
      <c r="F368" s="454">
        <v>0</v>
      </c>
      <c r="G368" s="447"/>
      <c r="H368" s="187"/>
    </row>
    <row r="369" spans="1:8" s="184" customFormat="1" ht="16.899999999999999" customHeight="1" x14ac:dyDescent="0.2">
      <c r="A369" s="447"/>
      <c r="B369" s="187"/>
      <c r="C369" s="453" t="s">
        <v>1</v>
      </c>
      <c r="D369" s="453" t="s">
        <v>2706</v>
      </c>
      <c r="E369" s="185" t="s">
        <v>1</v>
      </c>
      <c r="F369" s="454">
        <v>67.709999999999994</v>
      </c>
      <c r="G369" s="447"/>
      <c r="H369" s="187"/>
    </row>
    <row r="370" spans="1:8" s="184" customFormat="1" ht="16.899999999999999" customHeight="1" x14ac:dyDescent="0.2">
      <c r="A370" s="447"/>
      <c r="B370" s="187"/>
      <c r="C370" s="453" t="s">
        <v>1</v>
      </c>
      <c r="D370" s="453" t="s">
        <v>2707</v>
      </c>
      <c r="E370" s="185" t="s">
        <v>1</v>
      </c>
      <c r="F370" s="454">
        <v>51.698</v>
      </c>
      <c r="G370" s="447"/>
      <c r="H370" s="187"/>
    </row>
    <row r="371" spans="1:8" s="184" customFormat="1" ht="16.899999999999999" customHeight="1" x14ac:dyDescent="0.2">
      <c r="A371" s="447"/>
      <c r="B371" s="187"/>
      <c r="C371" s="453" t="s">
        <v>1</v>
      </c>
      <c r="D371" s="453" t="s">
        <v>2708</v>
      </c>
      <c r="E371" s="185" t="s">
        <v>1</v>
      </c>
      <c r="F371" s="454">
        <v>0</v>
      </c>
      <c r="G371" s="447"/>
      <c r="H371" s="187"/>
    </row>
    <row r="372" spans="1:8" s="184" customFormat="1" ht="16.899999999999999" customHeight="1" x14ac:dyDescent="0.2">
      <c r="A372" s="447"/>
      <c r="B372" s="187"/>
      <c r="C372" s="453" t="s">
        <v>1</v>
      </c>
      <c r="D372" s="453" t="s">
        <v>2706</v>
      </c>
      <c r="E372" s="185" t="s">
        <v>1</v>
      </c>
      <c r="F372" s="454">
        <v>67.709999999999994</v>
      </c>
      <c r="G372" s="447"/>
      <c r="H372" s="187"/>
    </row>
    <row r="373" spans="1:8" s="184" customFormat="1" ht="16.899999999999999" customHeight="1" x14ac:dyDescent="0.2">
      <c r="A373" s="447"/>
      <c r="B373" s="187"/>
      <c r="C373" s="453" t="s">
        <v>1</v>
      </c>
      <c r="D373" s="453" t="s">
        <v>2707</v>
      </c>
      <c r="E373" s="185" t="s">
        <v>1</v>
      </c>
      <c r="F373" s="454">
        <v>51.698</v>
      </c>
      <c r="G373" s="447"/>
      <c r="H373" s="187"/>
    </row>
    <row r="374" spans="1:8" s="184" customFormat="1" ht="16.899999999999999" customHeight="1" x14ac:dyDescent="0.2">
      <c r="A374" s="447"/>
      <c r="B374" s="187"/>
      <c r="C374" s="453" t="s">
        <v>1</v>
      </c>
      <c r="D374" s="453" t="s">
        <v>2709</v>
      </c>
      <c r="E374" s="185" t="s">
        <v>1</v>
      </c>
      <c r="F374" s="454">
        <v>0</v>
      </c>
      <c r="G374" s="447"/>
      <c r="H374" s="187"/>
    </row>
    <row r="375" spans="1:8" s="184" customFormat="1" ht="16.899999999999999" customHeight="1" x14ac:dyDescent="0.2">
      <c r="A375" s="447"/>
      <c r="B375" s="187"/>
      <c r="C375" s="453" t="s">
        <v>1</v>
      </c>
      <c r="D375" s="453" t="s">
        <v>2710</v>
      </c>
      <c r="E375" s="185" t="s">
        <v>1</v>
      </c>
      <c r="F375" s="454">
        <v>76.450999999999993</v>
      </c>
      <c r="G375" s="447"/>
      <c r="H375" s="187"/>
    </row>
    <row r="376" spans="1:8" s="184" customFormat="1" ht="16.899999999999999" customHeight="1" x14ac:dyDescent="0.2">
      <c r="A376" s="447"/>
      <c r="B376" s="187"/>
      <c r="C376" s="453" t="s">
        <v>1</v>
      </c>
      <c r="D376" s="453" t="s">
        <v>2707</v>
      </c>
      <c r="E376" s="185" t="s">
        <v>1</v>
      </c>
      <c r="F376" s="454">
        <v>51.698</v>
      </c>
      <c r="G376" s="447"/>
      <c r="H376" s="187"/>
    </row>
    <row r="377" spans="1:8" s="184" customFormat="1" ht="16.899999999999999" customHeight="1" x14ac:dyDescent="0.2">
      <c r="A377" s="447"/>
      <c r="B377" s="187"/>
      <c r="C377" s="453" t="s">
        <v>2701</v>
      </c>
      <c r="D377" s="453" t="s">
        <v>2418</v>
      </c>
      <c r="E377" s="185" t="s">
        <v>1</v>
      </c>
      <c r="F377" s="454">
        <v>500.54899999999998</v>
      </c>
      <c r="G377" s="447"/>
      <c r="H377" s="187"/>
    </row>
    <row r="378" spans="1:8" s="184" customFormat="1" ht="16.899999999999999" customHeight="1" x14ac:dyDescent="0.2">
      <c r="A378" s="447"/>
      <c r="B378" s="187"/>
      <c r="C378" s="449" t="s">
        <v>2711</v>
      </c>
      <c r="D378" s="450" t="s">
        <v>1</v>
      </c>
      <c r="E378" s="451" t="s">
        <v>1</v>
      </c>
      <c r="F378" s="452">
        <v>668.64400000000001</v>
      </c>
      <c r="G378" s="447"/>
      <c r="H378" s="187"/>
    </row>
    <row r="379" spans="1:8" s="184" customFormat="1" ht="16.899999999999999" customHeight="1" x14ac:dyDescent="0.2">
      <c r="A379" s="447"/>
      <c r="B379" s="187"/>
      <c r="C379" s="453" t="s">
        <v>1</v>
      </c>
      <c r="D379" s="453" t="s">
        <v>2712</v>
      </c>
      <c r="E379" s="185" t="s">
        <v>1</v>
      </c>
      <c r="F379" s="454">
        <v>0</v>
      </c>
      <c r="G379" s="447"/>
      <c r="H379" s="187"/>
    </row>
    <row r="380" spans="1:8" s="184" customFormat="1" ht="16.899999999999999" customHeight="1" x14ac:dyDescent="0.2">
      <c r="A380" s="447"/>
      <c r="B380" s="187"/>
      <c r="C380" s="453" t="s">
        <v>1</v>
      </c>
      <c r="D380" s="453" t="s">
        <v>2713</v>
      </c>
      <c r="E380" s="185" t="s">
        <v>1</v>
      </c>
      <c r="F380" s="454">
        <v>8.1</v>
      </c>
      <c r="G380" s="447"/>
      <c r="H380" s="187"/>
    </row>
    <row r="381" spans="1:8" s="184" customFormat="1" ht="16.899999999999999" customHeight="1" x14ac:dyDescent="0.2">
      <c r="A381" s="447"/>
      <c r="B381" s="187"/>
      <c r="C381" s="453" t="s">
        <v>1</v>
      </c>
      <c r="D381" s="453" t="s">
        <v>2714</v>
      </c>
      <c r="E381" s="185" t="s">
        <v>1</v>
      </c>
      <c r="F381" s="454">
        <v>31.04</v>
      </c>
      <c r="G381" s="447"/>
      <c r="H381" s="187"/>
    </row>
    <row r="382" spans="1:8" s="184" customFormat="1" ht="16.899999999999999" customHeight="1" x14ac:dyDescent="0.2">
      <c r="A382" s="447"/>
      <c r="B382" s="187"/>
      <c r="C382" s="453" t="s">
        <v>1</v>
      </c>
      <c r="D382" s="453" t="s">
        <v>2715</v>
      </c>
      <c r="E382" s="185" t="s">
        <v>1</v>
      </c>
      <c r="F382" s="454">
        <v>45.92</v>
      </c>
      <c r="G382" s="447"/>
      <c r="H382" s="187"/>
    </row>
    <row r="383" spans="1:8" s="184" customFormat="1" ht="16.899999999999999" customHeight="1" x14ac:dyDescent="0.2">
      <c r="A383" s="447"/>
      <c r="B383" s="187"/>
      <c r="C383" s="453" t="s">
        <v>1</v>
      </c>
      <c r="D383" s="453" t="s">
        <v>2716</v>
      </c>
      <c r="E383" s="185" t="s">
        <v>1</v>
      </c>
      <c r="F383" s="454">
        <v>39.840000000000003</v>
      </c>
      <c r="G383" s="447"/>
      <c r="H383" s="187"/>
    </row>
    <row r="384" spans="1:8" s="184" customFormat="1" ht="16.899999999999999" customHeight="1" x14ac:dyDescent="0.2">
      <c r="A384" s="447"/>
      <c r="B384" s="187"/>
      <c r="C384" s="453" t="s">
        <v>1</v>
      </c>
      <c r="D384" s="453" t="s">
        <v>2717</v>
      </c>
      <c r="E384" s="185" t="s">
        <v>1</v>
      </c>
      <c r="F384" s="454">
        <v>17.802</v>
      </c>
      <c r="G384" s="447"/>
      <c r="H384" s="187"/>
    </row>
    <row r="385" spans="1:8" s="184" customFormat="1" ht="16.899999999999999" customHeight="1" x14ac:dyDescent="0.2">
      <c r="A385" s="447"/>
      <c r="B385" s="187"/>
      <c r="C385" s="453" t="s">
        <v>1</v>
      </c>
      <c r="D385" s="453" t="s">
        <v>2718</v>
      </c>
      <c r="E385" s="185" t="s">
        <v>1</v>
      </c>
      <c r="F385" s="454">
        <v>5.3680000000000003</v>
      </c>
      <c r="G385" s="447"/>
      <c r="H385" s="187"/>
    </row>
    <row r="386" spans="1:8" s="184" customFormat="1" ht="16.899999999999999" customHeight="1" x14ac:dyDescent="0.2">
      <c r="A386" s="447"/>
      <c r="B386" s="187"/>
      <c r="C386" s="453" t="s">
        <v>1</v>
      </c>
      <c r="D386" s="453" t="s">
        <v>2719</v>
      </c>
      <c r="E386" s="185" t="s">
        <v>1</v>
      </c>
      <c r="F386" s="454">
        <v>16.718</v>
      </c>
      <c r="G386" s="447"/>
      <c r="H386" s="187"/>
    </row>
    <row r="387" spans="1:8" s="184" customFormat="1" ht="16.899999999999999" customHeight="1" x14ac:dyDescent="0.2">
      <c r="A387" s="447"/>
      <c r="B387" s="187"/>
      <c r="C387" s="453" t="s">
        <v>1</v>
      </c>
      <c r="D387" s="453" t="s">
        <v>2720</v>
      </c>
      <c r="E387" s="185" t="s">
        <v>1</v>
      </c>
      <c r="F387" s="454">
        <v>23.478999999999999</v>
      </c>
      <c r="G387" s="447"/>
      <c r="H387" s="187"/>
    </row>
    <row r="388" spans="1:8" s="184" customFormat="1" ht="16.899999999999999" customHeight="1" x14ac:dyDescent="0.2">
      <c r="A388" s="447"/>
      <c r="B388" s="187"/>
      <c r="C388" s="453" t="s">
        <v>1</v>
      </c>
      <c r="D388" s="453" t="s">
        <v>2721</v>
      </c>
      <c r="E388" s="185" t="s">
        <v>1</v>
      </c>
      <c r="F388" s="454">
        <v>36.601999999999997</v>
      </c>
      <c r="G388" s="447"/>
      <c r="H388" s="187"/>
    </row>
    <row r="389" spans="1:8" s="184" customFormat="1" ht="16.899999999999999" customHeight="1" x14ac:dyDescent="0.2">
      <c r="A389" s="447"/>
      <c r="B389" s="187"/>
      <c r="C389" s="453" t="s">
        <v>1</v>
      </c>
      <c r="D389" s="453" t="s">
        <v>2705</v>
      </c>
      <c r="E389" s="185" t="s">
        <v>1</v>
      </c>
      <c r="F389" s="454">
        <v>0</v>
      </c>
      <c r="G389" s="447"/>
      <c r="H389" s="187"/>
    </row>
    <row r="390" spans="1:8" s="184" customFormat="1" ht="16.899999999999999" customHeight="1" x14ac:dyDescent="0.2">
      <c r="A390" s="447"/>
      <c r="B390" s="187"/>
      <c r="C390" s="453" t="s">
        <v>1</v>
      </c>
      <c r="D390" s="453" t="s">
        <v>2722</v>
      </c>
      <c r="E390" s="185" t="s">
        <v>1</v>
      </c>
      <c r="F390" s="454">
        <v>10.845000000000001</v>
      </c>
      <c r="G390" s="447"/>
      <c r="H390" s="187"/>
    </row>
    <row r="391" spans="1:8" s="184" customFormat="1" ht="16.899999999999999" customHeight="1" x14ac:dyDescent="0.2">
      <c r="A391" s="447"/>
      <c r="B391" s="187"/>
      <c r="C391" s="453" t="s">
        <v>1</v>
      </c>
      <c r="D391" s="453" t="s">
        <v>2723</v>
      </c>
      <c r="E391" s="185" t="s">
        <v>1</v>
      </c>
      <c r="F391" s="454">
        <v>48.46</v>
      </c>
      <c r="G391" s="447"/>
      <c r="H391" s="187"/>
    </row>
    <row r="392" spans="1:8" s="184" customFormat="1" ht="16.899999999999999" customHeight="1" x14ac:dyDescent="0.2">
      <c r="A392" s="447"/>
      <c r="B392" s="187"/>
      <c r="C392" s="453" t="s">
        <v>1</v>
      </c>
      <c r="D392" s="453" t="s">
        <v>2724</v>
      </c>
      <c r="E392" s="185" t="s">
        <v>1</v>
      </c>
      <c r="F392" s="454">
        <v>42</v>
      </c>
      <c r="G392" s="447"/>
      <c r="H392" s="187"/>
    </row>
    <row r="393" spans="1:8" s="184" customFormat="1" ht="16.899999999999999" customHeight="1" x14ac:dyDescent="0.2">
      <c r="A393" s="447"/>
      <c r="B393" s="187"/>
      <c r="C393" s="453" t="s">
        <v>1</v>
      </c>
      <c r="D393" s="453" t="s">
        <v>2725</v>
      </c>
      <c r="E393" s="185" t="s">
        <v>1</v>
      </c>
      <c r="F393" s="454">
        <v>25.135999999999999</v>
      </c>
      <c r="G393" s="447"/>
      <c r="H393" s="187"/>
    </row>
    <row r="394" spans="1:8" s="184" customFormat="1" ht="16.899999999999999" customHeight="1" x14ac:dyDescent="0.2">
      <c r="A394" s="447"/>
      <c r="B394" s="187"/>
      <c r="C394" s="453" t="s">
        <v>1</v>
      </c>
      <c r="D394" s="453" t="s">
        <v>2726</v>
      </c>
      <c r="E394" s="185" t="s">
        <v>1</v>
      </c>
      <c r="F394" s="454">
        <v>21.484000000000002</v>
      </c>
      <c r="G394" s="447"/>
      <c r="H394" s="187"/>
    </row>
    <row r="395" spans="1:8" s="184" customFormat="1" ht="16.899999999999999" customHeight="1" x14ac:dyDescent="0.2">
      <c r="A395" s="447"/>
      <c r="B395" s="187"/>
      <c r="C395" s="453" t="s">
        <v>1</v>
      </c>
      <c r="D395" s="453" t="s">
        <v>2708</v>
      </c>
      <c r="E395" s="185" t="s">
        <v>1</v>
      </c>
      <c r="F395" s="454">
        <v>0</v>
      </c>
      <c r="G395" s="447"/>
      <c r="H395" s="187"/>
    </row>
    <row r="396" spans="1:8" s="184" customFormat="1" ht="16.899999999999999" customHeight="1" x14ac:dyDescent="0.2">
      <c r="A396" s="447"/>
      <c r="B396" s="187"/>
      <c r="C396" s="453" t="s">
        <v>1</v>
      </c>
      <c r="D396" s="453" t="s">
        <v>2727</v>
      </c>
      <c r="E396" s="185" t="s">
        <v>1</v>
      </c>
      <c r="F396" s="454">
        <v>10.845000000000001</v>
      </c>
      <c r="G396" s="447"/>
      <c r="H396" s="187"/>
    </row>
    <row r="397" spans="1:8" s="184" customFormat="1" ht="16.899999999999999" customHeight="1" x14ac:dyDescent="0.2">
      <c r="A397" s="447"/>
      <c r="B397" s="187"/>
      <c r="C397" s="453" t="s">
        <v>1</v>
      </c>
      <c r="D397" s="453" t="s">
        <v>2728</v>
      </c>
      <c r="E397" s="185" t="s">
        <v>1</v>
      </c>
      <c r="F397" s="454">
        <v>48.46</v>
      </c>
      <c r="G397" s="447"/>
      <c r="H397" s="187"/>
    </row>
    <row r="398" spans="1:8" s="184" customFormat="1" ht="16.899999999999999" customHeight="1" x14ac:dyDescent="0.2">
      <c r="A398" s="447"/>
      <c r="B398" s="187"/>
      <c r="C398" s="453" t="s">
        <v>1</v>
      </c>
      <c r="D398" s="453" t="s">
        <v>2729</v>
      </c>
      <c r="E398" s="185" t="s">
        <v>1</v>
      </c>
      <c r="F398" s="454">
        <v>42</v>
      </c>
      <c r="G398" s="447"/>
      <c r="H398" s="187"/>
    </row>
    <row r="399" spans="1:8" s="184" customFormat="1" ht="16.899999999999999" customHeight="1" x14ac:dyDescent="0.2">
      <c r="A399" s="447"/>
      <c r="B399" s="187"/>
      <c r="C399" s="453" t="s">
        <v>1</v>
      </c>
      <c r="D399" s="453" t="s">
        <v>2730</v>
      </c>
      <c r="E399" s="185" t="s">
        <v>1</v>
      </c>
      <c r="F399" s="454">
        <v>25.135999999999999</v>
      </c>
      <c r="G399" s="447"/>
      <c r="H399" s="187"/>
    </row>
    <row r="400" spans="1:8" s="184" customFormat="1" ht="16.899999999999999" customHeight="1" x14ac:dyDescent="0.2">
      <c r="A400" s="447"/>
      <c r="B400" s="187"/>
      <c r="C400" s="453" t="s">
        <v>1</v>
      </c>
      <c r="D400" s="453" t="s">
        <v>2731</v>
      </c>
      <c r="E400" s="185" t="s">
        <v>1</v>
      </c>
      <c r="F400" s="454">
        <v>21.484000000000002</v>
      </c>
      <c r="G400" s="447"/>
      <c r="H400" s="187"/>
    </row>
    <row r="401" spans="1:8" s="184" customFormat="1" ht="16.899999999999999" customHeight="1" x14ac:dyDescent="0.2">
      <c r="A401" s="447"/>
      <c r="B401" s="187"/>
      <c r="C401" s="453" t="s">
        <v>1</v>
      </c>
      <c r="D401" s="453" t="s">
        <v>2709</v>
      </c>
      <c r="E401" s="185" t="s">
        <v>1</v>
      </c>
      <c r="F401" s="454">
        <v>0</v>
      </c>
      <c r="G401" s="447"/>
      <c r="H401" s="187"/>
    </row>
    <row r="402" spans="1:8" s="184" customFormat="1" ht="16.899999999999999" customHeight="1" x14ac:dyDescent="0.2">
      <c r="A402" s="447"/>
      <c r="B402" s="187"/>
      <c r="C402" s="453" t="s">
        <v>1</v>
      </c>
      <c r="D402" s="453" t="s">
        <v>2732</v>
      </c>
      <c r="E402" s="185" t="s">
        <v>1</v>
      </c>
      <c r="F402" s="454">
        <v>10.845000000000001</v>
      </c>
      <c r="G402" s="447"/>
      <c r="H402" s="187"/>
    </row>
    <row r="403" spans="1:8" s="184" customFormat="1" ht="16.899999999999999" customHeight="1" x14ac:dyDescent="0.2">
      <c r="A403" s="447"/>
      <c r="B403" s="187"/>
      <c r="C403" s="453" t="s">
        <v>1</v>
      </c>
      <c r="D403" s="453" t="s">
        <v>2733</v>
      </c>
      <c r="E403" s="185" t="s">
        <v>1</v>
      </c>
      <c r="F403" s="454">
        <v>48.46</v>
      </c>
      <c r="G403" s="447"/>
      <c r="H403" s="187"/>
    </row>
    <row r="404" spans="1:8" s="184" customFormat="1" ht="16.899999999999999" customHeight="1" x14ac:dyDescent="0.2">
      <c r="A404" s="447"/>
      <c r="B404" s="187"/>
      <c r="C404" s="453" t="s">
        <v>1</v>
      </c>
      <c r="D404" s="453" t="s">
        <v>2734</v>
      </c>
      <c r="E404" s="185" t="s">
        <v>1</v>
      </c>
      <c r="F404" s="454">
        <v>42</v>
      </c>
      <c r="G404" s="447"/>
      <c r="H404" s="187"/>
    </row>
    <row r="405" spans="1:8" s="184" customFormat="1" ht="16.899999999999999" customHeight="1" x14ac:dyDescent="0.2">
      <c r="A405" s="447"/>
      <c r="B405" s="187"/>
      <c r="C405" s="453" t="s">
        <v>1</v>
      </c>
      <c r="D405" s="453" t="s">
        <v>2735</v>
      </c>
      <c r="E405" s="185" t="s">
        <v>1</v>
      </c>
      <c r="F405" s="454">
        <v>25.135999999999999</v>
      </c>
      <c r="G405" s="447"/>
      <c r="H405" s="187"/>
    </row>
    <row r="406" spans="1:8" s="184" customFormat="1" ht="16.899999999999999" customHeight="1" x14ac:dyDescent="0.2">
      <c r="A406" s="447"/>
      <c r="B406" s="187"/>
      <c r="C406" s="453" t="s">
        <v>1</v>
      </c>
      <c r="D406" s="453" t="s">
        <v>2736</v>
      </c>
      <c r="E406" s="185" t="s">
        <v>1</v>
      </c>
      <c r="F406" s="454">
        <v>21.484000000000002</v>
      </c>
      <c r="G406" s="447"/>
      <c r="H406" s="187"/>
    </row>
    <row r="407" spans="1:8" s="184" customFormat="1" ht="16.899999999999999" customHeight="1" x14ac:dyDescent="0.2">
      <c r="A407" s="447"/>
      <c r="B407" s="187"/>
      <c r="C407" s="453" t="s">
        <v>2711</v>
      </c>
      <c r="D407" s="453" t="s">
        <v>2418</v>
      </c>
      <c r="E407" s="185" t="s">
        <v>1</v>
      </c>
      <c r="F407" s="454">
        <v>668.64400000000001</v>
      </c>
      <c r="G407" s="447"/>
      <c r="H407" s="187"/>
    </row>
    <row r="408" spans="1:8" s="184" customFormat="1" ht="16.899999999999999" customHeight="1" x14ac:dyDescent="0.2">
      <c r="A408" s="447"/>
      <c r="B408" s="187"/>
      <c r="C408" s="455" t="s">
        <v>2558</v>
      </c>
      <c r="D408" s="447"/>
      <c r="E408" s="447"/>
      <c r="F408" s="447"/>
      <c r="G408" s="447"/>
      <c r="H408" s="187"/>
    </row>
    <row r="409" spans="1:8" s="184" customFormat="1" ht="16.899999999999999" customHeight="1" x14ac:dyDescent="0.2">
      <c r="A409" s="447"/>
      <c r="B409" s="187"/>
      <c r="C409" s="453" t="s">
        <v>1145</v>
      </c>
      <c r="D409" s="453" t="s">
        <v>1146</v>
      </c>
      <c r="E409" s="185" t="s">
        <v>295</v>
      </c>
      <c r="F409" s="454">
        <v>668.64400000000001</v>
      </c>
      <c r="G409" s="447"/>
      <c r="H409" s="187"/>
    </row>
    <row r="410" spans="1:8" s="184" customFormat="1" ht="16.899999999999999" customHeight="1" x14ac:dyDescent="0.2">
      <c r="A410" s="447"/>
      <c r="B410" s="187"/>
      <c r="C410" s="453" t="s">
        <v>1150</v>
      </c>
      <c r="D410" s="453" t="s">
        <v>2737</v>
      </c>
      <c r="E410" s="185" t="s">
        <v>168</v>
      </c>
      <c r="F410" s="454">
        <v>1034.152</v>
      </c>
      <c r="G410" s="447"/>
      <c r="H410" s="187"/>
    </row>
    <row r="411" spans="1:8" s="184" customFormat="1" ht="16.899999999999999" customHeight="1" x14ac:dyDescent="0.2">
      <c r="A411" s="447"/>
      <c r="B411" s="187"/>
      <c r="C411" s="449" t="s">
        <v>2738</v>
      </c>
      <c r="D411" s="450" t="s">
        <v>1</v>
      </c>
      <c r="E411" s="451" t="s">
        <v>1</v>
      </c>
      <c r="F411" s="452">
        <v>1892.8209999999999</v>
      </c>
      <c r="G411" s="447"/>
      <c r="H411" s="187"/>
    </row>
    <row r="412" spans="1:8" s="184" customFormat="1" ht="16.899999999999999" customHeight="1" x14ac:dyDescent="0.2">
      <c r="A412" s="447"/>
      <c r="B412" s="187"/>
      <c r="C412" s="453" t="s">
        <v>1</v>
      </c>
      <c r="D412" s="453" t="s">
        <v>2702</v>
      </c>
      <c r="E412" s="185" t="s">
        <v>1</v>
      </c>
      <c r="F412" s="454">
        <v>0</v>
      </c>
      <c r="G412" s="447"/>
      <c r="H412" s="187"/>
    </row>
    <row r="413" spans="1:8" s="184" customFormat="1" ht="16.899999999999999" customHeight="1" x14ac:dyDescent="0.2">
      <c r="A413" s="447"/>
      <c r="B413" s="187"/>
      <c r="C413" s="453" t="s">
        <v>1</v>
      </c>
      <c r="D413" s="453" t="s">
        <v>2739</v>
      </c>
      <c r="E413" s="185" t="s">
        <v>1</v>
      </c>
      <c r="F413" s="454">
        <v>17.303999999999998</v>
      </c>
      <c r="G413" s="447"/>
      <c r="H413" s="187"/>
    </row>
    <row r="414" spans="1:8" s="184" customFormat="1" ht="16.899999999999999" customHeight="1" x14ac:dyDescent="0.2">
      <c r="A414" s="447"/>
      <c r="B414" s="187"/>
      <c r="C414" s="453" t="s">
        <v>1</v>
      </c>
      <c r="D414" s="453" t="s">
        <v>2740</v>
      </c>
      <c r="E414" s="185" t="s">
        <v>1</v>
      </c>
      <c r="F414" s="454">
        <v>47.984000000000002</v>
      </c>
      <c r="G414" s="447"/>
      <c r="H414" s="187"/>
    </row>
    <row r="415" spans="1:8" s="184" customFormat="1" ht="16.899999999999999" customHeight="1" x14ac:dyDescent="0.2">
      <c r="A415" s="447"/>
      <c r="B415" s="187"/>
      <c r="C415" s="453" t="s">
        <v>1</v>
      </c>
      <c r="D415" s="453" t="s">
        <v>2741</v>
      </c>
      <c r="E415" s="185" t="s">
        <v>1</v>
      </c>
      <c r="F415" s="454">
        <v>47.984000000000002</v>
      </c>
      <c r="G415" s="447"/>
      <c r="H415" s="187"/>
    </row>
    <row r="416" spans="1:8" s="184" customFormat="1" ht="16.899999999999999" customHeight="1" x14ac:dyDescent="0.2">
      <c r="A416" s="447"/>
      <c r="B416" s="187"/>
      <c r="C416" s="453" t="s">
        <v>1</v>
      </c>
      <c r="D416" s="453" t="s">
        <v>2742</v>
      </c>
      <c r="E416" s="185" t="s">
        <v>1</v>
      </c>
      <c r="F416" s="454">
        <v>23.904</v>
      </c>
      <c r="G416" s="447"/>
      <c r="H416" s="187"/>
    </row>
    <row r="417" spans="1:8" s="184" customFormat="1" ht="16.899999999999999" customHeight="1" x14ac:dyDescent="0.2">
      <c r="A417" s="447"/>
      <c r="B417" s="187"/>
      <c r="C417" s="453" t="s">
        <v>1</v>
      </c>
      <c r="D417" s="453" t="s">
        <v>2743</v>
      </c>
      <c r="E417" s="185" t="s">
        <v>1</v>
      </c>
      <c r="F417" s="454">
        <v>25.411999999999999</v>
      </c>
      <c r="G417" s="447"/>
      <c r="H417" s="187"/>
    </row>
    <row r="418" spans="1:8" s="184" customFormat="1" ht="16.899999999999999" customHeight="1" x14ac:dyDescent="0.2">
      <c r="A418" s="447"/>
      <c r="B418" s="187"/>
      <c r="C418" s="453" t="s">
        <v>1</v>
      </c>
      <c r="D418" s="453" t="s">
        <v>2744</v>
      </c>
      <c r="E418" s="185" t="s">
        <v>1</v>
      </c>
      <c r="F418" s="454">
        <v>104.414</v>
      </c>
      <c r="G418" s="447"/>
      <c r="H418" s="187"/>
    </row>
    <row r="419" spans="1:8" s="184" customFormat="1" ht="16.899999999999999" customHeight="1" x14ac:dyDescent="0.2">
      <c r="A419" s="447"/>
      <c r="B419" s="187"/>
      <c r="C419" s="453" t="s">
        <v>1</v>
      </c>
      <c r="D419" s="453" t="s">
        <v>2745</v>
      </c>
      <c r="E419" s="185" t="s">
        <v>1</v>
      </c>
      <c r="F419" s="454">
        <v>208.82900000000001</v>
      </c>
      <c r="G419" s="447"/>
      <c r="H419" s="187"/>
    </row>
    <row r="420" spans="1:8" s="184" customFormat="1" ht="16.899999999999999" customHeight="1" x14ac:dyDescent="0.2">
      <c r="A420" s="447"/>
      <c r="B420" s="187"/>
      <c r="C420" s="453" t="s">
        <v>1</v>
      </c>
      <c r="D420" s="453" t="s">
        <v>2705</v>
      </c>
      <c r="E420" s="185" t="s">
        <v>1</v>
      </c>
      <c r="F420" s="454">
        <v>0</v>
      </c>
      <c r="G420" s="447"/>
      <c r="H420" s="187"/>
    </row>
    <row r="421" spans="1:8" s="184" customFormat="1" ht="16.899999999999999" customHeight="1" x14ac:dyDescent="0.2">
      <c r="A421" s="447"/>
      <c r="B421" s="187"/>
      <c r="C421" s="453" t="s">
        <v>1</v>
      </c>
      <c r="D421" s="453" t="s">
        <v>2746</v>
      </c>
      <c r="E421" s="185" t="s">
        <v>1</v>
      </c>
      <c r="F421" s="454">
        <v>15.25</v>
      </c>
      <c r="G421" s="447"/>
      <c r="H421" s="187"/>
    </row>
    <row r="422" spans="1:8" s="184" customFormat="1" ht="16.899999999999999" customHeight="1" x14ac:dyDescent="0.2">
      <c r="A422" s="447"/>
      <c r="B422" s="187"/>
      <c r="C422" s="453" t="s">
        <v>1</v>
      </c>
      <c r="D422" s="453" t="s">
        <v>2747</v>
      </c>
      <c r="E422" s="185" t="s">
        <v>1</v>
      </c>
      <c r="F422" s="454">
        <v>10.555999999999999</v>
      </c>
      <c r="G422" s="447"/>
      <c r="H422" s="187"/>
    </row>
    <row r="423" spans="1:8" s="184" customFormat="1" ht="16.899999999999999" customHeight="1" x14ac:dyDescent="0.2">
      <c r="A423" s="447"/>
      <c r="B423" s="187"/>
      <c r="C423" s="453" t="s">
        <v>1</v>
      </c>
      <c r="D423" s="453" t="s">
        <v>2748</v>
      </c>
      <c r="E423" s="185" t="s">
        <v>1</v>
      </c>
      <c r="F423" s="454">
        <v>2.6960000000000002</v>
      </c>
      <c r="G423" s="447"/>
      <c r="H423" s="187"/>
    </row>
    <row r="424" spans="1:8" s="184" customFormat="1" ht="16.899999999999999" customHeight="1" x14ac:dyDescent="0.2">
      <c r="A424" s="447"/>
      <c r="B424" s="187"/>
      <c r="C424" s="453" t="s">
        <v>1</v>
      </c>
      <c r="D424" s="453" t="s">
        <v>2749</v>
      </c>
      <c r="E424" s="185" t="s">
        <v>1</v>
      </c>
      <c r="F424" s="454">
        <v>339.39800000000002</v>
      </c>
      <c r="G424" s="447"/>
      <c r="H424" s="187"/>
    </row>
    <row r="425" spans="1:8" s="184" customFormat="1" ht="16.899999999999999" customHeight="1" x14ac:dyDescent="0.2">
      <c r="A425" s="447"/>
      <c r="B425" s="187"/>
      <c r="C425" s="453" t="s">
        <v>1</v>
      </c>
      <c r="D425" s="453" t="s">
        <v>2750</v>
      </c>
      <c r="E425" s="185" t="s">
        <v>1</v>
      </c>
      <c r="F425" s="454">
        <v>104.43</v>
      </c>
      <c r="G425" s="447"/>
      <c r="H425" s="187"/>
    </row>
    <row r="426" spans="1:8" s="184" customFormat="1" ht="16.899999999999999" customHeight="1" x14ac:dyDescent="0.2">
      <c r="A426" s="447"/>
      <c r="B426" s="187"/>
      <c r="C426" s="453" t="s">
        <v>1</v>
      </c>
      <c r="D426" s="453" t="s">
        <v>2708</v>
      </c>
      <c r="E426" s="185" t="s">
        <v>1</v>
      </c>
      <c r="F426" s="454">
        <v>0</v>
      </c>
      <c r="G426" s="447"/>
      <c r="H426" s="187"/>
    </row>
    <row r="427" spans="1:8" s="184" customFormat="1" ht="16.899999999999999" customHeight="1" x14ac:dyDescent="0.2">
      <c r="A427" s="447"/>
      <c r="B427" s="187"/>
      <c r="C427" s="453" t="s">
        <v>1</v>
      </c>
      <c r="D427" s="453" t="s">
        <v>2751</v>
      </c>
      <c r="E427" s="185" t="s">
        <v>1</v>
      </c>
      <c r="F427" s="454">
        <v>15.25</v>
      </c>
      <c r="G427" s="447"/>
      <c r="H427" s="187"/>
    </row>
    <row r="428" spans="1:8" s="184" customFormat="1" ht="16.899999999999999" customHeight="1" x14ac:dyDescent="0.2">
      <c r="A428" s="447"/>
      <c r="B428" s="187"/>
      <c r="C428" s="453" t="s">
        <v>1</v>
      </c>
      <c r="D428" s="453" t="s">
        <v>2752</v>
      </c>
      <c r="E428" s="185" t="s">
        <v>1</v>
      </c>
      <c r="F428" s="454">
        <v>10.555999999999999</v>
      </c>
      <c r="G428" s="447"/>
      <c r="H428" s="187"/>
    </row>
    <row r="429" spans="1:8" s="184" customFormat="1" ht="16.899999999999999" customHeight="1" x14ac:dyDescent="0.2">
      <c r="A429" s="447"/>
      <c r="B429" s="187"/>
      <c r="C429" s="453" t="s">
        <v>1</v>
      </c>
      <c r="D429" s="453" t="s">
        <v>2753</v>
      </c>
      <c r="E429" s="185" t="s">
        <v>1</v>
      </c>
      <c r="F429" s="454">
        <v>2.6960000000000002</v>
      </c>
      <c r="G429" s="447"/>
      <c r="H429" s="187"/>
    </row>
    <row r="430" spans="1:8" s="184" customFormat="1" ht="16.899999999999999" customHeight="1" x14ac:dyDescent="0.2">
      <c r="A430" s="447"/>
      <c r="B430" s="187"/>
      <c r="C430" s="453" t="s">
        <v>1</v>
      </c>
      <c r="D430" s="453" t="s">
        <v>2749</v>
      </c>
      <c r="E430" s="185" t="s">
        <v>1</v>
      </c>
      <c r="F430" s="454">
        <v>339.39800000000002</v>
      </c>
      <c r="G430" s="447"/>
      <c r="H430" s="187"/>
    </row>
    <row r="431" spans="1:8" s="184" customFormat="1" ht="16.899999999999999" customHeight="1" x14ac:dyDescent="0.2">
      <c r="A431" s="447"/>
      <c r="B431" s="187"/>
      <c r="C431" s="453" t="s">
        <v>1</v>
      </c>
      <c r="D431" s="453" t="s">
        <v>2750</v>
      </c>
      <c r="E431" s="185" t="s">
        <v>1</v>
      </c>
      <c r="F431" s="454">
        <v>104.43</v>
      </c>
      <c r="G431" s="447"/>
      <c r="H431" s="187"/>
    </row>
    <row r="432" spans="1:8" s="184" customFormat="1" ht="16.899999999999999" customHeight="1" x14ac:dyDescent="0.2">
      <c r="A432" s="447"/>
      <c r="B432" s="187"/>
      <c r="C432" s="453" t="s">
        <v>1</v>
      </c>
      <c r="D432" s="453" t="s">
        <v>2709</v>
      </c>
      <c r="E432" s="185" t="s">
        <v>1</v>
      </c>
      <c r="F432" s="454">
        <v>0</v>
      </c>
      <c r="G432" s="447"/>
      <c r="H432" s="187"/>
    </row>
    <row r="433" spans="1:8" s="184" customFormat="1" ht="16.899999999999999" customHeight="1" x14ac:dyDescent="0.2">
      <c r="A433" s="447"/>
      <c r="B433" s="187"/>
      <c r="C433" s="453" t="s">
        <v>1</v>
      </c>
      <c r="D433" s="453" t="s">
        <v>2754</v>
      </c>
      <c r="E433" s="185" t="s">
        <v>1</v>
      </c>
      <c r="F433" s="454">
        <v>15.25</v>
      </c>
      <c r="G433" s="447"/>
      <c r="H433" s="187"/>
    </row>
    <row r="434" spans="1:8" s="184" customFormat="1" ht="16.899999999999999" customHeight="1" x14ac:dyDescent="0.2">
      <c r="A434" s="447"/>
      <c r="B434" s="187"/>
      <c r="C434" s="453" t="s">
        <v>1</v>
      </c>
      <c r="D434" s="453" t="s">
        <v>2755</v>
      </c>
      <c r="E434" s="185" t="s">
        <v>1</v>
      </c>
      <c r="F434" s="454">
        <v>10.555999999999999</v>
      </c>
      <c r="G434" s="447"/>
      <c r="H434" s="187"/>
    </row>
    <row r="435" spans="1:8" s="184" customFormat="1" ht="16.899999999999999" customHeight="1" x14ac:dyDescent="0.2">
      <c r="A435" s="447"/>
      <c r="B435" s="187"/>
      <c r="C435" s="453" t="s">
        <v>1</v>
      </c>
      <c r="D435" s="453" t="s">
        <v>2756</v>
      </c>
      <c r="E435" s="185" t="s">
        <v>1</v>
      </c>
      <c r="F435" s="454">
        <v>2.6960000000000002</v>
      </c>
      <c r="G435" s="447"/>
      <c r="H435" s="187"/>
    </row>
    <row r="436" spans="1:8" s="184" customFormat="1" ht="16.899999999999999" customHeight="1" x14ac:dyDescent="0.2">
      <c r="A436" s="447"/>
      <c r="B436" s="187"/>
      <c r="C436" s="453" t="s">
        <v>1</v>
      </c>
      <c r="D436" s="453" t="s">
        <v>2749</v>
      </c>
      <c r="E436" s="185" t="s">
        <v>1</v>
      </c>
      <c r="F436" s="454">
        <v>339.39800000000002</v>
      </c>
      <c r="G436" s="447"/>
      <c r="H436" s="187"/>
    </row>
    <row r="437" spans="1:8" s="184" customFormat="1" ht="16.899999999999999" customHeight="1" x14ac:dyDescent="0.2">
      <c r="A437" s="447"/>
      <c r="B437" s="187"/>
      <c r="C437" s="453" t="s">
        <v>1</v>
      </c>
      <c r="D437" s="453" t="s">
        <v>2750</v>
      </c>
      <c r="E437" s="185" t="s">
        <v>1</v>
      </c>
      <c r="F437" s="454">
        <v>104.43</v>
      </c>
      <c r="G437" s="447"/>
      <c r="H437" s="187"/>
    </row>
    <row r="438" spans="1:8" s="184" customFormat="1" ht="16.899999999999999" customHeight="1" x14ac:dyDescent="0.2">
      <c r="A438" s="447"/>
      <c r="B438" s="187"/>
      <c r="C438" s="453" t="s">
        <v>2738</v>
      </c>
      <c r="D438" s="453" t="s">
        <v>2416</v>
      </c>
      <c r="E438" s="185" t="s">
        <v>1</v>
      </c>
      <c r="F438" s="454">
        <v>1892.8209999999999</v>
      </c>
      <c r="G438" s="447"/>
      <c r="H438" s="187"/>
    </row>
    <row r="439" spans="1:8" s="184" customFormat="1" ht="16.899999999999999" customHeight="1" x14ac:dyDescent="0.2">
      <c r="A439" s="447"/>
      <c r="B439" s="187"/>
      <c r="C439" s="455" t="s">
        <v>2558</v>
      </c>
      <c r="D439" s="447"/>
      <c r="E439" s="447"/>
      <c r="F439" s="447"/>
      <c r="G439" s="447"/>
      <c r="H439" s="187"/>
    </row>
    <row r="440" spans="1:8" s="184" customFormat="1" ht="16.899999999999999" customHeight="1" x14ac:dyDescent="0.2">
      <c r="A440" s="447"/>
      <c r="B440" s="187"/>
      <c r="C440" s="453" t="s">
        <v>1177</v>
      </c>
      <c r="D440" s="453" t="s">
        <v>1178</v>
      </c>
      <c r="E440" s="185" t="s">
        <v>168</v>
      </c>
      <c r="F440" s="454">
        <v>1892.8209999999999</v>
      </c>
      <c r="G440" s="447"/>
      <c r="H440" s="187"/>
    </row>
    <row r="441" spans="1:8" s="184" customFormat="1" ht="16.899999999999999" customHeight="1" x14ac:dyDescent="0.2">
      <c r="A441" s="447"/>
      <c r="B441" s="187"/>
      <c r="C441" s="453" t="s">
        <v>1179</v>
      </c>
      <c r="D441" s="453" t="s">
        <v>2757</v>
      </c>
      <c r="E441" s="185" t="s">
        <v>168</v>
      </c>
      <c r="F441" s="454">
        <v>1949.606</v>
      </c>
      <c r="G441" s="447"/>
      <c r="H441" s="187"/>
    </row>
    <row r="442" spans="1:8" s="184" customFormat="1" ht="16.899999999999999" customHeight="1" x14ac:dyDescent="0.2">
      <c r="A442" s="447"/>
      <c r="B442" s="187"/>
      <c r="C442" s="449" t="s">
        <v>2758</v>
      </c>
      <c r="D442" s="450" t="s">
        <v>1</v>
      </c>
      <c r="E442" s="451" t="s">
        <v>1</v>
      </c>
      <c r="F442" s="452">
        <v>8955.3819999999996</v>
      </c>
      <c r="G442" s="447"/>
      <c r="H442" s="187"/>
    </row>
    <row r="443" spans="1:8" s="184" customFormat="1" ht="16.899999999999999" customHeight="1" x14ac:dyDescent="0.2">
      <c r="A443" s="447"/>
      <c r="B443" s="187"/>
      <c r="C443" s="453" t="s">
        <v>1</v>
      </c>
      <c r="D443" s="453" t="s">
        <v>2759</v>
      </c>
      <c r="E443" s="185" t="s">
        <v>1</v>
      </c>
      <c r="F443" s="454">
        <v>0</v>
      </c>
      <c r="G443" s="447"/>
      <c r="H443" s="187"/>
    </row>
    <row r="444" spans="1:8" s="184" customFormat="1" ht="16.899999999999999" customHeight="1" x14ac:dyDescent="0.2">
      <c r="A444" s="447"/>
      <c r="B444" s="187"/>
      <c r="C444" s="453" t="s">
        <v>1</v>
      </c>
      <c r="D444" s="453" t="s">
        <v>2702</v>
      </c>
      <c r="E444" s="185" t="s">
        <v>1</v>
      </c>
      <c r="F444" s="454">
        <v>0</v>
      </c>
      <c r="G444" s="447"/>
      <c r="H444" s="187"/>
    </row>
    <row r="445" spans="1:8" s="184" customFormat="1" ht="16.899999999999999" customHeight="1" x14ac:dyDescent="0.2">
      <c r="A445" s="447"/>
      <c r="B445" s="187"/>
      <c r="C445" s="453" t="s">
        <v>1</v>
      </c>
      <c r="D445" s="453" t="s">
        <v>2760</v>
      </c>
      <c r="E445" s="185" t="s">
        <v>1</v>
      </c>
      <c r="F445" s="454">
        <v>0</v>
      </c>
      <c r="G445" s="447"/>
      <c r="H445" s="187"/>
    </row>
    <row r="446" spans="1:8" s="184" customFormat="1" ht="16.899999999999999" customHeight="1" x14ac:dyDescent="0.2">
      <c r="A446" s="447"/>
      <c r="B446" s="187"/>
      <c r="C446" s="453" t="s">
        <v>1</v>
      </c>
      <c r="D446" s="453" t="s">
        <v>2761</v>
      </c>
      <c r="E446" s="185" t="s">
        <v>1</v>
      </c>
      <c r="F446" s="454">
        <v>0</v>
      </c>
      <c r="G446" s="447"/>
      <c r="H446" s="187"/>
    </row>
    <row r="447" spans="1:8" s="184" customFormat="1" ht="16.899999999999999" customHeight="1" x14ac:dyDescent="0.2">
      <c r="A447" s="447"/>
      <c r="B447" s="187"/>
      <c r="C447" s="453" t="s">
        <v>1</v>
      </c>
      <c r="D447" s="453" t="s">
        <v>2762</v>
      </c>
      <c r="E447" s="185" t="s">
        <v>1</v>
      </c>
      <c r="F447" s="454">
        <v>158.47399999999999</v>
      </c>
      <c r="G447" s="447"/>
      <c r="H447" s="187"/>
    </row>
    <row r="448" spans="1:8" s="184" customFormat="1" ht="16.899999999999999" customHeight="1" x14ac:dyDescent="0.2">
      <c r="A448" s="447"/>
      <c r="B448" s="187"/>
      <c r="C448" s="453" t="s">
        <v>1</v>
      </c>
      <c r="D448" s="453" t="s">
        <v>2763</v>
      </c>
      <c r="E448" s="185" t="s">
        <v>1</v>
      </c>
      <c r="F448" s="454">
        <v>128.54400000000001</v>
      </c>
      <c r="G448" s="447"/>
      <c r="H448" s="187"/>
    </row>
    <row r="449" spans="1:8" s="184" customFormat="1" ht="16.899999999999999" customHeight="1" x14ac:dyDescent="0.2">
      <c r="A449" s="447"/>
      <c r="B449" s="187"/>
      <c r="C449" s="453" t="s">
        <v>1</v>
      </c>
      <c r="D449" s="453" t="s">
        <v>2764</v>
      </c>
      <c r="E449" s="185" t="s">
        <v>1</v>
      </c>
      <c r="F449" s="454">
        <v>-14.544</v>
      </c>
      <c r="G449" s="447"/>
      <c r="H449" s="187"/>
    </row>
    <row r="450" spans="1:8" s="184" customFormat="1" ht="16.899999999999999" customHeight="1" x14ac:dyDescent="0.2">
      <c r="A450" s="447"/>
      <c r="B450" s="187"/>
      <c r="C450" s="453" t="s">
        <v>1</v>
      </c>
      <c r="D450" s="453" t="s">
        <v>2765</v>
      </c>
      <c r="E450" s="185" t="s">
        <v>1</v>
      </c>
      <c r="F450" s="454">
        <v>258.85399999999998</v>
      </c>
      <c r="G450" s="447"/>
      <c r="H450" s="187"/>
    </row>
    <row r="451" spans="1:8" s="184" customFormat="1" ht="16.899999999999999" customHeight="1" x14ac:dyDescent="0.2">
      <c r="A451" s="447"/>
      <c r="B451" s="187"/>
      <c r="C451" s="453" t="s">
        <v>1</v>
      </c>
      <c r="D451" s="453" t="s">
        <v>2766</v>
      </c>
      <c r="E451" s="185" t="s">
        <v>1</v>
      </c>
      <c r="F451" s="454">
        <v>-53.328000000000003</v>
      </c>
      <c r="G451" s="447"/>
      <c r="H451" s="187"/>
    </row>
    <row r="452" spans="1:8" s="184" customFormat="1" ht="16.899999999999999" customHeight="1" x14ac:dyDescent="0.2">
      <c r="A452" s="447"/>
      <c r="B452" s="187"/>
      <c r="C452" s="453" t="s">
        <v>1</v>
      </c>
      <c r="D452" s="453" t="s">
        <v>2767</v>
      </c>
      <c r="E452" s="185" t="s">
        <v>1</v>
      </c>
      <c r="F452" s="454">
        <v>66.162999999999997</v>
      </c>
      <c r="G452" s="447"/>
      <c r="H452" s="187"/>
    </row>
    <row r="453" spans="1:8" s="184" customFormat="1" ht="16.899999999999999" customHeight="1" x14ac:dyDescent="0.2">
      <c r="A453" s="447"/>
      <c r="B453" s="187"/>
      <c r="C453" s="453" t="s">
        <v>1</v>
      </c>
      <c r="D453" s="453" t="s">
        <v>2768</v>
      </c>
      <c r="E453" s="185" t="s">
        <v>1</v>
      </c>
      <c r="F453" s="454">
        <v>0</v>
      </c>
      <c r="G453" s="447"/>
      <c r="H453" s="187"/>
    </row>
    <row r="454" spans="1:8" s="184" customFormat="1" ht="16.899999999999999" customHeight="1" x14ac:dyDescent="0.2">
      <c r="A454" s="447"/>
      <c r="B454" s="187"/>
      <c r="C454" s="453" t="s">
        <v>1</v>
      </c>
      <c r="D454" s="453" t="s">
        <v>2769</v>
      </c>
      <c r="E454" s="185" t="s">
        <v>1</v>
      </c>
      <c r="F454" s="454">
        <v>86.4</v>
      </c>
      <c r="G454" s="447"/>
      <c r="H454" s="187"/>
    </row>
    <row r="455" spans="1:8" s="184" customFormat="1" ht="16.899999999999999" customHeight="1" x14ac:dyDescent="0.2">
      <c r="A455" s="447"/>
      <c r="B455" s="187"/>
      <c r="C455" s="453" t="s">
        <v>1</v>
      </c>
      <c r="D455" s="453" t="s">
        <v>2770</v>
      </c>
      <c r="E455" s="185" t="s">
        <v>1</v>
      </c>
      <c r="F455" s="454">
        <v>-50.4</v>
      </c>
      <c r="G455" s="447"/>
      <c r="H455" s="187"/>
    </row>
    <row r="456" spans="1:8" s="184" customFormat="1" ht="16.899999999999999" customHeight="1" x14ac:dyDescent="0.2">
      <c r="A456" s="447"/>
      <c r="B456" s="187"/>
      <c r="C456" s="453" t="s">
        <v>1</v>
      </c>
      <c r="D456" s="453" t="s">
        <v>2771</v>
      </c>
      <c r="E456" s="185" t="s">
        <v>1</v>
      </c>
      <c r="F456" s="454">
        <v>9.6560000000000006</v>
      </c>
      <c r="G456" s="447"/>
      <c r="H456" s="187"/>
    </row>
    <row r="457" spans="1:8" s="184" customFormat="1" ht="16.899999999999999" customHeight="1" x14ac:dyDescent="0.2">
      <c r="A457" s="447"/>
      <c r="B457" s="187"/>
      <c r="C457" s="453" t="s">
        <v>1</v>
      </c>
      <c r="D457" s="453" t="s">
        <v>2772</v>
      </c>
      <c r="E457" s="185" t="s">
        <v>1</v>
      </c>
      <c r="F457" s="454">
        <v>0</v>
      </c>
      <c r="G457" s="447"/>
      <c r="H457" s="187"/>
    </row>
    <row r="458" spans="1:8" s="184" customFormat="1" ht="16.899999999999999" customHeight="1" x14ac:dyDescent="0.2">
      <c r="A458" s="447"/>
      <c r="B458" s="187"/>
      <c r="C458" s="453" t="s">
        <v>1</v>
      </c>
      <c r="D458" s="453" t="s">
        <v>2773</v>
      </c>
      <c r="E458" s="185" t="s">
        <v>1</v>
      </c>
      <c r="F458" s="454">
        <v>31.161999999999999</v>
      </c>
      <c r="G458" s="447"/>
      <c r="H458" s="187"/>
    </row>
    <row r="459" spans="1:8" s="184" customFormat="1" ht="16.899999999999999" customHeight="1" x14ac:dyDescent="0.2">
      <c r="A459" s="447"/>
      <c r="B459" s="187"/>
      <c r="C459" s="453" t="s">
        <v>1</v>
      </c>
      <c r="D459" s="453" t="s">
        <v>2774</v>
      </c>
      <c r="E459" s="185" t="s">
        <v>1</v>
      </c>
      <c r="F459" s="454">
        <v>53.76</v>
      </c>
      <c r="G459" s="447"/>
      <c r="H459" s="187"/>
    </row>
    <row r="460" spans="1:8" s="184" customFormat="1" ht="16.899999999999999" customHeight="1" x14ac:dyDescent="0.2">
      <c r="A460" s="447"/>
      <c r="B460" s="187"/>
      <c r="C460" s="453" t="s">
        <v>1</v>
      </c>
      <c r="D460" s="453" t="s">
        <v>2775</v>
      </c>
      <c r="E460" s="185" t="s">
        <v>1</v>
      </c>
      <c r="F460" s="454">
        <v>12.036</v>
      </c>
      <c r="G460" s="447"/>
      <c r="H460" s="187"/>
    </row>
    <row r="461" spans="1:8" s="184" customFormat="1" ht="16.899999999999999" customHeight="1" x14ac:dyDescent="0.2">
      <c r="A461" s="447"/>
      <c r="B461" s="187"/>
      <c r="C461" s="453" t="s">
        <v>1</v>
      </c>
      <c r="D461" s="453" t="s">
        <v>2776</v>
      </c>
      <c r="E461" s="185" t="s">
        <v>1</v>
      </c>
      <c r="F461" s="454">
        <v>0</v>
      </c>
      <c r="G461" s="447"/>
      <c r="H461" s="187"/>
    </row>
    <row r="462" spans="1:8" s="184" customFormat="1" ht="16.899999999999999" customHeight="1" x14ac:dyDescent="0.2">
      <c r="A462" s="447"/>
      <c r="B462" s="187"/>
      <c r="C462" s="453" t="s">
        <v>1</v>
      </c>
      <c r="D462" s="453" t="s">
        <v>2761</v>
      </c>
      <c r="E462" s="185" t="s">
        <v>1</v>
      </c>
      <c r="F462" s="454">
        <v>0</v>
      </c>
      <c r="G462" s="447"/>
      <c r="H462" s="187"/>
    </row>
    <row r="463" spans="1:8" s="184" customFormat="1" ht="16.899999999999999" customHeight="1" x14ac:dyDescent="0.2">
      <c r="A463" s="447"/>
      <c r="B463" s="187"/>
      <c r="C463" s="453" t="s">
        <v>1</v>
      </c>
      <c r="D463" s="453" t="s">
        <v>2777</v>
      </c>
      <c r="E463" s="185" t="s">
        <v>1</v>
      </c>
      <c r="F463" s="454">
        <v>83.126999999999995</v>
      </c>
      <c r="G463" s="447"/>
      <c r="H463" s="187"/>
    </row>
    <row r="464" spans="1:8" s="184" customFormat="1" ht="16.899999999999999" customHeight="1" x14ac:dyDescent="0.2">
      <c r="A464" s="447"/>
      <c r="B464" s="187"/>
      <c r="C464" s="453" t="s">
        <v>1</v>
      </c>
      <c r="D464" s="453" t="s">
        <v>2778</v>
      </c>
      <c r="E464" s="185" t="s">
        <v>1</v>
      </c>
      <c r="F464" s="454">
        <v>27.062999999999999</v>
      </c>
      <c r="G464" s="447"/>
      <c r="H464" s="187"/>
    </row>
    <row r="465" spans="1:8" s="184" customFormat="1" ht="16.899999999999999" customHeight="1" x14ac:dyDescent="0.2">
      <c r="A465" s="447"/>
      <c r="B465" s="187"/>
      <c r="C465" s="453" t="s">
        <v>1</v>
      </c>
      <c r="D465" s="453" t="s">
        <v>2779</v>
      </c>
      <c r="E465" s="185" t="s">
        <v>1</v>
      </c>
      <c r="F465" s="454">
        <v>-7.2720000000000002</v>
      </c>
      <c r="G465" s="447"/>
      <c r="H465" s="187"/>
    </row>
    <row r="466" spans="1:8" s="184" customFormat="1" ht="16.899999999999999" customHeight="1" x14ac:dyDescent="0.2">
      <c r="A466" s="447"/>
      <c r="B466" s="187"/>
      <c r="C466" s="453" t="s">
        <v>1</v>
      </c>
      <c r="D466" s="453" t="s">
        <v>2780</v>
      </c>
      <c r="E466" s="185" t="s">
        <v>1</v>
      </c>
      <c r="F466" s="454">
        <v>117.18</v>
      </c>
      <c r="G466" s="447"/>
      <c r="H466" s="187"/>
    </row>
    <row r="467" spans="1:8" s="184" customFormat="1" ht="16.899999999999999" customHeight="1" x14ac:dyDescent="0.2">
      <c r="A467" s="447"/>
      <c r="B467" s="187"/>
      <c r="C467" s="453" t="s">
        <v>1</v>
      </c>
      <c r="D467" s="453" t="s">
        <v>2781</v>
      </c>
      <c r="E467" s="185" t="s">
        <v>1</v>
      </c>
      <c r="F467" s="454">
        <v>-26.664000000000001</v>
      </c>
      <c r="G467" s="447"/>
      <c r="H467" s="187"/>
    </row>
    <row r="468" spans="1:8" s="184" customFormat="1" ht="16.899999999999999" customHeight="1" x14ac:dyDescent="0.2">
      <c r="A468" s="447"/>
      <c r="B468" s="187"/>
      <c r="C468" s="453" t="s">
        <v>1</v>
      </c>
      <c r="D468" s="453" t="s">
        <v>2782</v>
      </c>
      <c r="E468" s="185" t="s">
        <v>1</v>
      </c>
      <c r="F468" s="454">
        <v>33.082000000000001</v>
      </c>
      <c r="G468" s="447"/>
      <c r="H468" s="187"/>
    </row>
    <row r="469" spans="1:8" s="184" customFormat="1" ht="16.899999999999999" customHeight="1" x14ac:dyDescent="0.2">
      <c r="A469" s="447"/>
      <c r="B469" s="187"/>
      <c r="C469" s="453" t="s">
        <v>1</v>
      </c>
      <c r="D469" s="453" t="s">
        <v>2783</v>
      </c>
      <c r="E469" s="185" t="s">
        <v>1</v>
      </c>
      <c r="F469" s="454">
        <v>0</v>
      </c>
      <c r="G469" s="447"/>
      <c r="H469" s="187"/>
    </row>
    <row r="470" spans="1:8" s="184" customFormat="1" ht="16.899999999999999" customHeight="1" x14ac:dyDescent="0.2">
      <c r="A470" s="447"/>
      <c r="B470" s="187"/>
      <c r="C470" s="453" t="s">
        <v>1</v>
      </c>
      <c r="D470" s="453" t="s">
        <v>2784</v>
      </c>
      <c r="E470" s="185" t="s">
        <v>1</v>
      </c>
      <c r="F470" s="454">
        <v>43.2</v>
      </c>
      <c r="G470" s="447"/>
      <c r="H470" s="187"/>
    </row>
    <row r="471" spans="1:8" s="184" customFormat="1" ht="16.899999999999999" customHeight="1" x14ac:dyDescent="0.2">
      <c r="A471" s="447"/>
      <c r="B471" s="187"/>
      <c r="C471" s="453" t="s">
        <v>1</v>
      </c>
      <c r="D471" s="453" t="s">
        <v>2785</v>
      </c>
      <c r="E471" s="185" t="s">
        <v>1</v>
      </c>
      <c r="F471" s="454">
        <v>-25.2</v>
      </c>
      <c r="G471" s="447"/>
      <c r="H471" s="187"/>
    </row>
    <row r="472" spans="1:8" s="184" customFormat="1" ht="16.899999999999999" customHeight="1" x14ac:dyDescent="0.2">
      <c r="A472" s="447"/>
      <c r="B472" s="187"/>
      <c r="C472" s="453" t="s">
        <v>1</v>
      </c>
      <c r="D472" s="453" t="s">
        <v>2786</v>
      </c>
      <c r="E472" s="185" t="s">
        <v>1</v>
      </c>
      <c r="F472" s="454">
        <v>4.8280000000000003</v>
      </c>
      <c r="G472" s="447"/>
      <c r="H472" s="187"/>
    </row>
    <row r="473" spans="1:8" s="184" customFormat="1" ht="16.899999999999999" customHeight="1" x14ac:dyDescent="0.2">
      <c r="A473" s="447"/>
      <c r="B473" s="187"/>
      <c r="C473" s="453" t="s">
        <v>1</v>
      </c>
      <c r="D473" s="453" t="s">
        <v>2772</v>
      </c>
      <c r="E473" s="185" t="s">
        <v>1</v>
      </c>
      <c r="F473" s="454">
        <v>0</v>
      </c>
      <c r="G473" s="447"/>
      <c r="H473" s="187"/>
    </row>
    <row r="474" spans="1:8" s="184" customFormat="1" ht="16.899999999999999" customHeight="1" x14ac:dyDescent="0.2">
      <c r="A474" s="447"/>
      <c r="B474" s="187"/>
      <c r="C474" s="453" t="s">
        <v>1</v>
      </c>
      <c r="D474" s="453" t="s">
        <v>2787</v>
      </c>
      <c r="E474" s="185" t="s">
        <v>1</v>
      </c>
      <c r="F474" s="454">
        <v>13.631</v>
      </c>
      <c r="G474" s="447"/>
      <c r="H474" s="187"/>
    </row>
    <row r="475" spans="1:8" s="184" customFormat="1" ht="16.899999999999999" customHeight="1" x14ac:dyDescent="0.2">
      <c r="A475" s="447"/>
      <c r="B475" s="187"/>
      <c r="C475" s="453" t="s">
        <v>1</v>
      </c>
      <c r="D475" s="453" t="s">
        <v>2788</v>
      </c>
      <c r="E475" s="185" t="s">
        <v>1</v>
      </c>
      <c r="F475" s="454">
        <v>5.34</v>
      </c>
      <c r="G475" s="447"/>
      <c r="H475" s="187"/>
    </row>
    <row r="476" spans="1:8" s="184" customFormat="1" ht="16.899999999999999" customHeight="1" x14ac:dyDescent="0.2">
      <c r="A476" s="447"/>
      <c r="B476" s="187"/>
      <c r="C476" s="453" t="s">
        <v>1</v>
      </c>
      <c r="D476" s="453" t="s">
        <v>2789</v>
      </c>
      <c r="E476" s="185" t="s">
        <v>1</v>
      </c>
      <c r="F476" s="454">
        <v>40.692999999999998</v>
      </c>
      <c r="G476" s="447"/>
      <c r="H476" s="187"/>
    </row>
    <row r="477" spans="1:8" s="184" customFormat="1" ht="16.899999999999999" customHeight="1" x14ac:dyDescent="0.2">
      <c r="A477" s="447"/>
      <c r="B477" s="187"/>
      <c r="C477" s="453" t="s">
        <v>1</v>
      </c>
      <c r="D477" s="453" t="s">
        <v>2790</v>
      </c>
      <c r="E477" s="185" t="s">
        <v>1</v>
      </c>
      <c r="F477" s="454">
        <v>19.440000000000001</v>
      </c>
      <c r="G477" s="447"/>
      <c r="H477" s="187"/>
    </row>
    <row r="478" spans="1:8" s="184" customFormat="1" ht="16.899999999999999" customHeight="1" x14ac:dyDescent="0.2">
      <c r="A478" s="447"/>
      <c r="B478" s="187"/>
      <c r="C478" s="453" t="s">
        <v>1</v>
      </c>
      <c r="D478" s="453" t="s">
        <v>2791</v>
      </c>
      <c r="E478" s="185" t="s">
        <v>1</v>
      </c>
      <c r="F478" s="454">
        <v>26.88</v>
      </c>
      <c r="G478" s="447"/>
      <c r="H478" s="187"/>
    </row>
    <row r="479" spans="1:8" s="184" customFormat="1" ht="16.899999999999999" customHeight="1" x14ac:dyDescent="0.2">
      <c r="A479" s="447"/>
      <c r="B479" s="187"/>
      <c r="C479" s="453" t="s">
        <v>1</v>
      </c>
      <c r="D479" s="453" t="s">
        <v>2792</v>
      </c>
      <c r="E479" s="185" t="s">
        <v>1</v>
      </c>
      <c r="F479" s="454">
        <v>2.5339999999999998</v>
      </c>
      <c r="G479" s="447"/>
      <c r="H479" s="187"/>
    </row>
    <row r="480" spans="1:8" s="184" customFormat="1" ht="16.899999999999999" customHeight="1" x14ac:dyDescent="0.2">
      <c r="A480" s="447"/>
      <c r="B480" s="187"/>
      <c r="C480" s="453" t="s">
        <v>1</v>
      </c>
      <c r="D480" s="453" t="s">
        <v>2793</v>
      </c>
      <c r="E480" s="185" t="s">
        <v>1</v>
      </c>
      <c r="F480" s="454">
        <v>0</v>
      </c>
      <c r="G480" s="447"/>
      <c r="H480" s="187"/>
    </row>
    <row r="481" spans="1:8" s="184" customFormat="1" ht="16.899999999999999" customHeight="1" x14ac:dyDescent="0.2">
      <c r="A481" s="447"/>
      <c r="B481" s="187"/>
      <c r="C481" s="453" t="s">
        <v>1</v>
      </c>
      <c r="D481" s="453" t="s">
        <v>2783</v>
      </c>
      <c r="E481" s="185" t="s">
        <v>1</v>
      </c>
      <c r="F481" s="454">
        <v>0</v>
      </c>
      <c r="G481" s="447"/>
      <c r="H481" s="187"/>
    </row>
    <row r="482" spans="1:8" s="184" customFormat="1" ht="16.899999999999999" customHeight="1" x14ac:dyDescent="0.2">
      <c r="A482" s="447"/>
      <c r="B482" s="187"/>
      <c r="C482" s="453" t="s">
        <v>1</v>
      </c>
      <c r="D482" s="453" t="s">
        <v>2794</v>
      </c>
      <c r="E482" s="185" t="s">
        <v>1</v>
      </c>
      <c r="F482" s="454">
        <v>15.965999999999999</v>
      </c>
      <c r="G482" s="447"/>
      <c r="H482" s="187"/>
    </row>
    <row r="483" spans="1:8" s="184" customFormat="1" ht="16.899999999999999" customHeight="1" x14ac:dyDescent="0.2">
      <c r="A483" s="447"/>
      <c r="B483" s="187"/>
      <c r="C483" s="453" t="s">
        <v>1</v>
      </c>
      <c r="D483" s="453" t="s">
        <v>2795</v>
      </c>
      <c r="E483" s="185" t="s">
        <v>1</v>
      </c>
      <c r="F483" s="454">
        <v>-7.1159999999999997</v>
      </c>
      <c r="G483" s="447"/>
      <c r="H483" s="187"/>
    </row>
    <row r="484" spans="1:8" s="184" customFormat="1" ht="16.899999999999999" customHeight="1" x14ac:dyDescent="0.2">
      <c r="A484" s="447"/>
      <c r="B484" s="187"/>
      <c r="C484" s="453" t="s">
        <v>1</v>
      </c>
      <c r="D484" s="453" t="s">
        <v>2772</v>
      </c>
      <c r="E484" s="185" t="s">
        <v>1</v>
      </c>
      <c r="F484" s="454">
        <v>0</v>
      </c>
      <c r="G484" s="447"/>
      <c r="H484" s="187"/>
    </row>
    <row r="485" spans="1:8" s="184" customFormat="1" ht="16.899999999999999" customHeight="1" x14ac:dyDescent="0.2">
      <c r="A485" s="447"/>
      <c r="B485" s="187"/>
      <c r="C485" s="453" t="s">
        <v>1</v>
      </c>
      <c r="D485" s="453" t="s">
        <v>2796</v>
      </c>
      <c r="E485" s="185" t="s">
        <v>1</v>
      </c>
      <c r="F485" s="454">
        <v>8.4860000000000007</v>
      </c>
      <c r="G485" s="447"/>
      <c r="H485" s="187"/>
    </row>
    <row r="486" spans="1:8" s="184" customFormat="1" ht="16.899999999999999" customHeight="1" x14ac:dyDescent="0.2">
      <c r="A486" s="447"/>
      <c r="B486" s="187"/>
      <c r="C486" s="453" t="s">
        <v>1</v>
      </c>
      <c r="D486" s="453" t="s">
        <v>2797</v>
      </c>
      <c r="E486" s="185" t="s">
        <v>1</v>
      </c>
      <c r="F486" s="454">
        <v>0</v>
      </c>
      <c r="G486" s="447"/>
      <c r="H486" s="187"/>
    </row>
    <row r="487" spans="1:8" s="184" customFormat="1" ht="16.899999999999999" customHeight="1" x14ac:dyDescent="0.2">
      <c r="A487" s="447"/>
      <c r="B487" s="187"/>
      <c r="C487" s="453" t="s">
        <v>1</v>
      </c>
      <c r="D487" s="453" t="s">
        <v>2783</v>
      </c>
      <c r="E487" s="185" t="s">
        <v>1</v>
      </c>
      <c r="F487" s="454">
        <v>0</v>
      </c>
      <c r="G487" s="447"/>
      <c r="H487" s="187"/>
    </row>
    <row r="488" spans="1:8" s="184" customFormat="1" ht="16.899999999999999" customHeight="1" x14ac:dyDescent="0.2">
      <c r="A488" s="447"/>
      <c r="B488" s="187"/>
      <c r="C488" s="453" t="s">
        <v>1</v>
      </c>
      <c r="D488" s="453" t="s">
        <v>2798</v>
      </c>
      <c r="E488" s="185" t="s">
        <v>1</v>
      </c>
      <c r="F488" s="454">
        <v>7.3440000000000003</v>
      </c>
      <c r="G488" s="447"/>
      <c r="H488" s="187"/>
    </row>
    <row r="489" spans="1:8" s="184" customFormat="1" ht="16.899999999999999" customHeight="1" x14ac:dyDescent="0.2">
      <c r="A489" s="447"/>
      <c r="B489" s="187"/>
      <c r="C489" s="453" t="s">
        <v>1</v>
      </c>
      <c r="D489" s="453" t="s">
        <v>2799</v>
      </c>
      <c r="E489" s="185" t="s">
        <v>1</v>
      </c>
      <c r="F489" s="454">
        <v>-3.18</v>
      </c>
      <c r="G489" s="447"/>
      <c r="H489" s="187"/>
    </row>
    <row r="490" spans="1:8" s="184" customFormat="1" ht="16.899999999999999" customHeight="1" x14ac:dyDescent="0.2">
      <c r="A490" s="447"/>
      <c r="B490" s="187"/>
      <c r="C490" s="453" t="s">
        <v>1</v>
      </c>
      <c r="D490" s="453" t="s">
        <v>2772</v>
      </c>
      <c r="E490" s="185" t="s">
        <v>1</v>
      </c>
      <c r="F490" s="454">
        <v>0</v>
      </c>
      <c r="G490" s="447"/>
      <c r="H490" s="187"/>
    </row>
    <row r="491" spans="1:8" s="184" customFormat="1" ht="16.899999999999999" customHeight="1" x14ac:dyDescent="0.2">
      <c r="A491" s="447"/>
      <c r="B491" s="187"/>
      <c r="C491" s="453" t="s">
        <v>1</v>
      </c>
      <c r="D491" s="453" t="s">
        <v>2800</v>
      </c>
      <c r="E491" s="185" t="s">
        <v>1</v>
      </c>
      <c r="F491" s="454">
        <v>5.3040000000000003</v>
      </c>
      <c r="G491" s="447"/>
      <c r="H491" s="187"/>
    </row>
    <row r="492" spans="1:8" s="184" customFormat="1" ht="16.899999999999999" customHeight="1" x14ac:dyDescent="0.2">
      <c r="A492" s="447"/>
      <c r="B492" s="187"/>
      <c r="C492" s="453" t="s">
        <v>1</v>
      </c>
      <c r="D492" s="453" t="s">
        <v>2801</v>
      </c>
      <c r="E492" s="185" t="s">
        <v>1</v>
      </c>
      <c r="F492" s="454">
        <v>1.2529999999999999</v>
      </c>
      <c r="G492" s="447"/>
      <c r="H492" s="187"/>
    </row>
    <row r="493" spans="1:8" s="184" customFormat="1" ht="16.899999999999999" customHeight="1" x14ac:dyDescent="0.2">
      <c r="A493" s="447"/>
      <c r="B493" s="187"/>
      <c r="C493" s="453" t="s">
        <v>1</v>
      </c>
      <c r="D493" s="453" t="s">
        <v>2761</v>
      </c>
      <c r="E493" s="185" t="s">
        <v>1</v>
      </c>
      <c r="F493" s="454">
        <v>0</v>
      </c>
      <c r="G493" s="447"/>
      <c r="H493" s="187"/>
    </row>
    <row r="494" spans="1:8" s="184" customFormat="1" ht="16.899999999999999" customHeight="1" x14ac:dyDescent="0.2">
      <c r="A494" s="447"/>
      <c r="B494" s="187"/>
      <c r="C494" s="453" t="s">
        <v>1</v>
      </c>
      <c r="D494" s="453" t="s">
        <v>2802</v>
      </c>
      <c r="E494" s="185" t="s">
        <v>1</v>
      </c>
      <c r="F494" s="454">
        <v>2.8559999999999999</v>
      </c>
      <c r="G494" s="447"/>
      <c r="H494" s="187"/>
    </row>
    <row r="495" spans="1:8" s="184" customFormat="1" ht="16.899999999999999" customHeight="1" x14ac:dyDescent="0.2">
      <c r="A495" s="447"/>
      <c r="B495" s="187"/>
      <c r="C495" s="453" t="s">
        <v>1</v>
      </c>
      <c r="D495" s="453" t="s">
        <v>2803</v>
      </c>
      <c r="E495" s="185" t="s">
        <v>1</v>
      </c>
      <c r="F495" s="454">
        <v>266.30099999999999</v>
      </c>
      <c r="G495" s="447"/>
      <c r="H495" s="187"/>
    </row>
    <row r="496" spans="1:8" s="184" customFormat="1" ht="16.899999999999999" customHeight="1" x14ac:dyDescent="0.2">
      <c r="A496" s="447"/>
      <c r="B496" s="187"/>
      <c r="C496" s="453" t="s">
        <v>1</v>
      </c>
      <c r="D496" s="453" t="s">
        <v>2804</v>
      </c>
      <c r="E496" s="185" t="s">
        <v>1</v>
      </c>
      <c r="F496" s="454">
        <v>-46.192999999999998</v>
      </c>
      <c r="G496" s="447"/>
      <c r="H496" s="187"/>
    </row>
    <row r="497" spans="1:8" s="184" customFormat="1" ht="16.899999999999999" customHeight="1" x14ac:dyDescent="0.2">
      <c r="A497" s="447"/>
      <c r="B497" s="187"/>
      <c r="C497" s="453" t="s">
        <v>1</v>
      </c>
      <c r="D497" s="453" t="s">
        <v>2805</v>
      </c>
      <c r="E497" s="185" t="s">
        <v>1</v>
      </c>
      <c r="F497" s="454">
        <v>-4.24</v>
      </c>
      <c r="G497" s="447"/>
      <c r="H497" s="187"/>
    </row>
    <row r="498" spans="1:8" s="184" customFormat="1" ht="16.899999999999999" customHeight="1" x14ac:dyDescent="0.2">
      <c r="A498" s="447"/>
      <c r="B498" s="187"/>
      <c r="C498" s="453" t="s">
        <v>1</v>
      </c>
      <c r="D498" s="453" t="s">
        <v>2806</v>
      </c>
      <c r="E498" s="185" t="s">
        <v>1</v>
      </c>
      <c r="F498" s="454">
        <v>0</v>
      </c>
      <c r="G498" s="447"/>
      <c r="H498" s="187"/>
    </row>
    <row r="499" spans="1:8" s="184" customFormat="1" ht="16.899999999999999" customHeight="1" x14ac:dyDescent="0.2">
      <c r="A499" s="447"/>
      <c r="B499" s="187"/>
      <c r="C499" s="453" t="s">
        <v>1</v>
      </c>
      <c r="D499" s="453" t="s">
        <v>2761</v>
      </c>
      <c r="E499" s="185" t="s">
        <v>1</v>
      </c>
      <c r="F499" s="454">
        <v>0</v>
      </c>
      <c r="G499" s="447"/>
      <c r="H499" s="187"/>
    </row>
    <row r="500" spans="1:8" s="184" customFormat="1" ht="16.899999999999999" customHeight="1" x14ac:dyDescent="0.2">
      <c r="A500" s="447"/>
      <c r="B500" s="187"/>
      <c r="C500" s="453" t="s">
        <v>1</v>
      </c>
      <c r="D500" s="453" t="s">
        <v>2807</v>
      </c>
      <c r="E500" s="185" t="s">
        <v>1</v>
      </c>
      <c r="F500" s="454">
        <v>9.4930000000000003</v>
      </c>
      <c r="G500" s="447"/>
      <c r="H500" s="187"/>
    </row>
    <row r="501" spans="1:8" s="184" customFormat="1" ht="16.899999999999999" customHeight="1" x14ac:dyDescent="0.2">
      <c r="A501" s="447"/>
      <c r="B501" s="187"/>
      <c r="C501" s="453" t="s">
        <v>1</v>
      </c>
      <c r="D501" s="453" t="s">
        <v>2808</v>
      </c>
      <c r="E501" s="185" t="s">
        <v>1</v>
      </c>
      <c r="F501" s="454">
        <v>14.417999999999999</v>
      </c>
      <c r="G501" s="447"/>
      <c r="H501" s="187"/>
    </row>
    <row r="502" spans="1:8" s="184" customFormat="1" ht="16.899999999999999" customHeight="1" x14ac:dyDescent="0.2">
      <c r="A502" s="447"/>
      <c r="B502" s="187"/>
      <c r="C502" s="453" t="s">
        <v>1</v>
      </c>
      <c r="D502" s="453" t="s">
        <v>2772</v>
      </c>
      <c r="E502" s="185" t="s">
        <v>1</v>
      </c>
      <c r="F502" s="454">
        <v>0</v>
      </c>
      <c r="G502" s="447"/>
      <c r="H502" s="187"/>
    </row>
    <row r="503" spans="1:8" s="184" customFormat="1" ht="16.899999999999999" customHeight="1" x14ac:dyDescent="0.2">
      <c r="A503" s="447"/>
      <c r="B503" s="187"/>
      <c r="C503" s="453" t="s">
        <v>1</v>
      </c>
      <c r="D503" s="453" t="s">
        <v>2809</v>
      </c>
      <c r="E503" s="185" t="s">
        <v>1</v>
      </c>
      <c r="F503" s="454">
        <v>1.948</v>
      </c>
      <c r="G503" s="447"/>
      <c r="H503" s="187"/>
    </row>
    <row r="504" spans="1:8" s="184" customFormat="1" ht="16.899999999999999" customHeight="1" x14ac:dyDescent="0.2">
      <c r="A504" s="447"/>
      <c r="B504" s="187"/>
      <c r="C504" s="453" t="s">
        <v>1</v>
      </c>
      <c r="D504" s="453" t="s">
        <v>2810</v>
      </c>
      <c r="E504" s="185" t="s">
        <v>1</v>
      </c>
      <c r="F504" s="454">
        <v>1.35</v>
      </c>
      <c r="G504" s="447"/>
      <c r="H504" s="187"/>
    </row>
    <row r="505" spans="1:8" s="184" customFormat="1" ht="16.899999999999999" customHeight="1" x14ac:dyDescent="0.2">
      <c r="A505" s="447"/>
      <c r="B505" s="187"/>
      <c r="C505" s="453" t="s">
        <v>1</v>
      </c>
      <c r="D505" s="453" t="s">
        <v>2811</v>
      </c>
      <c r="E505" s="185" t="s">
        <v>1</v>
      </c>
      <c r="F505" s="454">
        <v>3.08</v>
      </c>
      <c r="G505" s="447"/>
      <c r="H505" s="187"/>
    </row>
    <row r="506" spans="1:8" s="184" customFormat="1" ht="16.899999999999999" customHeight="1" x14ac:dyDescent="0.2">
      <c r="A506" s="447"/>
      <c r="B506" s="187"/>
      <c r="C506" s="453" t="s">
        <v>1</v>
      </c>
      <c r="D506" s="453" t="s">
        <v>2783</v>
      </c>
      <c r="E506" s="185" t="s">
        <v>1</v>
      </c>
      <c r="F506" s="454">
        <v>0</v>
      </c>
      <c r="G506" s="447"/>
      <c r="H506" s="187"/>
    </row>
    <row r="507" spans="1:8" s="184" customFormat="1" ht="16.899999999999999" customHeight="1" x14ac:dyDescent="0.2">
      <c r="A507" s="447"/>
      <c r="B507" s="187"/>
      <c r="C507" s="453" t="s">
        <v>1</v>
      </c>
      <c r="D507" s="453" t="s">
        <v>2812</v>
      </c>
      <c r="E507" s="185" t="s">
        <v>1</v>
      </c>
      <c r="F507" s="454">
        <v>4.95</v>
      </c>
      <c r="G507" s="447"/>
      <c r="H507" s="187"/>
    </row>
    <row r="508" spans="1:8" s="184" customFormat="1" ht="16.899999999999999" customHeight="1" x14ac:dyDescent="0.2">
      <c r="A508" s="447"/>
      <c r="B508" s="187"/>
      <c r="C508" s="453" t="s">
        <v>1</v>
      </c>
      <c r="D508" s="453" t="s">
        <v>2813</v>
      </c>
      <c r="E508" s="185" t="s">
        <v>1</v>
      </c>
      <c r="F508" s="454">
        <v>19.417999999999999</v>
      </c>
      <c r="G508" s="447"/>
      <c r="H508" s="187"/>
    </row>
    <row r="509" spans="1:8" s="184" customFormat="1" ht="16.899999999999999" customHeight="1" x14ac:dyDescent="0.2">
      <c r="A509" s="447"/>
      <c r="B509" s="187"/>
      <c r="C509" s="453" t="s">
        <v>1</v>
      </c>
      <c r="D509" s="453" t="s">
        <v>2814</v>
      </c>
      <c r="E509" s="185" t="s">
        <v>1</v>
      </c>
      <c r="F509" s="454">
        <v>-5.28</v>
      </c>
      <c r="G509" s="447"/>
      <c r="H509" s="187"/>
    </row>
    <row r="510" spans="1:8" s="184" customFormat="1" ht="16.899999999999999" customHeight="1" x14ac:dyDescent="0.2">
      <c r="A510" s="447"/>
      <c r="B510" s="187"/>
      <c r="C510" s="453" t="s">
        <v>1</v>
      </c>
      <c r="D510" s="453" t="s">
        <v>2815</v>
      </c>
      <c r="E510" s="185" t="s">
        <v>1</v>
      </c>
      <c r="F510" s="454">
        <v>0</v>
      </c>
      <c r="G510" s="447"/>
      <c r="H510" s="187"/>
    </row>
    <row r="511" spans="1:8" s="184" customFormat="1" ht="16.899999999999999" customHeight="1" x14ac:dyDescent="0.2">
      <c r="A511" s="447"/>
      <c r="B511" s="187"/>
      <c r="C511" s="453" t="s">
        <v>1</v>
      </c>
      <c r="D511" s="453" t="s">
        <v>2761</v>
      </c>
      <c r="E511" s="185" t="s">
        <v>1</v>
      </c>
      <c r="F511" s="454">
        <v>0</v>
      </c>
      <c r="G511" s="447"/>
      <c r="H511" s="187"/>
    </row>
    <row r="512" spans="1:8" s="184" customFormat="1" ht="16.899999999999999" customHeight="1" x14ac:dyDescent="0.2">
      <c r="A512" s="447"/>
      <c r="B512" s="187"/>
      <c r="C512" s="453" t="s">
        <v>1</v>
      </c>
      <c r="D512" s="453" t="s">
        <v>2816</v>
      </c>
      <c r="E512" s="185" t="s">
        <v>1</v>
      </c>
      <c r="F512" s="454">
        <v>5.5209999999999999</v>
      </c>
      <c r="G512" s="447"/>
      <c r="H512" s="187"/>
    </row>
    <row r="513" spans="1:8" s="184" customFormat="1" ht="16.899999999999999" customHeight="1" x14ac:dyDescent="0.2">
      <c r="A513" s="447"/>
      <c r="B513" s="187"/>
      <c r="C513" s="453" t="s">
        <v>1</v>
      </c>
      <c r="D513" s="453" t="s">
        <v>2817</v>
      </c>
      <c r="E513" s="185" t="s">
        <v>1</v>
      </c>
      <c r="F513" s="454">
        <v>0</v>
      </c>
      <c r="G513" s="447"/>
      <c r="H513" s="187"/>
    </row>
    <row r="514" spans="1:8" s="184" customFormat="1" ht="16.899999999999999" customHeight="1" x14ac:dyDescent="0.2">
      <c r="A514" s="447"/>
      <c r="B514" s="187"/>
      <c r="C514" s="453" t="s">
        <v>1</v>
      </c>
      <c r="D514" s="453" t="s">
        <v>2761</v>
      </c>
      <c r="E514" s="185" t="s">
        <v>1</v>
      </c>
      <c r="F514" s="454">
        <v>0</v>
      </c>
      <c r="G514" s="447"/>
      <c r="H514" s="187"/>
    </row>
    <row r="515" spans="1:8" s="184" customFormat="1" ht="16.899999999999999" customHeight="1" x14ac:dyDescent="0.2">
      <c r="A515" s="447"/>
      <c r="B515" s="187"/>
      <c r="C515" s="453" t="s">
        <v>1</v>
      </c>
      <c r="D515" s="453" t="s">
        <v>2818</v>
      </c>
      <c r="E515" s="185" t="s">
        <v>1</v>
      </c>
      <c r="F515" s="454">
        <v>11.571</v>
      </c>
      <c r="G515" s="447"/>
      <c r="H515" s="187"/>
    </row>
    <row r="516" spans="1:8" s="184" customFormat="1" ht="16.899999999999999" customHeight="1" x14ac:dyDescent="0.2">
      <c r="A516" s="447"/>
      <c r="B516" s="187"/>
      <c r="C516" s="453" t="s">
        <v>1</v>
      </c>
      <c r="D516" s="453" t="s">
        <v>2772</v>
      </c>
      <c r="E516" s="185" t="s">
        <v>1</v>
      </c>
      <c r="F516" s="454">
        <v>0</v>
      </c>
      <c r="G516" s="447"/>
      <c r="H516" s="187"/>
    </row>
    <row r="517" spans="1:8" s="184" customFormat="1" ht="16.899999999999999" customHeight="1" x14ac:dyDescent="0.2">
      <c r="A517" s="447"/>
      <c r="B517" s="187"/>
      <c r="C517" s="453" t="s">
        <v>1</v>
      </c>
      <c r="D517" s="453" t="s">
        <v>2819</v>
      </c>
      <c r="E517" s="185" t="s">
        <v>1</v>
      </c>
      <c r="F517" s="454">
        <v>0.86699999999999999</v>
      </c>
      <c r="G517" s="447"/>
      <c r="H517" s="187"/>
    </row>
    <row r="518" spans="1:8" s="184" customFormat="1" ht="16.899999999999999" customHeight="1" x14ac:dyDescent="0.2">
      <c r="A518" s="447"/>
      <c r="B518" s="187"/>
      <c r="C518" s="453" t="s">
        <v>1</v>
      </c>
      <c r="D518" s="453" t="s">
        <v>2783</v>
      </c>
      <c r="E518" s="185" t="s">
        <v>1</v>
      </c>
      <c r="F518" s="454">
        <v>0</v>
      </c>
      <c r="G518" s="447"/>
      <c r="H518" s="187"/>
    </row>
    <row r="519" spans="1:8" s="184" customFormat="1" ht="16.899999999999999" customHeight="1" x14ac:dyDescent="0.2">
      <c r="A519" s="447"/>
      <c r="B519" s="187"/>
      <c r="C519" s="453" t="s">
        <v>1</v>
      </c>
      <c r="D519" s="453" t="s">
        <v>2820</v>
      </c>
      <c r="E519" s="185" t="s">
        <v>1</v>
      </c>
      <c r="F519" s="454">
        <v>1.56</v>
      </c>
      <c r="G519" s="447"/>
      <c r="H519" s="187"/>
    </row>
    <row r="520" spans="1:8" s="184" customFormat="1" ht="16.899999999999999" customHeight="1" x14ac:dyDescent="0.2">
      <c r="A520" s="447"/>
      <c r="B520" s="187"/>
      <c r="C520" s="453" t="s">
        <v>1</v>
      </c>
      <c r="D520" s="453" t="s">
        <v>2821</v>
      </c>
      <c r="E520" s="185" t="s">
        <v>1</v>
      </c>
      <c r="F520" s="454">
        <v>0</v>
      </c>
      <c r="G520" s="447"/>
      <c r="H520" s="187"/>
    </row>
    <row r="521" spans="1:8" s="184" customFormat="1" ht="16.899999999999999" customHeight="1" x14ac:dyDescent="0.2">
      <c r="A521" s="447"/>
      <c r="B521" s="187"/>
      <c r="C521" s="453" t="s">
        <v>1</v>
      </c>
      <c r="D521" s="453" t="s">
        <v>2761</v>
      </c>
      <c r="E521" s="185" t="s">
        <v>1</v>
      </c>
      <c r="F521" s="454">
        <v>0</v>
      </c>
      <c r="G521" s="447"/>
      <c r="H521" s="187"/>
    </row>
    <row r="522" spans="1:8" s="184" customFormat="1" ht="16.899999999999999" customHeight="1" x14ac:dyDescent="0.2">
      <c r="A522" s="447"/>
      <c r="B522" s="187"/>
      <c r="C522" s="453" t="s">
        <v>1</v>
      </c>
      <c r="D522" s="453" t="s">
        <v>2822</v>
      </c>
      <c r="E522" s="185" t="s">
        <v>1</v>
      </c>
      <c r="F522" s="454">
        <v>11.571</v>
      </c>
      <c r="G522" s="447"/>
      <c r="H522" s="187"/>
    </row>
    <row r="523" spans="1:8" s="184" customFormat="1" ht="16.899999999999999" customHeight="1" x14ac:dyDescent="0.2">
      <c r="A523" s="447"/>
      <c r="B523" s="187"/>
      <c r="C523" s="453" t="s">
        <v>1</v>
      </c>
      <c r="D523" s="453" t="s">
        <v>2772</v>
      </c>
      <c r="E523" s="185" t="s">
        <v>1</v>
      </c>
      <c r="F523" s="454">
        <v>0</v>
      </c>
      <c r="G523" s="447"/>
      <c r="H523" s="187"/>
    </row>
    <row r="524" spans="1:8" s="184" customFormat="1" ht="16.899999999999999" customHeight="1" x14ac:dyDescent="0.2">
      <c r="A524" s="447"/>
      <c r="B524" s="187"/>
      <c r="C524" s="453" t="s">
        <v>1</v>
      </c>
      <c r="D524" s="453" t="s">
        <v>2819</v>
      </c>
      <c r="E524" s="185" t="s">
        <v>1</v>
      </c>
      <c r="F524" s="454">
        <v>0.86699999999999999</v>
      </c>
      <c r="G524" s="447"/>
      <c r="H524" s="187"/>
    </row>
    <row r="525" spans="1:8" s="184" customFormat="1" ht="16.899999999999999" customHeight="1" x14ac:dyDescent="0.2">
      <c r="A525" s="447"/>
      <c r="B525" s="187"/>
      <c r="C525" s="453" t="s">
        <v>1</v>
      </c>
      <c r="D525" s="453" t="s">
        <v>2783</v>
      </c>
      <c r="E525" s="185" t="s">
        <v>1</v>
      </c>
      <c r="F525" s="454">
        <v>0</v>
      </c>
      <c r="G525" s="447"/>
      <c r="H525" s="187"/>
    </row>
    <row r="526" spans="1:8" s="184" customFormat="1" ht="16.899999999999999" customHeight="1" x14ac:dyDescent="0.2">
      <c r="A526" s="447"/>
      <c r="B526" s="187"/>
      <c r="C526" s="453" t="s">
        <v>1</v>
      </c>
      <c r="D526" s="453" t="s">
        <v>2823</v>
      </c>
      <c r="E526" s="185" t="s">
        <v>1</v>
      </c>
      <c r="F526" s="454">
        <v>3.9</v>
      </c>
      <c r="G526" s="447"/>
      <c r="H526" s="187"/>
    </row>
    <row r="527" spans="1:8" s="184" customFormat="1" ht="16.899999999999999" customHeight="1" x14ac:dyDescent="0.2">
      <c r="A527" s="447"/>
      <c r="B527" s="187"/>
      <c r="C527" s="453" t="s">
        <v>1</v>
      </c>
      <c r="D527" s="453" t="s">
        <v>2824</v>
      </c>
      <c r="E527" s="185" t="s">
        <v>1</v>
      </c>
      <c r="F527" s="454">
        <v>-2.052</v>
      </c>
      <c r="G527" s="447"/>
      <c r="H527" s="187"/>
    </row>
    <row r="528" spans="1:8" s="184" customFormat="1" ht="16.899999999999999" customHeight="1" x14ac:dyDescent="0.2">
      <c r="A528" s="447"/>
      <c r="B528" s="187"/>
      <c r="C528" s="453" t="s">
        <v>1</v>
      </c>
      <c r="D528" s="453" t="s">
        <v>2825</v>
      </c>
      <c r="E528" s="185" t="s">
        <v>1</v>
      </c>
      <c r="F528" s="454">
        <v>0</v>
      </c>
      <c r="G528" s="447"/>
      <c r="H528" s="187"/>
    </row>
    <row r="529" spans="1:8" s="184" customFormat="1" ht="16.899999999999999" customHeight="1" x14ac:dyDescent="0.2">
      <c r="A529" s="447"/>
      <c r="B529" s="187"/>
      <c r="C529" s="453" t="s">
        <v>1</v>
      </c>
      <c r="D529" s="453" t="s">
        <v>2761</v>
      </c>
      <c r="E529" s="185" t="s">
        <v>1</v>
      </c>
      <c r="F529" s="454">
        <v>0</v>
      </c>
      <c r="G529" s="447"/>
      <c r="H529" s="187"/>
    </row>
    <row r="530" spans="1:8" s="184" customFormat="1" ht="16.899999999999999" customHeight="1" x14ac:dyDescent="0.2">
      <c r="A530" s="447"/>
      <c r="B530" s="187"/>
      <c r="C530" s="453" t="s">
        <v>1</v>
      </c>
      <c r="D530" s="453" t="s">
        <v>2826</v>
      </c>
      <c r="E530" s="185" t="s">
        <v>1</v>
      </c>
      <c r="F530" s="454">
        <v>23.792000000000002</v>
      </c>
      <c r="G530" s="447"/>
      <c r="H530" s="187"/>
    </row>
    <row r="531" spans="1:8" s="184" customFormat="1" ht="16.899999999999999" customHeight="1" x14ac:dyDescent="0.2">
      <c r="A531" s="447"/>
      <c r="B531" s="187"/>
      <c r="C531" s="453" t="s">
        <v>1</v>
      </c>
      <c r="D531" s="453" t="s">
        <v>2827</v>
      </c>
      <c r="E531" s="185" t="s">
        <v>1</v>
      </c>
      <c r="F531" s="454">
        <v>3.98</v>
      </c>
      <c r="G531" s="447"/>
      <c r="H531" s="187"/>
    </row>
    <row r="532" spans="1:8" s="184" customFormat="1" ht="16.899999999999999" customHeight="1" x14ac:dyDescent="0.2">
      <c r="A532" s="447"/>
      <c r="B532" s="187"/>
      <c r="C532" s="453" t="s">
        <v>1</v>
      </c>
      <c r="D532" s="453" t="s">
        <v>2828</v>
      </c>
      <c r="E532" s="185" t="s">
        <v>1</v>
      </c>
      <c r="F532" s="454">
        <v>-5.05</v>
      </c>
      <c r="G532" s="447"/>
      <c r="H532" s="187"/>
    </row>
    <row r="533" spans="1:8" s="184" customFormat="1" ht="16.899999999999999" customHeight="1" x14ac:dyDescent="0.2">
      <c r="A533" s="447"/>
      <c r="B533" s="187"/>
      <c r="C533" s="453" t="s">
        <v>1</v>
      </c>
      <c r="D533" s="453" t="s">
        <v>2829</v>
      </c>
      <c r="E533" s="185" t="s">
        <v>1</v>
      </c>
      <c r="F533" s="454">
        <v>0</v>
      </c>
      <c r="G533" s="447"/>
      <c r="H533" s="187"/>
    </row>
    <row r="534" spans="1:8" s="184" customFormat="1" ht="16.899999999999999" customHeight="1" x14ac:dyDescent="0.2">
      <c r="A534" s="447"/>
      <c r="B534" s="187"/>
      <c r="C534" s="453" t="s">
        <v>1</v>
      </c>
      <c r="D534" s="453" t="s">
        <v>2761</v>
      </c>
      <c r="E534" s="185" t="s">
        <v>1</v>
      </c>
      <c r="F534" s="454">
        <v>0</v>
      </c>
      <c r="G534" s="447"/>
      <c r="H534" s="187"/>
    </row>
    <row r="535" spans="1:8" s="184" customFormat="1" ht="16.899999999999999" customHeight="1" x14ac:dyDescent="0.2">
      <c r="A535" s="447"/>
      <c r="B535" s="187"/>
      <c r="C535" s="453" t="s">
        <v>1</v>
      </c>
      <c r="D535" s="453" t="s">
        <v>2830</v>
      </c>
      <c r="E535" s="185" t="s">
        <v>1</v>
      </c>
      <c r="F535" s="454">
        <v>4.681</v>
      </c>
      <c r="G535" s="447"/>
      <c r="H535" s="187"/>
    </row>
    <row r="536" spans="1:8" s="184" customFormat="1" ht="16.899999999999999" customHeight="1" x14ac:dyDescent="0.2">
      <c r="A536" s="447"/>
      <c r="B536" s="187"/>
      <c r="C536" s="453" t="s">
        <v>1</v>
      </c>
      <c r="D536" s="453" t="s">
        <v>2831</v>
      </c>
      <c r="E536" s="185" t="s">
        <v>1</v>
      </c>
      <c r="F536" s="454">
        <v>0</v>
      </c>
      <c r="G536" s="447"/>
      <c r="H536" s="187"/>
    </row>
    <row r="537" spans="1:8" s="184" customFormat="1" ht="16.899999999999999" customHeight="1" x14ac:dyDescent="0.2">
      <c r="A537" s="447"/>
      <c r="B537" s="187"/>
      <c r="C537" s="453" t="s">
        <v>1</v>
      </c>
      <c r="D537" s="453" t="s">
        <v>2761</v>
      </c>
      <c r="E537" s="185" t="s">
        <v>1</v>
      </c>
      <c r="F537" s="454">
        <v>0</v>
      </c>
      <c r="G537" s="447"/>
      <c r="H537" s="187"/>
    </row>
    <row r="538" spans="1:8" s="184" customFormat="1" ht="16.899999999999999" customHeight="1" x14ac:dyDescent="0.2">
      <c r="A538" s="447"/>
      <c r="B538" s="187"/>
      <c r="C538" s="453" t="s">
        <v>1</v>
      </c>
      <c r="D538" s="453" t="s">
        <v>2832</v>
      </c>
      <c r="E538" s="185" t="s">
        <v>1</v>
      </c>
      <c r="F538" s="454">
        <v>49.231000000000002</v>
      </c>
      <c r="G538" s="447"/>
      <c r="H538" s="187"/>
    </row>
    <row r="539" spans="1:8" s="184" customFormat="1" ht="16.899999999999999" customHeight="1" x14ac:dyDescent="0.2">
      <c r="A539" s="447"/>
      <c r="B539" s="187"/>
      <c r="C539" s="453" t="s">
        <v>1</v>
      </c>
      <c r="D539" s="453" t="s">
        <v>2833</v>
      </c>
      <c r="E539" s="185" t="s">
        <v>1</v>
      </c>
      <c r="F539" s="454">
        <v>22.562000000000001</v>
      </c>
      <c r="G539" s="447"/>
      <c r="H539" s="187"/>
    </row>
    <row r="540" spans="1:8" s="184" customFormat="1" ht="16.899999999999999" customHeight="1" x14ac:dyDescent="0.2">
      <c r="A540" s="447"/>
      <c r="B540" s="187"/>
      <c r="C540" s="453" t="s">
        <v>1</v>
      </c>
      <c r="D540" s="453" t="s">
        <v>2834</v>
      </c>
      <c r="E540" s="185" t="s">
        <v>1</v>
      </c>
      <c r="F540" s="454">
        <v>-3.6360000000000001</v>
      </c>
      <c r="G540" s="447"/>
      <c r="H540" s="187"/>
    </row>
    <row r="541" spans="1:8" s="184" customFormat="1" ht="16.899999999999999" customHeight="1" x14ac:dyDescent="0.2">
      <c r="A541" s="447"/>
      <c r="B541" s="187"/>
      <c r="C541" s="453" t="s">
        <v>1</v>
      </c>
      <c r="D541" s="453" t="s">
        <v>2772</v>
      </c>
      <c r="E541" s="185" t="s">
        <v>1</v>
      </c>
      <c r="F541" s="454">
        <v>0</v>
      </c>
      <c r="G541" s="447"/>
      <c r="H541" s="187"/>
    </row>
    <row r="542" spans="1:8" s="184" customFormat="1" ht="16.899999999999999" customHeight="1" x14ac:dyDescent="0.2">
      <c r="A542" s="447"/>
      <c r="B542" s="187"/>
      <c r="C542" s="453" t="s">
        <v>1</v>
      </c>
      <c r="D542" s="453" t="s">
        <v>2835</v>
      </c>
      <c r="E542" s="185" t="s">
        <v>1</v>
      </c>
      <c r="F542" s="454">
        <v>3.895</v>
      </c>
      <c r="G542" s="447"/>
      <c r="H542" s="187"/>
    </row>
    <row r="543" spans="1:8" s="184" customFormat="1" ht="16.899999999999999" customHeight="1" x14ac:dyDescent="0.2">
      <c r="A543" s="447"/>
      <c r="B543" s="187"/>
      <c r="C543" s="453" t="s">
        <v>1</v>
      </c>
      <c r="D543" s="453" t="s">
        <v>2836</v>
      </c>
      <c r="E543" s="185" t="s">
        <v>1</v>
      </c>
      <c r="F543" s="454">
        <v>2.113</v>
      </c>
      <c r="G543" s="447"/>
      <c r="H543" s="187"/>
    </row>
    <row r="544" spans="1:8" s="184" customFormat="1" ht="16.899999999999999" customHeight="1" x14ac:dyDescent="0.2">
      <c r="A544" s="447"/>
      <c r="B544" s="187"/>
      <c r="C544" s="453" t="s">
        <v>1</v>
      </c>
      <c r="D544" s="453" t="s">
        <v>2837</v>
      </c>
      <c r="E544" s="185" t="s">
        <v>1</v>
      </c>
      <c r="F544" s="454">
        <v>6.6079999999999997</v>
      </c>
      <c r="G544" s="447"/>
      <c r="H544" s="187"/>
    </row>
    <row r="545" spans="1:8" s="184" customFormat="1" ht="16.899999999999999" customHeight="1" x14ac:dyDescent="0.2">
      <c r="A545" s="447"/>
      <c r="B545" s="187"/>
      <c r="C545" s="453" t="s">
        <v>1</v>
      </c>
      <c r="D545" s="453" t="s">
        <v>2783</v>
      </c>
      <c r="E545" s="185" t="s">
        <v>1</v>
      </c>
      <c r="F545" s="454">
        <v>0</v>
      </c>
      <c r="G545" s="447"/>
      <c r="H545" s="187"/>
    </row>
    <row r="546" spans="1:8" s="184" customFormat="1" ht="16.899999999999999" customHeight="1" x14ac:dyDescent="0.2">
      <c r="A546" s="447"/>
      <c r="B546" s="187"/>
      <c r="C546" s="453" t="s">
        <v>1</v>
      </c>
      <c r="D546" s="453" t="s">
        <v>2838</v>
      </c>
      <c r="E546" s="185" t="s">
        <v>1</v>
      </c>
      <c r="F546" s="454">
        <v>10.62</v>
      </c>
      <c r="G546" s="447"/>
      <c r="H546" s="187"/>
    </row>
    <row r="547" spans="1:8" s="184" customFormat="1" ht="16.899999999999999" customHeight="1" x14ac:dyDescent="0.2">
      <c r="A547" s="447"/>
      <c r="B547" s="187"/>
      <c r="C547" s="453" t="s">
        <v>1</v>
      </c>
      <c r="D547" s="453" t="s">
        <v>2839</v>
      </c>
      <c r="E547" s="185" t="s">
        <v>1</v>
      </c>
      <c r="F547" s="454">
        <v>-3.3250000000000002</v>
      </c>
      <c r="G547" s="447"/>
      <c r="H547" s="187"/>
    </row>
    <row r="548" spans="1:8" s="184" customFormat="1" ht="16.899999999999999" customHeight="1" x14ac:dyDescent="0.2">
      <c r="A548" s="447"/>
      <c r="B548" s="187"/>
      <c r="C548" s="453" t="s">
        <v>1</v>
      </c>
      <c r="D548" s="453" t="s">
        <v>2840</v>
      </c>
      <c r="E548" s="185" t="s">
        <v>1</v>
      </c>
      <c r="F548" s="454">
        <v>0.91800000000000004</v>
      </c>
      <c r="G548" s="447"/>
      <c r="H548" s="187"/>
    </row>
    <row r="549" spans="1:8" s="184" customFormat="1" ht="16.899999999999999" customHeight="1" x14ac:dyDescent="0.2">
      <c r="A549" s="447"/>
      <c r="B549" s="187"/>
      <c r="C549" s="453" t="s">
        <v>1</v>
      </c>
      <c r="D549" s="453" t="s">
        <v>2841</v>
      </c>
      <c r="E549" s="185" t="s">
        <v>1</v>
      </c>
      <c r="F549" s="454">
        <v>0</v>
      </c>
      <c r="G549" s="447"/>
      <c r="H549" s="187"/>
    </row>
    <row r="550" spans="1:8" s="184" customFormat="1" ht="16.899999999999999" customHeight="1" x14ac:dyDescent="0.2">
      <c r="A550" s="447"/>
      <c r="B550" s="187"/>
      <c r="C550" s="453" t="s">
        <v>1</v>
      </c>
      <c r="D550" s="453" t="s">
        <v>2761</v>
      </c>
      <c r="E550" s="185" t="s">
        <v>1</v>
      </c>
      <c r="F550" s="454">
        <v>0</v>
      </c>
      <c r="G550" s="447"/>
      <c r="H550" s="187"/>
    </row>
    <row r="551" spans="1:8" s="184" customFormat="1" ht="16.899999999999999" customHeight="1" x14ac:dyDescent="0.2">
      <c r="A551" s="447"/>
      <c r="B551" s="187"/>
      <c r="C551" s="453" t="s">
        <v>1</v>
      </c>
      <c r="D551" s="453" t="s">
        <v>2842</v>
      </c>
      <c r="E551" s="185" t="s">
        <v>1</v>
      </c>
      <c r="F551" s="454">
        <v>20.446000000000002</v>
      </c>
      <c r="G551" s="447"/>
      <c r="H551" s="187"/>
    </row>
    <row r="552" spans="1:8" s="184" customFormat="1" ht="16.899999999999999" customHeight="1" x14ac:dyDescent="0.2">
      <c r="A552" s="447"/>
      <c r="B552" s="187"/>
      <c r="C552" s="453" t="s">
        <v>1</v>
      </c>
      <c r="D552" s="453" t="s">
        <v>2808</v>
      </c>
      <c r="E552" s="185" t="s">
        <v>1</v>
      </c>
      <c r="F552" s="454">
        <v>14.417999999999999</v>
      </c>
      <c r="G552" s="447"/>
      <c r="H552" s="187"/>
    </row>
    <row r="553" spans="1:8" s="184" customFormat="1" ht="16.899999999999999" customHeight="1" x14ac:dyDescent="0.2">
      <c r="A553" s="447"/>
      <c r="B553" s="187"/>
      <c r="C553" s="453" t="s">
        <v>1</v>
      </c>
      <c r="D553" s="453" t="s">
        <v>2843</v>
      </c>
      <c r="E553" s="185" t="s">
        <v>1</v>
      </c>
      <c r="F553" s="454">
        <v>-1.8180000000000001</v>
      </c>
      <c r="G553" s="447"/>
      <c r="H553" s="187"/>
    </row>
    <row r="554" spans="1:8" s="184" customFormat="1" ht="16.899999999999999" customHeight="1" x14ac:dyDescent="0.2">
      <c r="A554" s="447"/>
      <c r="B554" s="187"/>
      <c r="C554" s="453" t="s">
        <v>1</v>
      </c>
      <c r="D554" s="453" t="s">
        <v>2844</v>
      </c>
      <c r="E554" s="185" t="s">
        <v>1</v>
      </c>
      <c r="F554" s="454">
        <v>19.18</v>
      </c>
      <c r="G554" s="447"/>
      <c r="H554" s="187"/>
    </row>
    <row r="555" spans="1:8" s="184" customFormat="1" ht="16.899999999999999" customHeight="1" x14ac:dyDescent="0.2">
      <c r="A555" s="447"/>
      <c r="B555" s="187"/>
      <c r="C555" s="453" t="s">
        <v>1</v>
      </c>
      <c r="D555" s="453" t="s">
        <v>2845</v>
      </c>
      <c r="E555" s="185" t="s">
        <v>1</v>
      </c>
      <c r="F555" s="454">
        <v>4.4279999999999999</v>
      </c>
      <c r="G555" s="447"/>
      <c r="H555" s="187"/>
    </row>
    <row r="556" spans="1:8" s="184" customFormat="1" ht="16.899999999999999" customHeight="1" x14ac:dyDescent="0.2">
      <c r="A556" s="447"/>
      <c r="B556" s="187"/>
      <c r="C556" s="453" t="s">
        <v>1</v>
      </c>
      <c r="D556" s="453" t="s">
        <v>2772</v>
      </c>
      <c r="E556" s="185" t="s">
        <v>1</v>
      </c>
      <c r="F556" s="454">
        <v>0</v>
      </c>
      <c r="G556" s="447"/>
      <c r="H556" s="187"/>
    </row>
    <row r="557" spans="1:8" s="184" customFormat="1" ht="16.899999999999999" customHeight="1" x14ac:dyDescent="0.2">
      <c r="A557" s="447"/>
      <c r="B557" s="187"/>
      <c r="C557" s="453" t="s">
        <v>1</v>
      </c>
      <c r="D557" s="453" t="s">
        <v>2846</v>
      </c>
      <c r="E557" s="185" t="s">
        <v>1</v>
      </c>
      <c r="F557" s="454">
        <v>0.54700000000000004</v>
      </c>
      <c r="G557" s="447"/>
      <c r="H557" s="187"/>
    </row>
    <row r="558" spans="1:8" s="184" customFormat="1" ht="16.899999999999999" customHeight="1" x14ac:dyDescent="0.2">
      <c r="A558" s="447"/>
      <c r="B558" s="187"/>
      <c r="C558" s="453" t="s">
        <v>1</v>
      </c>
      <c r="D558" s="453" t="s">
        <v>2809</v>
      </c>
      <c r="E558" s="185" t="s">
        <v>1</v>
      </c>
      <c r="F558" s="454">
        <v>1.948</v>
      </c>
      <c r="G558" s="447"/>
      <c r="H558" s="187"/>
    </row>
    <row r="559" spans="1:8" s="184" customFormat="1" ht="16.899999999999999" customHeight="1" x14ac:dyDescent="0.2">
      <c r="A559" s="447"/>
      <c r="B559" s="187"/>
      <c r="C559" s="453" t="s">
        <v>1</v>
      </c>
      <c r="D559" s="453" t="s">
        <v>2847</v>
      </c>
      <c r="E559" s="185" t="s">
        <v>1</v>
      </c>
      <c r="F559" s="454">
        <v>6.44</v>
      </c>
      <c r="G559" s="447"/>
      <c r="H559" s="187"/>
    </row>
    <row r="560" spans="1:8" s="184" customFormat="1" ht="16.899999999999999" customHeight="1" x14ac:dyDescent="0.2">
      <c r="A560" s="447"/>
      <c r="B560" s="187"/>
      <c r="C560" s="453" t="s">
        <v>1</v>
      </c>
      <c r="D560" s="453" t="s">
        <v>2848</v>
      </c>
      <c r="E560" s="185" t="s">
        <v>1</v>
      </c>
      <c r="F560" s="454">
        <v>2.7</v>
      </c>
      <c r="G560" s="447"/>
      <c r="H560" s="187"/>
    </row>
    <row r="561" spans="1:8" s="184" customFormat="1" ht="16.899999999999999" customHeight="1" x14ac:dyDescent="0.2">
      <c r="A561" s="447"/>
      <c r="B561" s="187"/>
      <c r="C561" s="453" t="s">
        <v>1</v>
      </c>
      <c r="D561" s="453" t="s">
        <v>2783</v>
      </c>
      <c r="E561" s="185" t="s">
        <v>1</v>
      </c>
      <c r="F561" s="454">
        <v>0</v>
      </c>
      <c r="G561" s="447"/>
      <c r="H561" s="187"/>
    </row>
    <row r="562" spans="1:8" s="184" customFormat="1" ht="16.899999999999999" customHeight="1" x14ac:dyDescent="0.2">
      <c r="A562" s="447"/>
      <c r="B562" s="187"/>
      <c r="C562" s="453" t="s">
        <v>1</v>
      </c>
      <c r="D562" s="453" t="s">
        <v>2849</v>
      </c>
      <c r="E562" s="185" t="s">
        <v>1</v>
      </c>
      <c r="F562" s="454">
        <v>10.35</v>
      </c>
      <c r="G562" s="447"/>
      <c r="H562" s="187"/>
    </row>
    <row r="563" spans="1:8" s="184" customFormat="1" ht="16.899999999999999" customHeight="1" x14ac:dyDescent="0.2">
      <c r="A563" s="447"/>
      <c r="B563" s="187"/>
      <c r="C563" s="453" t="s">
        <v>1</v>
      </c>
      <c r="D563" s="453" t="s">
        <v>2850</v>
      </c>
      <c r="E563" s="185" t="s">
        <v>1</v>
      </c>
      <c r="F563" s="454">
        <v>-3.42</v>
      </c>
      <c r="G563" s="447"/>
      <c r="H563" s="187"/>
    </row>
    <row r="564" spans="1:8" s="184" customFormat="1" ht="16.899999999999999" customHeight="1" x14ac:dyDescent="0.2">
      <c r="A564" s="447"/>
      <c r="B564" s="187"/>
      <c r="C564" s="453" t="s">
        <v>1</v>
      </c>
      <c r="D564" s="453" t="s">
        <v>2851</v>
      </c>
      <c r="E564" s="185" t="s">
        <v>1</v>
      </c>
      <c r="F564" s="454">
        <v>0.93500000000000005</v>
      </c>
      <c r="G564" s="447"/>
      <c r="H564" s="187"/>
    </row>
    <row r="565" spans="1:8" s="184" customFormat="1" ht="16.899999999999999" customHeight="1" x14ac:dyDescent="0.2">
      <c r="A565" s="447"/>
      <c r="B565" s="187"/>
      <c r="C565" s="453" t="s">
        <v>1</v>
      </c>
      <c r="D565" s="453" t="s">
        <v>2852</v>
      </c>
      <c r="E565" s="185" t="s">
        <v>1</v>
      </c>
      <c r="F565" s="454">
        <v>0.20499999999999999</v>
      </c>
      <c r="G565" s="447"/>
      <c r="H565" s="187"/>
    </row>
    <row r="566" spans="1:8" s="184" customFormat="1" ht="16.899999999999999" customHeight="1" x14ac:dyDescent="0.2">
      <c r="A566" s="447"/>
      <c r="B566" s="187"/>
      <c r="C566" s="453" t="s">
        <v>1</v>
      </c>
      <c r="D566" s="453" t="s">
        <v>2853</v>
      </c>
      <c r="E566" s="185" t="s">
        <v>1</v>
      </c>
      <c r="F566" s="454">
        <v>0</v>
      </c>
      <c r="G566" s="447"/>
      <c r="H566" s="187"/>
    </row>
    <row r="567" spans="1:8" s="184" customFormat="1" ht="16.899999999999999" customHeight="1" x14ac:dyDescent="0.2">
      <c r="A567" s="447"/>
      <c r="B567" s="187"/>
      <c r="C567" s="453" t="s">
        <v>1</v>
      </c>
      <c r="D567" s="453" t="s">
        <v>2761</v>
      </c>
      <c r="E567" s="185" t="s">
        <v>1</v>
      </c>
      <c r="F567" s="454">
        <v>0</v>
      </c>
      <c r="G567" s="447"/>
      <c r="H567" s="187"/>
    </row>
    <row r="568" spans="1:8" s="184" customFormat="1" ht="16.899999999999999" customHeight="1" x14ac:dyDescent="0.2">
      <c r="A568" s="447"/>
      <c r="B568" s="187"/>
      <c r="C568" s="453" t="s">
        <v>1</v>
      </c>
      <c r="D568" s="453" t="s">
        <v>2854</v>
      </c>
      <c r="E568" s="185" t="s">
        <v>1</v>
      </c>
      <c r="F568" s="454">
        <v>40.889000000000003</v>
      </c>
      <c r="G568" s="447"/>
      <c r="H568" s="187"/>
    </row>
    <row r="569" spans="1:8" s="184" customFormat="1" ht="16.899999999999999" customHeight="1" x14ac:dyDescent="0.2">
      <c r="A569" s="447"/>
      <c r="B569" s="187"/>
      <c r="C569" s="453" t="s">
        <v>1</v>
      </c>
      <c r="D569" s="453" t="s">
        <v>2808</v>
      </c>
      <c r="E569" s="185" t="s">
        <v>1</v>
      </c>
      <c r="F569" s="454">
        <v>14.417999999999999</v>
      </c>
      <c r="G569" s="447"/>
      <c r="H569" s="187"/>
    </row>
    <row r="570" spans="1:8" s="184" customFormat="1" ht="16.899999999999999" customHeight="1" x14ac:dyDescent="0.2">
      <c r="A570" s="447"/>
      <c r="B570" s="187"/>
      <c r="C570" s="453" t="s">
        <v>1</v>
      </c>
      <c r="D570" s="453" t="s">
        <v>2855</v>
      </c>
      <c r="E570" s="185" t="s">
        <v>1</v>
      </c>
      <c r="F570" s="454">
        <v>-3.4340000000000002</v>
      </c>
      <c r="G570" s="447"/>
      <c r="H570" s="187"/>
    </row>
    <row r="571" spans="1:8" s="184" customFormat="1" ht="16.899999999999999" customHeight="1" x14ac:dyDescent="0.2">
      <c r="A571" s="447"/>
      <c r="B571" s="187"/>
      <c r="C571" s="453" t="s">
        <v>1</v>
      </c>
      <c r="D571" s="453" t="s">
        <v>2856</v>
      </c>
      <c r="E571" s="185" t="s">
        <v>1</v>
      </c>
      <c r="F571" s="454">
        <v>-2.6960000000000002</v>
      </c>
      <c r="G571" s="447"/>
      <c r="H571" s="187"/>
    </row>
    <row r="572" spans="1:8" s="184" customFormat="1" ht="16.899999999999999" customHeight="1" x14ac:dyDescent="0.2">
      <c r="A572" s="447"/>
      <c r="B572" s="187"/>
      <c r="C572" s="453" t="s">
        <v>1</v>
      </c>
      <c r="D572" s="453" t="s">
        <v>2772</v>
      </c>
      <c r="E572" s="185" t="s">
        <v>1</v>
      </c>
      <c r="F572" s="454">
        <v>0</v>
      </c>
      <c r="G572" s="447"/>
      <c r="H572" s="187"/>
    </row>
    <row r="573" spans="1:8" s="184" customFormat="1" ht="16.899999999999999" customHeight="1" x14ac:dyDescent="0.2">
      <c r="A573" s="447"/>
      <c r="B573" s="187"/>
      <c r="C573" s="453" t="s">
        <v>1</v>
      </c>
      <c r="D573" s="453" t="s">
        <v>2857</v>
      </c>
      <c r="E573" s="185" t="s">
        <v>1</v>
      </c>
      <c r="F573" s="454">
        <v>15.768000000000001</v>
      </c>
      <c r="G573" s="447"/>
      <c r="H573" s="187"/>
    </row>
    <row r="574" spans="1:8" s="184" customFormat="1" ht="16.899999999999999" customHeight="1" x14ac:dyDescent="0.2">
      <c r="A574" s="447"/>
      <c r="B574" s="187"/>
      <c r="C574" s="453" t="s">
        <v>1</v>
      </c>
      <c r="D574" s="453" t="s">
        <v>2858</v>
      </c>
      <c r="E574" s="185" t="s">
        <v>1</v>
      </c>
      <c r="F574" s="454">
        <v>13.44</v>
      </c>
      <c r="G574" s="447"/>
      <c r="H574" s="187"/>
    </row>
    <row r="575" spans="1:8" s="184" customFormat="1" ht="16.899999999999999" customHeight="1" x14ac:dyDescent="0.2">
      <c r="A575" s="447"/>
      <c r="B575" s="187"/>
      <c r="C575" s="453" t="s">
        <v>1</v>
      </c>
      <c r="D575" s="453" t="s">
        <v>2859</v>
      </c>
      <c r="E575" s="185" t="s">
        <v>1</v>
      </c>
      <c r="F575" s="454">
        <v>6.8150000000000004</v>
      </c>
      <c r="G575" s="447"/>
      <c r="H575" s="187"/>
    </row>
    <row r="576" spans="1:8" s="184" customFormat="1" ht="16.899999999999999" customHeight="1" x14ac:dyDescent="0.2">
      <c r="A576" s="447"/>
      <c r="B576" s="187"/>
      <c r="C576" s="453" t="s">
        <v>1</v>
      </c>
      <c r="D576" s="453" t="s">
        <v>2860</v>
      </c>
      <c r="E576" s="185" t="s">
        <v>1</v>
      </c>
      <c r="F576" s="454">
        <v>1.335</v>
      </c>
      <c r="G576" s="447"/>
      <c r="H576" s="187"/>
    </row>
    <row r="577" spans="1:8" s="184" customFormat="1" ht="16.899999999999999" customHeight="1" x14ac:dyDescent="0.2">
      <c r="A577" s="447"/>
      <c r="B577" s="187"/>
      <c r="C577" s="453" t="s">
        <v>1</v>
      </c>
      <c r="D577" s="453" t="s">
        <v>2783</v>
      </c>
      <c r="E577" s="185" t="s">
        <v>1</v>
      </c>
      <c r="F577" s="454">
        <v>0</v>
      </c>
      <c r="G577" s="447"/>
      <c r="H577" s="187"/>
    </row>
    <row r="578" spans="1:8" s="184" customFormat="1" ht="16.899999999999999" customHeight="1" x14ac:dyDescent="0.2">
      <c r="A578" s="447"/>
      <c r="B578" s="187"/>
      <c r="C578" s="453" t="s">
        <v>1</v>
      </c>
      <c r="D578" s="453" t="s">
        <v>2861</v>
      </c>
      <c r="E578" s="185" t="s">
        <v>1</v>
      </c>
      <c r="F578" s="454">
        <v>21.6</v>
      </c>
      <c r="G578" s="447"/>
      <c r="H578" s="187"/>
    </row>
    <row r="579" spans="1:8" s="184" customFormat="1" ht="16.899999999999999" customHeight="1" x14ac:dyDescent="0.2">
      <c r="A579" s="447"/>
      <c r="B579" s="187"/>
      <c r="C579" s="453" t="s">
        <v>1</v>
      </c>
      <c r="D579" s="453" t="s">
        <v>2862</v>
      </c>
      <c r="E579" s="185" t="s">
        <v>1</v>
      </c>
      <c r="F579" s="454">
        <v>-12.6</v>
      </c>
      <c r="G579" s="447"/>
      <c r="H579" s="187"/>
    </row>
    <row r="580" spans="1:8" s="184" customFormat="1" ht="16.899999999999999" customHeight="1" x14ac:dyDescent="0.2">
      <c r="A580" s="447"/>
      <c r="B580" s="187"/>
      <c r="C580" s="453" t="s">
        <v>1</v>
      </c>
      <c r="D580" s="453" t="s">
        <v>2863</v>
      </c>
      <c r="E580" s="185" t="s">
        <v>1</v>
      </c>
      <c r="F580" s="454">
        <v>2.4140000000000001</v>
      </c>
      <c r="G580" s="447"/>
      <c r="H580" s="187"/>
    </row>
    <row r="581" spans="1:8" s="184" customFormat="1" ht="16.899999999999999" customHeight="1" x14ac:dyDescent="0.2">
      <c r="A581" s="447"/>
      <c r="B581" s="187"/>
      <c r="C581" s="453" t="s">
        <v>1</v>
      </c>
      <c r="D581" s="453" t="s">
        <v>2864</v>
      </c>
      <c r="E581" s="185" t="s">
        <v>1</v>
      </c>
      <c r="F581" s="454">
        <v>0</v>
      </c>
      <c r="G581" s="447"/>
      <c r="H581" s="187"/>
    </row>
    <row r="582" spans="1:8" s="184" customFormat="1" ht="16.899999999999999" customHeight="1" x14ac:dyDescent="0.2">
      <c r="A582" s="447"/>
      <c r="B582" s="187"/>
      <c r="C582" s="453" t="s">
        <v>1</v>
      </c>
      <c r="D582" s="453" t="s">
        <v>2761</v>
      </c>
      <c r="E582" s="185" t="s">
        <v>1</v>
      </c>
      <c r="F582" s="454">
        <v>0</v>
      </c>
      <c r="G582" s="447"/>
      <c r="H582" s="187"/>
    </row>
    <row r="583" spans="1:8" s="184" customFormat="1" ht="16.899999999999999" customHeight="1" x14ac:dyDescent="0.2">
      <c r="A583" s="447"/>
      <c r="B583" s="187"/>
      <c r="C583" s="453" t="s">
        <v>1</v>
      </c>
      <c r="D583" s="453" t="s">
        <v>2865</v>
      </c>
      <c r="E583" s="185" t="s">
        <v>1</v>
      </c>
      <c r="F583" s="454">
        <v>3.6309999999999998</v>
      </c>
      <c r="G583" s="447"/>
      <c r="H583" s="187"/>
    </row>
    <row r="584" spans="1:8" s="184" customFormat="1" ht="16.899999999999999" customHeight="1" x14ac:dyDescent="0.2">
      <c r="A584" s="447"/>
      <c r="B584" s="187"/>
      <c r="C584" s="453" t="s">
        <v>1</v>
      </c>
      <c r="D584" s="453" t="s">
        <v>2866</v>
      </c>
      <c r="E584" s="185" t="s">
        <v>1</v>
      </c>
      <c r="F584" s="454">
        <v>-0.49</v>
      </c>
      <c r="G584" s="447"/>
      <c r="H584" s="187"/>
    </row>
    <row r="585" spans="1:8" s="184" customFormat="1" ht="16.899999999999999" customHeight="1" x14ac:dyDescent="0.2">
      <c r="A585" s="447"/>
      <c r="B585" s="187"/>
      <c r="C585" s="453" t="s">
        <v>1</v>
      </c>
      <c r="D585" s="453" t="s">
        <v>2772</v>
      </c>
      <c r="E585" s="185" t="s">
        <v>1</v>
      </c>
      <c r="F585" s="454">
        <v>0</v>
      </c>
      <c r="G585" s="447"/>
      <c r="H585" s="187"/>
    </row>
    <row r="586" spans="1:8" s="184" customFormat="1" ht="16.899999999999999" customHeight="1" x14ac:dyDescent="0.2">
      <c r="A586" s="447"/>
      <c r="B586" s="187"/>
      <c r="C586" s="453" t="s">
        <v>1</v>
      </c>
      <c r="D586" s="453" t="s">
        <v>2867</v>
      </c>
      <c r="E586" s="185" t="s">
        <v>1</v>
      </c>
      <c r="F586" s="454">
        <v>3.944</v>
      </c>
      <c r="G586" s="447"/>
      <c r="H586" s="187"/>
    </row>
    <row r="587" spans="1:8" s="184" customFormat="1" ht="16.899999999999999" customHeight="1" x14ac:dyDescent="0.2">
      <c r="A587" s="447"/>
      <c r="B587" s="187"/>
      <c r="C587" s="453" t="s">
        <v>1</v>
      </c>
      <c r="D587" s="453" t="s">
        <v>2868</v>
      </c>
      <c r="E587" s="185" t="s">
        <v>1</v>
      </c>
      <c r="F587" s="454">
        <v>53.79</v>
      </c>
      <c r="G587" s="447"/>
      <c r="H587" s="187"/>
    </row>
    <row r="588" spans="1:8" s="184" customFormat="1" ht="16.899999999999999" customHeight="1" x14ac:dyDescent="0.2">
      <c r="A588" s="447"/>
      <c r="B588" s="187"/>
      <c r="C588" s="453" t="s">
        <v>1</v>
      </c>
      <c r="D588" s="453" t="s">
        <v>2869</v>
      </c>
      <c r="E588" s="185" t="s">
        <v>1</v>
      </c>
      <c r="F588" s="454">
        <v>-1.482</v>
      </c>
      <c r="G588" s="447"/>
      <c r="H588" s="187"/>
    </row>
    <row r="589" spans="1:8" s="184" customFormat="1" ht="16.899999999999999" customHeight="1" x14ac:dyDescent="0.2">
      <c r="A589" s="447"/>
      <c r="B589" s="187"/>
      <c r="C589" s="453" t="s">
        <v>1</v>
      </c>
      <c r="D589" s="453" t="s">
        <v>2870</v>
      </c>
      <c r="E589" s="185" t="s">
        <v>1</v>
      </c>
      <c r="F589" s="454">
        <v>-5.2249999999999996</v>
      </c>
      <c r="G589" s="447"/>
      <c r="H589" s="187"/>
    </row>
    <row r="590" spans="1:8" s="184" customFormat="1" ht="16.899999999999999" customHeight="1" x14ac:dyDescent="0.2">
      <c r="A590" s="447"/>
      <c r="B590" s="187"/>
      <c r="C590" s="453" t="s">
        <v>1</v>
      </c>
      <c r="D590" s="453" t="s">
        <v>2871</v>
      </c>
      <c r="E590" s="185" t="s">
        <v>1</v>
      </c>
      <c r="F590" s="454">
        <v>1.258</v>
      </c>
      <c r="G590" s="447"/>
      <c r="H590" s="187"/>
    </row>
    <row r="591" spans="1:8" s="184" customFormat="1" ht="16.899999999999999" customHeight="1" x14ac:dyDescent="0.2">
      <c r="A591" s="447"/>
      <c r="B591" s="187"/>
      <c r="C591" s="453" t="s">
        <v>1</v>
      </c>
      <c r="D591" s="453" t="s">
        <v>2872</v>
      </c>
      <c r="E591" s="185" t="s">
        <v>1</v>
      </c>
      <c r="F591" s="454">
        <v>-2.2000000000000002</v>
      </c>
      <c r="G591" s="447"/>
      <c r="H591" s="187"/>
    </row>
    <row r="592" spans="1:8" s="184" customFormat="1" ht="16.899999999999999" customHeight="1" x14ac:dyDescent="0.2">
      <c r="A592" s="447"/>
      <c r="B592" s="187"/>
      <c r="C592" s="453" t="s">
        <v>1</v>
      </c>
      <c r="D592" s="453" t="s">
        <v>2783</v>
      </c>
      <c r="E592" s="185" t="s">
        <v>1</v>
      </c>
      <c r="F592" s="454">
        <v>0</v>
      </c>
      <c r="G592" s="447"/>
      <c r="H592" s="187"/>
    </row>
    <row r="593" spans="1:8" s="184" customFormat="1" ht="16.899999999999999" customHeight="1" x14ac:dyDescent="0.2">
      <c r="A593" s="447"/>
      <c r="B593" s="187"/>
      <c r="C593" s="453" t="s">
        <v>1</v>
      </c>
      <c r="D593" s="453" t="s">
        <v>2873</v>
      </c>
      <c r="E593" s="185" t="s">
        <v>1</v>
      </c>
      <c r="F593" s="454">
        <v>2.2000000000000002</v>
      </c>
      <c r="G593" s="447"/>
      <c r="H593" s="187"/>
    </row>
    <row r="594" spans="1:8" s="184" customFormat="1" ht="16.899999999999999" customHeight="1" x14ac:dyDescent="0.2">
      <c r="A594" s="447"/>
      <c r="B594" s="187"/>
      <c r="C594" s="453" t="s">
        <v>1</v>
      </c>
      <c r="D594" s="453" t="s">
        <v>2874</v>
      </c>
      <c r="E594" s="185" t="s">
        <v>1</v>
      </c>
      <c r="F594" s="454">
        <v>0</v>
      </c>
      <c r="G594" s="447"/>
      <c r="H594" s="187"/>
    </row>
    <row r="595" spans="1:8" s="184" customFormat="1" ht="16.899999999999999" customHeight="1" x14ac:dyDescent="0.2">
      <c r="A595" s="447"/>
      <c r="B595" s="187"/>
      <c r="C595" s="453" t="s">
        <v>1</v>
      </c>
      <c r="D595" s="453" t="s">
        <v>2760</v>
      </c>
      <c r="E595" s="185" t="s">
        <v>1</v>
      </c>
      <c r="F595" s="454">
        <v>0</v>
      </c>
      <c r="G595" s="447"/>
      <c r="H595" s="187"/>
    </row>
    <row r="596" spans="1:8" s="184" customFormat="1" ht="16.899999999999999" customHeight="1" x14ac:dyDescent="0.2">
      <c r="A596" s="447"/>
      <c r="B596" s="187"/>
      <c r="C596" s="453" t="s">
        <v>1</v>
      </c>
      <c r="D596" s="453" t="s">
        <v>2761</v>
      </c>
      <c r="E596" s="185" t="s">
        <v>1</v>
      </c>
      <c r="F596" s="454">
        <v>0</v>
      </c>
      <c r="G596" s="447"/>
      <c r="H596" s="187"/>
    </row>
    <row r="597" spans="1:8" s="184" customFormat="1" ht="16.899999999999999" customHeight="1" x14ac:dyDescent="0.2">
      <c r="A597" s="447"/>
      <c r="B597" s="187"/>
      <c r="C597" s="453" t="s">
        <v>1</v>
      </c>
      <c r="D597" s="453" t="s">
        <v>2875</v>
      </c>
      <c r="E597" s="185" t="s">
        <v>1</v>
      </c>
      <c r="F597" s="454">
        <v>772.56200000000001</v>
      </c>
      <c r="G597" s="447"/>
      <c r="H597" s="187"/>
    </row>
    <row r="598" spans="1:8" s="184" customFormat="1" ht="16.899999999999999" customHeight="1" x14ac:dyDescent="0.2">
      <c r="A598" s="447"/>
      <c r="B598" s="187"/>
      <c r="C598" s="453" t="s">
        <v>1</v>
      </c>
      <c r="D598" s="453" t="s">
        <v>2876</v>
      </c>
      <c r="E598" s="185" t="s">
        <v>1</v>
      </c>
      <c r="F598" s="454">
        <v>626.654</v>
      </c>
      <c r="G598" s="447"/>
      <c r="H598" s="187"/>
    </row>
    <row r="599" spans="1:8" s="184" customFormat="1" ht="16.899999999999999" customHeight="1" x14ac:dyDescent="0.2">
      <c r="A599" s="447"/>
      <c r="B599" s="187"/>
      <c r="C599" s="453" t="s">
        <v>1</v>
      </c>
      <c r="D599" s="453" t="s">
        <v>2877</v>
      </c>
      <c r="E599" s="185" t="s">
        <v>1</v>
      </c>
      <c r="F599" s="454">
        <v>-70.902000000000001</v>
      </c>
      <c r="G599" s="447"/>
      <c r="H599" s="187"/>
    </row>
    <row r="600" spans="1:8" s="184" customFormat="1" ht="16.899999999999999" customHeight="1" x14ac:dyDescent="0.2">
      <c r="A600" s="447"/>
      <c r="B600" s="187"/>
      <c r="C600" s="453" t="s">
        <v>1</v>
      </c>
      <c r="D600" s="453" t="s">
        <v>2878</v>
      </c>
      <c r="E600" s="185" t="s">
        <v>1</v>
      </c>
      <c r="F600" s="454">
        <v>1261.915</v>
      </c>
      <c r="G600" s="447"/>
      <c r="H600" s="187"/>
    </row>
    <row r="601" spans="1:8" s="184" customFormat="1" ht="16.899999999999999" customHeight="1" x14ac:dyDescent="0.2">
      <c r="A601" s="447"/>
      <c r="B601" s="187"/>
      <c r="C601" s="453" t="s">
        <v>1</v>
      </c>
      <c r="D601" s="453" t="s">
        <v>2879</v>
      </c>
      <c r="E601" s="185" t="s">
        <v>1</v>
      </c>
      <c r="F601" s="454">
        <v>-259.97399999999999</v>
      </c>
      <c r="G601" s="447"/>
      <c r="H601" s="187"/>
    </row>
    <row r="602" spans="1:8" s="184" customFormat="1" ht="16.899999999999999" customHeight="1" x14ac:dyDescent="0.2">
      <c r="A602" s="447"/>
      <c r="B602" s="187"/>
      <c r="C602" s="453" t="s">
        <v>1</v>
      </c>
      <c r="D602" s="453" t="s">
        <v>2880</v>
      </c>
      <c r="E602" s="185" t="s">
        <v>1</v>
      </c>
      <c r="F602" s="454">
        <v>322.54599999999999</v>
      </c>
      <c r="G602" s="447"/>
      <c r="H602" s="187"/>
    </row>
    <row r="603" spans="1:8" s="184" customFormat="1" ht="16.899999999999999" customHeight="1" x14ac:dyDescent="0.2">
      <c r="A603" s="447"/>
      <c r="B603" s="187"/>
      <c r="C603" s="453" t="s">
        <v>1</v>
      </c>
      <c r="D603" s="453" t="s">
        <v>2768</v>
      </c>
      <c r="E603" s="185" t="s">
        <v>1</v>
      </c>
      <c r="F603" s="454">
        <v>0</v>
      </c>
      <c r="G603" s="447"/>
      <c r="H603" s="187"/>
    </row>
    <row r="604" spans="1:8" s="184" customFormat="1" ht="16.899999999999999" customHeight="1" x14ac:dyDescent="0.2">
      <c r="A604" s="447"/>
      <c r="B604" s="187"/>
      <c r="C604" s="453" t="s">
        <v>1</v>
      </c>
      <c r="D604" s="453" t="s">
        <v>2881</v>
      </c>
      <c r="E604" s="185" t="s">
        <v>1</v>
      </c>
      <c r="F604" s="454">
        <v>421.2</v>
      </c>
      <c r="G604" s="447"/>
      <c r="H604" s="187"/>
    </row>
    <row r="605" spans="1:8" s="184" customFormat="1" ht="16.899999999999999" customHeight="1" x14ac:dyDescent="0.2">
      <c r="A605" s="447"/>
      <c r="B605" s="187"/>
      <c r="C605" s="453" t="s">
        <v>1</v>
      </c>
      <c r="D605" s="453" t="s">
        <v>2882</v>
      </c>
      <c r="E605" s="185" t="s">
        <v>1</v>
      </c>
      <c r="F605" s="454">
        <v>-245.7</v>
      </c>
      <c r="G605" s="447"/>
      <c r="H605" s="187"/>
    </row>
    <row r="606" spans="1:8" s="184" customFormat="1" ht="16.899999999999999" customHeight="1" x14ac:dyDescent="0.2">
      <c r="A606" s="447"/>
      <c r="B606" s="187"/>
      <c r="C606" s="453" t="s">
        <v>1</v>
      </c>
      <c r="D606" s="453" t="s">
        <v>2883</v>
      </c>
      <c r="E606" s="185" t="s">
        <v>1</v>
      </c>
      <c r="F606" s="454">
        <v>47.073</v>
      </c>
      <c r="G606" s="447"/>
      <c r="H606" s="187"/>
    </row>
    <row r="607" spans="1:8" s="184" customFormat="1" ht="16.899999999999999" customHeight="1" x14ac:dyDescent="0.2">
      <c r="A607" s="447"/>
      <c r="B607" s="187"/>
      <c r="C607" s="453" t="s">
        <v>1</v>
      </c>
      <c r="D607" s="453" t="s">
        <v>2772</v>
      </c>
      <c r="E607" s="185" t="s">
        <v>1</v>
      </c>
      <c r="F607" s="454">
        <v>0</v>
      </c>
      <c r="G607" s="447"/>
      <c r="H607" s="187"/>
    </row>
    <row r="608" spans="1:8" s="184" customFormat="1" ht="16.899999999999999" customHeight="1" x14ac:dyDescent="0.2">
      <c r="A608" s="447"/>
      <c r="B608" s="187"/>
      <c r="C608" s="453" t="s">
        <v>1</v>
      </c>
      <c r="D608" s="453" t="s">
        <v>2884</v>
      </c>
      <c r="E608" s="185" t="s">
        <v>1</v>
      </c>
      <c r="F608" s="454">
        <v>151.916</v>
      </c>
      <c r="G608" s="447"/>
      <c r="H608" s="187"/>
    </row>
    <row r="609" spans="1:8" s="184" customFormat="1" ht="16.899999999999999" customHeight="1" x14ac:dyDescent="0.2">
      <c r="A609" s="447"/>
      <c r="B609" s="187"/>
      <c r="C609" s="453" t="s">
        <v>1</v>
      </c>
      <c r="D609" s="453" t="s">
        <v>2885</v>
      </c>
      <c r="E609" s="185" t="s">
        <v>1</v>
      </c>
      <c r="F609" s="454">
        <v>262.08</v>
      </c>
      <c r="G609" s="447"/>
      <c r="H609" s="187"/>
    </row>
    <row r="610" spans="1:8" s="184" customFormat="1" ht="16.899999999999999" customHeight="1" x14ac:dyDescent="0.2">
      <c r="A610" s="447"/>
      <c r="B610" s="187"/>
      <c r="C610" s="453" t="s">
        <v>1</v>
      </c>
      <c r="D610" s="453" t="s">
        <v>2886</v>
      </c>
      <c r="E610" s="185" t="s">
        <v>1</v>
      </c>
      <c r="F610" s="454">
        <v>58.676000000000002</v>
      </c>
      <c r="G610" s="447"/>
      <c r="H610" s="187"/>
    </row>
    <row r="611" spans="1:8" s="184" customFormat="1" ht="16.899999999999999" customHeight="1" x14ac:dyDescent="0.2">
      <c r="A611" s="447"/>
      <c r="B611" s="187"/>
      <c r="C611" s="453" t="s">
        <v>1</v>
      </c>
      <c r="D611" s="453" t="s">
        <v>2776</v>
      </c>
      <c r="E611" s="185" t="s">
        <v>1</v>
      </c>
      <c r="F611" s="454">
        <v>0</v>
      </c>
      <c r="G611" s="447"/>
      <c r="H611" s="187"/>
    </row>
    <row r="612" spans="1:8" s="184" customFormat="1" ht="16.899999999999999" customHeight="1" x14ac:dyDescent="0.2">
      <c r="A612" s="447"/>
      <c r="B612" s="187"/>
      <c r="C612" s="453" t="s">
        <v>1</v>
      </c>
      <c r="D612" s="453" t="s">
        <v>2761</v>
      </c>
      <c r="E612" s="185" t="s">
        <v>1</v>
      </c>
      <c r="F612" s="454">
        <v>0</v>
      </c>
      <c r="G612" s="447"/>
      <c r="H612" s="187"/>
    </row>
    <row r="613" spans="1:8" s="184" customFormat="1" ht="16.899999999999999" customHeight="1" x14ac:dyDescent="0.2">
      <c r="A613" s="447"/>
      <c r="B613" s="187"/>
      <c r="C613" s="453" t="s">
        <v>1</v>
      </c>
      <c r="D613" s="453" t="s">
        <v>2887</v>
      </c>
      <c r="E613" s="185" t="s">
        <v>1</v>
      </c>
      <c r="F613" s="454">
        <v>249.38</v>
      </c>
      <c r="G613" s="447"/>
      <c r="H613" s="187"/>
    </row>
    <row r="614" spans="1:8" s="184" customFormat="1" ht="16.899999999999999" customHeight="1" x14ac:dyDescent="0.2">
      <c r="A614" s="447"/>
      <c r="B614" s="187"/>
      <c r="C614" s="453" t="s">
        <v>1</v>
      </c>
      <c r="D614" s="453" t="s">
        <v>2888</v>
      </c>
      <c r="E614" s="185" t="s">
        <v>1</v>
      </c>
      <c r="F614" s="454">
        <v>81.188999999999993</v>
      </c>
      <c r="G614" s="447"/>
      <c r="H614" s="187"/>
    </row>
    <row r="615" spans="1:8" s="184" customFormat="1" ht="16.899999999999999" customHeight="1" x14ac:dyDescent="0.2">
      <c r="A615" s="447"/>
      <c r="B615" s="187"/>
      <c r="C615" s="453" t="s">
        <v>1</v>
      </c>
      <c r="D615" s="453" t="s">
        <v>2889</v>
      </c>
      <c r="E615" s="185" t="s">
        <v>1</v>
      </c>
      <c r="F615" s="454">
        <v>-21.815999999999999</v>
      </c>
      <c r="G615" s="447"/>
      <c r="H615" s="187"/>
    </row>
    <row r="616" spans="1:8" s="184" customFormat="1" ht="16.899999999999999" customHeight="1" x14ac:dyDescent="0.2">
      <c r="A616" s="447"/>
      <c r="B616" s="187"/>
      <c r="C616" s="453" t="s">
        <v>1</v>
      </c>
      <c r="D616" s="453" t="s">
        <v>2890</v>
      </c>
      <c r="E616" s="185" t="s">
        <v>1</v>
      </c>
      <c r="F616" s="454">
        <v>351.54</v>
      </c>
      <c r="G616" s="447"/>
      <c r="H616" s="187"/>
    </row>
    <row r="617" spans="1:8" s="184" customFormat="1" ht="16.899999999999999" customHeight="1" x14ac:dyDescent="0.2">
      <c r="A617" s="447"/>
      <c r="B617" s="187"/>
      <c r="C617" s="453" t="s">
        <v>1</v>
      </c>
      <c r="D617" s="453" t="s">
        <v>2891</v>
      </c>
      <c r="E617" s="185" t="s">
        <v>1</v>
      </c>
      <c r="F617" s="454">
        <v>-79.992000000000004</v>
      </c>
      <c r="G617" s="447"/>
      <c r="H617" s="187"/>
    </row>
    <row r="618" spans="1:8" s="184" customFormat="1" ht="16.899999999999999" customHeight="1" x14ac:dyDescent="0.2">
      <c r="A618" s="447"/>
      <c r="B618" s="187"/>
      <c r="C618" s="453" t="s">
        <v>1</v>
      </c>
      <c r="D618" s="453" t="s">
        <v>2892</v>
      </c>
      <c r="E618" s="185" t="s">
        <v>1</v>
      </c>
      <c r="F618" s="454">
        <v>99.245000000000005</v>
      </c>
      <c r="G618" s="447"/>
      <c r="H618" s="187"/>
    </row>
    <row r="619" spans="1:8" s="184" customFormat="1" ht="16.899999999999999" customHeight="1" x14ac:dyDescent="0.2">
      <c r="A619" s="447"/>
      <c r="B619" s="187"/>
      <c r="C619" s="453" t="s">
        <v>1</v>
      </c>
      <c r="D619" s="453" t="s">
        <v>2783</v>
      </c>
      <c r="E619" s="185" t="s">
        <v>1</v>
      </c>
      <c r="F619" s="454">
        <v>0</v>
      </c>
      <c r="G619" s="447"/>
      <c r="H619" s="187"/>
    </row>
    <row r="620" spans="1:8" s="184" customFormat="1" ht="16.899999999999999" customHeight="1" x14ac:dyDescent="0.2">
      <c r="A620" s="447"/>
      <c r="B620" s="187"/>
      <c r="C620" s="453" t="s">
        <v>1</v>
      </c>
      <c r="D620" s="453" t="s">
        <v>2893</v>
      </c>
      <c r="E620" s="185" t="s">
        <v>1</v>
      </c>
      <c r="F620" s="454">
        <v>129.6</v>
      </c>
      <c r="G620" s="447"/>
      <c r="H620" s="187"/>
    </row>
    <row r="621" spans="1:8" s="184" customFormat="1" ht="16.899999999999999" customHeight="1" x14ac:dyDescent="0.2">
      <c r="A621" s="447"/>
      <c r="B621" s="187"/>
      <c r="C621" s="453" t="s">
        <v>1</v>
      </c>
      <c r="D621" s="453" t="s">
        <v>2894</v>
      </c>
      <c r="E621" s="185" t="s">
        <v>1</v>
      </c>
      <c r="F621" s="454">
        <v>-75.599999999999994</v>
      </c>
      <c r="G621" s="447"/>
      <c r="H621" s="187"/>
    </row>
    <row r="622" spans="1:8" s="184" customFormat="1" ht="16.899999999999999" customHeight="1" x14ac:dyDescent="0.2">
      <c r="A622" s="447"/>
      <c r="B622" s="187"/>
      <c r="C622" s="453" t="s">
        <v>1</v>
      </c>
      <c r="D622" s="453" t="s">
        <v>2895</v>
      </c>
      <c r="E622" s="185" t="s">
        <v>1</v>
      </c>
      <c r="F622" s="454">
        <v>14.484</v>
      </c>
      <c r="G622" s="447"/>
      <c r="H622" s="187"/>
    </row>
    <row r="623" spans="1:8" s="184" customFormat="1" ht="16.899999999999999" customHeight="1" x14ac:dyDescent="0.2">
      <c r="A623" s="447"/>
      <c r="B623" s="187"/>
      <c r="C623" s="453" t="s">
        <v>1</v>
      </c>
      <c r="D623" s="453" t="s">
        <v>2772</v>
      </c>
      <c r="E623" s="185" t="s">
        <v>1</v>
      </c>
      <c r="F623" s="454">
        <v>0</v>
      </c>
      <c r="G623" s="447"/>
      <c r="H623" s="187"/>
    </row>
    <row r="624" spans="1:8" s="184" customFormat="1" ht="16.899999999999999" customHeight="1" x14ac:dyDescent="0.2">
      <c r="A624" s="447"/>
      <c r="B624" s="187"/>
      <c r="C624" s="453" t="s">
        <v>1</v>
      </c>
      <c r="D624" s="453" t="s">
        <v>2896</v>
      </c>
      <c r="E624" s="185" t="s">
        <v>1</v>
      </c>
      <c r="F624" s="454">
        <v>40.892000000000003</v>
      </c>
      <c r="G624" s="447"/>
      <c r="H624" s="187"/>
    </row>
    <row r="625" spans="1:8" s="184" customFormat="1" ht="16.899999999999999" customHeight="1" x14ac:dyDescent="0.2">
      <c r="A625" s="447"/>
      <c r="B625" s="187"/>
      <c r="C625" s="453" t="s">
        <v>1</v>
      </c>
      <c r="D625" s="453" t="s">
        <v>2897</v>
      </c>
      <c r="E625" s="185" t="s">
        <v>1</v>
      </c>
      <c r="F625" s="454">
        <v>16.02</v>
      </c>
      <c r="G625" s="447"/>
      <c r="H625" s="187"/>
    </row>
    <row r="626" spans="1:8" s="184" customFormat="1" ht="16.899999999999999" customHeight="1" x14ac:dyDescent="0.2">
      <c r="A626" s="447"/>
      <c r="B626" s="187"/>
      <c r="C626" s="453" t="s">
        <v>1</v>
      </c>
      <c r="D626" s="453" t="s">
        <v>2898</v>
      </c>
      <c r="E626" s="185" t="s">
        <v>1</v>
      </c>
      <c r="F626" s="454">
        <v>122.07899999999999</v>
      </c>
      <c r="G626" s="447"/>
      <c r="H626" s="187"/>
    </row>
    <row r="627" spans="1:8" s="184" customFormat="1" ht="16.899999999999999" customHeight="1" x14ac:dyDescent="0.2">
      <c r="A627" s="447"/>
      <c r="B627" s="187"/>
      <c r="C627" s="453" t="s">
        <v>1</v>
      </c>
      <c r="D627" s="453" t="s">
        <v>2899</v>
      </c>
      <c r="E627" s="185" t="s">
        <v>1</v>
      </c>
      <c r="F627" s="454">
        <v>58.32</v>
      </c>
      <c r="G627" s="447"/>
      <c r="H627" s="187"/>
    </row>
    <row r="628" spans="1:8" s="184" customFormat="1" ht="16.899999999999999" customHeight="1" x14ac:dyDescent="0.2">
      <c r="A628" s="447"/>
      <c r="B628" s="187"/>
      <c r="C628" s="453" t="s">
        <v>1</v>
      </c>
      <c r="D628" s="453" t="s">
        <v>2900</v>
      </c>
      <c r="E628" s="185" t="s">
        <v>1</v>
      </c>
      <c r="F628" s="454">
        <v>80.64</v>
      </c>
      <c r="G628" s="447"/>
      <c r="H628" s="187"/>
    </row>
    <row r="629" spans="1:8" s="184" customFormat="1" ht="16.899999999999999" customHeight="1" x14ac:dyDescent="0.2">
      <c r="A629" s="447"/>
      <c r="B629" s="187"/>
      <c r="C629" s="453" t="s">
        <v>1</v>
      </c>
      <c r="D629" s="453" t="s">
        <v>2901</v>
      </c>
      <c r="E629" s="185" t="s">
        <v>1</v>
      </c>
      <c r="F629" s="454">
        <v>7.6020000000000003</v>
      </c>
      <c r="G629" s="447"/>
      <c r="H629" s="187"/>
    </row>
    <row r="630" spans="1:8" s="184" customFormat="1" ht="16.899999999999999" customHeight="1" x14ac:dyDescent="0.2">
      <c r="A630" s="447"/>
      <c r="B630" s="187"/>
      <c r="C630" s="453" t="s">
        <v>1</v>
      </c>
      <c r="D630" s="453" t="s">
        <v>2902</v>
      </c>
      <c r="E630" s="185" t="s">
        <v>1</v>
      </c>
      <c r="F630" s="454">
        <v>0</v>
      </c>
      <c r="G630" s="447"/>
      <c r="H630" s="187"/>
    </row>
    <row r="631" spans="1:8" s="184" customFormat="1" ht="16.899999999999999" customHeight="1" x14ac:dyDescent="0.2">
      <c r="A631" s="447"/>
      <c r="B631" s="187"/>
      <c r="C631" s="453" t="s">
        <v>1</v>
      </c>
      <c r="D631" s="453" t="s">
        <v>2761</v>
      </c>
      <c r="E631" s="185" t="s">
        <v>1</v>
      </c>
      <c r="F631" s="454">
        <v>0</v>
      </c>
      <c r="G631" s="447"/>
      <c r="H631" s="187"/>
    </row>
    <row r="632" spans="1:8" s="184" customFormat="1" ht="16.899999999999999" customHeight="1" x14ac:dyDescent="0.2">
      <c r="A632" s="447"/>
      <c r="B632" s="187"/>
      <c r="C632" s="453" t="s">
        <v>1</v>
      </c>
      <c r="D632" s="453" t="s">
        <v>2903</v>
      </c>
      <c r="E632" s="185" t="s">
        <v>1</v>
      </c>
      <c r="F632" s="454">
        <v>798.904</v>
      </c>
      <c r="G632" s="447"/>
      <c r="H632" s="187"/>
    </row>
    <row r="633" spans="1:8" s="184" customFormat="1" ht="16.899999999999999" customHeight="1" x14ac:dyDescent="0.2">
      <c r="A633" s="447"/>
      <c r="B633" s="187"/>
      <c r="C633" s="453" t="s">
        <v>1</v>
      </c>
      <c r="D633" s="453" t="s">
        <v>2904</v>
      </c>
      <c r="E633" s="185" t="s">
        <v>1</v>
      </c>
      <c r="F633" s="454">
        <v>-112.71599999999999</v>
      </c>
      <c r="G633" s="447"/>
      <c r="H633" s="187"/>
    </row>
    <row r="634" spans="1:8" s="184" customFormat="1" ht="16.899999999999999" customHeight="1" x14ac:dyDescent="0.2">
      <c r="A634" s="447"/>
      <c r="B634" s="187"/>
      <c r="C634" s="453" t="s">
        <v>1</v>
      </c>
      <c r="D634" s="453" t="s">
        <v>2772</v>
      </c>
      <c r="E634" s="185" t="s">
        <v>1</v>
      </c>
      <c r="F634" s="454">
        <v>0</v>
      </c>
      <c r="G634" s="447"/>
      <c r="H634" s="187"/>
    </row>
    <row r="635" spans="1:8" s="184" customFormat="1" ht="16.899999999999999" customHeight="1" x14ac:dyDescent="0.2">
      <c r="A635" s="447"/>
      <c r="B635" s="187"/>
      <c r="C635" s="453" t="s">
        <v>1</v>
      </c>
      <c r="D635" s="453" t="s">
        <v>2905</v>
      </c>
      <c r="E635" s="185" t="s">
        <v>1</v>
      </c>
      <c r="F635" s="454">
        <v>30.623999999999999</v>
      </c>
      <c r="G635" s="447"/>
      <c r="H635" s="187"/>
    </row>
    <row r="636" spans="1:8" s="184" customFormat="1" ht="16.899999999999999" customHeight="1" x14ac:dyDescent="0.2">
      <c r="A636" s="447"/>
      <c r="B636" s="187"/>
      <c r="C636" s="453" t="s">
        <v>1</v>
      </c>
      <c r="D636" s="453" t="s">
        <v>2906</v>
      </c>
      <c r="E636" s="185" t="s">
        <v>1</v>
      </c>
      <c r="F636" s="454">
        <v>-24.75</v>
      </c>
      <c r="G636" s="447"/>
      <c r="H636" s="187"/>
    </row>
    <row r="637" spans="1:8" s="184" customFormat="1" ht="16.899999999999999" customHeight="1" x14ac:dyDescent="0.2">
      <c r="A637" s="447"/>
      <c r="B637" s="187"/>
      <c r="C637" s="453" t="s">
        <v>1</v>
      </c>
      <c r="D637" s="453" t="s">
        <v>2907</v>
      </c>
      <c r="E637" s="185" t="s">
        <v>1</v>
      </c>
      <c r="F637" s="454">
        <v>4.8029999999999999</v>
      </c>
      <c r="G637" s="447"/>
      <c r="H637" s="187"/>
    </row>
    <row r="638" spans="1:8" s="184" customFormat="1" ht="16.899999999999999" customHeight="1" x14ac:dyDescent="0.2">
      <c r="A638" s="447"/>
      <c r="B638" s="187"/>
      <c r="C638" s="453" t="s">
        <v>1</v>
      </c>
      <c r="D638" s="453" t="s">
        <v>2908</v>
      </c>
      <c r="E638" s="185" t="s">
        <v>1</v>
      </c>
      <c r="F638" s="454">
        <v>0</v>
      </c>
      <c r="G638" s="447"/>
      <c r="H638" s="187"/>
    </row>
    <row r="639" spans="1:8" s="184" customFormat="1" ht="16.899999999999999" customHeight="1" x14ac:dyDescent="0.2">
      <c r="A639" s="447"/>
      <c r="B639" s="187"/>
      <c r="C639" s="453" t="s">
        <v>1</v>
      </c>
      <c r="D639" s="453" t="s">
        <v>2761</v>
      </c>
      <c r="E639" s="185" t="s">
        <v>1</v>
      </c>
      <c r="F639" s="454">
        <v>0</v>
      </c>
      <c r="G639" s="447"/>
      <c r="H639" s="187"/>
    </row>
    <row r="640" spans="1:8" s="184" customFormat="1" ht="16.899999999999999" customHeight="1" x14ac:dyDescent="0.2">
      <c r="A640" s="447"/>
      <c r="B640" s="187"/>
      <c r="C640" s="453" t="s">
        <v>1</v>
      </c>
      <c r="D640" s="453" t="s">
        <v>2909</v>
      </c>
      <c r="E640" s="185" t="s">
        <v>1</v>
      </c>
      <c r="F640" s="454">
        <v>66.296000000000006</v>
      </c>
      <c r="G640" s="447"/>
      <c r="H640" s="187"/>
    </row>
    <row r="641" spans="1:8" s="184" customFormat="1" ht="16.899999999999999" customHeight="1" x14ac:dyDescent="0.2">
      <c r="A641" s="447"/>
      <c r="B641" s="187"/>
      <c r="C641" s="453" t="s">
        <v>1</v>
      </c>
      <c r="D641" s="453" t="s">
        <v>2910</v>
      </c>
      <c r="E641" s="185" t="s">
        <v>1</v>
      </c>
      <c r="F641" s="454">
        <v>43.253999999999998</v>
      </c>
      <c r="G641" s="447"/>
      <c r="H641" s="187"/>
    </row>
    <row r="642" spans="1:8" s="184" customFormat="1" ht="16.899999999999999" customHeight="1" x14ac:dyDescent="0.2">
      <c r="A642" s="447"/>
      <c r="B642" s="187"/>
      <c r="C642" s="453" t="s">
        <v>1</v>
      </c>
      <c r="D642" s="453" t="s">
        <v>2911</v>
      </c>
      <c r="E642" s="185" t="s">
        <v>1</v>
      </c>
      <c r="F642" s="454">
        <v>8.266</v>
      </c>
      <c r="G642" s="447"/>
      <c r="H642" s="187"/>
    </row>
    <row r="643" spans="1:8" s="184" customFormat="1" ht="16.899999999999999" customHeight="1" x14ac:dyDescent="0.2">
      <c r="A643" s="447"/>
      <c r="B643" s="187"/>
      <c r="C643" s="453" t="s">
        <v>1</v>
      </c>
      <c r="D643" s="453" t="s">
        <v>2912</v>
      </c>
      <c r="E643" s="185" t="s">
        <v>1</v>
      </c>
      <c r="F643" s="454">
        <v>-5.4539999999999997</v>
      </c>
      <c r="G643" s="447"/>
      <c r="H643" s="187"/>
    </row>
    <row r="644" spans="1:8" s="184" customFormat="1" ht="16.899999999999999" customHeight="1" x14ac:dyDescent="0.2">
      <c r="A644" s="447"/>
      <c r="B644" s="187"/>
      <c r="C644" s="453" t="s">
        <v>1</v>
      </c>
      <c r="D644" s="453" t="s">
        <v>2913</v>
      </c>
      <c r="E644" s="185" t="s">
        <v>1</v>
      </c>
      <c r="F644" s="454">
        <v>46.673000000000002</v>
      </c>
      <c r="G644" s="447"/>
      <c r="H644" s="187"/>
    </row>
    <row r="645" spans="1:8" s="184" customFormat="1" ht="16.899999999999999" customHeight="1" x14ac:dyDescent="0.2">
      <c r="A645" s="447"/>
      <c r="B645" s="187"/>
      <c r="C645" s="453" t="s">
        <v>1</v>
      </c>
      <c r="D645" s="453" t="s">
        <v>2772</v>
      </c>
      <c r="E645" s="185" t="s">
        <v>1</v>
      </c>
      <c r="F645" s="454">
        <v>0</v>
      </c>
      <c r="G645" s="447"/>
      <c r="H645" s="187"/>
    </row>
    <row r="646" spans="1:8" s="184" customFormat="1" ht="16.899999999999999" customHeight="1" x14ac:dyDescent="0.2">
      <c r="A646" s="447"/>
      <c r="B646" s="187"/>
      <c r="C646" s="453" t="s">
        <v>1</v>
      </c>
      <c r="D646" s="453" t="s">
        <v>2914</v>
      </c>
      <c r="E646" s="185" t="s">
        <v>1</v>
      </c>
      <c r="F646" s="454">
        <v>11.686</v>
      </c>
      <c r="G646" s="447"/>
      <c r="H646" s="187"/>
    </row>
    <row r="647" spans="1:8" s="184" customFormat="1" ht="16.899999999999999" customHeight="1" x14ac:dyDescent="0.2">
      <c r="A647" s="447"/>
      <c r="B647" s="187"/>
      <c r="C647" s="453" t="s">
        <v>1</v>
      </c>
      <c r="D647" s="453" t="s">
        <v>2915</v>
      </c>
      <c r="E647" s="185" t="s">
        <v>1</v>
      </c>
      <c r="F647" s="454">
        <v>20.16</v>
      </c>
      <c r="G647" s="447"/>
      <c r="H647" s="187"/>
    </row>
    <row r="648" spans="1:8" s="184" customFormat="1" ht="16.899999999999999" customHeight="1" x14ac:dyDescent="0.2">
      <c r="A648" s="447"/>
      <c r="B648" s="187"/>
      <c r="C648" s="453" t="s">
        <v>1</v>
      </c>
      <c r="D648" s="453" t="s">
        <v>2783</v>
      </c>
      <c r="E648" s="185" t="s">
        <v>1</v>
      </c>
      <c r="F648" s="454">
        <v>0</v>
      </c>
      <c r="G648" s="447"/>
      <c r="H648" s="187"/>
    </row>
    <row r="649" spans="1:8" s="184" customFormat="1" ht="16.899999999999999" customHeight="1" x14ac:dyDescent="0.2">
      <c r="A649" s="447"/>
      <c r="B649" s="187"/>
      <c r="C649" s="453" t="s">
        <v>1</v>
      </c>
      <c r="D649" s="453" t="s">
        <v>2916</v>
      </c>
      <c r="E649" s="185" t="s">
        <v>1</v>
      </c>
      <c r="F649" s="454">
        <v>32.4</v>
      </c>
      <c r="G649" s="447"/>
      <c r="H649" s="187"/>
    </row>
    <row r="650" spans="1:8" s="184" customFormat="1" ht="16.899999999999999" customHeight="1" x14ac:dyDescent="0.2">
      <c r="A650" s="447"/>
      <c r="B650" s="187"/>
      <c r="C650" s="453" t="s">
        <v>1</v>
      </c>
      <c r="D650" s="453" t="s">
        <v>2917</v>
      </c>
      <c r="E650" s="185" t="s">
        <v>1</v>
      </c>
      <c r="F650" s="454">
        <v>-18.899999999999999</v>
      </c>
      <c r="G650" s="447"/>
      <c r="H650" s="187"/>
    </row>
    <row r="651" spans="1:8" s="184" customFormat="1" ht="16.899999999999999" customHeight="1" x14ac:dyDescent="0.2">
      <c r="A651" s="447"/>
      <c r="B651" s="187"/>
      <c r="C651" s="453" t="s">
        <v>1</v>
      </c>
      <c r="D651" s="453" t="s">
        <v>2918</v>
      </c>
      <c r="E651" s="185" t="s">
        <v>1</v>
      </c>
      <c r="F651" s="454">
        <v>3.621</v>
      </c>
      <c r="G651" s="447"/>
      <c r="H651" s="187"/>
    </row>
    <row r="652" spans="1:8" s="184" customFormat="1" ht="16.899999999999999" customHeight="1" x14ac:dyDescent="0.2">
      <c r="A652" s="447"/>
      <c r="B652" s="187"/>
      <c r="C652" s="453" t="s">
        <v>1</v>
      </c>
      <c r="D652" s="453" t="s">
        <v>2919</v>
      </c>
      <c r="E652" s="185" t="s">
        <v>1</v>
      </c>
      <c r="F652" s="454">
        <v>0</v>
      </c>
      <c r="G652" s="447"/>
      <c r="H652" s="187"/>
    </row>
    <row r="653" spans="1:8" s="184" customFormat="1" ht="16.899999999999999" customHeight="1" x14ac:dyDescent="0.2">
      <c r="A653" s="447"/>
      <c r="B653" s="187"/>
      <c r="C653" s="453" t="s">
        <v>1</v>
      </c>
      <c r="D653" s="453" t="s">
        <v>2761</v>
      </c>
      <c r="E653" s="185" t="s">
        <v>1</v>
      </c>
      <c r="F653" s="454">
        <v>0</v>
      </c>
      <c r="G653" s="447"/>
      <c r="H653" s="187"/>
    </row>
    <row r="654" spans="1:8" s="184" customFormat="1" ht="16.899999999999999" customHeight="1" x14ac:dyDescent="0.2">
      <c r="A654" s="447"/>
      <c r="B654" s="187"/>
      <c r="C654" s="453" t="s">
        <v>1</v>
      </c>
      <c r="D654" s="453" t="s">
        <v>2920</v>
      </c>
      <c r="E654" s="185" t="s">
        <v>1</v>
      </c>
      <c r="F654" s="454">
        <v>10.26</v>
      </c>
      <c r="G654" s="447"/>
      <c r="H654" s="187"/>
    </row>
    <row r="655" spans="1:8" s="184" customFormat="1" ht="16.899999999999999" customHeight="1" x14ac:dyDescent="0.2">
      <c r="A655" s="447"/>
      <c r="B655" s="187"/>
      <c r="C655" s="453" t="s">
        <v>1</v>
      </c>
      <c r="D655" s="453" t="s">
        <v>2921</v>
      </c>
      <c r="E655" s="185" t="s">
        <v>1</v>
      </c>
      <c r="F655" s="454">
        <v>0</v>
      </c>
      <c r="G655" s="447"/>
      <c r="H655" s="187"/>
    </row>
    <row r="656" spans="1:8" s="184" customFormat="1" ht="16.899999999999999" customHeight="1" x14ac:dyDescent="0.2">
      <c r="A656" s="447"/>
      <c r="B656" s="187"/>
      <c r="C656" s="453" t="s">
        <v>1</v>
      </c>
      <c r="D656" s="453" t="s">
        <v>2761</v>
      </c>
      <c r="E656" s="185" t="s">
        <v>1</v>
      </c>
      <c r="F656" s="454">
        <v>0</v>
      </c>
      <c r="G656" s="447"/>
      <c r="H656" s="187"/>
    </row>
    <row r="657" spans="1:8" s="184" customFormat="1" ht="16.899999999999999" customHeight="1" x14ac:dyDescent="0.2">
      <c r="A657" s="447"/>
      <c r="B657" s="187"/>
      <c r="C657" s="453" t="s">
        <v>1</v>
      </c>
      <c r="D657" s="453" t="s">
        <v>2922</v>
      </c>
      <c r="E657" s="185" t="s">
        <v>1</v>
      </c>
      <c r="F657" s="454">
        <v>59.875</v>
      </c>
      <c r="G657" s="447"/>
      <c r="H657" s="187"/>
    </row>
    <row r="658" spans="1:8" s="184" customFormat="1" ht="16.899999999999999" customHeight="1" x14ac:dyDescent="0.2">
      <c r="A658" s="447"/>
      <c r="B658" s="187"/>
      <c r="C658" s="453" t="s">
        <v>1</v>
      </c>
      <c r="D658" s="453" t="s">
        <v>2923</v>
      </c>
      <c r="E658" s="185" t="s">
        <v>1</v>
      </c>
      <c r="F658" s="454">
        <v>-7.2450000000000001</v>
      </c>
      <c r="G658" s="447"/>
      <c r="H658" s="187"/>
    </row>
    <row r="659" spans="1:8" s="184" customFormat="1" ht="16.899999999999999" customHeight="1" x14ac:dyDescent="0.2">
      <c r="A659" s="447"/>
      <c r="B659" s="187"/>
      <c r="C659" s="453" t="s">
        <v>1</v>
      </c>
      <c r="D659" s="453" t="s">
        <v>2910</v>
      </c>
      <c r="E659" s="185" t="s">
        <v>1</v>
      </c>
      <c r="F659" s="454">
        <v>43.253999999999998</v>
      </c>
      <c r="G659" s="447"/>
      <c r="H659" s="187"/>
    </row>
    <row r="660" spans="1:8" s="184" customFormat="1" ht="16.899999999999999" customHeight="1" x14ac:dyDescent="0.2">
      <c r="A660" s="447"/>
      <c r="B660" s="187"/>
      <c r="C660" s="453" t="s">
        <v>1</v>
      </c>
      <c r="D660" s="453" t="s">
        <v>2924</v>
      </c>
      <c r="E660" s="185" t="s">
        <v>1</v>
      </c>
      <c r="F660" s="454">
        <v>-10.302</v>
      </c>
      <c r="G660" s="447"/>
      <c r="H660" s="187"/>
    </row>
    <row r="661" spans="1:8" s="184" customFormat="1" ht="16.899999999999999" customHeight="1" x14ac:dyDescent="0.2">
      <c r="A661" s="447"/>
      <c r="B661" s="187"/>
      <c r="C661" s="453" t="s">
        <v>1</v>
      </c>
      <c r="D661" s="453" t="s">
        <v>2772</v>
      </c>
      <c r="E661" s="185" t="s">
        <v>1</v>
      </c>
      <c r="F661" s="454">
        <v>0</v>
      </c>
      <c r="G661" s="447"/>
      <c r="H661" s="187"/>
    </row>
    <row r="662" spans="1:8" s="184" customFormat="1" ht="16.899999999999999" customHeight="1" x14ac:dyDescent="0.2">
      <c r="A662" s="447"/>
      <c r="B662" s="187"/>
      <c r="C662" s="453" t="s">
        <v>1</v>
      </c>
      <c r="D662" s="453" t="s">
        <v>2925</v>
      </c>
      <c r="E662" s="185" t="s">
        <v>1</v>
      </c>
      <c r="F662" s="454">
        <v>47.304000000000002</v>
      </c>
      <c r="G662" s="447"/>
      <c r="H662" s="187"/>
    </row>
    <row r="663" spans="1:8" s="184" customFormat="1" ht="16.899999999999999" customHeight="1" x14ac:dyDescent="0.2">
      <c r="A663" s="447"/>
      <c r="B663" s="187"/>
      <c r="C663" s="453" t="s">
        <v>1</v>
      </c>
      <c r="D663" s="453" t="s">
        <v>2915</v>
      </c>
      <c r="E663" s="185" t="s">
        <v>1</v>
      </c>
      <c r="F663" s="454">
        <v>20.16</v>
      </c>
      <c r="G663" s="447"/>
      <c r="H663" s="187"/>
    </row>
    <row r="664" spans="1:8" s="184" customFormat="1" ht="16.899999999999999" customHeight="1" x14ac:dyDescent="0.2">
      <c r="A664" s="447"/>
      <c r="B664" s="187"/>
      <c r="C664" s="453" t="s">
        <v>1</v>
      </c>
      <c r="D664" s="453" t="s">
        <v>2783</v>
      </c>
      <c r="E664" s="185" t="s">
        <v>1</v>
      </c>
      <c r="F664" s="454">
        <v>0</v>
      </c>
      <c r="G664" s="447"/>
      <c r="H664" s="187"/>
    </row>
    <row r="665" spans="1:8" s="184" customFormat="1" ht="16.899999999999999" customHeight="1" x14ac:dyDescent="0.2">
      <c r="A665" s="447"/>
      <c r="B665" s="187"/>
      <c r="C665" s="453" t="s">
        <v>1</v>
      </c>
      <c r="D665" s="453" t="s">
        <v>2916</v>
      </c>
      <c r="E665" s="185" t="s">
        <v>1</v>
      </c>
      <c r="F665" s="454">
        <v>32.4</v>
      </c>
      <c r="G665" s="447"/>
      <c r="H665" s="187"/>
    </row>
    <row r="666" spans="1:8" s="184" customFormat="1" ht="16.899999999999999" customHeight="1" x14ac:dyDescent="0.2">
      <c r="A666" s="447"/>
      <c r="B666" s="187"/>
      <c r="C666" s="453" t="s">
        <v>1</v>
      </c>
      <c r="D666" s="453" t="s">
        <v>2917</v>
      </c>
      <c r="E666" s="185" t="s">
        <v>1</v>
      </c>
      <c r="F666" s="454">
        <v>-18.899999999999999</v>
      </c>
      <c r="G666" s="447"/>
      <c r="H666" s="187"/>
    </row>
    <row r="667" spans="1:8" s="184" customFormat="1" ht="16.899999999999999" customHeight="1" x14ac:dyDescent="0.2">
      <c r="A667" s="447"/>
      <c r="B667" s="187"/>
      <c r="C667" s="453" t="s">
        <v>1</v>
      </c>
      <c r="D667" s="453" t="s">
        <v>2918</v>
      </c>
      <c r="E667" s="185" t="s">
        <v>1</v>
      </c>
      <c r="F667" s="454">
        <v>3.621</v>
      </c>
      <c r="G667" s="447"/>
      <c r="H667" s="187"/>
    </row>
    <row r="668" spans="1:8" s="184" customFormat="1" ht="16.899999999999999" customHeight="1" x14ac:dyDescent="0.2">
      <c r="A668" s="447"/>
      <c r="B668" s="187"/>
      <c r="C668" s="453" t="s">
        <v>1</v>
      </c>
      <c r="D668" s="453" t="s">
        <v>2926</v>
      </c>
      <c r="E668" s="185" t="s">
        <v>1</v>
      </c>
      <c r="F668" s="454">
        <v>0</v>
      </c>
      <c r="G668" s="447"/>
      <c r="H668" s="187"/>
    </row>
    <row r="669" spans="1:8" s="184" customFormat="1" ht="16.899999999999999" customHeight="1" x14ac:dyDescent="0.2">
      <c r="A669" s="447"/>
      <c r="B669" s="187"/>
      <c r="C669" s="453" t="s">
        <v>1</v>
      </c>
      <c r="D669" s="453" t="s">
        <v>2761</v>
      </c>
      <c r="E669" s="185" t="s">
        <v>1</v>
      </c>
      <c r="F669" s="454">
        <v>0</v>
      </c>
      <c r="G669" s="447"/>
      <c r="H669" s="187"/>
    </row>
    <row r="670" spans="1:8" s="184" customFormat="1" ht="16.899999999999999" customHeight="1" x14ac:dyDescent="0.2">
      <c r="A670" s="447"/>
      <c r="B670" s="187"/>
      <c r="C670" s="453" t="s">
        <v>1</v>
      </c>
      <c r="D670" s="453" t="s">
        <v>2927</v>
      </c>
      <c r="E670" s="185" t="s">
        <v>1</v>
      </c>
      <c r="F670" s="454">
        <v>7.2619999999999996</v>
      </c>
      <c r="G670" s="447"/>
      <c r="H670" s="187"/>
    </row>
    <row r="671" spans="1:8" s="184" customFormat="1" ht="16.899999999999999" customHeight="1" x14ac:dyDescent="0.2">
      <c r="A671" s="447"/>
      <c r="B671" s="187"/>
      <c r="C671" s="453" t="s">
        <v>1</v>
      </c>
      <c r="D671" s="453" t="s">
        <v>2928</v>
      </c>
      <c r="E671" s="185" t="s">
        <v>1</v>
      </c>
      <c r="F671" s="454">
        <v>-0.98</v>
      </c>
      <c r="G671" s="447"/>
      <c r="H671" s="187"/>
    </row>
    <row r="672" spans="1:8" s="184" customFormat="1" ht="16.899999999999999" customHeight="1" x14ac:dyDescent="0.2">
      <c r="A672" s="447"/>
      <c r="B672" s="187"/>
      <c r="C672" s="453" t="s">
        <v>1</v>
      </c>
      <c r="D672" s="453" t="s">
        <v>2772</v>
      </c>
      <c r="E672" s="185" t="s">
        <v>1</v>
      </c>
      <c r="F672" s="454">
        <v>0</v>
      </c>
      <c r="G672" s="447"/>
      <c r="H672" s="187"/>
    </row>
    <row r="673" spans="1:8" s="184" customFormat="1" ht="16.899999999999999" customHeight="1" x14ac:dyDescent="0.2">
      <c r="A673" s="447"/>
      <c r="B673" s="187"/>
      <c r="C673" s="453" t="s">
        <v>1</v>
      </c>
      <c r="D673" s="453" t="s">
        <v>2929</v>
      </c>
      <c r="E673" s="185" t="s">
        <v>1</v>
      </c>
      <c r="F673" s="454">
        <v>7.8879999999999999</v>
      </c>
      <c r="G673" s="447"/>
      <c r="H673" s="187"/>
    </row>
    <row r="674" spans="1:8" s="184" customFormat="1" ht="16.899999999999999" customHeight="1" x14ac:dyDescent="0.2">
      <c r="A674" s="447"/>
      <c r="B674" s="187"/>
      <c r="C674" s="453" t="s">
        <v>1</v>
      </c>
      <c r="D674" s="453" t="s">
        <v>2930</v>
      </c>
      <c r="E674" s="185" t="s">
        <v>1</v>
      </c>
      <c r="F674" s="454">
        <v>107.58</v>
      </c>
      <c r="G674" s="447"/>
      <c r="H674" s="187"/>
    </row>
    <row r="675" spans="1:8" s="184" customFormat="1" ht="16.899999999999999" customHeight="1" x14ac:dyDescent="0.2">
      <c r="A675" s="447"/>
      <c r="B675" s="187"/>
      <c r="C675" s="453" t="s">
        <v>1</v>
      </c>
      <c r="D675" s="453" t="s">
        <v>2931</v>
      </c>
      <c r="E675" s="185" t="s">
        <v>1</v>
      </c>
      <c r="F675" s="454">
        <v>-24.75</v>
      </c>
      <c r="G675" s="447"/>
      <c r="H675" s="187"/>
    </row>
    <row r="676" spans="1:8" s="184" customFormat="1" ht="16.899999999999999" customHeight="1" x14ac:dyDescent="0.2">
      <c r="A676" s="447"/>
      <c r="B676" s="187"/>
      <c r="C676" s="453" t="s">
        <v>1</v>
      </c>
      <c r="D676" s="453" t="s">
        <v>2932</v>
      </c>
      <c r="E676" s="185" t="s">
        <v>1</v>
      </c>
      <c r="F676" s="454">
        <v>3.4</v>
      </c>
      <c r="G676" s="447"/>
      <c r="H676" s="187"/>
    </row>
    <row r="677" spans="1:8" s="184" customFormat="1" ht="16.899999999999999" customHeight="1" x14ac:dyDescent="0.2">
      <c r="A677" s="447"/>
      <c r="B677" s="187"/>
      <c r="C677" s="453" t="s">
        <v>1</v>
      </c>
      <c r="D677" s="453" t="s">
        <v>2933</v>
      </c>
      <c r="E677" s="185" t="s">
        <v>1</v>
      </c>
      <c r="F677" s="454">
        <v>-5.5</v>
      </c>
      <c r="G677" s="447"/>
      <c r="H677" s="187"/>
    </row>
    <row r="678" spans="1:8" s="184" customFormat="1" ht="16.899999999999999" customHeight="1" x14ac:dyDescent="0.2">
      <c r="A678" s="447"/>
      <c r="B678" s="187"/>
      <c r="C678" s="453" t="s">
        <v>1</v>
      </c>
      <c r="D678" s="453" t="s">
        <v>2934</v>
      </c>
      <c r="E678" s="185" t="s">
        <v>1</v>
      </c>
      <c r="F678" s="454">
        <v>-2.964</v>
      </c>
      <c r="G678" s="447"/>
      <c r="H678" s="187"/>
    </row>
    <row r="679" spans="1:8" s="184" customFormat="1" ht="16.899999999999999" customHeight="1" x14ac:dyDescent="0.2">
      <c r="A679" s="447"/>
      <c r="B679" s="187"/>
      <c r="C679" s="453" t="s">
        <v>1</v>
      </c>
      <c r="D679" s="453" t="s">
        <v>2783</v>
      </c>
      <c r="E679" s="185" t="s">
        <v>1</v>
      </c>
      <c r="F679" s="454">
        <v>0</v>
      </c>
      <c r="G679" s="447"/>
      <c r="H679" s="187"/>
    </row>
    <row r="680" spans="1:8" s="184" customFormat="1" ht="16.899999999999999" customHeight="1" x14ac:dyDescent="0.2">
      <c r="A680" s="447"/>
      <c r="B680" s="187"/>
      <c r="C680" s="453" t="s">
        <v>1</v>
      </c>
      <c r="D680" s="453" t="s">
        <v>2935</v>
      </c>
      <c r="E680" s="185" t="s">
        <v>1</v>
      </c>
      <c r="F680" s="454">
        <v>5.5</v>
      </c>
      <c r="G680" s="447"/>
      <c r="H680" s="187"/>
    </row>
    <row r="681" spans="1:8" s="184" customFormat="1" ht="16.899999999999999" customHeight="1" x14ac:dyDescent="0.2">
      <c r="A681" s="447"/>
      <c r="B681" s="187"/>
      <c r="C681" s="453" t="s">
        <v>1</v>
      </c>
      <c r="D681" s="453" t="s">
        <v>2936</v>
      </c>
      <c r="E681" s="185" t="s">
        <v>1</v>
      </c>
      <c r="F681" s="454">
        <v>0</v>
      </c>
      <c r="G681" s="447"/>
      <c r="H681" s="187"/>
    </row>
    <row r="682" spans="1:8" s="184" customFormat="1" ht="16.899999999999999" customHeight="1" x14ac:dyDescent="0.2">
      <c r="A682" s="447"/>
      <c r="B682" s="187"/>
      <c r="C682" s="453" t="s">
        <v>1</v>
      </c>
      <c r="D682" s="453" t="s">
        <v>2761</v>
      </c>
      <c r="E682" s="185" t="s">
        <v>1</v>
      </c>
      <c r="F682" s="454">
        <v>0</v>
      </c>
      <c r="G682" s="447"/>
      <c r="H682" s="187"/>
    </row>
    <row r="683" spans="1:8" s="184" customFormat="1" ht="16.899999999999999" customHeight="1" x14ac:dyDescent="0.2">
      <c r="A683" s="447"/>
      <c r="B683" s="187"/>
      <c r="C683" s="453" t="s">
        <v>1</v>
      </c>
      <c r="D683" s="453" t="s">
        <v>2865</v>
      </c>
      <c r="E683" s="185" t="s">
        <v>1</v>
      </c>
      <c r="F683" s="454">
        <v>3.6309999999999998</v>
      </c>
      <c r="G683" s="447"/>
      <c r="H683" s="187"/>
    </row>
    <row r="684" spans="1:8" s="184" customFormat="1" ht="16.899999999999999" customHeight="1" x14ac:dyDescent="0.2">
      <c r="A684" s="447"/>
      <c r="B684" s="187"/>
      <c r="C684" s="453" t="s">
        <v>1</v>
      </c>
      <c r="D684" s="453" t="s">
        <v>2866</v>
      </c>
      <c r="E684" s="185" t="s">
        <v>1</v>
      </c>
      <c r="F684" s="454">
        <v>-0.49</v>
      </c>
      <c r="G684" s="447"/>
      <c r="H684" s="187"/>
    </row>
    <row r="685" spans="1:8" s="184" customFormat="1" ht="16.899999999999999" customHeight="1" x14ac:dyDescent="0.2">
      <c r="A685" s="447"/>
      <c r="B685" s="187"/>
      <c r="C685" s="453" t="s">
        <v>1</v>
      </c>
      <c r="D685" s="453" t="s">
        <v>2772</v>
      </c>
      <c r="E685" s="185" t="s">
        <v>1</v>
      </c>
      <c r="F685" s="454">
        <v>0</v>
      </c>
      <c r="G685" s="447"/>
      <c r="H685" s="187"/>
    </row>
    <row r="686" spans="1:8" s="184" customFormat="1" ht="16.899999999999999" customHeight="1" x14ac:dyDescent="0.2">
      <c r="A686" s="447"/>
      <c r="B686" s="187"/>
      <c r="C686" s="453" t="s">
        <v>1</v>
      </c>
      <c r="D686" s="453" t="s">
        <v>2867</v>
      </c>
      <c r="E686" s="185" t="s">
        <v>1</v>
      </c>
      <c r="F686" s="454">
        <v>3.944</v>
      </c>
      <c r="G686" s="447"/>
      <c r="H686" s="187"/>
    </row>
    <row r="687" spans="1:8" s="184" customFormat="1" ht="16.899999999999999" customHeight="1" x14ac:dyDescent="0.2">
      <c r="A687" s="447"/>
      <c r="B687" s="187"/>
      <c r="C687" s="453" t="s">
        <v>1</v>
      </c>
      <c r="D687" s="453" t="s">
        <v>2937</v>
      </c>
      <c r="E687" s="185" t="s">
        <v>1</v>
      </c>
      <c r="F687" s="454">
        <v>47.595999999999997</v>
      </c>
      <c r="G687" s="447"/>
      <c r="H687" s="187"/>
    </row>
    <row r="688" spans="1:8" s="184" customFormat="1" ht="16.899999999999999" customHeight="1" x14ac:dyDescent="0.2">
      <c r="A688" s="447"/>
      <c r="B688" s="187"/>
      <c r="C688" s="453" t="s">
        <v>1</v>
      </c>
      <c r="D688" s="453" t="s">
        <v>2938</v>
      </c>
      <c r="E688" s="185" t="s">
        <v>1</v>
      </c>
      <c r="F688" s="454">
        <v>-12.375</v>
      </c>
      <c r="G688" s="447"/>
      <c r="H688" s="187"/>
    </row>
    <row r="689" spans="1:8" s="184" customFormat="1" ht="16.899999999999999" customHeight="1" x14ac:dyDescent="0.2">
      <c r="A689" s="447"/>
      <c r="B689" s="187"/>
      <c r="C689" s="453" t="s">
        <v>1</v>
      </c>
      <c r="D689" s="453" t="s">
        <v>2939</v>
      </c>
      <c r="E689" s="185" t="s">
        <v>1</v>
      </c>
      <c r="F689" s="454">
        <v>1.7</v>
      </c>
      <c r="G689" s="447"/>
      <c r="H689" s="187"/>
    </row>
    <row r="690" spans="1:8" s="184" customFormat="1" ht="16.899999999999999" customHeight="1" x14ac:dyDescent="0.2">
      <c r="A690" s="447"/>
      <c r="B690" s="187"/>
      <c r="C690" s="453" t="s">
        <v>1</v>
      </c>
      <c r="D690" s="453" t="s">
        <v>2869</v>
      </c>
      <c r="E690" s="185" t="s">
        <v>1</v>
      </c>
      <c r="F690" s="454">
        <v>-1.482</v>
      </c>
      <c r="G690" s="447"/>
      <c r="H690" s="187"/>
    </row>
    <row r="691" spans="1:8" s="184" customFormat="1" ht="16.899999999999999" customHeight="1" x14ac:dyDescent="0.2">
      <c r="A691" s="447"/>
      <c r="B691" s="187"/>
      <c r="C691" s="453" t="s">
        <v>1</v>
      </c>
      <c r="D691" s="453" t="s">
        <v>2940</v>
      </c>
      <c r="E691" s="185" t="s">
        <v>1</v>
      </c>
      <c r="F691" s="454">
        <v>0</v>
      </c>
      <c r="G691" s="447"/>
      <c r="H691" s="187"/>
    </row>
    <row r="692" spans="1:8" s="184" customFormat="1" ht="16.899999999999999" customHeight="1" x14ac:dyDescent="0.2">
      <c r="A692" s="447"/>
      <c r="B692" s="187"/>
      <c r="C692" s="453" t="s">
        <v>1</v>
      </c>
      <c r="D692" s="453" t="s">
        <v>2941</v>
      </c>
      <c r="E692" s="185" t="s">
        <v>1</v>
      </c>
      <c r="F692" s="454">
        <v>1388.758</v>
      </c>
      <c r="G692" s="447"/>
      <c r="H692" s="187"/>
    </row>
    <row r="693" spans="1:8" s="184" customFormat="1" ht="16.899999999999999" customHeight="1" x14ac:dyDescent="0.2">
      <c r="A693" s="447"/>
      <c r="B693" s="187"/>
      <c r="C693" s="453" t="s">
        <v>1</v>
      </c>
      <c r="D693" s="453" t="s">
        <v>2942</v>
      </c>
      <c r="E693" s="185" t="s">
        <v>1</v>
      </c>
      <c r="F693" s="454">
        <v>0</v>
      </c>
      <c r="G693" s="447"/>
      <c r="H693" s="187"/>
    </row>
    <row r="694" spans="1:8" s="184" customFormat="1" ht="16.899999999999999" customHeight="1" x14ac:dyDescent="0.2">
      <c r="A694" s="447"/>
      <c r="B694" s="187"/>
      <c r="C694" s="453" t="s">
        <v>1</v>
      </c>
      <c r="D694" s="453" t="s">
        <v>2943</v>
      </c>
      <c r="E694" s="185" t="s">
        <v>1</v>
      </c>
      <c r="F694" s="454">
        <v>199.01599999999999</v>
      </c>
      <c r="G694" s="447"/>
      <c r="H694" s="187"/>
    </row>
    <row r="695" spans="1:8" s="184" customFormat="1" ht="16.899999999999999" customHeight="1" x14ac:dyDescent="0.2">
      <c r="A695" s="447"/>
      <c r="B695" s="187"/>
      <c r="C695" s="453" t="s">
        <v>2758</v>
      </c>
      <c r="D695" s="453" t="s">
        <v>2418</v>
      </c>
      <c r="E695" s="185" t="s">
        <v>1</v>
      </c>
      <c r="F695" s="454">
        <v>8955.3819999999996</v>
      </c>
      <c r="G695" s="447"/>
      <c r="H695" s="187"/>
    </row>
    <row r="696" spans="1:8" s="184" customFormat="1" ht="16.899999999999999" customHeight="1" x14ac:dyDescent="0.2">
      <c r="A696" s="447"/>
      <c r="B696" s="187"/>
      <c r="C696" s="455" t="s">
        <v>2558</v>
      </c>
      <c r="D696" s="447"/>
      <c r="E696" s="447"/>
      <c r="F696" s="447"/>
      <c r="G696" s="447"/>
      <c r="H696" s="187"/>
    </row>
    <row r="697" spans="1:8" s="184" customFormat="1" ht="16.899999999999999" customHeight="1" x14ac:dyDescent="0.2">
      <c r="A697" s="447"/>
      <c r="B697" s="187"/>
      <c r="C697" s="453" t="s">
        <v>1185</v>
      </c>
      <c r="D697" s="453" t="s">
        <v>1186</v>
      </c>
      <c r="E697" s="185" t="s">
        <v>168</v>
      </c>
      <c r="F697" s="454">
        <v>8955.3819999999996</v>
      </c>
      <c r="G697" s="447"/>
      <c r="H697" s="187"/>
    </row>
    <row r="698" spans="1:8" s="184" customFormat="1" ht="22.5" x14ac:dyDescent="0.2">
      <c r="A698" s="447"/>
      <c r="B698" s="187"/>
      <c r="C698" s="453" t="s">
        <v>1188</v>
      </c>
      <c r="D698" s="453" t="s">
        <v>1189</v>
      </c>
      <c r="E698" s="185" t="s">
        <v>168</v>
      </c>
      <c r="F698" s="454">
        <v>8864.5030000000006</v>
      </c>
      <c r="G698" s="447"/>
      <c r="H698" s="187"/>
    </row>
    <row r="699" spans="1:8" s="184" customFormat="1" ht="16.899999999999999" customHeight="1" x14ac:dyDescent="0.2">
      <c r="A699" s="447"/>
      <c r="B699" s="187"/>
      <c r="C699" s="449" t="s">
        <v>2944</v>
      </c>
      <c r="D699" s="450" t="s">
        <v>1</v>
      </c>
      <c r="E699" s="451" t="s">
        <v>1</v>
      </c>
      <c r="F699" s="452">
        <v>90.879000000000005</v>
      </c>
      <c r="G699" s="447"/>
      <c r="H699" s="187"/>
    </row>
    <row r="700" spans="1:8" s="184" customFormat="1" ht="16.899999999999999" customHeight="1" x14ac:dyDescent="0.2">
      <c r="A700" s="447"/>
      <c r="B700" s="187"/>
      <c r="C700" s="453" t="s">
        <v>1</v>
      </c>
      <c r="D700" s="453" t="s">
        <v>2825</v>
      </c>
      <c r="E700" s="185" t="s">
        <v>1</v>
      </c>
      <c r="F700" s="454">
        <v>0</v>
      </c>
      <c r="G700" s="447"/>
      <c r="H700" s="187"/>
    </row>
    <row r="701" spans="1:8" s="184" customFormat="1" ht="16.899999999999999" customHeight="1" x14ac:dyDescent="0.2">
      <c r="A701" s="447"/>
      <c r="B701" s="187"/>
      <c r="C701" s="453" t="s">
        <v>1</v>
      </c>
      <c r="D701" s="453" t="s">
        <v>2761</v>
      </c>
      <c r="E701" s="185" t="s">
        <v>1</v>
      </c>
      <c r="F701" s="454">
        <v>0</v>
      </c>
      <c r="G701" s="447"/>
      <c r="H701" s="187"/>
    </row>
    <row r="702" spans="1:8" s="184" customFormat="1" ht="16.899999999999999" customHeight="1" x14ac:dyDescent="0.2">
      <c r="A702" s="447"/>
      <c r="B702" s="187"/>
      <c r="C702" s="453" t="s">
        <v>1</v>
      </c>
      <c r="D702" s="453" t="s">
        <v>2826</v>
      </c>
      <c r="E702" s="185" t="s">
        <v>1</v>
      </c>
      <c r="F702" s="454">
        <v>23.792000000000002</v>
      </c>
      <c r="G702" s="447"/>
      <c r="H702" s="187"/>
    </row>
    <row r="703" spans="1:8" s="184" customFormat="1" ht="16.899999999999999" customHeight="1" x14ac:dyDescent="0.2">
      <c r="A703" s="447"/>
      <c r="B703" s="187"/>
      <c r="C703" s="453" t="s">
        <v>1</v>
      </c>
      <c r="D703" s="453" t="s">
        <v>2827</v>
      </c>
      <c r="E703" s="185" t="s">
        <v>1</v>
      </c>
      <c r="F703" s="454">
        <v>3.98</v>
      </c>
      <c r="G703" s="447"/>
      <c r="H703" s="187"/>
    </row>
    <row r="704" spans="1:8" s="184" customFormat="1" ht="16.899999999999999" customHeight="1" x14ac:dyDescent="0.2">
      <c r="A704" s="447"/>
      <c r="B704" s="187"/>
      <c r="C704" s="453" t="s">
        <v>1</v>
      </c>
      <c r="D704" s="453" t="s">
        <v>2828</v>
      </c>
      <c r="E704" s="185" t="s">
        <v>1</v>
      </c>
      <c r="F704" s="454">
        <v>-5.05</v>
      </c>
      <c r="G704" s="447"/>
      <c r="H704" s="187"/>
    </row>
    <row r="705" spans="1:8" s="184" customFormat="1" ht="16.899999999999999" customHeight="1" x14ac:dyDescent="0.2">
      <c r="A705" s="447"/>
      <c r="B705" s="187"/>
      <c r="C705" s="453" t="s">
        <v>1</v>
      </c>
      <c r="D705" s="453" t="s">
        <v>2831</v>
      </c>
      <c r="E705" s="185" t="s">
        <v>1</v>
      </c>
      <c r="F705" s="454">
        <v>0</v>
      </c>
      <c r="G705" s="447"/>
      <c r="H705" s="187"/>
    </row>
    <row r="706" spans="1:8" s="184" customFormat="1" ht="16.899999999999999" customHeight="1" x14ac:dyDescent="0.2">
      <c r="A706" s="447"/>
      <c r="B706" s="187"/>
      <c r="C706" s="453" t="s">
        <v>1</v>
      </c>
      <c r="D706" s="453" t="s">
        <v>2761</v>
      </c>
      <c r="E706" s="185" t="s">
        <v>1</v>
      </c>
      <c r="F706" s="454">
        <v>0</v>
      </c>
      <c r="G706" s="447"/>
      <c r="H706" s="187"/>
    </row>
    <row r="707" spans="1:8" s="184" customFormat="1" ht="16.899999999999999" customHeight="1" x14ac:dyDescent="0.2">
      <c r="A707" s="447"/>
      <c r="B707" s="187"/>
      <c r="C707" s="453" t="s">
        <v>1</v>
      </c>
      <c r="D707" s="453" t="s">
        <v>2832</v>
      </c>
      <c r="E707" s="185" t="s">
        <v>1</v>
      </c>
      <c r="F707" s="454">
        <v>49.231000000000002</v>
      </c>
      <c r="G707" s="447"/>
      <c r="H707" s="187"/>
    </row>
    <row r="708" spans="1:8" s="184" customFormat="1" ht="16.899999999999999" customHeight="1" x14ac:dyDescent="0.2">
      <c r="A708" s="447"/>
      <c r="B708" s="187"/>
      <c r="C708" s="453" t="s">
        <v>1</v>
      </c>
      <c r="D708" s="453" t="s">
        <v>2833</v>
      </c>
      <c r="E708" s="185" t="s">
        <v>1</v>
      </c>
      <c r="F708" s="454">
        <v>22.562000000000001</v>
      </c>
      <c r="G708" s="447"/>
      <c r="H708" s="187"/>
    </row>
    <row r="709" spans="1:8" s="184" customFormat="1" ht="16.899999999999999" customHeight="1" x14ac:dyDescent="0.2">
      <c r="A709" s="447"/>
      <c r="B709" s="187"/>
      <c r="C709" s="453" t="s">
        <v>1</v>
      </c>
      <c r="D709" s="453" t="s">
        <v>2834</v>
      </c>
      <c r="E709" s="185" t="s">
        <v>1</v>
      </c>
      <c r="F709" s="454">
        <v>-3.6360000000000001</v>
      </c>
      <c r="G709" s="447"/>
      <c r="H709" s="187"/>
    </row>
    <row r="710" spans="1:8" s="184" customFormat="1" ht="16.899999999999999" customHeight="1" x14ac:dyDescent="0.2">
      <c r="A710" s="447"/>
      <c r="B710" s="187"/>
      <c r="C710" s="453" t="s">
        <v>2944</v>
      </c>
      <c r="D710" s="453" t="s">
        <v>2418</v>
      </c>
      <c r="E710" s="185" t="s">
        <v>1</v>
      </c>
      <c r="F710" s="454">
        <v>90.879000000000005</v>
      </c>
      <c r="G710" s="447"/>
      <c r="H710" s="187"/>
    </row>
    <row r="711" spans="1:8" s="184" customFormat="1" ht="16.899999999999999" customHeight="1" x14ac:dyDescent="0.2">
      <c r="A711" s="447"/>
      <c r="B711" s="187"/>
      <c r="C711" s="455" t="s">
        <v>2558</v>
      </c>
      <c r="D711" s="447"/>
      <c r="E711" s="447"/>
      <c r="F711" s="447"/>
      <c r="G711" s="447"/>
      <c r="H711" s="187"/>
    </row>
    <row r="712" spans="1:8" s="184" customFormat="1" ht="22.5" x14ac:dyDescent="0.2">
      <c r="A712" s="447"/>
      <c r="B712" s="187"/>
      <c r="C712" s="453" t="s">
        <v>1190</v>
      </c>
      <c r="D712" s="453" t="s">
        <v>1191</v>
      </c>
      <c r="E712" s="185" t="s">
        <v>168</v>
      </c>
      <c r="F712" s="454">
        <v>90.879000000000005</v>
      </c>
      <c r="G712" s="447"/>
      <c r="H712" s="187"/>
    </row>
    <row r="713" spans="1:8" s="184" customFormat="1" ht="22.5" x14ac:dyDescent="0.2">
      <c r="A713" s="447"/>
      <c r="B713" s="187"/>
      <c r="C713" s="453" t="s">
        <v>1188</v>
      </c>
      <c r="D713" s="453" t="s">
        <v>1189</v>
      </c>
      <c r="E713" s="185" t="s">
        <v>168</v>
      </c>
      <c r="F713" s="454">
        <v>8864.5030000000006</v>
      </c>
      <c r="G713" s="447"/>
      <c r="H713" s="187"/>
    </row>
    <row r="714" spans="1:8" s="184" customFormat="1" ht="16.899999999999999" customHeight="1" x14ac:dyDescent="0.2">
      <c r="A714" s="447"/>
      <c r="B714" s="187"/>
      <c r="C714" s="449" t="s">
        <v>2945</v>
      </c>
      <c r="D714" s="450" t="s">
        <v>1</v>
      </c>
      <c r="E714" s="451" t="s">
        <v>1</v>
      </c>
      <c r="F714" s="452">
        <v>464.69</v>
      </c>
      <c r="G714" s="447"/>
      <c r="H714" s="187"/>
    </row>
    <row r="715" spans="1:8" s="184" customFormat="1" ht="16.899999999999999" customHeight="1" x14ac:dyDescent="0.2">
      <c r="A715" s="447"/>
      <c r="B715" s="187"/>
      <c r="C715" s="453" t="s">
        <v>1</v>
      </c>
      <c r="D715" s="453" t="s">
        <v>2702</v>
      </c>
      <c r="E715" s="185" t="s">
        <v>1</v>
      </c>
      <c r="F715" s="454">
        <v>0</v>
      </c>
      <c r="G715" s="447"/>
      <c r="H715" s="187"/>
    </row>
    <row r="716" spans="1:8" s="184" customFormat="1" ht="16.899999999999999" customHeight="1" x14ac:dyDescent="0.2">
      <c r="A716" s="447"/>
      <c r="B716" s="187"/>
      <c r="C716" s="453" t="s">
        <v>1</v>
      </c>
      <c r="D716" s="453" t="s">
        <v>2760</v>
      </c>
      <c r="E716" s="185" t="s">
        <v>1</v>
      </c>
      <c r="F716" s="454">
        <v>0</v>
      </c>
      <c r="G716" s="447"/>
      <c r="H716" s="187"/>
    </row>
    <row r="717" spans="1:8" s="184" customFormat="1" ht="16.899999999999999" customHeight="1" x14ac:dyDescent="0.2">
      <c r="A717" s="447"/>
      <c r="B717" s="187"/>
      <c r="C717" s="453" t="s">
        <v>1</v>
      </c>
      <c r="D717" s="453" t="s">
        <v>2768</v>
      </c>
      <c r="E717" s="185" t="s">
        <v>1</v>
      </c>
      <c r="F717" s="454">
        <v>0</v>
      </c>
      <c r="G717" s="447"/>
      <c r="H717" s="187"/>
    </row>
    <row r="718" spans="1:8" s="184" customFormat="1" ht="16.899999999999999" customHeight="1" x14ac:dyDescent="0.2">
      <c r="A718" s="447"/>
      <c r="B718" s="187"/>
      <c r="C718" s="453" t="s">
        <v>1</v>
      </c>
      <c r="D718" s="453" t="s">
        <v>2769</v>
      </c>
      <c r="E718" s="185" t="s">
        <v>1</v>
      </c>
      <c r="F718" s="454">
        <v>86.4</v>
      </c>
      <c r="G718" s="447"/>
      <c r="H718" s="187"/>
    </row>
    <row r="719" spans="1:8" s="184" customFormat="1" ht="16.899999999999999" customHeight="1" x14ac:dyDescent="0.2">
      <c r="A719" s="447"/>
      <c r="B719" s="187"/>
      <c r="C719" s="453" t="s">
        <v>1</v>
      </c>
      <c r="D719" s="453" t="s">
        <v>2770</v>
      </c>
      <c r="E719" s="185" t="s">
        <v>1</v>
      </c>
      <c r="F719" s="454">
        <v>-50.4</v>
      </c>
      <c r="G719" s="447"/>
      <c r="H719" s="187"/>
    </row>
    <row r="720" spans="1:8" s="184" customFormat="1" ht="16.899999999999999" customHeight="1" x14ac:dyDescent="0.2">
      <c r="A720" s="447"/>
      <c r="B720" s="187"/>
      <c r="C720" s="453" t="s">
        <v>1</v>
      </c>
      <c r="D720" s="453" t="s">
        <v>2771</v>
      </c>
      <c r="E720" s="185" t="s">
        <v>1</v>
      </c>
      <c r="F720" s="454">
        <v>9.6560000000000006</v>
      </c>
      <c r="G720" s="447"/>
      <c r="H720" s="187"/>
    </row>
    <row r="721" spans="1:8" s="184" customFormat="1" ht="16.899999999999999" customHeight="1" x14ac:dyDescent="0.2">
      <c r="A721" s="447"/>
      <c r="B721" s="187"/>
      <c r="C721" s="453" t="s">
        <v>1</v>
      </c>
      <c r="D721" s="453" t="s">
        <v>2776</v>
      </c>
      <c r="E721" s="185" t="s">
        <v>1</v>
      </c>
      <c r="F721" s="454">
        <v>0</v>
      </c>
      <c r="G721" s="447"/>
      <c r="H721" s="187"/>
    </row>
    <row r="722" spans="1:8" s="184" customFormat="1" ht="16.899999999999999" customHeight="1" x14ac:dyDescent="0.2">
      <c r="A722" s="447"/>
      <c r="B722" s="187"/>
      <c r="C722" s="453" t="s">
        <v>1</v>
      </c>
      <c r="D722" s="453" t="s">
        <v>2783</v>
      </c>
      <c r="E722" s="185" t="s">
        <v>1</v>
      </c>
      <c r="F722" s="454">
        <v>0</v>
      </c>
      <c r="G722" s="447"/>
      <c r="H722" s="187"/>
    </row>
    <row r="723" spans="1:8" s="184" customFormat="1" ht="16.899999999999999" customHeight="1" x14ac:dyDescent="0.2">
      <c r="A723" s="447"/>
      <c r="B723" s="187"/>
      <c r="C723" s="453" t="s">
        <v>1</v>
      </c>
      <c r="D723" s="453" t="s">
        <v>2784</v>
      </c>
      <c r="E723" s="185" t="s">
        <v>1</v>
      </c>
      <c r="F723" s="454">
        <v>43.2</v>
      </c>
      <c r="G723" s="447"/>
      <c r="H723" s="187"/>
    </row>
    <row r="724" spans="1:8" s="184" customFormat="1" ht="16.899999999999999" customHeight="1" x14ac:dyDescent="0.2">
      <c r="A724" s="447"/>
      <c r="B724" s="187"/>
      <c r="C724" s="453" t="s">
        <v>1</v>
      </c>
      <c r="D724" s="453" t="s">
        <v>2785</v>
      </c>
      <c r="E724" s="185" t="s">
        <v>1</v>
      </c>
      <c r="F724" s="454">
        <v>-25.2</v>
      </c>
      <c r="G724" s="447"/>
      <c r="H724" s="187"/>
    </row>
    <row r="725" spans="1:8" s="184" customFormat="1" ht="16.899999999999999" customHeight="1" x14ac:dyDescent="0.2">
      <c r="A725" s="447"/>
      <c r="B725" s="187"/>
      <c r="C725" s="453" t="s">
        <v>1</v>
      </c>
      <c r="D725" s="453" t="s">
        <v>2786</v>
      </c>
      <c r="E725" s="185" t="s">
        <v>1</v>
      </c>
      <c r="F725" s="454">
        <v>4.8280000000000003</v>
      </c>
      <c r="G725" s="447"/>
      <c r="H725" s="187"/>
    </row>
    <row r="726" spans="1:8" s="184" customFormat="1" ht="16.899999999999999" customHeight="1" x14ac:dyDescent="0.2">
      <c r="A726" s="447"/>
      <c r="B726" s="187"/>
      <c r="C726" s="453" t="s">
        <v>1</v>
      </c>
      <c r="D726" s="453" t="s">
        <v>2793</v>
      </c>
      <c r="E726" s="185" t="s">
        <v>1</v>
      </c>
      <c r="F726" s="454">
        <v>0</v>
      </c>
      <c r="G726" s="447"/>
      <c r="H726" s="187"/>
    </row>
    <row r="727" spans="1:8" s="184" customFormat="1" ht="16.899999999999999" customHeight="1" x14ac:dyDescent="0.2">
      <c r="A727" s="447"/>
      <c r="B727" s="187"/>
      <c r="C727" s="453" t="s">
        <v>1</v>
      </c>
      <c r="D727" s="453" t="s">
        <v>2783</v>
      </c>
      <c r="E727" s="185" t="s">
        <v>1</v>
      </c>
      <c r="F727" s="454">
        <v>0</v>
      </c>
      <c r="G727" s="447"/>
      <c r="H727" s="187"/>
    </row>
    <row r="728" spans="1:8" s="184" customFormat="1" ht="16.899999999999999" customHeight="1" x14ac:dyDescent="0.2">
      <c r="A728" s="447"/>
      <c r="B728" s="187"/>
      <c r="C728" s="453" t="s">
        <v>1</v>
      </c>
      <c r="D728" s="453" t="s">
        <v>2794</v>
      </c>
      <c r="E728" s="185" t="s">
        <v>1</v>
      </c>
      <c r="F728" s="454">
        <v>15.965999999999999</v>
      </c>
      <c r="G728" s="447"/>
      <c r="H728" s="187"/>
    </row>
    <row r="729" spans="1:8" s="184" customFormat="1" ht="16.899999999999999" customHeight="1" x14ac:dyDescent="0.2">
      <c r="A729" s="447"/>
      <c r="B729" s="187"/>
      <c r="C729" s="453" t="s">
        <v>1</v>
      </c>
      <c r="D729" s="453" t="s">
        <v>2795</v>
      </c>
      <c r="E729" s="185" t="s">
        <v>1</v>
      </c>
      <c r="F729" s="454">
        <v>-7.1159999999999997</v>
      </c>
      <c r="G729" s="447"/>
      <c r="H729" s="187"/>
    </row>
    <row r="730" spans="1:8" s="184" customFormat="1" ht="16.899999999999999" customHeight="1" x14ac:dyDescent="0.2">
      <c r="A730" s="447"/>
      <c r="B730" s="187"/>
      <c r="C730" s="453" t="s">
        <v>1</v>
      </c>
      <c r="D730" s="453" t="s">
        <v>2797</v>
      </c>
      <c r="E730" s="185" t="s">
        <v>1</v>
      </c>
      <c r="F730" s="454">
        <v>0</v>
      </c>
      <c r="G730" s="447"/>
      <c r="H730" s="187"/>
    </row>
    <row r="731" spans="1:8" s="184" customFormat="1" ht="16.899999999999999" customHeight="1" x14ac:dyDescent="0.2">
      <c r="A731" s="447"/>
      <c r="B731" s="187"/>
      <c r="C731" s="453" t="s">
        <v>1</v>
      </c>
      <c r="D731" s="453" t="s">
        <v>2783</v>
      </c>
      <c r="E731" s="185" t="s">
        <v>1</v>
      </c>
      <c r="F731" s="454">
        <v>0</v>
      </c>
      <c r="G731" s="447"/>
      <c r="H731" s="187"/>
    </row>
    <row r="732" spans="1:8" s="184" customFormat="1" ht="16.899999999999999" customHeight="1" x14ac:dyDescent="0.2">
      <c r="A732" s="447"/>
      <c r="B732" s="187"/>
      <c r="C732" s="453" t="s">
        <v>1</v>
      </c>
      <c r="D732" s="453" t="s">
        <v>2798</v>
      </c>
      <c r="E732" s="185" t="s">
        <v>1</v>
      </c>
      <c r="F732" s="454">
        <v>7.3440000000000003</v>
      </c>
      <c r="G732" s="447"/>
      <c r="H732" s="187"/>
    </row>
    <row r="733" spans="1:8" s="184" customFormat="1" ht="16.899999999999999" customHeight="1" x14ac:dyDescent="0.2">
      <c r="A733" s="447"/>
      <c r="B733" s="187"/>
      <c r="C733" s="453" t="s">
        <v>1</v>
      </c>
      <c r="D733" s="453" t="s">
        <v>2799</v>
      </c>
      <c r="E733" s="185" t="s">
        <v>1</v>
      </c>
      <c r="F733" s="454">
        <v>-3.18</v>
      </c>
      <c r="G733" s="447"/>
      <c r="H733" s="187"/>
    </row>
    <row r="734" spans="1:8" s="184" customFormat="1" ht="16.899999999999999" customHeight="1" x14ac:dyDescent="0.2">
      <c r="A734" s="447"/>
      <c r="B734" s="187"/>
      <c r="C734" s="453" t="s">
        <v>1</v>
      </c>
      <c r="D734" s="453" t="s">
        <v>2806</v>
      </c>
      <c r="E734" s="185" t="s">
        <v>1</v>
      </c>
      <c r="F734" s="454">
        <v>0</v>
      </c>
      <c r="G734" s="447"/>
      <c r="H734" s="187"/>
    </row>
    <row r="735" spans="1:8" s="184" customFormat="1" ht="16.899999999999999" customHeight="1" x14ac:dyDescent="0.2">
      <c r="A735" s="447"/>
      <c r="B735" s="187"/>
      <c r="C735" s="453" t="s">
        <v>1</v>
      </c>
      <c r="D735" s="453" t="s">
        <v>2783</v>
      </c>
      <c r="E735" s="185" t="s">
        <v>1</v>
      </c>
      <c r="F735" s="454">
        <v>0</v>
      </c>
      <c r="G735" s="447"/>
      <c r="H735" s="187"/>
    </row>
    <row r="736" spans="1:8" s="184" customFormat="1" ht="16.899999999999999" customHeight="1" x14ac:dyDescent="0.2">
      <c r="A736" s="447"/>
      <c r="B736" s="187"/>
      <c r="C736" s="453" t="s">
        <v>1</v>
      </c>
      <c r="D736" s="453" t="s">
        <v>2812</v>
      </c>
      <c r="E736" s="185" t="s">
        <v>1</v>
      </c>
      <c r="F736" s="454">
        <v>4.95</v>
      </c>
      <c r="G736" s="447"/>
      <c r="H736" s="187"/>
    </row>
    <row r="737" spans="1:8" s="184" customFormat="1" ht="16.899999999999999" customHeight="1" x14ac:dyDescent="0.2">
      <c r="A737" s="447"/>
      <c r="B737" s="187"/>
      <c r="C737" s="453" t="s">
        <v>1</v>
      </c>
      <c r="D737" s="453" t="s">
        <v>2813</v>
      </c>
      <c r="E737" s="185" t="s">
        <v>1</v>
      </c>
      <c r="F737" s="454">
        <v>19.417999999999999</v>
      </c>
      <c r="G737" s="447"/>
      <c r="H737" s="187"/>
    </row>
    <row r="738" spans="1:8" s="184" customFormat="1" ht="16.899999999999999" customHeight="1" x14ac:dyDescent="0.2">
      <c r="A738" s="447"/>
      <c r="B738" s="187"/>
      <c r="C738" s="453" t="s">
        <v>1</v>
      </c>
      <c r="D738" s="453" t="s">
        <v>2814</v>
      </c>
      <c r="E738" s="185" t="s">
        <v>1</v>
      </c>
      <c r="F738" s="454">
        <v>-5.28</v>
      </c>
      <c r="G738" s="447"/>
      <c r="H738" s="187"/>
    </row>
    <row r="739" spans="1:8" s="184" customFormat="1" ht="16.899999999999999" customHeight="1" x14ac:dyDescent="0.2">
      <c r="A739" s="447"/>
      <c r="B739" s="187"/>
      <c r="C739" s="453" t="s">
        <v>1</v>
      </c>
      <c r="D739" s="453" t="s">
        <v>2817</v>
      </c>
      <c r="E739" s="185" t="s">
        <v>1</v>
      </c>
      <c r="F739" s="454">
        <v>0</v>
      </c>
      <c r="G739" s="447"/>
      <c r="H739" s="187"/>
    </row>
    <row r="740" spans="1:8" s="184" customFormat="1" ht="16.899999999999999" customHeight="1" x14ac:dyDescent="0.2">
      <c r="A740" s="447"/>
      <c r="B740" s="187"/>
      <c r="C740" s="453" t="s">
        <v>1</v>
      </c>
      <c r="D740" s="453" t="s">
        <v>2783</v>
      </c>
      <c r="E740" s="185" t="s">
        <v>1</v>
      </c>
      <c r="F740" s="454">
        <v>0</v>
      </c>
      <c r="G740" s="447"/>
      <c r="H740" s="187"/>
    </row>
    <row r="741" spans="1:8" s="184" customFormat="1" ht="16.899999999999999" customHeight="1" x14ac:dyDescent="0.2">
      <c r="A741" s="447"/>
      <c r="B741" s="187"/>
      <c r="C741" s="453" t="s">
        <v>1</v>
      </c>
      <c r="D741" s="453" t="s">
        <v>2820</v>
      </c>
      <c r="E741" s="185" t="s">
        <v>1</v>
      </c>
      <c r="F741" s="454">
        <v>1.56</v>
      </c>
      <c r="G741" s="447"/>
      <c r="H741" s="187"/>
    </row>
    <row r="742" spans="1:8" s="184" customFormat="1" ht="16.899999999999999" customHeight="1" x14ac:dyDescent="0.2">
      <c r="A742" s="447"/>
      <c r="B742" s="187"/>
      <c r="C742" s="453" t="s">
        <v>1</v>
      </c>
      <c r="D742" s="453" t="s">
        <v>2821</v>
      </c>
      <c r="E742" s="185" t="s">
        <v>1</v>
      </c>
      <c r="F742" s="454">
        <v>0</v>
      </c>
      <c r="G742" s="447"/>
      <c r="H742" s="187"/>
    </row>
    <row r="743" spans="1:8" s="184" customFormat="1" ht="16.899999999999999" customHeight="1" x14ac:dyDescent="0.2">
      <c r="A743" s="447"/>
      <c r="B743" s="187"/>
      <c r="C743" s="453" t="s">
        <v>1</v>
      </c>
      <c r="D743" s="453" t="s">
        <v>2783</v>
      </c>
      <c r="E743" s="185" t="s">
        <v>1</v>
      </c>
      <c r="F743" s="454">
        <v>0</v>
      </c>
      <c r="G743" s="447"/>
      <c r="H743" s="187"/>
    </row>
    <row r="744" spans="1:8" s="184" customFormat="1" ht="16.899999999999999" customHeight="1" x14ac:dyDescent="0.2">
      <c r="A744" s="447"/>
      <c r="B744" s="187"/>
      <c r="C744" s="453" t="s">
        <v>1</v>
      </c>
      <c r="D744" s="453" t="s">
        <v>2823</v>
      </c>
      <c r="E744" s="185" t="s">
        <v>1</v>
      </c>
      <c r="F744" s="454">
        <v>3.9</v>
      </c>
      <c r="G744" s="447"/>
      <c r="H744" s="187"/>
    </row>
    <row r="745" spans="1:8" s="184" customFormat="1" ht="16.899999999999999" customHeight="1" x14ac:dyDescent="0.2">
      <c r="A745" s="447"/>
      <c r="B745" s="187"/>
      <c r="C745" s="453" t="s">
        <v>1</v>
      </c>
      <c r="D745" s="453" t="s">
        <v>2824</v>
      </c>
      <c r="E745" s="185" t="s">
        <v>1</v>
      </c>
      <c r="F745" s="454">
        <v>-2.052</v>
      </c>
      <c r="G745" s="447"/>
      <c r="H745" s="187"/>
    </row>
    <row r="746" spans="1:8" s="184" customFormat="1" ht="16.899999999999999" customHeight="1" x14ac:dyDescent="0.2">
      <c r="A746" s="447"/>
      <c r="B746" s="187"/>
      <c r="C746" s="453" t="s">
        <v>1</v>
      </c>
      <c r="D746" s="453" t="s">
        <v>2946</v>
      </c>
      <c r="E746" s="185" t="s">
        <v>1</v>
      </c>
      <c r="F746" s="454">
        <v>0</v>
      </c>
      <c r="G746" s="447"/>
      <c r="H746" s="187"/>
    </row>
    <row r="747" spans="1:8" s="184" customFormat="1" ht="16.899999999999999" customHeight="1" x14ac:dyDescent="0.2">
      <c r="A747" s="447"/>
      <c r="B747" s="187"/>
      <c r="C747" s="453" t="s">
        <v>1</v>
      </c>
      <c r="D747" s="453" t="s">
        <v>2783</v>
      </c>
      <c r="E747" s="185" t="s">
        <v>1</v>
      </c>
      <c r="F747" s="454">
        <v>0</v>
      </c>
      <c r="G747" s="447"/>
      <c r="H747" s="187"/>
    </row>
    <row r="748" spans="1:8" s="184" customFormat="1" ht="16.899999999999999" customHeight="1" x14ac:dyDescent="0.2">
      <c r="A748" s="447"/>
      <c r="B748" s="187"/>
      <c r="C748" s="453" t="s">
        <v>1</v>
      </c>
      <c r="D748" s="453" t="s">
        <v>2838</v>
      </c>
      <c r="E748" s="185" t="s">
        <v>1</v>
      </c>
      <c r="F748" s="454">
        <v>10.62</v>
      </c>
      <c r="G748" s="447"/>
      <c r="H748" s="187"/>
    </row>
    <row r="749" spans="1:8" s="184" customFormat="1" ht="16.899999999999999" customHeight="1" x14ac:dyDescent="0.2">
      <c r="A749" s="447"/>
      <c r="B749" s="187"/>
      <c r="C749" s="453" t="s">
        <v>1</v>
      </c>
      <c r="D749" s="453" t="s">
        <v>2839</v>
      </c>
      <c r="E749" s="185" t="s">
        <v>1</v>
      </c>
      <c r="F749" s="454">
        <v>-3.3250000000000002</v>
      </c>
      <c r="G749" s="447"/>
      <c r="H749" s="187"/>
    </row>
    <row r="750" spans="1:8" s="184" customFormat="1" ht="16.899999999999999" customHeight="1" x14ac:dyDescent="0.2">
      <c r="A750" s="447"/>
      <c r="B750" s="187"/>
      <c r="C750" s="453" t="s">
        <v>1</v>
      </c>
      <c r="D750" s="453" t="s">
        <v>2840</v>
      </c>
      <c r="E750" s="185" t="s">
        <v>1</v>
      </c>
      <c r="F750" s="454">
        <v>0.91800000000000004</v>
      </c>
      <c r="G750" s="447"/>
      <c r="H750" s="187"/>
    </row>
    <row r="751" spans="1:8" s="184" customFormat="1" ht="16.899999999999999" customHeight="1" x14ac:dyDescent="0.2">
      <c r="A751" s="447"/>
      <c r="B751" s="187"/>
      <c r="C751" s="453" t="s">
        <v>1</v>
      </c>
      <c r="D751" s="453" t="s">
        <v>2841</v>
      </c>
      <c r="E751" s="185" t="s">
        <v>1</v>
      </c>
      <c r="F751" s="454">
        <v>0</v>
      </c>
      <c r="G751" s="447"/>
      <c r="H751" s="187"/>
    </row>
    <row r="752" spans="1:8" s="184" customFormat="1" ht="16.899999999999999" customHeight="1" x14ac:dyDescent="0.2">
      <c r="A752" s="447"/>
      <c r="B752" s="187"/>
      <c r="C752" s="453" t="s">
        <v>1</v>
      </c>
      <c r="D752" s="453" t="s">
        <v>2783</v>
      </c>
      <c r="E752" s="185" t="s">
        <v>1</v>
      </c>
      <c r="F752" s="454">
        <v>0</v>
      </c>
      <c r="G752" s="447"/>
      <c r="H752" s="187"/>
    </row>
    <row r="753" spans="1:8" s="184" customFormat="1" ht="16.899999999999999" customHeight="1" x14ac:dyDescent="0.2">
      <c r="A753" s="447"/>
      <c r="B753" s="187"/>
      <c r="C753" s="453" t="s">
        <v>1</v>
      </c>
      <c r="D753" s="453" t="s">
        <v>2849</v>
      </c>
      <c r="E753" s="185" t="s">
        <v>1</v>
      </c>
      <c r="F753" s="454">
        <v>10.35</v>
      </c>
      <c r="G753" s="447"/>
      <c r="H753" s="187"/>
    </row>
    <row r="754" spans="1:8" s="184" customFormat="1" ht="16.899999999999999" customHeight="1" x14ac:dyDescent="0.2">
      <c r="A754" s="447"/>
      <c r="B754" s="187"/>
      <c r="C754" s="453" t="s">
        <v>1</v>
      </c>
      <c r="D754" s="453" t="s">
        <v>2850</v>
      </c>
      <c r="E754" s="185" t="s">
        <v>1</v>
      </c>
      <c r="F754" s="454">
        <v>-3.42</v>
      </c>
      <c r="G754" s="447"/>
      <c r="H754" s="187"/>
    </row>
    <row r="755" spans="1:8" s="184" customFormat="1" ht="16.899999999999999" customHeight="1" x14ac:dyDescent="0.2">
      <c r="A755" s="447"/>
      <c r="B755" s="187"/>
      <c r="C755" s="453" t="s">
        <v>1</v>
      </c>
      <c r="D755" s="453" t="s">
        <v>2851</v>
      </c>
      <c r="E755" s="185" t="s">
        <v>1</v>
      </c>
      <c r="F755" s="454">
        <v>0.93500000000000005</v>
      </c>
      <c r="G755" s="447"/>
      <c r="H755" s="187"/>
    </row>
    <row r="756" spans="1:8" s="184" customFormat="1" ht="16.899999999999999" customHeight="1" x14ac:dyDescent="0.2">
      <c r="A756" s="447"/>
      <c r="B756" s="187"/>
      <c r="C756" s="453" t="s">
        <v>1</v>
      </c>
      <c r="D756" s="453" t="s">
        <v>2852</v>
      </c>
      <c r="E756" s="185" t="s">
        <v>1</v>
      </c>
      <c r="F756" s="454">
        <v>0.20499999999999999</v>
      </c>
      <c r="G756" s="447"/>
      <c r="H756" s="187"/>
    </row>
    <row r="757" spans="1:8" s="184" customFormat="1" ht="16.899999999999999" customHeight="1" x14ac:dyDescent="0.2">
      <c r="A757" s="447"/>
      <c r="B757" s="187"/>
      <c r="C757" s="453" t="s">
        <v>1</v>
      </c>
      <c r="D757" s="453" t="s">
        <v>2853</v>
      </c>
      <c r="E757" s="185" t="s">
        <v>1</v>
      </c>
      <c r="F757" s="454">
        <v>0</v>
      </c>
      <c r="G757" s="447"/>
      <c r="H757" s="187"/>
    </row>
    <row r="758" spans="1:8" s="184" customFormat="1" ht="16.899999999999999" customHeight="1" x14ac:dyDescent="0.2">
      <c r="A758" s="447"/>
      <c r="B758" s="187"/>
      <c r="C758" s="453" t="s">
        <v>1</v>
      </c>
      <c r="D758" s="453" t="s">
        <v>2783</v>
      </c>
      <c r="E758" s="185" t="s">
        <v>1</v>
      </c>
      <c r="F758" s="454">
        <v>0</v>
      </c>
      <c r="G758" s="447"/>
      <c r="H758" s="187"/>
    </row>
    <row r="759" spans="1:8" s="184" customFormat="1" ht="16.899999999999999" customHeight="1" x14ac:dyDescent="0.2">
      <c r="A759" s="447"/>
      <c r="B759" s="187"/>
      <c r="C759" s="453" t="s">
        <v>1</v>
      </c>
      <c r="D759" s="453" t="s">
        <v>2861</v>
      </c>
      <c r="E759" s="185" t="s">
        <v>1</v>
      </c>
      <c r="F759" s="454">
        <v>21.6</v>
      </c>
      <c r="G759" s="447"/>
      <c r="H759" s="187"/>
    </row>
    <row r="760" spans="1:8" s="184" customFormat="1" ht="16.899999999999999" customHeight="1" x14ac:dyDescent="0.2">
      <c r="A760" s="447"/>
      <c r="B760" s="187"/>
      <c r="C760" s="453" t="s">
        <v>1</v>
      </c>
      <c r="D760" s="453" t="s">
        <v>2862</v>
      </c>
      <c r="E760" s="185" t="s">
        <v>1</v>
      </c>
      <c r="F760" s="454">
        <v>-12.6</v>
      </c>
      <c r="G760" s="447"/>
      <c r="H760" s="187"/>
    </row>
    <row r="761" spans="1:8" s="184" customFormat="1" ht="16.899999999999999" customHeight="1" x14ac:dyDescent="0.2">
      <c r="A761" s="447"/>
      <c r="B761" s="187"/>
      <c r="C761" s="453" t="s">
        <v>1</v>
      </c>
      <c r="D761" s="453" t="s">
        <v>2863</v>
      </c>
      <c r="E761" s="185" t="s">
        <v>1</v>
      </c>
      <c r="F761" s="454">
        <v>2.4140000000000001</v>
      </c>
      <c r="G761" s="447"/>
      <c r="H761" s="187"/>
    </row>
    <row r="762" spans="1:8" s="184" customFormat="1" ht="16.899999999999999" customHeight="1" x14ac:dyDescent="0.2">
      <c r="A762" s="447"/>
      <c r="B762" s="187"/>
      <c r="C762" s="453" t="s">
        <v>1</v>
      </c>
      <c r="D762" s="453" t="s">
        <v>2864</v>
      </c>
      <c r="E762" s="185" t="s">
        <v>1</v>
      </c>
      <c r="F762" s="454">
        <v>0</v>
      </c>
      <c r="G762" s="447"/>
      <c r="H762" s="187"/>
    </row>
    <row r="763" spans="1:8" s="184" customFormat="1" ht="16.899999999999999" customHeight="1" x14ac:dyDescent="0.2">
      <c r="A763" s="447"/>
      <c r="B763" s="187"/>
      <c r="C763" s="453" t="s">
        <v>1</v>
      </c>
      <c r="D763" s="453" t="s">
        <v>2783</v>
      </c>
      <c r="E763" s="185" t="s">
        <v>1</v>
      </c>
      <c r="F763" s="454">
        <v>0</v>
      </c>
      <c r="G763" s="447"/>
      <c r="H763" s="187"/>
    </row>
    <row r="764" spans="1:8" s="184" customFormat="1" ht="16.899999999999999" customHeight="1" x14ac:dyDescent="0.2">
      <c r="A764" s="447"/>
      <c r="B764" s="187"/>
      <c r="C764" s="453" t="s">
        <v>1</v>
      </c>
      <c r="D764" s="453" t="s">
        <v>2873</v>
      </c>
      <c r="E764" s="185" t="s">
        <v>1</v>
      </c>
      <c r="F764" s="454">
        <v>2.2000000000000002</v>
      </c>
      <c r="G764" s="447"/>
      <c r="H764" s="187"/>
    </row>
    <row r="765" spans="1:8" s="184" customFormat="1" ht="16.899999999999999" customHeight="1" x14ac:dyDescent="0.2">
      <c r="A765" s="447"/>
      <c r="B765" s="187"/>
      <c r="C765" s="453" t="s">
        <v>1</v>
      </c>
      <c r="D765" s="453" t="s">
        <v>2874</v>
      </c>
      <c r="E765" s="185" t="s">
        <v>1</v>
      </c>
      <c r="F765" s="454">
        <v>0</v>
      </c>
      <c r="G765" s="447"/>
      <c r="H765" s="187"/>
    </row>
    <row r="766" spans="1:8" s="184" customFormat="1" ht="16.899999999999999" customHeight="1" x14ac:dyDescent="0.2">
      <c r="A766" s="447"/>
      <c r="B766" s="187"/>
      <c r="C766" s="453" t="s">
        <v>1</v>
      </c>
      <c r="D766" s="453" t="s">
        <v>2760</v>
      </c>
      <c r="E766" s="185" t="s">
        <v>1</v>
      </c>
      <c r="F766" s="454">
        <v>0</v>
      </c>
      <c r="G766" s="447"/>
      <c r="H766" s="187"/>
    </row>
    <row r="767" spans="1:8" s="184" customFormat="1" ht="16.899999999999999" customHeight="1" x14ac:dyDescent="0.2">
      <c r="A767" s="447"/>
      <c r="B767" s="187"/>
      <c r="C767" s="453" t="s">
        <v>1</v>
      </c>
      <c r="D767" s="453" t="s">
        <v>2768</v>
      </c>
      <c r="E767" s="185" t="s">
        <v>1</v>
      </c>
      <c r="F767" s="454">
        <v>0</v>
      </c>
      <c r="G767" s="447"/>
      <c r="H767" s="187"/>
    </row>
    <row r="768" spans="1:8" s="184" customFormat="1" ht="16.899999999999999" customHeight="1" x14ac:dyDescent="0.2">
      <c r="A768" s="447"/>
      <c r="B768" s="187"/>
      <c r="C768" s="453" t="s">
        <v>1</v>
      </c>
      <c r="D768" s="453" t="s">
        <v>2881</v>
      </c>
      <c r="E768" s="185" t="s">
        <v>1</v>
      </c>
      <c r="F768" s="454">
        <v>421.2</v>
      </c>
      <c r="G768" s="447"/>
      <c r="H768" s="187"/>
    </row>
    <row r="769" spans="1:8" s="184" customFormat="1" ht="16.899999999999999" customHeight="1" x14ac:dyDescent="0.2">
      <c r="A769" s="447"/>
      <c r="B769" s="187"/>
      <c r="C769" s="453" t="s">
        <v>1</v>
      </c>
      <c r="D769" s="453" t="s">
        <v>2882</v>
      </c>
      <c r="E769" s="185" t="s">
        <v>1</v>
      </c>
      <c r="F769" s="454">
        <v>-245.7</v>
      </c>
      <c r="G769" s="447"/>
      <c r="H769" s="187"/>
    </row>
    <row r="770" spans="1:8" s="184" customFormat="1" ht="16.899999999999999" customHeight="1" x14ac:dyDescent="0.2">
      <c r="A770" s="447"/>
      <c r="B770" s="187"/>
      <c r="C770" s="453" t="s">
        <v>1</v>
      </c>
      <c r="D770" s="453" t="s">
        <v>2883</v>
      </c>
      <c r="E770" s="185" t="s">
        <v>1</v>
      </c>
      <c r="F770" s="454">
        <v>47.073</v>
      </c>
      <c r="G770" s="447"/>
      <c r="H770" s="187"/>
    </row>
    <row r="771" spans="1:8" s="184" customFormat="1" ht="16.899999999999999" customHeight="1" x14ac:dyDescent="0.2">
      <c r="A771" s="447"/>
      <c r="B771" s="187"/>
      <c r="C771" s="453" t="s">
        <v>1</v>
      </c>
      <c r="D771" s="453" t="s">
        <v>2776</v>
      </c>
      <c r="E771" s="185" t="s">
        <v>1</v>
      </c>
      <c r="F771" s="454">
        <v>0</v>
      </c>
      <c r="G771" s="447"/>
      <c r="H771" s="187"/>
    </row>
    <row r="772" spans="1:8" s="184" customFormat="1" ht="16.899999999999999" customHeight="1" x14ac:dyDescent="0.2">
      <c r="A772" s="447"/>
      <c r="B772" s="187"/>
      <c r="C772" s="453" t="s">
        <v>1</v>
      </c>
      <c r="D772" s="453" t="s">
        <v>2783</v>
      </c>
      <c r="E772" s="185" t="s">
        <v>1</v>
      </c>
      <c r="F772" s="454">
        <v>0</v>
      </c>
      <c r="G772" s="447"/>
      <c r="H772" s="187"/>
    </row>
    <row r="773" spans="1:8" s="184" customFormat="1" ht="16.899999999999999" customHeight="1" x14ac:dyDescent="0.2">
      <c r="A773" s="447"/>
      <c r="B773" s="187"/>
      <c r="C773" s="453" t="s">
        <v>1</v>
      </c>
      <c r="D773" s="453" t="s">
        <v>2893</v>
      </c>
      <c r="E773" s="185" t="s">
        <v>1</v>
      </c>
      <c r="F773" s="454">
        <v>129.6</v>
      </c>
      <c r="G773" s="447"/>
      <c r="H773" s="187"/>
    </row>
    <row r="774" spans="1:8" s="184" customFormat="1" ht="16.899999999999999" customHeight="1" x14ac:dyDescent="0.2">
      <c r="A774" s="447"/>
      <c r="B774" s="187"/>
      <c r="C774" s="453" t="s">
        <v>1</v>
      </c>
      <c r="D774" s="453" t="s">
        <v>2894</v>
      </c>
      <c r="E774" s="185" t="s">
        <v>1</v>
      </c>
      <c r="F774" s="454">
        <v>-75.599999999999994</v>
      </c>
      <c r="G774" s="447"/>
      <c r="H774" s="187"/>
    </row>
    <row r="775" spans="1:8" s="184" customFormat="1" ht="16.899999999999999" customHeight="1" x14ac:dyDescent="0.2">
      <c r="A775" s="447"/>
      <c r="B775" s="187"/>
      <c r="C775" s="453" t="s">
        <v>1</v>
      </c>
      <c r="D775" s="453" t="s">
        <v>2895</v>
      </c>
      <c r="E775" s="185" t="s">
        <v>1</v>
      </c>
      <c r="F775" s="454">
        <v>14.484</v>
      </c>
      <c r="G775" s="447"/>
      <c r="H775" s="187"/>
    </row>
    <row r="776" spans="1:8" s="184" customFormat="1" ht="16.899999999999999" customHeight="1" x14ac:dyDescent="0.2">
      <c r="A776" s="447"/>
      <c r="B776" s="187"/>
      <c r="C776" s="453" t="s">
        <v>1</v>
      </c>
      <c r="D776" s="453" t="s">
        <v>2908</v>
      </c>
      <c r="E776" s="185" t="s">
        <v>1</v>
      </c>
      <c r="F776" s="454">
        <v>0</v>
      </c>
      <c r="G776" s="447"/>
      <c r="H776" s="187"/>
    </row>
    <row r="777" spans="1:8" s="184" customFormat="1" ht="16.899999999999999" customHeight="1" x14ac:dyDescent="0.2">
      <c r="A777" s="447"/>
      <c r="B777" s="187"/>
      <c r="C777" s="453" t="s">
        <v>1</v>
      </c>
      <c r="D777" s="453" t="s">
        <v>2783</v>
      </c>
      <c r="E777" s="185" t="s">
        <v>1</v>
      </c>
      <c r="F777" s="454">
        <v>0</v>
      </c>
      <c r="G777" s="447"/>
      <c r="H777" s="187"/>
    </row>
    <row r="778" spans="1:8" s="184" customFormat="1" ht="16.899999999999999" customHeight="1" x14ac:dyDescent="0.2">
      <c r="A778" s="447"/>
      <c r="B778" s="187"/>
      <c r="C778" s="453" t="s">
        <v>1</v>
      </c>
      <c r="D778" s="453" t="s">
        <v>2916</v>
      </c>
      <c r="E778" s="185" t="s">
        <v>1</v>
      </c>
      <c r="F778" s="454">
        <v>32.4</v>
      </c>
      <c r="G778" s="447"/>
      <c r="H778" s="187"/>
    </row>
    <row r="779" spans="1:8" s="184" customFormat="1" ht="16.899999999999999" customHeight="1" x14ac:dyDescent="0.2">
      <c r="A779" s="447"/>
      <c r="B779" s="187"/>
      <c r="C779" s="453" t="s">
        <v>1</v>
      </c>
      <c r="D779" s="453" t="s">
        <v>2917</v>
      </c>
      <c r="E779" s="185" t="s">
        <v>1</v>
      </c>
      <c r="F779" s="454">
        <v>-18.899999999999999</v>
      </c>
      <c r="G779" s="447"/>
      <c r="H779" s="187"/>
    </row>
    <row r="780" spans="1:8" s="184" customFormat="1" ht="16.899999999999999" customHeight="1" x14ac:dyDescent="0.2">
      <c r="A780" s="447"/>
      <c r="B780" s="187"/>
      <c r="C780" s="453" t="s">
        <v>1</v>
      </c>
      <c r="D780" s="453" t="s">
        <v>2918</v>
      </c>
      <c r="E780" s="185" t="s">
        <v>1</v>
      </c>
      <c r="F780" s="454">
        <v>3.621</v>
      </c>
      <c r="G780" s="447"/>
      <c r="H780" s="187"/>
    </row>
    <row r="781" spans="1:8" s="184" customFormat="1" ht="16.899999999999999" customHeight="1" x14ac:dyDescent="0.2">
      <c r="A781" s="447"/>
      <c r="B781" s="187"/>
      <c r="C781" s="453" t="s">
        <v>1</v>
      </c>
      <c r="D781" s="453" t="s">
        <v>2921</v>
      </c>
      <c r="E781" s="185" t="s">
        <v>1</v>
      </c>
      <c r="F781" s="454">
        <v>0</v>
      </c>
      <c r="G781" s="447"/>
      <c r="H781" s="187"/>
    </row>
    <row r="782" spans="1:8" s="184" customFormat="1" ht="16.899999999999999" customHeight="1" x14ac:dyDescent="0.2">
      <c r="A782" s="447"/>
      <c r="B782" s="187"/>
      <c r="C782" s="453" t="s">
        <v>1</v>
      </c>
      <c r="D782" s="453" t="s">
        <v>2783</v>
      </c>
      <c r="E782" s="185" t="s">
        <v>1</v>
      </c>
      <c r="F782" s="454">
        <v>0</v>
      </c>
      <c r="G782" s="447"/>
      <c r="H782" s="187"/>
    </row>
    <row r="783" spans="1:8" s="184" customFormat="1" ht="16.899999999999999" customHeight="1" x14ac:dyDescent="0.2">
      <c r="A783" s="447"/>
      <c r="B783" s="187"/>
      <c r="C783" s="453" t="s">
        <v>1</v>
      </c>
      <c r="D783" s="453" t="s">
        <v>2916</v>
      </c>
      <c r="E783" s="185" t="s">
        <v>1</v>
      </c>
      <c r="F783" s="454">
        <v>32.4</v>
      </c>
      <c r="G783" s="447"/>
      <c r="H783" s="187"/>
    </row>
    <row r="784" spans="1:8" s="184" customFormat="1" ht="16.899999999999999" customHeight="1" x14ac:dyDescent="0.2">
      <c r="A784" s="447"/>
      <c r="B784" s="187"/>
      <c r="C784" s="453" t="s">
        <v>1</v>
      </c>
      <c r="D784" s="453" t="s">
        <v>2917</v>
      </c>
      <c r="E784" s="185" t="s">
        <v>1</v>
      </c>
      <c r="F784" s="454">
        <v>-18.899999999999999</v>
      </c>
      <c r="G784" s="447"/>
      <c r="H784" s="187"/>
    </row>
    <row r="785" spans="1:8" s="184" customFormat="1" ht="16.899999999999999" customHeight="1" x14ac:dyDescent="0.2">
      <c r="A785" s="447"/>
      <c r="B785" s="187"/>
      <c r="C785" s="453" t="s">
        <v>1</v>
      </c>
      <c r="D785" s="453" t="s">
        <v>2918</v>
      </c>
      <c r="E785" s="185" t="s">
        <v>1</v>
      </c>
      <c r="F785" s="454">
        <v>3.621</v>
      </c>
      <c r="G785" s="447"/>
      <c r="H785" s="187"/>
    </row>
    <row r="786" spans="1:8" s="184" customFormat="1" ht="16.899999999999999" customHeight="1" x14ac:dyDescent="0.2">
      <c r="A786" s="447"/>
      <c r="B786" s="187"/>
      <c r="C786" s="453" t="s">
        <v>1</v>
      </c>
      <c r="D786" s="453" t="s">
        <v>2926</v>
      </c>
      <c r="E786" s="185" t="s">
        <v>1</v>
      </c>
      <c r="F786" s="454">
        <v>0</v>
      </c>
      <c r="G786" s="447"/>
      <c r="H786" s="187"/>
    </row>
    <row r="787" spans="1:8" s="184" customFormat="1" ht="16.899999999999999" customHeight="1" x14ac:dyDescent="0.2">
      <c r="A787" s="447"/>
      <c r="B787" s="187"/>
      <c r="C787" s="453" t="s">
        <v>1</v>
      </c>
      <c r="D787" s="453" t="s">
        <v>2783</v>
      </c>
      <c r="E787" s="185" t="s">
        <v>1</v>
      </c>
      <c r="F787" s="454">
        <v>0</v>
      </c>
      <c r="G787" s="447"/>
      <c r="H787" s="187"/>
    </row>
    <row r="788" spans="1:8" s="184" customFormat="1" ht="16.899999999999999" customHeight="1" x14ac:dyDescent="0.2">
      <c r="A788" s="447"/>
      <c r="B788" s="187"/>
      <c r="C788" s="453" t="s">
        <v>1</v>
      </c>
      <c r="D788" s="453" t="s">
        <v>2935</v>
      </c>
      <c r="E788" s="185" t="s">
        <v>1</v>
      </c>
      <c r="F788" s="454">
        <v>5.5</v>
      </c>
      <c r="G788" s="447"/>
      <c r="H788" s="187"/>
    </row>
    <row r="789" spans="1:8" s="184" customFormat="1" ht="16.899999999999999" customHeight="1" x14ac:dyDescent="0.2">
      <c r="A789" s="447"/>
      <c r="B789" s="187"/>
      <c r="C789" s="453" t="s">
        <v>2945</v>
      </c>
      <c r="D789" s="453" t="s">
        <v>2418</v>
      </c>
      <c r="E789" s="185" t="s">
        <v>1</v>
      </c>
      <c r="F789" s="454">
        <v>464.69</v>
      </c>
      <c r="G789" s="447"/>
      <c r="H789" s="187"/>
    </row>
    <row r="790" spans="1:8" s="184" customFormat="1" ht="16.899999999999999" customHeight="1" x14ac:dyDescent="0.2">
      <c r="A790" s="447"/>
      <c r="B790" s="187"/>
      <c r="C790" s="455" t="s">
        <v>2558</v>
      </c>
      <c r="D790" s="447"/>
      <c r="E790" s="447"/>
      <c r="F790" s="447"/>
      <c r="G790" s="447"/>
      <c r="H790" s="187"/>
    </row>
    <row r="791" spans="1:8" s="184" customFormat="1" ht="16.899999999999999" customHeight="1" x14ac:dyDescent="0.2">
      <c r="A791" s="447"/>
      <c r="B791" s="187"/>
      <c r="C791" s="453" t="s">
        <v>855</v>
      </c>
      <c r="D791" s="453" t="s">
        <v>856</v>
      </c>
      <c r="E791" s="185" t="s">
        <v>168</v>
      </c>
      <c r="F791" s="454">
        <v>464.69</v>
      </c>
      <c r="G791" s="447"/>
      <c r="H791" s="187"/>
    </row>
    <row r="792" spans="1:8" s="184" customFormat="1" ht="16.899999999999999" customHeight="1" x14ac:dyDescent="0.2">
      <c r="A792" s="447"/>
      <c r="B792" s="187"/>
      <c r="C792" s="453" t="s">
        <v>853</v>
      </c>
      <c r="D792" s="453" t="s">
        <v>854</v>
      </c>
      <c r="E792" s="185" t="s">
        <v>168</v>
      </c>
      <c r="F792" s="454">
        <v>1838.2639999999999</v>
      </c>
      <c r="G792" s="447"/>
      <c r="H792" s="187"/>
    </row>
    <row r="793" spans="1:8" s="184" customFormat="1" ht="16.899999999999999" customHeight="1" x14ac:dyDescent="0.2">
      <c r="A793" s="447"/>
      <c r="B793" s="187"/>
      <c r="C793" s="449" t="s">
        <v>2947</v>
      </c>
      <c r="D793" s="450" t="s">
        <v>1</v>
      </c>
      <c r="E793" s="451" t="s">
        <v>1</v>
      </c>
      <c r="F793" s="452">
        <v>266.22000000000003</v>
      </c>
      <c r="G793" s="447"/>
      <c r="H793" s="187"/>
    </row>
    <row r="794" spans="1:8" s="184" customFormat="1" ht="16.899999999999999" customHeight="1" x14ac:dyDescent="0.2">
      <c r="A794" s="447"/>
      <c r="B794" s="187"/>
      <c r="C794" s="453" t="s">
        <v>1</v>
      </c>
      <c r="D794" s="453" t="s">
        <v>2702</v>
      </c>
      <c r="E794" s="185" t="s">
        <v>1</v>
      </c>
      <c r="F794" s="454">
        <v>0</v>
      </c>
      <c r="G794" s="447"/>
      <c r="H794" s="187"/>
    </row>
    <row r="795" spans="1:8" s="184" customFormat="1" ht="16.899999999999999" customHeight="1" x14ac:dyDescent="0.2">
      <c r="A795" s="447"/>
      <c r="B795" s="187"/>
      <c r="C795" s="453" t="s">
        <v>1</v>
      </c>
      <c r="D795" s="453" t="s">
        <v>2948</v>
      </c>
      <c r="E795" s="185" t="s">
        <v>1</v>
      </c>
      <c r="F795" s="454">
        <v>28.215</v>
      </c>
      <c r="G795" s="447"/>
      <c r="H795" s="187"/>
    </row>
    <row r="796" spans="1:8" s="184" customFormat="1" ht="16.899999999999999" customHeight="1" x14ac:dyDescent="0.2">
      <c r="A796" s="447"/>
      <c r="B796" s="187"/>
      <c r="C796" s="453" t="s">
        <v>1</v>
      </c>
      <c r="D796" s="453" t="s">
        <v>2949</v>
      </c>
      <c r="E796" s="185" t="s">
        <v>1</v>
      </c>
      <c r="F796" s="454">
        <v>28.215</v>
      </c>
      <c r="G796" s="447"/>
      <c r="H796" s="187"/>
    </row>
    <row r="797" spans="1:8" s="184" customFormat="1" ht="16.899999999999999" customHeight="1" x14ac:dyDescent="0.2">
      <c r="A797" s="447"/>
      <c r="B797" s="187"/>
      <c r="C797" s="453" t="s">
        <v>1</v>
      </c>
      <c r="D797" s="453" t="s">
        <v>2705</v>
      </c>
      <c r="E797" s="185" t="s">
        <v>1</v>
      </c>
      <c r="F797" s="454">
        <v>0</v>
      </c>
      <c r="G797" s="447"/>
      <c r="H797" s="187"/>
    </row>
    <row r="798" spans="1:8" s="184" customFormat="1" ht="16.899999999999999" customHeight="1" x14ac:dyDescent="0.2">
      <c r="A798" s="447"/>
      <c r="B798" s="187"/>
      <c r="C798" s="453" t="s">
        <v>1</v>
      </c>
      <c r="D798" s="453" t="s">
        <v>2950</v>
      </c>
      <c r="E798" s="185" t="s">
        <v>1</v>
      </c>
      <c r="F798" s="454">
        <v>34.965000000000003</v>
      </c>
      <c r="G798" s="447"/>
      <c r="H798" s="187"/>
    </row>
    <row r="799" spans="1:8" s="184" customFormat="1" ht="16.899999999999999" customHeight="1" x14ac:dyDescent="0.2">
      <c r="A799" s="447"/>
      <c r="B799" s="187"/>
      <c r="C799" s="453" t="s">
        <v>1</v>
      </c>
      <c r="D799" s="453" t="s">
        <v>2951</v>
      </c>
      <c r="E799" s="185" t="s">
        <v>1</v>
      </c>
      <c r="F799" s="454">
        <v>34.965000000000003</v>
      </c>
      <c r="G799" s="447"/>
      <c r="H799" s="187"/>
    </row>
    <row r="800" spans="1:8" s="184" customFormat="1" ht="16.899999999999999" customHeight="1" x14ac:dyDescent="0.2">
      <c r="A800" s="447"/>
      <c r="B800" s="187"/>
      <c r="C800" s="453" t="s">
        <v>1</v>
      </c>
      <c r="D800" s="453" t="s">
        <v>2708</v>
      </c>
      <c r="E800" s="185" t="s">
        <v>1</v>
      </c>
      <c r="F800" s="454">
        <v>0</v>
      </c>
      <c r="G800" s="447"/>
      <c r="H800" s="187"/>
    </row>
    <row r="801" spans="1:8" s="184" customFormat="1" ht="16.899999999999999" customHeight="1" x14ac:dyDescent="0.2">
      <c r="A801" s="447"/>
      <c r="B801" s="187"/>
      <c r="C801" s="453" t="s">
        <v>1</v>
      </c>
      <c r="D801" s="453" t="s">
        <v>2950</v>
      </c>
      <c r="E801" s="185" t="s">
        <v>1</v>
      </c>
      <c r="F801" s="454">
        <v>34.965000000000003</v>
      </c>
      <c r="G801" s="447"/>
      <c r="H801" s="187"/>
    </row>
    <row r="802" spans="1:8" s="184" customFormat="1" ht="16.899999999999999" customHeight="1" x14ac:dyDescent="0.2">
      <c r="A802" s="447"/>
      <c r="B802" s="187"/>
      <c r="C802" s="453" t="s">
        <v>1</v>
      </c>
      <c r="D802" s="453" t="s">
        <v>2951</v>
      </c>
      <c r="E802" s="185" t="s">
        <v>1</v>
      </c>
      <c r="F802" s="454">
        <v>34.965000000000003</v>
      </c>
      <c r="G802" s="447"/>
      <c r="H802" s="187"/>
    </row>
    <row r="803" spans="1:8" s="184" customFormat="1" ht="16.899999999999999" customHeight="1" x14ac:dyDescent="0.2">
      <c r="A803" s="447"/>
      <c r="B803" s="187"/>
      <c r="C803" s="453" t="s">
        <v>1</v>
      </c>
      <c r="D803" s="453" t="s">
        <v>2709</v>
      </c>
      <c r="E803" s="185" t="s">
        <v>1</v>
      </c>
      <c r="F803" s="454">
        <v>0</v>
      </c>
      <c r="G803" s="447"/>
      <c r="H803" s="187"/>
    </row>
    <row r="804" spans="1:8" s="184" customFormat="1" ht="16.899999999999999" customHeight="1" x14ac:dyDescent="0.2">
      <c r="A804" s="447"/>
      <c r="B804" s="187"/>
      <c r="C804" s="453" t="s">
        <v>1</v>
      </c>
      <c r="D804" s="453" t="s">
        <v>2950</v>
      </c>
      <c r="E804" s="185" t="s">
        <v>1</v>
      </c>
      <c r="F804" s="454">
        <v>34.965000000000003</v>
      </c>
      <c r="G804" s="447"/>
      <c r="H804" s="187"/>
    </row>
    <row r="805" spans="1:8" s="184" customFormat="1" ht="16.899999999999999" customHeight="1" x14ac:dyDescent="0.2">
      <c r="A805" s="447"/>
      <c r="B805" s="187"/>
      <c r="C805" s="453" t="s">
        <v>1</v>
      </c>
      <c r="D805" s="453" t="s">
        <v>2951</v>
      </c>
      <c r="E805" s="185" t="s">
        <v>1</v>
      </c>
      <c r="F805" s="454">
        <v>34.965000000000003</v>
      </c>
      <c r="G805" s="447"/>
      <c r="H805" s="187"/>
    </row>
    <row r="806" spans="1:8" s="184" customFormat="1" ht="16.899999999999999" customHeight="1" x14ac:dyDescent="0.2">
      <c r="A806" s="447"/>
      <c r="B806" s="187"/>
      <c r="C806" s="453" t="s">
        <v>2947</v>
      </c>
      <c r="D806" s="453" t="s">
        <v>2418</v>
      </c>
      <c r="E806" s="185" t="s">
        <v>1</v>
      </c>
      <c r="F806" s="454">
        <v>266.22000000000003</v>
      </c>
      <c r="G806" s="447"/>
      <c r="H806" s="187"/>
    </row>
    <row r="807" spans="1:8" s="184" customFormat="1" ht="16.899999999999999" customHeight="1" x14ac:dyDescent="0.2">
      <c r="A807" s="447"/>
      <c r="B807" s="187"/>
      <c r="C807" s="449" t="s">
        <v>2952</v>
      </c>
      <c r="D807" s="450" t="s">
        <v>1</v>
      </c>
      <c r="E807" s="451" t="s">
        <v>1</v>
      </c>
      <c r="F807" s="452">
        <v>16.486999999999998</v>
      </c>
      <c r="G807" s="447"/>
      <c r="H807" s="187"/>
    </row>
    <row r="808" spans="1:8" s="184" customFormat="1" ht="16.899999999999999" customHeight="1" x14ac:dyDescent="0.2">
      <c r="A808" s="447"/>
      <c r="B808" s="187"/>
      <c r="C808" s="453" t="s">
        <v>1</v>
      </c>
      <c r="D808" s="453" t="s">
        <v>2695</v>
      </c>
      <c r="E808" s="185" t="s">
        <v>1</v>
      </c>
      <c r="F808" s="454">
        <v>10.994999999999999</v>
      </c>
      <c r="G808" s="447"/>
      <c r="H808" s="187"/>
    </row>
    <row r="809" spans="1:8" s="184" customFormat="1" ht="16.899999999999999" customHeight="1" x14ac:dyDescent="0.2">
      <c r="A809" s="447"/>
      <c r="B809" s="187"/>
      <c r="C809" s="453" t="s">
        <v>1</v>
      </c>
      <c r="D809" s="453" t="s">
        <v>2953</v>
      </c>
      <c r="E809" s="185" t="s">
        <v>1</v>
      </c>
      <c r="F809" s="454">
        <v>5.492</v>
      </c>
      <c r="G809" s="447"/>
      <c r="H809" s="187"/>
    </row>
    <row r="810" spans="1:8" s="184" customFormat="1" ht="16.899999999999999" customHeight="1" x14ac:dyDescent="0.2">
      <c r="A810" s="447"/>
      <c r="B810" s="187"/>
      <c r="C810" s="453" t="s">
        <v>2952</v>
      </c>
      <c r="D810" s="453" t="s">
        <v>2418</v>
      </c>
      <c r="E810" s="185" t="s">
        <v>1</v>
      </c>
      <c r="F810" s="454">
        <v>16.486999999999998</v>
      </c>
      <c r="G810" s="447"/>
      <c r="H810" s="187"/>
    </row>
    <row r="811" spans="1:8" s="184" customFormat="1" ht="16.899999999999999" customHeight="1" x14ac:dyDescent="0.2">
      <c r="A811" s="447"/>
      <c r="B811" s="187"/>
      <c r="C811" s="455" t="s">
        <v>2558</v>
      </c>
      <c r="D811" s="447"/>
      <c r="E811" s="447"/>
      <c r="F811" s="447"/>
      <c r="G811" s="447"/>
      <c r="H811" s="187"/>
    </row>
    <row r="812" spans="1:8" s="184" customFormat="1" ht="22.5" x14ac:dyDescent="0.2">
      <c r="A812" s="447"/>
      <c r="B812" s="187"/>
      <c r="C812" s="453" t="s">
        <v>793</v>
      </c>
      <c r="D812" s="453" t="s">
        <v>794</v>
      </c>
      <c r="E812" s="185" t="s">
        <v>164</v>
      </c>
      <c r="F812" s="454">
        <v>16.486999999999998</v>
      </c>
      <c r="G812" s="447"/>
      <c r="H812" s="187"/>
    </row>
    <row r="813" spans="1:8" s="184" customFormat="1" ht="22.5" x14ac:dyDescent="0.2">
      <c r="A813" s="447"/>
      <c r="B813" s="187"/>
      <c r="C813" s="453" t="s">
        <v>795</v>
      </c>
      <c r="D813" s="453" t="s">
        <v>796</v>
      </c>
      <c r="E813" s="185" t="s">
        <v>164</v>
      </c>
      <c r="F813" s="454">
        <v>280.279</v>
      </c>
      <c r="G813" s="447"/>
      <c r="H813" s="187"/>
    </row>
    <row r="814" spans="1:8" s="184" customFormat="1" ht="16.899999999999999" customHeight="1" x14ac:dyDescent="0.2">
      <c r="A814" s="447"/>
      <c r="B814" s="187"/>
      <c r="C814" s="453" t="s">
        <v>797</v>
      </c>
      <c r="D814" s="453" t="s">
        <v>798</v>
      </c>
      <c r="E814" s="185" t="s">
        <v>219</v>
      </c>
      <c r="F814" s="454">
        <v>28.027999999999999</v>
      </c>
      <c r="G814" s="447"/>
      <c r="H814" s="187"/>
    </row>
    <row r="815" spans="1:8" s="184" customFormat="1" ht="16.899999999999999" customHeight="1" x14ac:dyDescent="0.2">
      <c r="A815" s="447"/>
      <c r="B815" s="187"/>
      <c r="C815" s="449" t="s">
        <v>2954</v>
      </c>
      <c r="D815" s="450" t="s">
        <v>1</v>
      </c>
      <c r="E815" s="451" t="s">
        <v>1</v>
      </c>
      <c r="F815" s="452">
        <v>1373.5740000000001</v>
      </c>
      <c r="G815" s="447"/>
      <c r="H815" s="187"/>
    </row>
    <row r="816" spans="1:8" s="184" customFormat="1" ht="16.899999999999999" customHeight="1" x14ac:dyDescent="0.2">
      <c r="A816" s="447"/>
      <c r="B816" s="187"/>
      <c r="C816" s="453" t="s">
        <v>1</v>
      </c>
      <c r="D816" s="453" t="s">
        <v>2702</v>
      </c>
      <c r="E816" s="185" t="s">
        <v>1</v>
      </c>
      <c r="F816" s="454">
        <v>0</v>
      </c>
      <c r="G816" s="447"/>
      <c r="H816" s="187"/>
    </row>
    <row r="817" spans="1:8" s="184" customFormat="1" ht="16.899999999999999" customHeight="1" x14ac:dyDescent="0.2">
      <c r="A817" s="447"/>
      <c r="B817" s="187"/>
      <c r="C817" s="453" t="s">
        <v>1</v>
      </c>
      <c r="D817" s="453" t="s">
        <v>2760</v>
      </c>
      <c r="E817" s="185" t="s">
        <v>1</v>
      </c>
      <c r="F817" s="454">
        <v>0</v>
      </c>
      <c r="G817" s="447"/>
      <c r="H817" s="187"/>
    </row>
    <row r="818" spans="1:8" s="184" customFormat="1" ht="16.899999999999999" customHeight="1" x14ac:dyDescent="0.2">
      <c r="A818" s="447"/>
      <c r="B818" s="187"/>
      <c r="C818" s="453" t="s">
        <v>1</v>
      </c>
      <c r="D818" s="453" t="s">
        <v>2772</v>
      </c>
      <c r="E818" s="185" t="s">
        <v>1</v>
      </c>
      <c r="F818" s="454">
        <v>0</v>
      </c>
      <c r="G818" s="447"/>
      <c r="H818" s="187"/>
    </row>
    <row r="819" spans="1:8" s="184" customFormat="1" ht="16.899999999999999" customHeight="1" x14ac:dyDescent="0.2">
      <c r="A819" s="447"/>
      <c r="B819" s="187"/>
      <c r="C819" s="453" t="s">
        <v>1</v>
      </c>
      <c r="D819" s="453" t="s">
        <v>2773</v>
      </c>
      <c r="E819" s="185" t="s">
        <v>1</v>
      </c>
      <c r="F819" s="454">
        <v>31.161999999999999</v>
      </c>
      <c r="G819" s="447"/>
      <c r="H819" s="187"/>
    </row>
    <row r="820" spans="1:8" s="184" customFormat="1" ht="16.899999999999999" customHeight="1" x14ac:dyDescent="0.2">
      <c r="A820" s="447"/>
      <c r="B820" s="187"/>
      <c r="C820" s="453" t="s">
        <v>1</v>
      </c>
      <c r="D820" s="453" t="s">
        <v>2774</v>
      </c>
      <c r="E820" s="185" t="s">
        <v>1</v>
      </c>
      <c r="F820" s="454">
        <v>53.76</v>
      </c>
      <c r="G820" s="447"/>
      <c r="H820" s="187"/>
    </row>
    <row r="821" spans="1:8" s="184" customFormat="1" ht="16.899999999999999" customHeight="1" x14ac:dyDescent="0.2">
      <c r="A821" s="447"/>
      <c r="B821" s="187"/>
      <c r="C821" s="453" t="s">
        <v>1</v>
      </c>
      <c r="D821" s="453" t="s">
        <v>2775</v>
      </c>
      <c r="E821" s="185" t="s">
        <v>1</v>
      </c>
      <c r="F821" s="454">
        <v>12.036</v>
      </c>
      <c r="G821" s="447"/>
      <c r="H821" s="187"/>
    </row>
    <row r="822" spans="1:8" s="184" customFormat="1" ht="16.899999999999999" customHeight="1" x14ac:dyDescent="0.2">
      <c r="A822" s="447"/>
      <c r="B822" s="187"/>
      <c r="C822" s="453" t="s">
        <v>1</v>
      </c>
      <c r="D822" s="453" t="s">
        <v>2776</v>
      </c>
      <c r="E822" s="185" t="s">
        <v>1</v>
      </c>
      <c r="F822" s="454">
        <v>0</v>
      </c>
      <c r="G822" s="447"/>
      <c r="H822" s="187"/>
    </row>
    <row r="823" spans="1:8" s="184" customFormat="1" ht="16.899999999999999" customHeight="1" x14ac:dyDescent="0.2">
      <c r="A823" s="447"/>
      <c r="B823" s="187"/>
      <c r="C823" s="453" t="s">
        <v>1</v>
      </c>
      <c r="D823" s="453" t="s">
        <v>2772</v>
      </c>
      <c r="E823" s="185" t="s">
        <v>1</v>
      </c>
      <c r="F823" s="454">
        <v>0</v>
      </c>
      <c r="G823" s="447"/>
      <c r="H823" s="187"/>
    </row>
    <row r="824" spans="1:8" s="184" customFormat="1" ht="16.899999999999999" customHeight="1" x14ac:dyDescent="0.2">
      <c r="A824" s="447"/>
      <c r="B824" s="187"/>
      <c r="C824" s="453" t="s">
        <v>1</v>
      </c>
      <c r="D824" s="453" t="s">
        <v>2787</v>
      </c>
      <c r="E824" s="185" t="s">
        <v>1</v>
      </c>
      <c r="F824" s="454">
        <v>13.631</v>
      </c>
      <c r="G824" s="447"/>
      <c r="H824" s="187"/>
    </row>
    <row r="825" spans="1:8" s="184" customFormat="1" ht="16.899999999999999" customHeight="1" x14ac:dyDescent="0.2">
      <c r="A825" s="447"/>
      <c r="B825" s="187"/>
      <c r="C825" s="453" t="s">
        <v>1</v>
      </c>
      <c r="D825" s="453" t="s">
        <v>2788</v>
      </c>
      <c r="E825" s="185" t="s">
        <v>1</v>
      </c>
      <c r="F825" s="454">
        <v>5.34</v>
      </c>
      <c r="G825" s="447"/>
      <c r="H825" s="187"/>
    </row>
    <row r="826" spans="1:8" s="184" customFormat="1" ht="16.899999999999999" customHeight="1" x14ac:dyDescent="0.2">
      <c r="A826" s="447"/>
      <c r="B826" s="187"/>
      <c r="C826" s="453" t="s">
        <v>1</v>
      </c>
      <c r="D826" s="453" t="s">
        <v>2789</v>
      </c>
      <c r="E826" s="185" t="s">
        <v>1</v>
      </c>
      <c r="F826" s="454">
        <v>40.692999999999998</v>
      </c>
      <c r="G826" s="447"/>
      <c r="H826" s="187"/>
    </row>
    <row r="827" spans="1:8" s="184" customFormat="1" ht="16.899999999999999" customHeight="1" x14ac:dyDescent="0.2">
      <c r="A827" s="447"/>
      <c r="B827" s="187"/>
      <c r="C827" s="453" t="s">
        <v>1</v>
      </c>
      <c r="D827" s="453" t="s">
        <v>2790</v>
      </c>
      <c r="E827" s="185" t="s">
        <v>1</v>
      </c>
      <c r="F827" s="454">
        <v>19.440000000000001</v>
      </c>
      <c r="G827" s="447"/>
      <c r="H827" s="187"/>
    </row>
    <row r="828" spans="1:8" s="184" customFormat="1" ht="16.899999999999999" customHeight="1" x14ac:dyDescent="0.2">
      <c r="A828" s="447"/>
      <c r="B828" s="187"/>
      <c r="C828" s="453" t="s">
        <v>1</v>
      </c>
      <c r="D828" s="453" t="s">
        <v>2791</v>
      </c>
      <c r="E828" s="185" t="s">
        <v>1</v>
      </c>
      <c r="F828" s="454">
        <v>26.88</v>
      </c>
      <c r="G828" s="447"/>
      <c r="H828" s="187"/>
    </row>
    <row r="829" spans="1:8" s="184" customFormat="1" ht="16.899999999999999" customHeight="1" x14ac:dyDescent="0.2">
      <c r="A829" s="447"/>
      <c r="B829" s="187"/>
      <c r="C829" s="453" t="s">
        <v>1</v>
      </c>
      <c r="D829" s="453" t="s">
        <v>2792</v>
      </c>
      <c r="E829" s="185" t="s">
        <v>1</v>
      </c>
      <c r="F829" s="454">
        <v>2.5339999999999998</v>
      </c>
      <c r="G829" s="447"/>
      <c r="H829" s="187"/>
    </row>
    <row r="830" spans="1:8" s="184" customFormat="1" ht="16.899999999999999" customHeight="1" x14ac:dyDescent="0.2">
      <c r="A830" s="447"/>
      <c r="B830" s="187"/>
      <c r="C830" s="453" t="s">
        <v>1</v>
      </c>
      <c r="D830" s="453" t="s">
        <v>2793</v>
      </c>
      <c r="E830" s="185" t="s">
        <v>1</v>
      </c>
      <c r="F830" s="454">
        <v>0</v>
      </c>
      <c r="G830" s="447"/>
      <c r="H830" s="187"/>
    </row>
    <row r="831" spans="1:8" s="184" customFormat="1" ht="16.899999999999999" customHeight="1" x14ac:dyDescent="0.2">
      <c r="A831" s="447"/>
      <c r="B831" s="187"/>
      <c r="C831" s="453" t="s">
        <v>1</v>
      </c>
      <c r="D831" s="453" t="s">
        <v>2772</v>
      </c>
      <c r="E831" s="185" t="s">
        <v>1</v>
      </c>
      <c r="F831" s="454">
        <v>0</v>
      </c>
      <c r="G831" s="447"/>
      <c r="H831" s="187"/>
    </row>
    <row r="832" spans="1:8" s="184" customFormat="1" ht="16.899999999999999" customHeight="1" x14ac:dyDescent="0.2">
      <c r="A832" s="447"/>
      <c r="B832" s="187"/>
      <c r="C832" s="453" t="s">
        <v>1</v>
      </c>
      <c r="D832" s="453" t="s">
        <v>2796</v>
      </c>
      <c r="E832" s="185" t="s">
        <v>1</v>
      </c>
      <c r="F832" s="454">
        <v>8.4860000000000007</v>
      </c>
      <c r="G832" s="447"/>
      <c r="H832" s="187"/>
    </row>
    <row r="833" spans="1:8" s="184" customFormat="1" ht="16.899999999999999" customHeight="1" x14ac:dyDescent="0.2">
      <c r="A833" s="447"/>
      <c r="B833" s="187"/>
      <c r="C833" s="453" t="s">
        <v>1</v>
      </c>
      <c r="D833" s="453" t="s">
        <v>2797</v>
      </c>
      <c r="E833" s="185" t="s">
        <v>1</v>
      </c>
      <c r="F833" s="454">
        <v>0</v>
      </c>
      <c r="G833" s="447"/>
      <c r="H833" s="187"/>
    </row>
    <row r="834" spans="1:8" s="184" customFormat="1" ht="16.899999999999999" customHeight="1" x14ac:dyDescent="0.2">
      <c r="A834" s="447"/>
      <c r="B834" s="187"/>
      <c r="C834" s="453" t="s">
        <v>1</v>
      </c>
      <c r="D834" s="453" t="s">
        <v>2772</v>
      </c>
      <c r="E834" s="185" t="s">
        <v>1</v>
      </c>
      <c r="F834" s="454">
        <v>0</v>
      </c>
      <c r="G834" s="447"/>
      <c r="H834" s="187"/>
    </row>
    <row r="835" spans="1:8" s="184" customFormat="1" ht="16.899999999999999" customHeight="1" x14ac:dyDescent="0.2">
      <c r="A835" s="447"/>
      <c r="B835" s="187"/>
      <c r="C835" s="453" t="s">
        <v>1</v>
      </c>
      <c r="D835" s="453" t="s">
        <v>2800</v>
      </c>
      <c r="E835" s="185" t="s">
        <v>1</v>
      </c>
      <c r="F835" s="454">
        <v>5.3040000000000003</v>
      </c>
      <c r="G835" s="447"/>
      <c r="H835" s="187"/>
    </row>
    <row r="836" spans="1:8" s="184" customFormat="1" ht="16.899999999999999" customHeight="1" x14ac:dyDescent="0.2">
      <c r="A836" s="447"/>
      <c r="B836" s="187"/>
      <c r="C836" s="453" t="s">
        <v>1</v>
      </c>
      <c r="D836" s="453" t="s">
        <v>2801</v>
      </c>
      <c r="E836" s="185" t="s">
        <v>1</v>
      </c>
      <c r="F836" s="454">
        <v>1.2529999999999999</v>
      </c>
      <c r="G836" s="447"/>
      <c r="H836" s="187"/>
    </row>
    <row r="837" spans="1:8" s="184" customFormat="1" ht="16.899999999999999" customHeight="1" x14ac:dyDescent="0.2">
      <c r="A837" s="447"/>
      <c r="B837" s="187"/>
      <c r="C837" s="453" t="s">
        <v>1</v>
      </c>
      <c r="D837" s="453" t="s">
        <v>2806</v>
      </c>
      <c r="E837" s="185" t="s">
        <v>1</v>
      </c>
      <c r="F837" s="454">
        <v>0</v>
      </c>
      <c r="G837" s="447"/>
      <c r="H837" s="187"/>
    </row>
    <row r="838" spans="1:8" s="184" customFormat="1" ht="16.899999999999999" customHeight="1" x14ac:dyDescent="0.2">
      <c r="A838" s="447"/>
      <c r="B838" s="187"/>
      <c r="C838" s="453" t="s">
        <v>1</v>
      </c>
      <c r="D838" s="453" t="s">
        <v>2772</v>
      </c>
      <c r="E838" s="185" t="s">
        <v>1</v>
      </c>
      <c r="F838" s="454">
        <v>0</v>
      </c>
      <c r="G838" s="447"/>
      <c r="H838" s="187"/>
    </row>
    <row r="839" spans="1:8" s="184" customFormat="1" ht="16.899999999999999" customHeight="1" x14ac:dyDescent="0.2">
      <c r="A839" s="447"/>
      <c r="B839" s="187"/>
      <c r="C839" s="453" t="s">
        <v>1</v>
      </c>
      <c r="D839" s="453" t="s">
        <v>2809</v>
      </c>
      <c r="E839" s="185" t="s">
        <v>1</v>
      </c>
      <c r="F839" s="454">
        <v>1.948</v>
      </c>
      <c r="G839" s="447"/>
      <c r="H839" s="187"/>
    </row>
    <row r="840" spans="1:8" s="184" customFormat="1" ht="16.899999999999999" customHeight="1" x14ac:dyDescent="0.2">
      <c r="A840" s="447"/>
      <c r="B840" s="187"/>
      <c r="C840" s="453" t="s">
        <v>1</v>
      </c>
      <c r="D840" s="453" t="s">
        <v>2810</v>
      </c>
      <c r="E840" s="185" t="s">
        <v>1</v>
      </c>
      <c r="F840" s="454">
        <v>1.35</v>
      </c>
      <c r="G840" s="447"/>
      <c r="H840" s="187"/>
    </row>
    <row r="841" spans="1:8" s="184" customFormat="1" ht="16.899999999999999" customHeight="1" x14ac:dyDescent="0.2">
      <c r="A841" s="447"/>
      <c r="B841" s="187"/>
      <c r="C841" s="453" t="s">
        <v>1</v>
      </c>
      <c r="D841" s="453" t="s">
        <v>2811</v>
      </c>
      <c r="E841" s="185" t="s">
        <v>1</v>
      </c>
      <c r="F841" s="454">
        <v>3.08</v>
      </c>
      <c r="G841" s="447"/>
      <c r="H841" s="187"/>
    </row>
    <row r="842" spans="1:8" s="184" customFormat="1" ht="16.899999999999999" customHeight="1" x14ac:dyDescent="0.2">
      <c r="A842" s="447"/>
      <c r="B842" s="187"/>
      <c r="C842" s="453" t="s">
        <v>1</v>
      </c>
      <c r="D842" s="453" t="s">
        <v>2817</v>
      </c>
      <c r="E842" s="185" t="s">
        <v>1</v>
      </c>
      <c r="F842" s="454">
        <v>0</v>
      </c>
      <c r="G842" s="447"/>
      <c r="H842" s="187"/>
    </row>
    <row r="843" spans="1:8" s="184" customFormat="1" ht="16.899999999999999" customHeight="1" x14ac:dyDescent="0.2">
      <c r="A843" s="447"/>
      <c r="B843" s="187"/>
      <c r="C843" s="453" t="s">
        <v>1</v>
      </c>
      <c r="D843" s="453" t="s">
        <v>2772</v>
      </c>
      <c r="E843" s="185" t="s">
        <v>1</v>
      </c>
      <c r="F843" s="454">
        <v>0</v>
      </c>
      <c r="G843" s="447"/>
      <c r="H843" s="187"/>
    </row>
    <row r="844" spans="1:8" s="184" customFormat="1" ht="16.899999999999999" customHeight="1" x14ac:dyDescent="0.2">
      <c r="A844" s="447"/>
      <c r="B844" s="187"/>
      <c r="C844" s="453" t="s">
        <v>1</v>
      </c>
      <c r="D844" s="453" t="s">
        <v>2819</v>
      </c>
      <c r="E844" s="185" t="s">
        <v>1</v>
      </c>
      <c r="F844" s="454">
        <v>0.86699999999999999</v>
      </c>
      <c r="G844" s="447"/>
      <c r="H844" s="187"/>
    </row>
    <row r="845" spans="1:8" s="184" customFormat="1" ht="16.899999999999999" customHeight="1" x14ac:dyDescent="0.2">
      <c r="A845" s="447"/>
      <c r="B845" s="187"/>
      <c r="C845" s="453" t="s">
        <v>1</v>
      </c>
      <c r="D845" s="453" t="s">
        <v>2821</v>
      </c>
      <c r="E845" s="185" t="s">
        <v>1</v>
      </c>
      <c r="F845" s="454">
        <v>0</v>
      </c>
      <c r="G845" s="447"/>
      <c r="H845" s="187"/>
    </row>
    <row r="846" spans="1:8" s="184" customFormat="1" ht="16.899999999999999" customHeight="1" x14ac:dyDescent="0.2">
      <c r="A846" s="447"/>
      <c r="B846" s="187"/>
      <c r="C846" s="453" t="s">
        <v>1</v>
      </c>
      <c r="D846" s="453" t="s">
        <v>2772</v>
      </c>
      <c r="E846" s="185" t="s">
        <v>1</v>
      </c>
      <c r="F846" s="454">
        <v>0</v>
      </c>
      <c r="G846" s="447"/>
      <c r="H846" s="187"/>
    </row>
    <row r="847" spans="1:8" s="184" customFormat="1" ht="16.899999999999999" customHeight="1" x14ac:dyDescent="0.2">
      <c r="A847" s="447"/>
      <c r="B847" s="187"/>
      <c r="C847" s="453" t="s">
        <v>1</v>
      </c>
      <c r="D847" s="453" t="s">
        <v>2819</v>
      </c>
      <c r="E847" s="185" t="s">
        <v>1</v>
      </c>
      <c r="F847" s="454">
        <v>0.86699999999999999</v>
      </c>
      <c r="G847" s="447"/>
      <c r="H847" s="187"/>
    </row>
    <row r="848" spans="1:8" s="184" customFormat="1" ht="16.899999999999999" customHeight="1" x14ac:dyDescent="0.2">
      <c r="A848" s="447"/>
      <c r="B848" s="187"/>
      <c r="C848" s="453" t="s">
        <v>1</v>
      </c>
      <c r="D848" s="453" t="s">
        <v>2946</v>
      </c>
      <c r="E848" s="185" t="s">
        <v>1</v>
      </c>
      <c r="F848" s="454">
        <v>0</v>
      </c>
      <c r="G848" s="447"/>
      <c r="H848" s="187"/>
    </row>
    <row r="849" spans="1:8" s="184" customFormat="1" ht="16.899999999999999" customHeight="1" x14ac:dyDescent="0.2">
      <c r="A849" s="447"/>
      <c r="B849" s="187"/>
      <c r="C849" s="453" t="s">
        <v>1</v>
      </c>
      <c r="D849" s="453" t="s">
        <v>2772</v>
      </c>
      <c r="E849" s="185" t="s">
        <v>1</v>
      </c>
      <c r="F849" s="454">
        <v>0</v>
      </c>
      <c r="G849" s="447"/>
      <c r="H849" s="187"/>
    </row>
    <row r="850" spans="1:8" s="184" customFormat="1" ht="16.899999999999999" customHeight="1" x14ac:dyDescent="0.2">
      <c r="A850" s="447"/>
      <c r="B850" s="187"/>
      <c r="C850" s="453" t="s">
        <v>1</v>
      </c>
      <c r="D850" s="453" t="s">
        <v>2835</v>
      </c>
      <c r="E850" s="185" t="s">
        <v>1</v>
      </c>
      <c r="F850" s="454">
        <v>3.895</v>
      </c>
      <c r="G850" s="447"/>
      <c r="H850" s="187"/>
    </row>
    <row r="851" spans="1:8" s="184" customFormat="1" ht="16.899999999999999" customHeight="1" x14ac:dyDescent="0.2">
      <c r="A851" s="447"/>
      <c r="B851" s="187"/>
      <c r="C851" s="453" t="s">
        <v>1</v>
      </c>
      <c r="D851" s="453" t="s">
        <v>2836</v>
      </c>
      <c r="E851" s="185" t="s">
        <v>1</v>
      </c>
      <c r="F851" s="454">
        <v>2.113</v>
      </c>
      <c r="G851" s="447"/>
      <c r="H851" s="187"/>
    </row>
    <row r="852" spans="1:8" s="184" customFormat="1" ht="16.899999999999999" customHeight="1" x14ac:dyDescent="0.2">
      <c r="A852" s="447"/>
      <c r="B852" s="187"/>
      <c r="C852" s="453" t="s">
        <v>1</v>
      </c>
      <c r="D852" s="453" t="s">
        <v>2837</v>
      </c>
      <c r="E852" s="185" t="s">
        <v>1</v>
      </c>
      <c r="F852" s="454">
        <v>6.6079999999999997</v>
      </c>
      <c r="G852" s="447"/>
      <c r="H852" s="187"/>
    </row>
    <row r="853" spans="1:8" s="184" customFormat="1" ht="16.899999999999999" customHeight="1" x14ac:dyDescent="0.2">
      <c r="A853" s="447"/>
      <c r="B853" s="187"/>
      <c r="C853" s="453" t="s">
        <v>1</v>
      </c>
      <c r="D853" s="453" t="s">
        <v>2841</v>
      </c>
      <c r="E853" s="185" t="s">
        <v>1</v>
      </c>
      <c r="F853" s="454">
        <v>0</v>
      </c>
      <c r="G853" s="447"/>
      <c r="H853" s="187"/>
    </row>
    <row r="854" spans="1:8" s="184" customFormat="1" ht="16.899999999999999" customHeight="1" x14ac:dyDescent="0.2">
      <c r="A854" s="447"/>
      <c r="B854" s="187"/>
      <c r="C854" s="453" t="s">
        <v>1</v>
      </c>
      <c r="D854" s="453" t="s">
        <v>2772</v>
      </c>
      <c r="E854" s="185" t="s">
        <v>1</v>
      </c>
      <c r="F854" s="454">
        <v>0</v>
      </c>
      <c r="G854" s="447"/>
      <c r="H854" s="187"/>
    </row>
    <row r="855" spans="1:8" s="184" customFormat="1" ht="16.899999999999999" customHeight="1" x14ac:dyDescent="0.2">
      <c r="A855" s="447"/>
      <c r="B855" s="187"/>
      <c r="C855" s="453" t="s">
        <v>1</v>
      </c>
      <c r="D855" s="453" t="s">
        <v>2846</v>
      </c>
      <c r="E855" s="185" t="s">
        <v>1</v>
      </c>
      <c r="F855" s="454">
        <v>0.54700000000000004</v>
      </c>
      <c r="G855" s="447"/>
      <c r="H855" s="187"/>
    </row>
    <row r="856" spans="1:8" s="184" customFormat="1" ht="16.899999999999999" customHeight="1" x14ac:dyDescent="0.2">
      <c r="A856" s="447"/>
      <c r="B856" s="187"/>
      <c r="C856" s="453" t="s">
        <v>1</v>
      </c>
      <c r="D856" s="453" t="s">
        <v>2809</v>
      </c>
      <c r="E856" s="185" t="s">
        <v>1</v>
      </c>
      <c r="F856" s="454">
        <v>1.948</v>
      </c>
      <c r="G856" s="447"/>
      <c r="H856" s="187"/>
    </row>
    <row r="857" spans="1:8" s="184" customFormat="1" ht="16.899999999999999" customHeight="1" x14ac:dyDescent="0.2">
      <c r="A857" s="447"/>
      <c r="B857" s="187"/>
      <c r="C857" s="453" t="s">
        <v>1</v>
      </c>
      <c r="D857" s="453" t="s">
        <v>2847</v>
      </c>
      <c r="E857" s="185" t="s">
        <v>1</v>
      </c>
      <c r="F857" s="454">
        <v>6.44</v>
      </c>
      <c r="G857" s="447"/>
      <c r="H857" s="187"/>
    </row>
    <row r="858" spans="1:8" s="184" customFormat="1" ht="16.899999999999999" customHeight="1" x14ac:dyDescent="0.2">
      <c r="A858" s="447"/>
      <c r="B858" s="187"/>
      <c r="C858" s="453" t="s">
        <v>1</v>
      </c>
      <c r="D858" s="453" t="s">
        <v>2848</v>
      </c>
      <c r="E858" s="185" t="s">
        <v>1</v>
      </c>
      <c r="F858" s="454">
        <v>2.7</v>
      </c>
      <c r="G858" s="447"/>
      <c r="H858" s="187"/>
    </row>
    <row r="859" spans="1:8" s="184" customFormat="1" ht="16.899999999999999" customHeight="1" x14ac:dyDescent="0.2">
      <c r="A859" s="447"/>
      <c r="B859" s="187"/>
      <c r="C859" s="453" t="s">
        <v>1</v>
      </c>
      <c r="D859" s="453" t="s">
        <v>2853</v>
      </c>
      <c r="E859" s="185" t="s">
        <v>1</v>
      </c>
      <c r="F859" s="454">
        <v>0</v>
      </c>
      <c r="G859" s="447"/>
      <c r="H859" s="187"/>
    </row>
    <row r="860" spans="1:8" s="184" customFormat="1" ht="16.899999999999999" customHeight="1" x14ac:dyDescent="0.2">
      <c r="A860" s="447"/>
      <c r="B860" s="187"/>
      <c r="C860" s="453" t="s">
        <v>1</v>
      </c>
      <c r="D860" s="453" t="s">
        <v>2772</v>
      </c>
      <c r="E860" s="185" t="s">
        <v>1</v>
      </c>
      <c r="F860" s="454">
        <v>0</v>
      </c>
      <c r="G860" s="447"/>
      <c r="H860" s="187"/>
    </row>
    <row r="861" spans="1:8" s="184" customFormat="1" ht="16.899999999999999" customHeight="1" x14ac:dyDescent="0.2">
      <c r="A861" s="447"/>
      <c r="B861" s="187"/>
      <c r="C861" s="453" t="s">
        <v>1</v>
      </c>
      <c r="D861" s="453" t="s">
        <v>2857</v>
      </c>
      <c r="E861" s="185" t="s">
        <v>1</v>
      </c>
      <c r="F861" s="454">
        <v>15.768000000000001</v>
      </c>
      <c r="G861" s="447"/>
      <c r="H861" s="187"/>
    </row>
    <row r="862" spans="1:8" s="184" customFormat="1" ht="16.899999999999999" customHeight="1" x14ac:dyDescent="0.2">
      <c r="A862" s="447"/>
      <c r="B862" s="187"/>
      <c r="C862" s="453" t="s">
        <v>1</v>
      </c>
      <c r="D862" s="453" t="s">
        <v>2858</v>
      </c>
      <c r="E862" s="185" t="s">
        <v>1</v>
      </c>
      <c r="F862" s="454">
        <v>13.44</v>
      </c>
      <c r="G862" s="447"/>
      <c r="H862" s="187"/>
    </row>
    <row r="863" spans="1:8" s="184" customFormat="1" ht="16.899999999999999" customHeight="1" x14ac:dyDescent="0.2">
      <c r="A863" s="447"/>
      <c r="B863" s="187"/>
      <c r="C863" s="453" t="s">
        <v>1</v>
      </c>
      <c r="D863" s="453" t="s">
        <v>2859</v>
      </c>
      <c r="E863" s="185" t="s">
        <v>1</v>
      </c>
      <c r="F863" s="454">
        <v>6.8150000000000004</v>
      </c>
      <c r="G863" s="447"/>
      <c r="H863" s="187"/>
    </row>
    <row r="864" spans="1:8" s="184" customFormat="1" ht="16.899999999999999" customHeight="1" x14ac:dyDescent="0.2">
      <c r="A864" s="447"/>
      <c r="B864" s="187"/>
      <c r="C864" s="453" t="s">
        <v>1</v>
      </c>
      <c r="D864" s="453" t="s">
        <v>2860</v>
      </c>
      <c r="E864" s="185" t="s">
        <v>1</v>
      </c>
      <c r="F864" s="454">
        <v>1.335</v>
      </c>
      <c r="G864" s="447"/>
      <c r="H864" s="187"/>
    </row>
    <row r="865" spans="1:8" s="184" customFormat="1" ht="16.899999999999999" customHeight="1" x14ac:dyDescent="0.2">
      <c r="A865" s="447"/>
      <c r="B865" s="187"/>
      <c r="C865" s="453" t="s">
        <v>1</v>
      </c>
      <c r="D865" s="453" t="s">
        <v>2864</v>
      </c>
      <c r="E865" s="185" t="s">
        <v>1</v>
      </c>
      <c r="F865" s="454">
        <v>0</v>
      </c>
      <c r="G865" s="447"/>
      <c r="H865" s="187"/>
    </row>
    <row r="866" spans="1:8" s="184" customFormat="1" ht="16.899999999999999" customHeight="1" x14ac:dyDescent="0.2">
      <c r="A866" s="447"/>
      <c r="B866" s="187"/>
      <c r="C866" s="453" t="s">
        <v>1</v>
      </c>
      <c r="D866" s="453" t="s">
        <v>2772</v>
      </c>
      <c r="E866" s="185" t="s">
        <v>1</v>
      </c>
      <c r="F866" s="454">
        <v>0</v>
      </c>
      <c r="G866" s="447"/>
      <c r="H866" s="187"/>
    </row>
    <row r="867" spans="1:8" s="184" customFormat="1" ht="16.899999999999999" customHeight="1" x14ac:dyDescent="0.2">
      <c r="A867" s="447"/>
      <c r="B867" s="187"/>
      <c r="C867" s="453" t="s">
        <v>1</v>
      </c>
      <c r="D867" s="453" t="s">
        <v>2867</v>
      </c>
      <c r="E867" s="185" t="s">
        <v>1</v>
      </c>
      <c r="F867" s="454">
        <v>3.944</v>
      </c>
      <c r="G867" s="447"/>
      <c r="H867" s="187"/>
    </row>
    <row r="868" spans="1:8" s="184" customFormat="1" ht="16.899999999999999" customHeight="1" x14ac:dyDescent="0.2">
      <c r="A868" s="447"/>
      <c r="B868" s="187"/>
      <c r="C868" s="453" t="s">
        <v>1</v>
      </c>
      <c r="D868" s="453" t="s">
        <v>2868</v>
      </c>
      <c r="E868" s="185" t="s">
        <v>1</v>
      </c>
      <c r="F868" s="454">
        <v>53.79</v>
      </c>
      <c r="G868" s="447"/>
      <c r="H868" s="187"/>
    </row>
    <row r="869" spans="1:8" s="184" customFormat="1" ht="16.899999999999999" customHeight="1" x14ac:dyDescent="0.2">
      <c r="A869" s="447"/>
      <c r="B869" s="187"/>
      <c r="C869" s="453" t="s">
        <v>1</v>
      </c>
      <c r="D869" s="453" t="s">
        <v>2869</v>
      </c>
      <c r="E869" s="185" t="s">
        <v>1</v>
      </c>
      <c r="F869" s="454">
        <v>-1.482</v>
      </c>
      <c r="G869" s="447"/>
      <c r="H869" s="187"/>
    </row>
    <row r="870" spans="1:8" s="184" customFormat="1" ht="16.899999999999999" customHeight="1" x14ac:dyDescent="0.2">
      <c r="A870" s="447"/>
      <c r="B870" s="187"/>
      <c r="C870" s="453" t="s">
        <v>1</v>
      </c>
      <c r="D870" s="453" t="s">
        <v>2870</v>
      </c>
      <c r="E870" s="185" t="s">
        <v>1</v>
      </c>
      <c r="F870" s="454">
        <v>-5.2249999999999996</v>
      </c>
      <c r="G870" s="447"/>
      <c r="H870" s="187"/>
    </row>
    <row r="871" spans="1:8" s="184" customFormat="1" ht="16.899999999999999" customHeight="1" x14ac:dyDescent="0.2">
      <c r="A871" s="447"/>
      <c r="B871" s="187"/>
      <c r="C871" s="453" t="s">
        <v>1</v>
      </c>
      <c r="D871" s="453" t="s">
        <v>2871</v>
      </c>
      <c r="E871" s="185" t="s">
        <v>1</v>
      </c>
      <c r="F871" s="454">
        <v>1.258</v>
      </c>
      <c r="G871" s="447"/>
      <c r="H871" s="187"/>
    </row>
    <row r="872" spans="1:8" s="184" customFormat="1" ht="16.899999999999999" customHeight="1" x14ac:dyDescent="0.2">
      <c r="A872" s="447"/>
      <c r="B872" s="187"/>
      <c r="C872" s="453" t="s">
        <v>1</v>
      </c>
      <c r="D872" s="453" t="s">
        <v>2872</v>
      </c>
      <c r="E872" s="185" t="s">
        <v>1</v>
      </c>
      <c r="F872" s="454">
        <v>-2.2000000000000002</v>
      </c>
      <c r="G872" s="447"/>
      <c r="H872" s="187"/>
    </row>
    <row r="873" spans="1:8" s="184" customFormat="1" ht="16.899999999999999" customHeight="1" x14ac:dyDescent="0.2">
      <c r="A873" s="447"/>
      <c r="B873" s="187"/>
      <c r="C873" s="453" t="s">
        <v>1</v>
      </c>
      <c r="D873" s="453" t="s">
        <v>2874</v>
      </c>
      <c r="E873" s="185" t="s">
        <v>1</v>
      </c>
      <c r="F873" s="454">
        <v>0</v>
      </c>
      <c r="G873" s="447"/>
      <c r="H873" s="187"/>
    </row>
    <row r="874" spans="1:8" s="184" customFormat="1" ht="16.899999999999999" customHeight="1" x14ac:dyDescent="0.2">
      <c r="A874" s="447"/>
      <c r="B874" s="187"/>
      <c r="C874" s="453" t="s">
        <v>1</v>
      </c>
      <c r="D874" s="453" t="s">
        <v>2760</v>
      </c>
      <c r="E874" s="185" t="s">
        <v>1</v>
      </c>
      <c r="F874" s="454">
        <v>0</v>
      </c>
      <c r="G874" s="447"/>
      <c r="H874" s="187"/>
    </row>
    <row r="875" spans="1:8" s="184" customFormat="1" ht="16.899999999999999" customHeight="1" x14ac:dyDescent="0.2">
      <c r="A875" s="447"/>
      <c r="B875" s="187"/>
      <c r="C875" s="453" t="s">
        <v>1</v>
      </c>
      <c r="D875" s="453" t="s">
        <v>2772</v>
      </c>
      <c r="E875" s="185" t="s">
        <v>1</v>
      </c>
      <c r="F875" s="454">
        <v>0</v>
      </c>
      <c r="G875" s="447"/>
      <c r="H875" s="187"/>
    </row>
    <row r="876" spans="1:8" s="184" customFormat="1" ht="16.899999999999999" customHeight="1" x14ac:dyDescent="0.2">
      <c r="A876" s="447"/>
      <c r="B876" s="187"/>
      <c r="C876" s="453" t="s">
        <v>1</v>
      </c>
      <c r="D876" s="453" t="s">
        <v>2884</v>
      </c>
      <c r="E876" s="185" t="s">
        <v>1</v>
      </c>
      <c r="F876" s="454">
        <v>151.916</v>
      </c>
      <c r="G876" s="447"/>
      <c r="H876" s="187"/>
    </row>
    <row r="877" spans="1:8" s="184" customFormat="1" ht="16.899999999999999" customHeight="1" x14ac:dyDescent="0.2">
      <c r="A877" s="447"/>
      <c r="B877" s="187"/>
      <c r="C877" s="453" t="s">
        <v>1</v>
      </c>
      <c r="D877" s="453" t="s">
        <v>2885</v>
      </c>
      <c r="E877" s="185" t="s">
        <v>1</v>
      </c>
      <c r="F877" s="454">
        <v>262.08</v>
      </c>
      <c r="G877" s="447"/>
      <c r="H877" s="187"/>
    </row>
    <row r="878" spans="1:8" s="184" customFormat="1" ht="16.899999999999999" customHeight="1" x14ac:dyDescent="0.2">
      <c r="A878" s="447"/>
      <c r="B878" s="187"/>
      <c r="C878" s="453" t="s">
        <v>1</v>
      </c>
      <c r="D878" s="453" t="s">
        <v>2886</v>
      </c>
      <c r="E878" s="185" t="s">
        <v>1</v>
      </c>
      <c r="F878" s="454">
        <v>58.676000000000002</v>
      </c>
      <c r="G878" s="447"/>
      <c r="H878" s="187"/>
    </row>
    <row r="879" spans="1:8" s="184" customFormat="1" ht="16.899999999999999" customHeight="1" x14ac:dyDescent="0.2">
      <c r="A879" s="447"/>
      <c r="B879" s="187"/>
      <c r="C879" s="453" t="s">
        <v>1</v>
      </c>
      <c r="D879" s="453" t="s">
        <v>2776</v>
      </c>
      <c r="E879" s="185" t="s">
        <v>1</v>
      </c>
      <c r="F879" s="454">
        <v>0</v>
      </c>
      <c r="G879" s="447"/>
      <c r="H879" s="187"/>
    </row>
    <row r="880" spans="1:8" s="184" customFormat="1" ht="16.899999999999999" customHeight="1" x14ac:dyDescent="0.2">
      <c r="A880" s="447"/>
      <c r="B880" s="187"/>
      <c r="C880" s="453" t="s">
        <v>1</v>
      </c>
      <c r="D880" s="453" t="s">
        <v>2772</v>
      </c>
      <c r="E880" s="185" t="s">
        <v>1</v>
      </c>
      <c r="F880" s="454">
        <v>0</v>
      </c>
      <c r="G880" s="447"/>
      <c r="H880" s="187"/>
    </row>
    <row r="881" spans="1:8" s="184" customFormat="1" ht="16.899999999999999" customHeight="1" x14ac:dyDescent="0.2">
      <c r="A881" s="447"/>
      <c r="B881" s="187"/>
      <c r="C881" s="453" t="s">
        <v>1</v>
      </c>
      <c r="D881" s="453" t="s">
        <v>2896</v>
      </c>
      <c r="E881" s="185" t="s">
        <v>1</v>
      </c>
      <c r="F881" s="454">
        <v>40.892000000000003</v>
      </c>
      <c r="G881" s="447"/>
      <c r="H881" s="187"/>
    </row>
    <row r="882" spans="1:8" s="184" customFormat="1" ht="16.899999999999999" customHeight="1" x14ac:dyDescent="0.2">
      <c r="A882" s="447"/>
      <c r="B882" s="187"/>
      <c r="C882" s="453" t="s">
        <v>1</v>
      </c>
      <c r="D882" s="453" t="s">
        <v>2897</v>
      </c>
      <c r="E882" s="185" t="s">
        <v>1</v>
      </c>
      <c r="F882" s="454">
        <v>16.02</v>
      </c>
      <c r="G882" s="447"/>
      <c r="H882" s="187"/>
    </row>
    <row r="883" spans="1:8" s="184" customFormat="1" ht="16.899999999999999" customHeight="1" x14ac:dyDescent="0.2">
      <c r="A883" s="447"/>
      <c r="B883" s="187"/>
      <c r="C883" s="453" t="s">
        <v>1</v>
      </c>
      <c r="D883" s="453" t="s">
        <v>2898</v>
      </c>
      <c r="E883" s="185" t="s">
        <v>1</v>
      </c>
      <c r="F883" s="454">
        <v>122.07899999999999</v>
      </c>
      <c r="G883" s="447"/>
      <c r="H883" s="187"/>
    </row>
    <row r="884" spans="1:8" s="184" customFormat="1" ht="16.899999999999999" customHeight="1" x14ac:dyDescent="0.2">
      <c r="A884" s="447"/>
      <c r="B884" s="187"/>
      <c r="C884" s="453" t="s">
        <v>1</v>
      </c>
      <c r="D884" s="453" t="s">
        <v>2899</v>
      </c>
      <c r="E884" s="185" t="s">
        <v>1</v>
      </c>
      <c r="F884" s="454">
        <v>58.32</v>
      </c>
      <c r="G884" s="447"/>
      <c r="H884" s="187"/>
    </row>
    <row r="885" spans="1:8" s="184" customFormat="1" ht="16.899999999999999" customHeight="1" x14ac:dyDescent="0.2">
      <c r="A885" s="447"/>
      <c r="B885" s="187"/>
      <c r="C885" s="453" t="s">
        <v>1</v>
      </c>
      <c r="D885" s="453" t="s">
        <v>2900</v>
      </c>
      <c r="E885" s="185" t="s">
        <v>1</v>
      </c>
      <c r="F885" s="454">
        <v>80.64</v>
      </c>
      <c r="G885" s="447"/>
      <c r="H885" s="187"/>
    </row>
    <row r="886" spans="1:8" s="184" customFormat="1" ht="16.899999999999999" customHeight="1" x14ac:dyDescent="0.2">
      <c r="A886" s="447"/>
      <c r="B886" s="187"/>
      <c r="C886" s="453" t="s">
        <v>1</v>
      </c>
      <c r="D886" s="453" t="s">
        <v>2901</v>
      </c>
      <c r="E886" s="185" t="s">
        <v>1</v>
      </c>
      <c r="F886" s="454">
        <v>7.6020000000000003</v>
      </c>
      <c r="G886" s="447"/>
      <c r="H886" s="187"/>
    </row>
    <row r="887" spans="1:8" s="184" customFormat="1" ht="16.899999999999999" customHeight="1" x14ac:dyDescent="0.2">
      <c r="A887" s="447"/>
      <c r="B887" s="187"/>
      <c r="C887" s="453" t="s">
        <v>1</v>
      </c>
      <c r="D887" s="453" t="s">
        <v>2902</v>
      </c>
      <c r="E887" s="185" t="s">
        <v>1</v>
      </c>
      <c r="F887" s="454">
        <v>0</v>
      </c>
      <c r="G887" s="447"/>
      <c r="H887" s="187"/>
    </row>
    <row r="888" spans="1:8" s="184" customFormat="1" ht="16.899999999999999" customHeight="1" x14ac:dyDescent="0.2">
      <c r="A888" s="447"/>
      <c r="B888" s="187"/>
      <c r="C888" s="453" t="s">
        <v>1</v>
      </c>
      <c r="D888" s="453" t="s">
        <v>2772</v>
      </c>
      <c r="E888" s="185" t="s">
        <v>1</v>
      </c>
      <c r="F888" s="454">
        <v>0</v>
      </c>
      <c r="G888" s="447"/>
      <c r="H888" s="187"/>
    </row>
    <row r="889" spans="1:8" s="184" customFormat="1" ht="16.899999999999999" customHeight="1" x14ac:dyDescent="0.2">
      <c r="A889" s="447"/>
      <c r="B889" s="187"/>
      <c r="C889" s="453" t="s">
        <v>1</v>
      </c>
      <c r="D889" s="453" t="s">
        <v>2905</v>
      </c>
      <c r="E889" s="185" t="s">
        <v>1</v>
      </c>
      <c r="F889" s="454">
        <v>30.623999999999999</v>
      </c>
      <c r="G889" s="447"/>
      <c r="H889" s="187"/>
    </row>
    <row r="890" spans="1:8" s="184" customFormat="1" ht="16.899999999999999" customHeight="1" x14ac:dyDescent="0.2">
      <c r="A890" s="447"/>
      <c r="B890" s="187"/>
      <c r="C890" s="453" t="s">
        <v>1</v>
      </c>
      <c r="D890" s="453" t="s">
        <v>2906</v>
      </c>
      <c r="E890" s="185" t="s">
        <v>1</v>
      </c>
      <c r="F890" s="454">
        <v>-24.75</v>
      </c>
      <c r="G890" s="447"/>
      <c r="H890" s="187"/>
    </row>
    <row r="891" spans="1:8" s="184" customFormat="1" ht="16.899999999999999" customHeight="1" x14ac:dyDescent="0.2">
      <c r="A891" s="447"/>
      <c r="B891" s="187"/>
      <c r="C891" s="453" t="s">
        <v>1</v>
      </c>
      <c r="D891" s="453" t="s">
        <v>2907</v>
      </c>
      <c r="E891" s="185" t="s">
        <v>1</v>
      </c>
      <c r="F891" s="454">
        <v>4.8029999999999999</v>
      </c>
      <c r="G891" s="447"/>
      <c r="H891" s="187"/>
    </row>
    <row r="892" spans="1:8" s="184" customFormat="1" ht="16.899999999999999" customHeight="1" x14ac:dyDescent="0.2">
      <c r="A892" s="447"/>
      <c r="B892" s="187"/>
      <c r="C892" s="453" t="s">
        <v>1</v>
      </c>
      <c r="D892" s="453" t="s">
        <v>2908</v>
      </c>
      <c r="E892" s="185" t="s">
        <v>1</v>
      </c>
      <c r="F892" s="454">
        <v>0</v>
      </c>
      <c r="G892" s="447"/>
      <c r="H892" s="187"/>
    </row>
    <row r="893" spans="1:8" s="184" customFormat="1" ht="16.899999999999999" customHeight="1" x14ac:dyDescent="0.2">
      <c r="A893" s="447"/>
      <c r="B893" s="187"/>
      <c r="C893" s="453" t="s">
        <v>1</v>
      </c>
      <c r="D893" s="453" t="s">
        <v>2772</v>
      </c>
      <c r="E893" s="185" t="s">
        <v>1</v>
      </c>
      <c r="F893" s="454">
        <v>0</v>
      </c>
      <c r="G893" s="447"/>
      <c r="H893" s="187"/>
    </row>
    <row r="894" spans="1:8" s="184" customFormat="1" ht="16.899999999999999" customHeight="1" x14ac:dyDescent="0.2">
      <c r="A894" s="447"/>
      <c r="B894" s="187"/>
      <c r="C894" s="453" t="s">
        <v>1</v>
      </c>
      <c r="D894" s="453" t="s">
        <v>2914</v>
      </c>
      <c r="E894" s="185" t="s">
        <v>1</v>
      </c>
      <c r="F894" s="454">
        <v>11.686</v>
      </c>
      <c r="G894" s="447"/>
      <c r="H894" s="187"/>
    </row>
    <row r="895" spans="1:8" s="184" customFormat="1" ht="16.899999999999999" customHeight="1" x14ac:dyDescent="0.2">
      <c r="A895" s="447"/>
      <c r="B895" s="187"/>
      <c r="C895" s="453" t="s">
        <v>1</v>
      </c>
      <c r="D895" s="453" t="s">
        <v>2915</v>
      </c>
      <c r="E895" s="185" t="s">
        <v>1</v>
      </c>
      <c r="F895" s="454">
        <v>20.16</v>
      </c>
      <c r="G895" s="447"/>
      <c r="H895" s="187"/>
    </row>
    <row r="896" spans="1:8" s="184" customFormat="1" ht="16.899999999999999" customHeight="1" x14ac:dyDescent="0.2">
      <c r="A896" s="447"/>
      <c r="B896" s="187"/>
      <c r="C896" s="453" t="s">
        <v>1</v>
      </c>
      <c r="D896" s="453" t="s">
        <v>2921</v>
      </c>
      <c r="E896" s="185" t="s">
        <v>1</v>
      </c>
      <c r="F896" s="454">
        <v>0</v>
      </c>
      <c r="G896" s="447"/>
      <c r="H896" s="187"/>
    </row>
    <row r="897" spans="1:8" s="184" customFormat="1" ht="16.899999999999999" customHeight="1" x14ac:dyDescent="0.2">
      <c r="A897" s="447"/>
      <c r="B897" s="187"/>
      <c r="C897" s="453" t="s">
        <v>1</v>
      </c>
      <c r="D897" s="453" t="s">
        <v>2772</v>
      </c>
      <c r="E897" s="185" t="s">
        <v>1</v>
      </c>
      <c r="F897" s="454">
        <v>0</v>
      </c>
      <c r="G897" s="447"/>
      <c r="H897" s="187"/>
    </row>
    <row r="898" spans="1:8" s="184" customFormat="1" ht="16.899999999999999" customHeight="1" x14ac:dyDescent="0.2">
      <c r="A898" s="447"/>
      <c r="B898" s="187"/>
      <c r="C898" s="453" t="s">
        <v>1</v>
      </c>
      <c r="D898" s="453" t="s">
        <v>2925</v>
      </c>
      <c r="E898" s="185" t="s">
        <v>1</v>
      </c>
      <c r="F898" s="454">
        <v>47.304000000000002</v>
      </c>
      <c r="G898" s="447"/>
      <c r="H898" s="187"/>
    </row>
    <row r="899" spans="1:8" s="184" customFormat="1" ht="16.899999999999999" customHeight="1" x14ac:dyDescent="0.2">
      <c r="A899" s="447"/>
      <c r="B899" s="187"/>
      <c r="C899" s="453" t="s">
        <v>1</v>
      </c>
      <c r="D899" s="453" t="s">
        <v>2915</v>
      </c>
      <c r="E899" s="185" t="s">
        <v>1</v>
      </c>
      <c r="F899" s="454">
        <v>20.16</v>
      </c>
      <c r="G899" s="447"/>
      <c r="H899" s="187"/>
    </row>
    <row r="900" spans="1:8" s="184" customFormat="1" ht="16.899999999999999" customHeight="1" x14ac:dyDescent="0.2">
      <c r="A900" s="447"/>
      <c r="B900" s="187"/>
      <c r="C900" s="453" t="s">
        <v>1</v>
      </c>
      <c r="D900" s="453" t="s">
        <v>2926</v>
      </c>
      <c r="E900" s="185" t="s">
        <v>1</v>
      </c>
      <c r="F900" s="454">
        <v>0</v>
      </c>
      <c r="G900" s="447"/>
      <c r="H900" s="187"/>
    </row>
    <row r="901" spans="1:8" s="184" customFormat="1" ht="16.899999999999999" customHeight="1" x14ac:dyDescent="0.2">
      <c r="A901" s="447"/>
      <c r="B901" s="187"/>
      <c r="C901" s="453" t="s">
        <v>1</v>
      </c>
      <c r="D901" s="453" t="s">
        <v>2772</v>
      </c>
      <c r="E901" s="185" t="s">
        <v>1</v>
      </c>
      <c r="F901" s="454">
        <v>0</v>
      </c>
      <c r="G901" s="447"/>
      <c r="H901" s="187"/>
    </row>
    <row r="902" spans="1:8" s="184" customFormat="1" ht="16.899999999999999" customHeight="1" x14ac:dyDescent="0.2">
      <c r="A902" s="447"/>
      <c r="B902" s="187"/>
      <c r="C902" s="453" t="s">
        <v>1</v>
      </c>
      <c r="D902" s="453" t="s">
        <v>2929</v>
      </c>
      <c r="E902" s="185" t="s">
        <v>1</v>
      </c>
      <c r="F902" s="454">
        <v>7.8879999999999999</v>
      </c>
      <c r="G902" s="447"/>
      <c r="H902" s="187"/>
    </row>
    <row r="903" spans="1:8" s="184" customFormat="1" ht="16.899999999999999" customHeight="1" x14ac:dyDescent="0.2">
      <c r="A903" s="447"/>
      <c r="B903" s="187"/>
      <c r="C903" s="453" t="s">
        <v>1</v>
      </c>
      <c r="D903" s="453" t="s">
        <v>2930</v>
      </c>
      <c r="E903" s="185" t="s">
        <v>1</v>
      </c>
      <c r="F903" s="454">
        <v>107.58</v>
      </c>
      <c r="G903" s="447"/>
      <c r="H903" s="187"/>
    </row>
    <row r="904" spans="1:8" s="184" customFormat="1" ht="16.899999999999999" customHeight="1" x14ac:dyDescent="0.2">
      <c r="A904" s="447"/>
      <c r="B904" s="187"/>
      <c r="C904" s="453" t="s">
        <v>1</v>
      </c>
      <c r="D904" s="453" t="s">
        <v>2931</v>
      </c>
      <c r="E904" s="185" t="s">
        <v>1</v>
      </c>
      <c r="F904" s="454">
        <v>-24.75</v>
      </c>
      <c r="G904" s="447"/>
      <c r="H904" s="187"/>
    </row>
    <row r="905" spans="1:8" s="184" customFormat="1" ht="16.899999999999999" customHeight="1" x14ac:dyDescent="0.2">
      <c r="A905" s="447"/>
      <c r="B905" s="187"/>
      <c r="C905" s="453" t="s">
        <v>1</v>
      </c>
      <c r="D905" s="453" t="s">
        <v>2932</v>
      </c>
      <c r="E905" s="185" t="s">
        <v>1</v>
      </c>
      <c r="F905" s="454">
        <v>3.4</v>
      </c>
      <c r="G905" s="447"/>
      <c r="H905" s="187"/>
    </row>
    <row r="906" spans="1:8" s="184" customFormat="1" ht="16.899999999999999" customHeight="1" x14ac:dyDescent="0.2">
      <c r="A906" s="447"/>
      <c r="B906" s="187"/>
      <c r="C906" s="453" t="s">
        <v>1</v>
      </c>
      <c r="D906" s="453" t="s">
        <v>2933</v>
      </c>
      <c r="E906" s="185" t="s">
        <v>1</v>
      </c>
      <c r="F906" s="454">
        <v>-5.5</v>
      </c>
      <c r="G906" s="447"/>
      <c r="H906" s="187"/>
    </row>
    <row r="907" spans="1:8" s="184" customFormat="1" ht="16.899999999999999" customHeight="1" x14ac:dyDescent="0.2">
      <c r="A907" s="447"/>
      <c r="B907" s="187"/>
      <c r="C907" s="453" t="s">
        <v>1</v>
      </c>
      <c r="D907" s="453" t="s">
        <v>2934</v>
      </c>
      <c r="E907" s="185" t="s">
        <v>1</v>
      </c>
      <c r="F907" s="454">
        <v>-2.964</v>
      </c>
      <c r="G907" s="447"/>
      <c r="H907" s="187"/>
    </row>
    <row r="908" spans="1:8" s="184" customFormat="1" ht="16.899999999999999" customHeight="1" x14ac:dyDescent="0.2">
      <c r="A908" s="447"/>
      <c r="B908" s="187"/>
      <c r="C908" s="453" t="s">
        <v>1</v>
      </c>
      <c r="D908" s="453" t="s">
        <v>2936</v>
      </c>
      <c r="E908" s="185" t="s">
        <v>1</v>
      </c>
      <c r="F908" s="454">
        <v>0</v>
      </c>
      <c r="G908" s="447"/>
      <c r="H908" s="187"/>
    </row>
    <row r="909" spans="1:8" s="184" customFormat="1" ht="16.899999999999999" customHeight="1" x14ac:dyDescent="0.2">
      <c r="A909" s="447"/>
      <c r="B909" s="187"/>
      <c r="C909" s="453" t="s">
        <v>1</v>
      </c>
      <c r="D909" s="453" t="s">
        <v>2772</v>
      </c>
      <c r="E909" s="185" t="s">
        <v>1</v>
      </c>
      <c r="F909" s="454">
        <v>0</v>
      </c>
      <c r="G909" s="447"/>
      <c r="H909" s="187"/>
    </row>
    <row r="910" spans="1:8" s="184" customFormat="1" ht="16.899999999999999" customHeight="1" x14ac:dyDescent="0.2">
      <c r="A910" s="447"/>
      <c r="B910" s="187"/>
      <c r="C910" s="453" t="s">
        <v>1</v>
      </c>
      <c r="D910" s="453" t="s">
        <v>2867</v>
      </c>
      <c r="E910" s="185" t="s">
        <v>1</v>
      </c>
      <c r="F910" s="454">
        <v>3.944</v>
      </c>
      <c r="G910" s="447"/>
      <c r="H910" s="187"/>
    </row>
    <row r="911" spans="1:8" s="184" customFormat="1" ht="16.899999999999999" customHeight="1" x14ac:dyDescent="0.2">
      <c r="A911" s="447"/>
      <c r="B911" s="187"/>
      <c r="C911" s="453" t="s">
        <v>1</v>
      </c>
      <c r="D911" s="453" t="s">
        <v>2937</v>
      </c>
      <c r="E911" s="185" t="s">
        <v>1</v>
      </c>
      <c r="F911" s="454">
        <v>47.595999999999997</v>
      </c>
      <c r="G911" s="447"/>
      <c r="H911" s="187"/>
    </row>
    <row r="912" spans="1:8" s="184" customFormat="1" ht="16.899999999999999" customHeight="1" x14ac:dyDescent="0.2">
      <c r="A912" s="447"/>
      <c r="B912" s="187"/>
      <c r="C912" s="453" t="s">
        <v>1</v>
      </c>
      <c r="D912" s="453" t="s">
        <v>2938</v>
      </c>
      <c r="E912" s="185" t="s">
        <v>1</v>
      </c>
      <c r="F912" s="454">
        <v>-12.375</v>
      </c>
      <c r="G912" s="447"/>
      <c r="H912" s="187"/>
    </row>
    <row r="913" spans="1:8" s="184" customFormat="1" ht="16.899999999999999" customHeight="1" x14ac:dyDescent="0.2">
      <c r="A913" s="447"/>
      <c r="B913" s="187"/>
      <c r="C913" s="453" t="s">
        <v>1</v>
      </c>
      <c r="D913" s="453" t="s">
        <v>2939</v>
      </c>
      <c r="E913" s="185" t="s">
        <v>1</v>
      </c>
      <c r="F913" s="454">
        <v>1.7</v>
      </c>
      <c r="G913" s="447"/>
      <c r="H913" s="187"/>
    </row>
    <row r="914" spans="1:8" s="184" customFormat="1" ht="16.899999999999999" customHeight="1" x14ac:dyDescent="0.2">
      <c r="A914" s="447"/>
      <c r="B914" s="187"/>
      <c r="C914" s="453" t="s">
        <v>1</v>
      </c>
      <c r="D914" s="453" t="s">
        <v>2869</v>
      </c>
      <c r="E914" s="185" t="s">
        <v>1</v>
      </c>
      <c r="F914" s="454">
        <v>-1.482</v>
      </c>
      <c r="G914" s="447"/>
      <c r="H914" s="187"/>
    </row>
    <row r="915" spans="1:8" s="184" customFormat="1" ht="16.899999999999999" customHeight="1" x14ac:dyDescent="0.2">
      <c r="A915" s="447"/>
      <c r="B915" s="187"/>
      <c r="C915" s="453" t="s">
        <v>2954</v>
      </c>
      <c r="D915" s="453" t="s">
        <v>2418</v>
      </c>
      <c r="E915" s="185" t="s">
        <v>1</v>
      </c>
      <c r="F915" s="454">
        <v>1373.5740000000001</v>
      </c>
      <c r="G915" s="447"/>
      <c r="H915" s="187"/>
    </row>
    <row r="916" spans="1:8" s="184" customFormat="1" ht="16.899999999999999" customHeight="1" x14ac:dyDescent="0.2">
      <c r="A916" s="447"/>
      <c r="B916" s="187"/>
      <c r="C916" s="455" t="s">
        <v>2558</v>
      </c>
      <c r="D916" s="447"/>
      <c r="E916" s="447"/>
      <c r="F916" s="447"/>
      <c r="G916" s="447"/>
      <c r="H916" s="187"/>
    </row>
    <row r="917" spans="1:8" s="184" customFormat="1" ht="22.5" x14ac:dyDescent="0.2">
      <c r="A917" s="447"/>
      <c r="B917" s="187"/>
      <c r="C917" s="453" t="s">
        <v>851</v>
      </c>
      <c r="D917" s="453" t="s">
        <v>852</v>
      </c>
      <c r="E917" s="185" t="s">
        <v>168</v>
      </c>
      <c r="F917" s="454">
        <v>1373.5740000000001</v>
      </c>
      <c r="G917" s="447"/>
      <c r="H917" s="187"/>
    </row>
    <row r="918" spans="1:8" s="184" customFormat="1" ht="16.899999999999999" customHeight="1" x14ac:dyDescent="0.2">
      <c r="A918" s="447"/>
      <c r="B918" s="187"/>
      <c r="C918" s="453" t="s">
        <v>853</v>
      </c>
      <c r="D918" s="453" t="s">
        <v>854</v>
      </c>
      <c r="E918" s="185" t="s">
        <v>168</v>
      </c>
      <c r="F918" s="454">
        <v>1838.2639999999999</v>
      </c>
      <c r="G918" s="447"/>
      <c r="H918" s="187"/>
    </row>
    <row r="919" spans="1:8" s="184" customFormat="1" ht="16.899999999999999" customHeight="1" x14ac:dyDescent="0.2">
      <c r="A919" s="447"/>
      <c r="B919" s="187"/>
      <c r="C919" s="449" t="s">
        <v>2955</v>
      </c>
      <c r="D919" s="450" t="s">
        <v>1</v>
      </c>
      <c r="E919" s="451" t="s">
        <v>1</v>
      </c>
      <c r="F919" s="452">
        <v>184.43</v>
      </c>
      <c r="G919" s="447"/>
      <c r="H919" s="187"/>
    </row>
    <row r="920" spans="1:8" s="184" customFormat="1" ht="16.899999999999999" customHeight="1" x14ac:dyDescent="0.2">
      <c r="A920" s="447"/>
      <c r="B920" s="187"/>
      <c r="C920" s="453" t="s">
        <v>1</v>
      </c>
      <c r="D920" s="453" t="s">
        <v>2956</v>
      </c>
      <c r="E920" s="185" t="s">
        <v>1</v>
      </c>
      <c r="F920" s="454">
        <v>0</v>
      </c>
      <c r="G920" s="447"/>
      <c r="H920" s="187"/>
    </row>
    <row r="921" spans="1:8" s="184" customFormat="1" ht="16.899999999999999" customHeight="1" x14ac:dyDescent="0.2">
      <c r="A921" s="447"/>
      <c r="B921" s="187"/>
      <c r="C921" s="453" t="s">
        <v>1</v>
      </c>
      <c r="D921" s="453" t="s">
        <v>2957</v>
      </c>
      <c r="E921" s="185" t="s">
        <v>1</v>
      </c>
      <c r="F921" s="454">
        <v>184.43</v>
      </c>
      <c r="G921" s="447"/>
      <c r="H921" s="187"/>
    </row>
    <row r="922" spans="1:8" s="184" customFormat="1" ht="16.899999999999999" customHeight="1" x14ac:dyDescent="0.2">
      <c r="A922" s="447"/>
      <c r="B922" s="187"/>
      <c r="C922" s="453" t="s">
        <v>2955</v>
      </c>
      <c r="D922" s="453" t="s">
        <v>2416</v>
      </c>
      <c r="E922" s="185" t="s">
        <v>1</v>
      </c>
      <c r="F922" s="454">
        <v>184.43</v>
      </c>
      <c r="G922" s="447"/>
      <c r="H922" s="187"/>
    </row>
    <row r="923" spans="1:8" s="184" customFormat="1" ht="16.899999999999999" customHeight="1" x14ac:dyDescent="0.2">
      <c r="A923" s="447"/>
      <c r="B923" s="187"/>
      <c r="C923" s="455" t="s">
        <v>2558</v>
      </c>
      <c r="D923" s="447"/>
      <c r="E923" s="447"/>
      <c r="F923" s="447"/>
      <c r="G923" s="447"/>
      <c r="H923" s="187"/>
    </row>
    <row r="924" spans="1:8" s="184" customFormat="1" ht="16.899999999999999" customHeight="1" x14ac:dyDescent="0.2">
      <c r="A924" s="447"/>
      <c r="B924" s="187"/>
      <c r="C924" s="453" t="s">
        <v>1194</v>
      </c>
      <c r="D924" s="453" t="s">
        <v>1195</v>
      </c>
      <c r="E924" s="185" t="s">
        <v>168</v>
      </c>
      <c r="F924" s="454">
        <v>3539.9349999999999</v>
      </c>
      <c r="G924" s="447"/>
      <c r="H924" s="187"/>
    </row>
    <row r="925" spans="1:8" s="184" customFormat="1" ht="16.899999999999999" customHeight="1" x14ac:dyDescent="0.2">
      <c r="A925" s="447"/>
      <c r="B925" s="187"/>
      <c r="C925" s="453" t="s">
        <v>871</v>
      </c>
      <c r="D925" s="453" t="s">
        <v>872</v>
      </c>
      <c r="E925" s="185" t="s">
        <v>168</v>
      </c>
      <c r="F925" s="454">
        <v>1614.65</v>
      </c>
      <c r="G925" s="447"/>
      <c r="H925" s="187"/>
    </row>
    <row r="926" spans="1:8" s="184" customFormat="1" ht="16.899999999999999" customHeight="1" x14ac:dyDescent="0.2">
      <c r="A926" s="447"/>
      <c r="B926" s="187"/>
      <c r="C926" s="453" t="s">
        <v>946</v>
      </c>
      <c r="D926" s="453" t="s">
        <v>947</v>
      </c>
      <c r="E926" s="185" t="s">
        <v>168</v>
      </c>
      <c r="F926" s="454">
        <v>3425.78</v>
      </c>
      <c r="G926" s="447"/>
      <c r="H926" s="187"/>
    </row>
    <row r="927" spans="1:8" s="184" customFormat="1" ht="16.899999999999999" customHeight="1" x14ac:dyDescent="0.2">
      <c r="A927" s="447"/>
      <c r="B927" s="187"/>
      <c r="C927" s="453" t="s">
        <v>954</v>
      </c>
      <c r="D927" s="453" t="s">
        <v>955</v>
      </c>
      <c r="E927" s="185" t="s">
        <v>168</v>
      </c>
      <c r="F927" s="454">
        <v>884.9</v>
      </c>
      <c r="G927" s="447"/>
      <c r="H927" s="187"/>
    </row>
    <row r="928" spans="1:8" s="184" customFormat="1" ht="16.899999999999999" customHeight="1" x14ac:dyDescent="0.2">
      <c r="A928" s="447"/>
      <c r="B928" s="187"/>
      <c r="C928" s="453" t="s">
        <v>1147</v>
      </c>
      <c r="D928" s="453" t="s">
        <v>1148</v>
      </c>
      <c r="E928" s="185" t="s">
        <v>168</v>
      </c>
      <c r="F928" s="454">
        <v>1109.3150000000001</v>
      </c>
      <c r="G928" s="447"/>
      <c r="H928" s="187"/>
    </row>
    <row r="929" spans="1:8" s="184" customFormat="1" ht="16.899999999999999" customHeight="1" x14ac:dyDescent="0.2">
      <c r="A929" s="447"/>
      <c r="B929" s="187"/>
      <c r="C929" s="453" t="s">
        <v>880</v>
      </c>
      <c r="D929" s="453" t="s">
        <v>881</v>
      </c>
      <c r="E929" s="185" t="s">
        <v>168</v>
      </c>
      <c r="F929" s="454">
        <v>3425.78</v>
      </c>
      <c r="G929" s="447"/>
      <c r="H929" s="187"/>
    </row>
    <row r="930" spans="1:8" s="184" customFormat="1" ht="16.899999999999999" customHeight="1" x14ac:dyDescent="0.2">
      <c r="A930" s="447"/>
      <c r="B930" s="187"/>
      <c r="C930" s="453" t="s">
        <v>948</v>
      </c>
      <c r="D930" s="453" t="s">
        <v>949</v>
      </c>
      <c r="E930" s="185" t="s">
        <v>168</v>
      </c>
      <c r="F930" s="454">
        <v>3939.6469999999999</v>
      </c>
      <c r="G930" s="447"/>
      <c r="H930" s="187"/>
    </row>
    <row r="931" spans="1:8" s="184" customFormat="1" ht="22.5" x14ac:dyDescent="0.2">
      <c r="A931" s="447"/>
      <c r="B931" s="187"/>
      <c r="C931" s="453" t="s">
        <v>341</v>
      </c>
      <c r="D931" s="453" t="s">
        <v>2650</v>
      </c>
      <c r="E931" s="185" t="s">
        <v>168</v>
      </c>
      <c r="F931" s="454">
        <v>902.59799999999996</v>
      </c>
      <c r="G931" s="447"/>
      <c r="H931" s="187"/>
    </row>
    <row r="932" spans="1:8" s="184" customFormat="1" ht="16.899999999999999" customHeight="1" x14ac:dyDescent="0.2">
      <c r="A932" s="447"/>
      <c r="B932" s="187"/>
      <c r="C932" s="453" t="s">
        <v>1150</v>
      </c>
      <c r="D932" s="453" t="s">
        <v>2737</v>
      </c>
      <c r="E932" s="185" t="s">
        <v>168</v>
      </c>
      <c r="F932" s="454">
        <v>1034.152</v>
      </c>
      <c r="G932" s="447"/>
      <c r="H932" s="187"/>
    </row>
    <row r="933" spans="1:8" s="184" customFormat="1" ht="16.899999999999999" customHeight="1" x14ac:dyDescent="0.2">
      <c r="A933" s="447"/>
      <c r="B933" s="187"/>
      <c r="C933" s="449" t="s">
        <v>2958</v>
      </c>
      <c r="D933" s="450" t="s">
        <v>1</v>
      </c>
      <c r="E933" s="451" t="s">
        <v>1</v>
      </c>
      <c r="F933" s="452">
        <v>162.96</v>
      </c>
      <c r="G933" s="447"/>
      <c r="H933" s="187"/>
    </row>
    <row r="934" spans="1:8" s="184" customFormat="1" ht="16.899999999999999" customHeight="1" x14ac:dyDescent="0.2">
      <c r="A934" s="447"/>
      <c r="B934" s="187"/>
      <c r="C934" s="453" t="s">
        <v>1</v>
      </c>
      <c r="D934" s="453" t="s">
        <v>2959</v>
      </c>
      <c r="E934" s="185" t="s">
        <v>1</v>
      </c>
      <c r="F934" s="454">
        <v>0</v>
      </c>
      <c r="G934" s="447"/>
      <c r="H934" s="187"/>
    </row>
    <row r="935" spans="1:8" s="184" customFormat="1" ht="16.899999999999999" customHeight="1" x14ac:dyDescent="0.2">
      <c r="A935" s="447"/>
      <c r="B935" s="187"/>
      <c r="C935" s="453" t="s">
        <v>1</v>
      </c>
      <c r="D935" s="453" t="s">
        <v>2960</v>
      </c>
      <c r="E935" s="185" t="s">
        <v>1</v>
      </c>
      <c r="F935" s="454">
        <v>162.96</v>
      </c>
      <c r="G935" s="447"/>
      <c r="H935" s="187"/>
    </row>
    <row r="936" spans="1:8" s="184" customFormat="1" ht="16.899999999999999" customHeight="1" x14ac:dyDescent="0.2">
      <c r="A936" s="447"/>
      <c r="B936" s="187"/>
      <c r="C936" s="453" t="s">
        <v>2958</v>
      </c>
      <c r="D936" s="453" t="s">
        <v>2416</v>
      </c>
      <c r="E936" s="185" t="s">
        <v>1</v>
      </c>
      <c r="F936" s="454">
        <v>162.96</v>
      </c>
      <c r="G936" s="447"/>
      <c r="H936" s="187"/>
    </row>
    <row r="937" spans="1:8" s="184" customFormat="1" ht="16.899999999999999" customHeight="1" x14ac:dyDescent="0.2">
      <c r="A937" s="447"/>
      <c r="B937" s="187"/>
      <c r="C937" s="455" t="s">
        <v>2558</v>
      </c>
      <c r="D937" s="447"/>
      <c r="E937" s="447"/>
      <c r="F937" s="447"/>
      <c r="G937" s="447"/>
      <c r="H937" s="187"/>
    </row>
    <row r="938" spans="1:8" s="184" customFormat="1" ht="16.899999999999999" customHeight="1" x14ac:dyDescent="0.2">
      <c r="A938" s="447"/>
      <c r="B938" s="187"/>
      <c r="C938" s="453" t="s">
        <v>1194</v>
      </c>
      <c r="D938" s="453" t="s">
        <v>1195</v>
      </c>
      <c r="E938" s="185" t="s">
        <v>168</v>
      </c>
      <c r="F938" s="454">
        <v>3539.9349999999999</v>
      </c>
      <c r="G938" s="447"/>
      <c r="H938" s="187"/>
    </row>
    <row r="939" spans="1:8" s="184" customFormat="1" ht="16.899999999999999" customHeight="1" x14ac:dyDescent="0.2">
      <c r="A939" s="447"/>
      <c r="B939" s="187"/>
      <c r="C939" s="453" t="s">
        <v>871</v>
      </c>
      <c r="D939" s="453" t="s">
        <v>872</v>
      </c>
      <c r="E939" s="185" t="s">
        <v>168</v>
      </c>
      <c r="F939" s="454">
        <v>1614.65</v>
      </c>
      <c r="G939" s="447"/>
      <c r="H939" s="187"/>
    </row>
    <row r="940" spans="1:8" s="184" customFormat="1" ht="22.5" x14ac:dyDescent="0.2">
      <c r="A940" s="447"/>
      <c r="B940" s="187"/>
      <c r="C940" s="453" t="s">
        <v>936</v>
      </c>
      <c r="D940" s="453" t="s">
        <v>2961</v>
      </c>
      <c r="E940" s="185" t="s">
        <v>168</v>
      </c>
      <c r="F940" s="454">
        <v>495.54</v>
      </c>
      <c r="G940" s="447"/>
      <c r="H940" s="187"/>
    </row>
    <row r="941" spans="1:8" s="184" customFormat="1" ht="16.899999999999999" customHeight="1" x14ac:dyDescent="0.2">
      <c r="A941" s="447"/>
      <c r="B941" s="187"/>
      <c r="C941" s="453" t="s">
        <v>946</v>
      </c>
      <c r="D941" s="453" t="s">
        <v>947</v>
      </c>
      <c r="E941" s="185" t="s">
        <v>168</v>
      </c>
      <c r="F941" s="454">
        <v>3425.78</v>
      </c>
      <c r="G941" s="447"/>
      <c r="H941" s="187"/>
    </row>
    <row r="942" spans="1:8" s="184" customFormat="1" ht="16.899999999999999" customHeight="1" x14ac:dyDescent="0.2">
      <c r="A942" s="447"/>
      <c r="B942" s="187"/>
      <c r="C942" s="453" t="s">
        <v>954</v>
      </c>
      <c r="D942" s="453" t="s">
        <v>955</v>
      </c>
      <c r="E942" s="185" t="s">
        <v>168</v>
      </c>
      <c r="F942" s="454">
        <v>884.9</v>
      </c>
      <c r="G942" s="447"/>
      <c r="H942" s="187"/>
    </row>
    <row r="943" spans="1:8" s="184" customFormat="1" ht="16.899999999999999" customHeight="1" x14ac:dyDescent="0.2">
      <c r="A943" s="447"/>
      <c r="B943" s="187"/>
      <c r="C943" s="453" t="s">
        <v>1147</v>
      </c>
      <c r="D943" s="453" t="s">
        <v>1148</v>
      </c>
      <c r="E943" s="185" t="s">
        <v>168</v>
      </c>
      <c r="F943" s="454">
        <v>1109.3150000000001</v>
      </c>
      <c r="G943" s="447"/>
      <c r="H943" s="187"/>
    </row>
    <row r="944" spans="1:8" s="184" customFormat="1" ht="16.899999999999999" customHeight="1" x14ac:dyDescent="0.2">
      <c r="A944" s="447"/>
      <c r="B944" s="187"/>
      <c r="C944" s="453" t="s">
        <v>880</v>
      </c>
      <c r="D944" s="453" t="s">
        <v>881</v>
      </c>
      <c r="E944" s="185" t="s">
        <v>168</v>
      </c>
      <c r="F944" s="454">
        <v>3425.78</v>
      </c>
      <c r="G944" s="447"/>
      <c r="H944" s="187"/>
    </row>
    <row r="945" spans="1:8" s="184" customFormat="1" ht="16.899999999999999" customHeight="1" x14ac:dyDescent="0.2">
      <c r="A945" s="447"/>
      <c r="B945" s="187"/>
      <c r="C945" s="453" t="s">
        <v>948</v>
      </c>
      <c r="D945" s="453" t="s">
        <v>949</v>
      </c>
      <c r="E945" s="185" t="s">
        <v>168</v>
      </c>
      <c r="F945" s="454">
        <v>3939.6469999999999</v>
      </c>
      <c r="G945" s="447"/>
      <c r="H945" s="187"/>
    </row>
    <row r="946" spans="1:8" s="184" customFormat="1" ht="22.5" x14ac:dyDescent="0.2">
      <c r="A946" s="447"/>
      <c r="B946" s="187"/>
      <c r="C946" s="453" t="s">
        <v>341</v>
      </c>
      <c r="D946" s="453" t="s">
        <v>2650</v>
      </c>
      <c r="E946" s="185" t="s">
        <v>168</v>
      </c>
      <c r="F946" s="454">
        <v>902.59799999999996</v>
      </c>
      <c r="G946" s="447"/>
      <c r="H946" s="187"/>
    </row>
    <row r="947" spans="1:8" s="184" customFormat="1" ht="16.899999999999999" customHeight="1" x14ac:dyDescent="0.2">
      <c r="A947" s="447"/>
      <c r="B947" s="187"/>
      <c r="C947" s="453" t="s">
        <v>1151</v>
      </c>
      <c r="D947" s="453" t="s">
        <v>2962</v>
      </c>
      <c r="E947" s="185" t="s">
        <v>168</v>
      </c>
      <c r="F947" s="454">
        <v>166.21899999999999</v>
      </c>
      <c r="G947" s="447"/>
      <c r="H947" s="187"/>
    </row>
    <row r="948" spans="1:8" s="184" customFormat="1" ht="16.899999999999999" customHeight="1" x14ac:dyDescent="0.2">
      <c r="A948" s="447"/>
      <c r="B948" s="187"/>
      <c r="C948" s="449" t="s">
        <v>2963</v>
      </c>
      <c r="D948" s="450" t="s">
        <v>1</v>
      </c>
      <c r="E948" s="451" t="s">
        <v>1</v>
      </c>
      <c r="F948" s="452">
        <v>537.51</v>
      </c>
      <c r="G948" s="447"/>
      <c r="H948" s="187"/>
    </row>
    <row r="949" spans="1:8" s="184" customFormat="1" ht="16.899999999999999" customHeight="1" x14ac:dyDescent="0.2">
      <c r="A949" s="447"/>
      <c r="B949" s="187"/>
      <c r="C949" s="453" t="s">
        <v>1</v>
      </c>
      <c r="D949" s="453" t="s">
        <v>2964</v>
      </c>
      <c r="E949" s="185" t="s">
        <v>1</v>
      </c>
      <c r="F949" s="454">
        <v>0</v>
      </c>
      <c r="G949" s="447"/>
      <c r="H949" s="187"/>
    </row>
    <row r="950" spans="1:8" s="184" customFormat="1" ht="16.899999999999999" customHeight="1" x14ac:dyDescent="0.2">
      <c r="A950" s="447"/>
      <c r="B950" s="187"/>
      <c r="C950" s="453" t="s">
        <v>1</v>
      </c>
      <c r="D950" s="453" t="s">
        <v>2965</v>
      </c>
      <c r="E950" s="185" t="s">
        <v>1</v>
      </c>
      <c r="F950" s="454">
        <v>537.51</v>
      </c>
      <c r="G950" s="447"/>
      <c r="H950" s="187"/>
    </row>
    <row r="951" spans="1:8" s="184" customFormat="1" ht="16.899999999999999" customHeight="1" x14ac:dyDescent="0.2">
      <c r="A951" s="447"/>
      <c r="B951" s="187"/>
      <c r="C951" s="453" t="s">
        <v>2963</v>
      </c>
      <c r="D951" s="453" t="s">
        <v>2416</v>
      </c>
      <c r="E951" s="185" t="s">
        <v>1</v>
      </c>
      <c r="F951" s="454">
        <v>537.51</v>
      </c>
      <c r="G951" s="447"/>
      <c r="H951" s="187"/>
    </row>
    <row r="952" spans="1:8" s="184" customFormat="1" ht="16.899999999999999" customHeight="1" x14ac:dyDescent="0.2">
      <c r="A952" s="447"/>
      <c r="B952" s="187"/>
      <c r="C952" s="455" t="s">
        <v>2558</v>
      </c>
      <c r="D952" s="447"/>
      <c r="E952" s="447"/>
      <c r="F952" s="447"/>
      <c r="G952" s="447"/>
      <c r="H952" s="187"/>
    </row>
    <row r="953" spans="1:8" s="184" customFormat="1" ht="16.899999999999999" customHeight="1" x14ac:dyDescent="0.2">
      <c r="A953" s="447"/>
      <c r="B953" s="187"/>
      <c r="C953" s="453" t="s">
        <v>1194</v>
      </c>
      <c r="D953" s="453" t="s">
        <v>1195</v>
      </c>
      <c r="E953" s="185" t="s">
        <v>168</v>
      </c>
      <c r="F953" s="454">
        <v>3539.9349999999999</v>
      </c>
      <c r="G953" s="447"/>
      <c r="H953" s="187"/>
    </row>
    <row r="954" spans="1:8" s="184" customFormat="1" ht="16.899999999999999" customHeight="1" x14ac:dyDescent="0.2">
      <c r="A954" s="447"/>
      <c r="B954" s="187"/>
      <c r="C954" s="453" t="s">
        <v>871</v>
      </c>
      <c r="D954" s="453" t="s">
        <v>872</v>
      </c>
      <c r="E954" s="185" t="s">
        <v>168</v>
      </c>
      <c r="F954" s="454">
        <v>1614.65</v>
      </c>
      <c r="G954" s="447"/>
      <c r="H954" s="187"/>
    </row>
    <row r="955" spans="1:8" s="184" customFormat="1" ht="16.899999999999999" customHeight="1" x14ac:dyDescent="0.2">
      <c r="A955" s="447"/>
      <c r="B955" s="187"/>
      <c r="C955" s="453" t="s">
        <v>875</v>
      </c>
      <c r="D955" s="453" t="s">
        <v>876</v>
      </c>
      <c r="E955" s="185" t="s">
        <v>168</v>
      </c>
      <c r="F955" s="454">
        <v>605.32500000000005</v>
      </c>
      <c r="G955" s="447"/>
      <c r="H955" s="187"/>
    </row>
    <row r="956" spans="1:8" s="184" customFormat="1" ht="16.899999999999999" customHeight="1" x14ac:dyDescent="0.2">
      <c r="A956" s="447"/>
      <c r="B956" s="187"/>
      <c r="C956" s="453" t="s">
        <v>946</v>
      </c>
      <c r="D956" s="453" t="s">
        <v>947</v>
      </c>
      <c r="E956" s="185" t="s">
        <v>168</v>
      </c>
      <c r="F956" s="454">
        <v>3425.78</v>
      </c>
      <c r="G956" s="447"/>
      <c r="H956" s="187"/>
    </row>
    <row r="957" spans="1:8" s="184" customFormat="1" ht="16.899999999999999" customHeight="1" x14ac:dyDescent="0.2">
      <c r="A957" s="447"/>
      <c r="B957" s="187"/>
      <c r="C957" s="453" t="s">
        <v>954</v>
      </c>
      <c r="D957" s="453" t="s">
        <v>955</v>
      </c>
      <c r="E957" s="185" t="s">
        <v>168</v>
      </c>
      <c r="F957" s="454">
        <v>884.9</v>
      </c>
      <c r="G957" s="447"/>
      <c r="H957" s="187"/>
    </row>
    <row r="958" spans="1:8" s="184" customFormat="1" ht="16.899999999999999" customHeight="1" x14ac:dyDescent="0.2">
      <c r="A958" s="447"/>
      <c r="B958" s="187"/>
      <c r="C958" s="453" t="s">
        <v>1168</v>
      </c>
      <c r="D958" s="453" t="s">
        <v>1169</v>
      </c>
      <c r="E958" s="185" t="s">
        <v>168</v>
      </c>
      <c r="F958" s="454">
        <v>2348.64</v>
      </c>
      <c r="G958" s="447"/>
      <c r="H958" s="187"/>
    </row>
    <row r="959" spans="1:8" s="184" customFormat="1" ht="16.899999999999999" customHeight="1" x14ac:dyDescent="0.2">
      <c r="A959" s="447"/>
      <c r="B959" s="187"/>
      <c r="C959" s="453" t="s">
        <v>880</v>
      </c>
      <c r="D959" s="453" t="s">
        <v>881</v>
      </c>
      <c r="E959" s="185" t="s">
        <v>168</v>
      </c>
      <c r="F959" s="454">
        <v>3425.78</v>
      </c>
      <c r="G959" s="447"/>
      <c r="H959" s="187"/>
    </row>
    <row r="960" spans="1:8" s="184" customFormat="1" ht="16.899999999999999" customHeight="1" x14ac:dyDescent="0.2">
      <c r="A960" s="447"/>
      <c r="B960" s="187"/>
      <c r="C960" s="453" t="s">
        <v>948</v>
      </c>
      <c r="D960" s="453" t="s">
        <v>949</v>
      </c>
      <c r="E960" s="185" t="s">
        <v>168</v>
      </c>
      <c r="F960" s="454">
        <v>3939.6469999999999</v>
      </c>
      <c r="G960" s="447"/>
      <c r="H960" s="187"/>
    </row>
    <row r="961" spans="1:8" s="184" customFormat="1" ht="22.5" x14ac:dyDescent="0.2">
      <c r="A961" s="447"/>
      <c r="B961" s="187"/>
      <c r="C961" s="453" t="s">
        <v>341</v>
      </c>
      <c r="D961" s="453" t="s">
        <v>2650</v>
      </c>
      <c r="E961" s="185" t="s">
        <v>168</v>
      </c>
      <c r="F961" s="454">
        <v>902.59799999999996</v>
      </c>
      <c r="G961" s="447"/>
      <c r="H961" s="187"/>
    </row>
    <row r="962" spans="1:8" s="184" customFormat="1" ht="16.899999999999999" customHeight="1" x14ac:dyDescent="0.2">
      <c r="A962" s="447"/>
      <c r="B962" s="187"/>
      <c r="C962" s="453" t="s">
        <v>1171</v>
      </c>
      <c r="D962" s="453" t="s">
        <v>2966</v>
      </c>
      <c r="E962" s="185" t="s">
        <v>168</v>
      </c>
      <c r="F962" s="454">
        <v>2395.6129999999998</v>
      </c>
      <c r="G962" s="447"/>
      <c r="H962" s="187"/>
    </row>
    <row r="963" spans="1:8" s="184" customFormat="1" ht="16.899999999999999" customHeight="1" x14ac:dyDescent="0.2">
      <c r="A963" s="447"/>
      <c r="B963" s="187"/>
      <c r="C963" s="449" t="s">
        <v>2967</v>
      </c>
      <c r="D963" s="450" t="s">
        <v>1</v>
      </c>
      <c r="E963" s="451" t="s">
        <v>1</v>
      </c>
      <c r="F963" s="452">
        <v>397.17</v>
      </c>
      <c r="G963" s="447"/>
      <c r="H963" s="187"/>
    </row>
    <row r="964" spans="1:8" s="184" customFormat="1" ht="16.899999999999999" customHeight="1" x14ac:dyDescent="0.2">
      <c r="A964" s="447"/>
      <c r="B964" s="187"/>
      <c r="C964" s="453" t="s">
        <v>1</v>
      </c>
      <c r="D964" s="453" t="s">
        <v>2968</v>
      </c>
      <c r="E964" s="185" t="s">
        <v>1</v>
      </c>
      <c r="F964" s="454">
        <v>0</v>
      </c>
      <c r="G964" s="447"/>
      <c r="H964" s="187"/>
    </row>
    <row r="965" spans="1:8" s="184" customFormat="1" ht="16.899999999999999" customHeight="1" x14ac:dyDescent="0.2">
      <c r="A965" s="447"/>
      <c r="B965" s="187"/>
      <c r="C965" s="453" t="s">
        <v>1</v>
      </c>
      <c r="D965" s="453" t="s">
        <v>2969</v>
      </c>
      <c r="E965" s="185" t="s">
        <v>1</v>
      </c>
      <c r="F965" s="454">
        <v>132.38999999999999</v>
      </c>
      <c r="G965" s="447"/>
      <c r="H965" s="187"/>
    </row>
    <row r="966" spans="1:8" s="184" customFormat="1" ht="16.899999999999999" customHeight="1" x14ac:dyDescent="0.2">
      <c r="A966" s="447"/>
      <c r="B966" s="187"/>
      <c r="C966" s="453" t="s">
        <v>1</v>
      </c>
      <c r="D966" s="453" t="s">
        <v>2969</v>
      </c>
      <c r="E966" s="185" t="s">
        <v>1</v>
      </c>
      <c r="F966" s="454">
        <v>132.38999999999999</v>
      </c>
      <c r="G966" s="447"/>
      <c r="H966" s="187"/>
    </row>
    <row r="967" spans="1:8" s="184" customFormat="1" ht="16.899999999999999" customHeight="1" x14ac:dyDescent="0.2">
      <c r="A967" s="447"/>
      <c r="B967" s="187"/>
      <c r="C967" s="453" t="s">
        <v>1</v>
      </c>
      <c r="D967" s="453" t="s">
        <v>2969</v>
      </c>
      <c r="E967" s="185" t="s">
        <v>1</v>
      </c>
      <c r="F967" s="454">
        <v>132.38999999999999</v>
      </c>
      <c r="G967" s="447"/>
      <c r="H967" s="187"/>
    </row>
    <row r="968" spans="1:8" s="184" customFormat="1" ht="16.899999999999999" customHeight="1" x14ac:dyDescent="0.2">
      <c r="A968" s="447"/>
      <c r="B968" s="187"/>
      <c r="C968" s="453" t="s">
        <v>2967</v>
      </c>
      <c r="D968" s="453" t="s">
        <v>2416</v>
      </c>
      <c r="E968" s="185" t="s">
        <v>1</v>
      </c>
      <c r="F968" s="454">
        <v>397.17</v>
      </c>
      <c r="G968" s="447"/>
      <c r="H968" s="187"/>
    </row>
    <row r="969" spans="1:8" s="184" customFormat="1" ht="16.899999999999999" customHeight="1" x14ac:dyDescent="0.2">
      <c r="A969" s="447"/>
      <c r="B969" s="187"/>
      <c r="C969" s="455" t="s">
        <v>2558</v>
      </c>
      <c r="D969" s="447"/>
      <c r="E969" s="447"/>
      <c r="F969" s="447"/>
      <c r="G969" s="447"/>
      <c r="H969" s="187"/>
    </row>
    <row r="970" spans="1:8" s="184" customFormat="1" ht="16.899999999999999" customHeight="1" x14ac:dyDescent="0.2">
      <c r="A970" s="447"/>
      <c r="B970" s="187"/>
      <c r="C970" s="453" t="s">
        <v>1194</v>
      </c>
      <c r="D970" s="453" t="s">
        <v>1195</v>
      </c>
      <c r="E970" s="185" t="s">
        <v>168</v>
      </c>
      <c r="F970" s="454">
        <v>3539.9349999999999</v>
      </c>
      <c r="G970" s="447"/>
      <c r="H970" s="187"/>
    </row>
    <row r="971" spans="1:8" s="184" customFormat="1" ht="16.899999999999999" customHeight="1" x14ac:dyDescent="0.2">
      <c r="A971" s="447"/>
      <c r="B971" s="187"/>
      <c r="C971" s="453" t="s">
        <v>871</v>
      </c>
      <c r="D971" s="453" t="s">
        <v>872</v>
      </c>
      <c r="E971" s="185" t="s">
        <v>168</v>
      </c>
      <c r="F971" s="454">
        <v>1614.65</v>
      </c>
      <c r="G971" s="447"/>
      <c r="H971" s="187"/>
    </row>
    <row r="972" spans="1:8" s="184" customFormat="1" ht="16.899999999999999" customHeight="1" x14ac:dyDescent="0.2">
      <c r="A972" s="447"/>
      <c r="B972" s="187"/>
      <c r="C972" s="453" t="s">
        <v>946</v>
      </c>
      <c r="D972" s="453" t="s">
        <v>947</v>
      </c>
      <c r="E972" s="185" t="s">
        <v>168</v>
      </c>
      <c r="F972" s="454">
        <v>3425.78</v>
      </c>
      <c r="G972" s="447"/>
      <c r="H972" s="187"/>
    </row>
    <row r="973" spans="1:8" s="184" customFormat="1" ht="16.899999999999999" customHeight="1" x14ac:dyDescent="0.2">
      <c r="A973" s="447"/>
      <c r="B973" s="187"/>
      <c r="C973" s="453" t="s">
        <v>950</v>
      </c>
      <c r="D973" s="453" t="s">
        <v>951</v>
      </c>
      <c r="E973" s="185" t="s">
        <v>168</v>
      </c>
      <c r="F973" s="454">
        <v>2626.5149999999999</v>
      </c>
      <c r="G973" s="447"/>
      <c r="H973" s="187"/>
    </row>
    <row r="974" spans="1:8" s="184" customFormat="1" ht="16.899999999999999" customHeight="1" x14ac:dyDescent="0.2">
      <c r="A974" s="447"/>
      <c r="B974" s="187"/>
      <c r="C974" s="453" t="s">
        <v>1147</v>
      </c>
      <c r="D974" s="453" t="s">
        <v>1148</v>
      </c>
      <c r="E974" s="185" t="s">
        <v>168</v>
      </c>
      <c r="F974" s="454">
        <v>1109.3150000000001</v>
      </c>
      <c r="G974" s="447"/>
      <c r="H974" s="187"/>
    </row>
    <row r="975" spans="1:8" s="184" customFormat="1" ht="16.899999999999999" customHeight="1" x14ac:dyDescent="0.2">
      <c r="A975" s="447"/>
      <c r="B975" s="187"/>
      <c r="C975" s="453" t="s">
        <v>880</v>
      </c>
      <c r="D975" s="453" t="s">
        <v>881</v>
      </c>
      <c r="E975" s="185" t="s">
        <v>168</v>
      </c>
      <c r="F975" s="454">
        <v>3425.78</v>
      </c>
      <c r="G975" s="447"/>
      <c r="H975" s="187"/>
    </row>
    <row r="976" spans="1:8" s="184" customFormat="1" ht="16.899999999999999" customHeight="1" x14ac:dyDescent="0.2">
      <c r="A976" s="447"/>
      <c r="B976" s="187"/>
      <c r="C976" s="453" t="s">
        <v>948</v>
      </c>
      <c r="D976" s="453" t="s">
        <v>949</v>
      </c>
      <c r="E976" s="185" t="s">
        <v>168</v>
      </c>
      <c r="F976" s="454">
        <v>3939.6469999999999</v>
      </c>
      <c r="G976" s="447"/>
      <c r="H976" s="187"/>
    </row>
    <row r="977" spans="1:8" s="184" customFormat="1" ht="16.899999999999999" customHeight="1" x14ac:dyDescent="0.2">
      <c r="A977" s="447"/>
      <c r="B977" s="187"/>
      <c r="C977" s="453" t="s">
        <v>1150</v>
      </c>
      <c r="D977" s="453" t="s">
        <v>2737</v>
      </c>
      <c r="E977" s="185" t="s">
        <v>168</v>
      </c>
      <c r="F977" s="454">
        <v>1034.152</v>
      </c>
      <c r="G977" s="447"/>
      <c r="H977" s="187"/>
    </row>
    <row r="978" spans="1:8" s="184" customFormat="1" ht="16.899999999999999" customHeight="1" x14ac:dyDescent="0.2">
      <c r="A978" s="447"/>
      <c r="B978" s="187"/>
      <c r="C978" s="453" t="s">
        <v>952</v>
      </c>
      <c r="D978" s="453" t="s">
        <v>2970</v>
      </c>
      <c r="E978" s="185" t="s">
        <v>168</v>
      </c>
      <c r="F978" s="454">
        <v>2591.6979999999999</v>
      </c>
      <c r="G978" s="447"/>
      <c r="H978" s="187"/>
    </row>
    <row r="979" spans="1:8" s="184" customFormat="1" ht="16.899999999999999" customHeight="1" x14ac:dyDescent="0.2">
      <c r="A979" s="447"/>
      <c r="B979" s="187"/>
      <c r="C979" s="449" t="s">
        <v>2971</v>
      </c>
      <c r="D979" s="450" t="s">
        <v>1</v>
      </c>
      <c r="E979" s="451" t="s">
        <v>1</v>
      </c>
      <c r="F979" s="452">
        <v>332.58</v>
      </c>
      <c r="G979" s="447"/>
      <c r="H979" s="187"/>
    </row>
    <row r="980" spans="1:8" s="184" customFormat="1" ht="16.899999999999999" customHeight="1" x14ac:dyDescent="0.2">
      <c r="A980" s="447"/>
      <c r="B980" s="187"/>
      <c r="C980" s="453" t="s">
        <v>1</v>
      </c>
      <c r="D980" s="453" t="s">
        <v>2972</v>
      </c>
      <c r="E980" s="185" t="s">
        <v>1</v>
      </c>
      <c r="F980" s="454">
        <v>0</v>
      </c>
      <c r="G980" s="447"/>
      <c r="H980" s="187"/>
    </row>
    <row r="981" spans="1:8" s="184" customFormat="1" ht="16.899999999999999" customHeight="1" x14ac:dyDescent="0.2">
      <c r="A981" s="447"/>
      <c r="B981" s="187"/>
      <c r="C981" s="453" t="s">
        <v>1</v>
      </c>
      <c r="D981" s="453" t="s">
        <v>2973</v>
      </c>
      <c r="E981" s="185" t="s">
        <v>1</v>
      </c>
      <c r="F981" s="454">
        <v>110.86</v>
      </c>
      <c r="G981" s="447"/>
      <c r="H981" s="187"/>
    </row>
    <row r="982" spans="1:8" s="184" customFormat="1" ht="16.899999999999999" customHeight="1" x14ac:dyDescent="0.2">
      <c r="A982" s="447"/>
      <c r="B982" s="187"/>
      <c r="C982" s="453" t="s">
        <v>1</v>
      </c>
      <c r="D982" s="453" t="s">
        <v>2973</v>
      </c>
      <c r="E982" s="185" t="s">
        <v>1</v>
      </c>
      <c r="F982" s="454">
        <v>110.86</v>
      </c>
      <c r="G982" s="447"/>
      <c r="H982" s="187"/>
    </row>
    <row r="983" spans="1:8" s="184" customFormat="1" ht="16.899999999999999" customHeight="1" x14ac:dyDescent="0.2">
      <c r="A983" s="447"/>
      <c r="B983" s="187"/>
      <c r="C983" s="453" t="s">
        <v>1</v>
      </c>
      <c r="D983" s="453" t="s">
        <v>2973</v>
      </c>
      <c r="E983" s="185" t="s">
        <v>1</v>
      </c>
      <c r="F983" s="454">
        <v>110.86</v>
      </c>
      <c r="G983" s="447"/>
      <c r="H983" s="187"/>
    </row>
    <row r="984" spans="1:8" s="184" customFormat="1" ht="16.899999999999999" customHeight="1" x14ac:dyDescent="0.2">
      <c r="A984" s="447"/>
      <c r="B984" s="187"/>
      <c r="C984" s="453" t="s">
        <v>2971</v>
      </c>
      <c r="D984" s="453" t="s">
        <v>2416</v>
      </c>
      <c r="E984" s="185" t="s">
        <v>1</v>
      </c>
      <c r="F984" s="454">
        <v>332.58</v>
      </c>
      <c r="G984" s="447"/>
      <c r="H984" s="187"/>
    </row>
    <row r="985" spans="1:8" s="184" customFormat="1" ht="16.899999999999999" customHeight="1" x14ac:dyDescent="0.2">
      <c r="A985" s="447"/>
      <c r="B985" s="187"/>
      <c r="C985" s="455" t="s">
        <v>2558</v>
      </c>
      <c r="D985" s="447"/>
      <c r="E985" s="447"/>
      <c r="F985" s="447"/>
      <c r="G985" s="447"/>
      <c r="H985" s="187"/>
    </row>
    <row r="986" spans="1:8" s="184" customFormat="1" ht="16.899999999999999" customHeight="1" x14ac:dyDescent="0.2">
      <c r="A986" s="447"/>
      <c r="B986" s="187"/>
      <c r="C986" s="453" t="s">
        <v>1194</v>
      </c>
      <c r="D986" s="453" t="s">
        <v>1195</v>
      </c>
      <c r="E986" s="185" t="s">
        <v>168</v>
      </c>
      <c r="F986" s="454">
        <v>3539.9349999999999</v>
      </c>
      <c r="G986" s="447"/>
      <c r="H986" s="187"/>
    </row>
    <row r="987" spans="1:8" s="184" customFormat="1" ht="16.899999999999999" customHeight="1" x14ac:dyDescent="0.2">
      <c r="A987" s="447"/>
      <c r="B987" s="187"/>
      <c r="C987" s="453" t="s">
        <v>871</v>
      </c>
      <c r="D987" s="453" t="s">
        <v>872</v>
      </c>
      <c r="E987" s="185" t="s">
        <v>168</v>
      </c>
      <c r="F987" s="454">
        <v>1614.65</v>
      </c>
      <c r="G987" s="447"/>
      <c r="H987" s="187"/>
    </row>
    <row r="988" spans="1:8" s="184" customFormat="1" ht="22.5" x14ac:dyDescent="0.2">
      <c r="A988" s="447"/>
      <c r="B988" s="187"/>
      <c r="C988" s="453" t="s">
        <v>936</v>
      </c>
      <c r="D988" s="453" t="s">
        <v>2961</v>
      </c>
      <c r="E988" s="185" t="s">
        <v>168</v>
      </c>
      <c r="F988" s="454">
        <v>495.54</v>
      </c>
      <c r="G988" s="447"/>
      <c r="H988" s="187"/>
    </row>
    <row r="989" spans="1:8" s="184" customFormat="1" ht="16.899999999999999" customHeight="1" x14ac:dyDescent="0.2">
      <c r="A989" s="447"/>
      <c r="B989" s="187"/>
      <c r="C989" s="453" t="s">
        <v>946</v>
      </c>
      <c r="D989" s="453" t="s">
        <v>947</v>
      </c>
      <c r="E989" s="185" t="s">
        <v>168</v>
      </c>
      <c r="F989" s="454">
        <v>3425.78</v>
      </c>
      <c r="G989" s="447"/>
      <c r="H989" s="187"/>
    </row>
    <row r="990" spans="1:8" s="184" customFormat="1" ht="16.899999999999999" customHeight="1" x14ac:dyDescent="0.2">
      <c r="A990" s="447"/>
      <c r="B990" s="187"/>
      <c r="C990" s="453" t="s">
        <v>950</v>
      </c>
      <c r="D990" s="453" t="s">
        <v>951</v>
      </c>
      <c r="E990" s="185" t="s">
        <v>168</v>
      </c>
      <c r="F990" s="454">
        <v>2626.5149999999999</v>
      </c>
      <c r="G990" s="447"/>
      <c r="H990" s="187"/>
    </row>
    <row r="991" spans="1:8" s="184" customFormat="1" ht="16.899999999999999" customHeight="1" x14ac:dyDescent="0.2">
      <c r="A991" s="447"/>
      <c r="B991" s="187"/>
      <c r="C991" s="453" t="s">
        <v>1147</v>
      </c>
      <c r="D991" s="453" t="s">
        <v>1148</v>
      </c>
      <c r="E991" s="185" t="s">
        <v>168</v>
      </c>
      <c r="F991" s="454">
        <v>1109.3150000000001</v>
      </c>
      <c r="G991" s="447"/>
      <c r="H991" s="187"/>
    </row>
    <row r="992" spans="1:8" s="184" customFormat="1" ht="16.899999999999999" customHeight="1" x14ac:dyDescent="0.2">
      <c r="A992" s="447"/>
      <c r="B992" s="187"/>
      <c r="C992" s="453" t="s">
        <v>880</v>
      </c>
      <c r="D992" s="453" t="s">
        <v>881</v>
      </c>
      <c r="E992" s="185" t="s">
        <v>168</v>
      </c>
      <c r="F992" s="454">
        <v>3425.78</v>
      </c>
      <c r="G992" s="447"/>
      <c r="H992" s="187"/>
    </row>
    <row r="993" spans="1:8" s="184" customFormat="1" ht="16.899999999999999" customHeight="1" x14ac:dyDescent="0.2">
      <c r="A993" s="447"/>
      <c r="B993" s="187"/>
      <c r="C993" s="453" t="s">
        <v>948</v>
      </c>
      <c r="D993" s="453" t="s">
        <v>949</v>
      </c>
      <c r="E993" s="185" t="s">
        <v>168</v>
      </c>
      <c r="F993" s="454">
        <v>3939.6469999999999</v>
      </c>
      <c r="G993" s="447"/>
      <c r="H993" s="187"/>
    </row>
    <row r="994" spans="1:8" s="184" customFormat="1" ht="16.899999999999999" customHeight="1" x14ac:dyDescent="0.2">
      <c r="A994" s="447"/>
      <c r="B994" s="187"/>
      <c r="C994" s="453" t="s">
        <v>1150</v>
      </c>
      <c r="D994" s="453" t="s">
        <v>2737</v>
      </c>
      <c r="E994" s="185" t="s">
        <v>168</v>
      </c>
      <c r="F994" s="454">
        <v>1034.152</v>
      </c>
      <c r="G994" s="447"/>
      <c r="H994" s="187"/>
    </row>
    <row r="995" spans="1:8" s="184" customFormat="1" ht="16.899999999999999" customHeight="1" x14ac:dyDescent="0.2">
      <c r="A995" s="447"/>
      <c r="B995" s="187"/>
      <c r="C995" s="453" t="s">
        <v>952</v>
      </c>
      <c r="D995" s="453" t="s">
        <v>2970</v>
      </c>
      <c r="E995" s="185" t="s">
        <v>168</v>
      </c>
      <c r="F995" s="454">
        <v>2591.6979999999999</v>
      </c>
      <c r="G995" s="447"/>
      <c r="H995" s="187"/>
    </row>
    <row r="996" spans="1:8" s="184" customFormat="1" ht="16.899999999999999" customHeight="1" x14ac:dyDescent="0.2">
      <c r="A996" s="447"/>
      <c r="B996" s="187"/>
      <c r="C996" s="449" t="s">
        <v>2974</v>
      </c>
      <c r="D996" s="450" t="s">
        <v>1</v>
      </c>
      <c r="E996" s="451" t="s">
        <v>1</v>
      </c>
      <c r="F996" s="452">
        <v>1811.13</v>
      </c>
      <c r="G996" s="447"/>
      <c r="H996" s="187"/>
    </row>
    <row r="997" spans="1:8" s="184" customFormat="1" ht="16.899999999999999" customHeight="1" x14ac:dyDescent="0.2">
      <c r="A997" s="447"/>
      <c r="B997" s="187"/>
      <c r="C997" s="453" t="s">
        <v>1</v>
      </c>
      <c r="D997" s="453" t="s">
        <v>2975</v>
      </c>
      <c r="E997" s="185" t="s">
        <v>1</v>
      </c>
      <c r="F997" s="454">
        <v>0</v>
      </c>
      <c r="G997" s="447"/>
      <c r="H997" s="187"/>
    </row>
    <row r="998" spans="1:8" s="184" customFormat="1" ht="16.899999999999999" customHeight="1" x14ac:dyDescent="0.2">
      <c r="A998" s="447"/>
      <c r="B998" s="187"/>
      <c r="C998" s="453" t="s">
        <v>1</v>
      </c>
      <c r="D998" s="453" t="s">
        <v>2976</v>
      </c>
      <c r="E998" s="185" t="s">
        <v>1</v>
      </c>
      <c r="F998" s="454">
        <v>603.71</v>
      </c>
      <c r="G998" s="447"/>
      <c r="H998" s="187"/>
    </row>
    <row r="999" spans="1:8" s="184" customFormat="1" ht="16.899999999999999" customHeight="1" x14ac:dyDescent="0.2">
      <c r="A999" s="447"/>
      <c r="B999" s="187"/>
      <c r="C999" s="453" t="s">
        <v>1</v>
      </c>
      <c r="D999" s="453" t="s">
        <v>2976</v>
      </c>
      <c r="E999" s="185" t="s">
        <v>1</v>
      </c>
      <c r="F999" s="454">
        <v>603.71</v>
      </c>
      <c r="G999" s="447"/>
      <c r="H999" s="187"/>
    </row>
    <row r="1000" spans="1:8" s="184" customFormat="1" ht="16.899999999999999" customHeight="1" x14ac:dyDescent="0.2">
      <c r="A1000" s="447"/>
      <c r="B1000" s="187"/>
      <c r="C1000" s="453" t="s">
        <v>1</v>
      </c>
      <c r="D1000" s="453" t="s">
        <v>2976</v>
      </c>
      <c r="E1000" s="185" t="s">
        <v>1</v>
      </c>
      <c r="F1000" s="454">
        <v>603.71</v>
      </c>
      <c r="G1000" s="447"/>
      <c r="H1000" s="187"/>
    </row>
    <row r="1001" spans="1:8" s="184" customFormat="1" ht="16.899999999999999" customHeight="1" x14ac:dyDescent="0.2">
      <c r="A1001" s="447"/>
      <c r="B1001" s="187"/>
      <c r="C1001" s="453" t="s">
        <v>2974</v>
      </c>
      <c r="D1001" s="453" t="s">
        <v>2416</v>
      </c>
      <c r="E1001" s="185" t="s">
        <v>1</v>
      </c>
      <c r="F1001" s="454">
        <v>1811.13</v>
      </c>
      <c r="G1001" s="447"/>
      <c r="H1001" s="187"/>
    </row>
    <row r="1002" spans="1:8" s="184" customFormat="1" ht="16.899999999999999" customHeight="1" x14ac:dyDescent="0.2">
      <c r="A1002" s="447"/>
      <c r="B1002" s="187"/>
      <c r="C1002" s="455" t="s">
        <v>2558</v>
      </c>
      <c r="D1002" s="447"/>
      <c r="E1002" s="447"/>
      <c r="F1002" s="447"/>
      <c r="G1002" s="447"/>
      <c r="H1002" s="187"/>
    </row>
    <row r="1003" spans="1:8" s="184" customFormat="1" ht="16.899999999999999" customHeight="1" x14ac:dyDescent="0.2">
      <c r="A1003" s="447"/>
      <c r="B1003" s="187"/>
      <c r="C1003" s="453" t="s">
        <v>1194</v>
      </c>
      <c r="D1003" s="453" t="s">
        <v>1195</v>
      </c>
      <c r="E1003" s="185" t="s">
        <v>168</v>
      </c>
      <c r="F1003" s="454">
        <v>3539.9349999999999</v>
      </c>
      <c r="G1003" s="447"/>
      <c r="H1003" s="187"/>
    </row>
    <row r="1004" spans="1:8" s="184" customFormat="1" ht="16.899999999999999" customHeight="1" x14ac:dyDescent="0.2">
      <c r="A1004" s="447"/>
      <c r="B1004" s="187"/>
      <c r="C1004" s="453" t="s">
        <v>873</v>
      </c>
      <c r="D1004" s="453" t="s">
        <v>874</v>
      </c>
      <c r="E1004" s="185" t="s">
        <v>168</v>
      </c>
      <c r="F1004" s="454">
        <v>1811.13</v>
      </c>
      <c r="G1004" s="447"/>
      <c r="H1004" s="187"/>
    </row>
    <row r="1005" spans="1:8" s="184" customFormat="1" ht="16.899999999999999" customHeight="1" x14ac:dyDescent="0.2">
      <c r="A1005" s="447"/>
      <c r="B1005" s="187"/>
      <c r="C1005" s="453" t="s">
        <v>946</v>
      </c>
      <c r="D1005" s="453" t="s">
        <v>947</v>
      </c>
      <c r="E1005" s="185" t="s">
        <v>168</v>
      </c>
      <c r="F1005" s="454">
        <v>3425.78</v>
      </c>
      <c r="G1005" s="447"/>
      <c r="H1005" s="187"/>
    </row>
    <row r="1006" spans="1:8" s="184" customFormat="1" ht="16.899999999999999" customHeight="1" x14ac:dyDescent="0.2">
      <c r="A1006" s="447"/>
      <c r="B1006" s="187"/>
      <c r="C1006" s="453" t="s">
        <v>950</v>
      </c>
      <c r="D1006" s="453" t="s">
        <v>951</v>
      </c>
      <c r="E1006" s="185" t="s">
        <v>168</v>
      </c>
      <c r="F1006" s="454">
        <v>2626.5149999999999</v>
      </c>
      <c r="G1006" s="447"/>
      <c r="H1006" s="187"/>
    </row>
    <row r="1007" spans="1:8" s="184" customFormat="1" ht="16.899999999999999" customHeight="1" x14ac:dyDescent="0.2">
      <c r="A1007" s="447"/>
      <c r="B1007" s="187"/>
      <c r="C1007" s="453" t="s">
        <v>1168</v>
      </c>
      <c r="D1007" s="453" t="s">
        <v>1169</v>
      </c>
      <c r="E1007" s="185" t="s">
        <v>168</v>
      </c>
      <c r="F1007" s="454">
        <v>2348.64</v>
      </c>
      <c r="G1007" s="447"/>
      <c r="H1007" s="187"/>
    </row>
    <row r="1008" spans="1:8" s="184" customFormat="1" ht="16.899999999999999" customHeight="1" x14ac:dyDescent="0.2">
      <c r="A1008" s="447"/>
      <c r="B1008" s="187"/>
      <c r="C1008" s="453" t="s">
        <v>880</v>
      </c>
      <c r="D1008" s="453" t="s">
        <v>881</v>
      </c>
      <c r="E1008" s="185" t="s">
        <v>168</v>
      </c>
      <c r="F1008" s="454">
        <v>3425.78</v>
      </c>
      <c r="G1008" s="447"/>
      <c r="H1008" s="187"/>
    </row>
    <row r="1009" spans="1:8" s="184" customFormat="1" ht="16.899999999999999" customHeight="1" x14ac:dyDescent="0.2">
      <c r="A1009" s="447"/>
      <c r="B1009" s="187"/>
      <c r="C1009" s="453" t="s">
        <v>948</v>
      </c>
      <c r="D1009" s="453" t="s">
        <v>949</v>
      </c>
      <c r="E1009" s="185" t="s">
        <v>168</v>
      </c>
      <c r="F1009" s="454">
        <v>3939.6469999999999</v>
      </c>
      <c r="G1009" s="447"/>
      <c r="H1009" s="187"/>
    </row>
    <row r="1010" spans="1:8" s="184" customFormat="1" ht="16.899999999999999" customHeight="1" x14ac:dyDescent="0.2">
      <c r="A1010" s="447"/>
      <c r="B1010" s="187"/>
      <c r="C1010" s="453" t="s">
        <v>1171</v>
      </c>
      <c r="D1010" s="453" t="s">
        <v>2966</v>
      </c>
      <c r="E1010" s="185" t="s">
        <v>168</v>
      </c>
      <c r="F1010" s="454">
        <v>2395.6129999999998</v>
      </c>
      <c r="G1010" s="447"/>
      <c r="H1010" s="187"/>
    </row>
    <row r="1011" spans="1:8" s="184" customFormat="1" ht="16.899999999999999" customHeight="1" x14ac:dyDescent="0.2">
      <c r="A1011" s="447"/>
      <c r="B1011" s="187"/>
      <c r="C1011" s="453" t="s">
        <v>952</v>
      </c>
      <c r="D1011" s="453" t="s">
        <v>2970</v>
      </c>
      <c r="E1011" s="185" t="s">
        <v>168</v>
      </c>
      <c r="F1011" s="454">
        <v>2591.6979999999999</v>
      </c>
      <c r="G1011" s="447"/>
      <c r="H1011" s="187"/>
    </row>
    <row r="1012" spans="1:8" s="184" customFormat="1" ht="16.899999999999999" customHeight="1" x14ac:dyDescent="0.2">
      <c r="A1012" s="447"/>
      <c r="B1012" s="187"/>
      <c r="C1012" s="449" t="s">
        <v>2977</v>
      </c>
      <c r="D1012" s="450" t="s">
        <v>1</v>
      </c>
      <c r="E1012" s="451" t="s">
        <v>1</v>
      </c>
      <c r="F1012" s="452">
        <v>53.46</v>
      </c>
      <c r="G1012" s="447"/>
      <c r="H1012" s="187"/>
    </row>
    <row r="1013" spans="1:8" s="184" customFormat="1" ht="16.899999999999999" customHeight="1" x14ac:dyDescent="0.2">
      <c r="A1013" s="447"/>
      <c r="B1013" s="187"/>
      <c r="C1013" s="453" t="s">
        <v>1</v>
      </c>
      <c r="D1013" s="453" t="s">
        <v>2978</v>
      </c>
      <c r="E1013" s="185" t="s">
        <v>1</v>
      </c>
      <c r="F1013" s="454">
        <v>0</v>
      </c>
      <c r="G1013" s="447"/>
      <c r="H1013" s="187"/>
    </row>
    <row r="1014" spans="1:8" s="184" customFormat="1" ht="16.899999999999999" customHeight="1" x14ac:dyDescent="0.2">
      <c r="A1014" s="447"/>
      <c r="B1014" s="187"/>
      <c r="C1014" s="453" t="s">
        <v>2979</v>
      </c>
      <c r="D1014" s="453" t="s">
        <v>2980</v>
      </c>
      <c r="E1014" s="185" t="s">
        <v>1</v>
      </c>
      <c r="F1014" s="454">
        <v>35.64</v>
      </c>
      <c r="G1014" s="447"/>
      <c r="H1014" s="187"/>
    </row>
    <row r="1015" spans="1:8" s="184" customFormat="1" ht="16.899999999999999" customHeight="1" x14ac:dyDescent="0.2">
      <c r="A1015" s="447"/>
      <c r="B1015" s="187"/>
      <c r="C1015" s="453" t="s">
        <v>1</v>
      </c>
      <c r="D1015" s="453" t="s">
        <v>2981</v>
      </c>
      <c r="E1015" s="185" t="s">
        <v>1</v>
      </c>
      <c r="F1015" s="454">
        <v>17.82</v>
      </c>
      <c r="G1015" s="447"/>
      <c r="H1015" s="187"/>
    </row>
    <row r="1016" spans="1:8" s="184" customFormat="1" ht="16.899999999999999" customHeight="1" x14ac:dyDescent="0.2">
      <c r="A1016" s="447"/>
      <c r="B1016" s="187"/>
      <c r="C1016" s="453" t="s">
        <v>2977</v>
      </c>
      <c r="D1016" s="453" t="s">
        <v>2416</v>
      </c>
      <c r="E1016" s="185" t="s">
        <v>1</v>
      </c>
      <c r="F1016" s="454">
        <v>53.46</v>
      </c>
      <c r="G1016" s="447"/>
      <c r="H1016" s="187"/>
    </row>
    <row r="1017" spans="1:8" s="184" customFormat="1" ht="16.899999999999999" customHeight="1" x14ac:dyDescent="0.2">
      <c r="A1017" s="447"/>
      <c r="B1017" s="187"/>
      <c r="C1017" s="455" t="s">
        <v>2558</v>
      </c>
      <c r="D1017" s="447"/>
      <c r="E1017" s="447"/>
      <c r="F1017" s="447"/>
      <c r="G1017" s="447"/>
      <c r="H1017" s="187"/>
    </row>
    <row r="1018" spans="1:8" s="184" customFormat="1" ht="16.899999999999999" customHeight="1" x14ac:dyDescent="0.2">
      <c r="A1018" s="447"/>
      <c r="B1018" s="187"/>
      <c r="C1018" s="453" t="s">
        <v>1194</v>
      </c>
      <c r="D1018" s="453" t="s">
        <v>1195</v>
      </c>
      <c r="E1018" s="185" t="s">
        <v>168</v>
      </c>
      <c r="F1018" s="454">
        <v>3539.9349999999999</v>
      </c>
      <c r="G1018" s="447"/>
      <c r="H1018" s="187"/>
    </row>
    <row r="1019" spans="1:8" s="184" customFormat="1" ht="16.899999999999999" customHeight="1" x14ac:dyDescent="0.2">
      <c r="A1019" s="447"/>
      <c r="B1019" s="187"/>
      <c r="C1019" s="453" t="s">
        <v>950</v>
      </c>
      <c r="D1019" s="453" t="s">
        <v>951</v>
      </c>
      <c r="E1019" s="185" t="s">
        <v>168</v>
      </c>
      <c r="F1019" s="454">
        <v>2626.5149999999999</v>
      </c>
      <c r="G1019" s="447"/>
      <c r="H1019" s="187"/>
    </row>
    <row r="1020" spans="1:8" s="184" customFormat="1" ht="16.899999999999999" customHeight="1" x14ac:dyDescent="0.2">
      <c r="A1020" s="447"/>
      <c r="B1020" s="187"/>
      <c r="C1020" s="453" t="s">
        <v>1139</v>
      </c>
      <c r="D1020" s="453" t="s">
        <v>1140</v>
      </c>
      <c r="E1020" s="185" t="s">
        <v>168</v>
      </c>
      <c r="F1020" s="454">
        <v>53.46</v>
      </c>
      <c r="G1020" s="447"/>
      <c r="H1020" s="187"/>
    </row>
    <row r="1021" spans="1:8" s="184" customFormat="1" ht="16.899999999999999" customHeight="1" x14ac:dyDescent="0.2">
      <c r="A1021" s="447"/>
      <c r="B1021" s="187"/>
      <c r="C1021" s="453" t="s">
        <v>1143</v>
      </c>
      <c r="D1021" s="453" t="s">
        <v>2982</v>
      </c>
      <c r="E1021" s="185" t="s">
        <v>168</v>
      </c>
      <c r="F1021" s="454">
        <v>18.175999999999998</v>
      </c>
      <c r="G1021" s="447"/>
      <c r="H1021" s="187"/>
    </row>
    <row r="1022" spans="1:8" s="184" customFormat="1" ht="16.899999999999999" customHeight="1" x14ac:dyDescent="0.2">
      <c r="A1022" s="447"/>
      <c r="B1022" s="187"/>
      <c r="C1022" s="453" t="s">
        <v>953</v>
      </c>
      <c r="D1022" s="453" t="s">
        <v>2983</v>
      </c>
      <c r="E1022" s="185" t="s">
        <v>168</v>
      </c>
      <c r="F1022" s="454">
        <v>94.198999999999998</v>
      </c>
      <c r="G1022" s="447"/>
      <c r="H1022" s="187"/>
    </row>
    <row r="1023" spans="1:8" s="184" customFormat="1" ht="16.899999999999999" customHeight="1" x14ac:dyDescent="0.2">
      <c r="A1023" s="447"/>
      <c r="B1023" s="187"/>
      <c r="C1023" s="449" t="s">
        <v>2979</v>
      </c>
      <c r="D1023" s="450" t="s">
        <v>1</v>
      </c>
      <c r="E1023" s="451" t="s">
        <v>1</v>
      </c>
      <c r="F1023" s="452">
        <v>35.64</v>
      </c>
      <c r="G1023" s="447"/>
      <c r="H1023" s="187"/>
    </row>
    <row r="1024" spans="1:8" s="184" customFormat="1" ht="16.899999999999999" customHeight="1" x14ac:dyDescent="0.2">
      <c r="A1024" s="447"/>
      <c r="B1024" s="187"/>
      <c r="C1024" s="453" t="s">
        <v>1</v>
      </c>
      <c r="D1024" s="453" t="s">
        <v>2978</v>
      </c>
      <c r="E1024" s="185" t="s">
        <v>1</v>
      </c>
      <c r="F1024" s="454">
        <v>0</v>
      </c>
      <c r="G1024" s="447"/>
      <c r="H1024" s="187"/>
    </row>
    <row r="1025" spans="1:8" s="184" customFormat="1" ht="16.899999999999999" customHeight="1" x14ac:dyDescent="0.2">
      <c r="A1025" s="447"/>
      <c r="B1025" s="187"/>
      <c r="C1025" s="453" t="s">
        <v>2979</v>
      </c>
      <c r="D1025" s="453" t="s">
        <v>2980</v>
      </c>
      <c r="E1025" s="185" t="s">
        <v>1</v>
      </c>
      <c r="F1025" s="454">
        <v>35.64</v>
      </c>
      <c r="G1025" s="447"/>
      <c r="H1025" s="187"/>
    </row>
    <row r="1026" spans="1:8" s="184" customFormat="1" ht="16.899999999999999" customHeight="1" x14ac:dyDescent="0.2">
      <c r="A1026" s="447"/>
      <c r="B1026" s="187"/>
      <c r="C1026" s="455" t="s">
        <v>2558</v>
      </c>
      <c r="D1026" s="447"/>
      <c r="E1026" s="447"/>
      <c r="F1026" s="447"/>
      <c r="G1026" s="447"/>
      <c r="H1026" s="187"/>
    </row>
    <row r="1027" spans="1:8" s="184" customFormat="1" ht="16.899999999999999" customHeight="1" x14ac:dyDescent="0.2">
      <c r="A1027" s="447"/>
      <c r="B1027" s="187"/>
      <c r="C1027" s="453" t="s">
        <v>1194</v>
      </c>
      <c r="D1027" s="453" t="s">
        <v>1195</v>
      </c>
      <c r="E1027" s="185" t="s">
        <v>168</v>
      </c>
      <c r="F1027" s="454">
        <v>3539.9349999999999</v>
      </c>
      <c r="G1027" s="447"/>
      <c r="H1027" s="187"/>
    </row>
    <row r="1028" spans="1:8" s="184" customFormat="1" ht="16.899999999999999" customHeight="1" x14ac:dyDescent="0.2">
      <c r="A1028" s="447"/>
      <c r="B1028" s="187"/>
      <c r="C1028" s="453" t="s">
        <v>861</v>
      </c>
      <c r="D1028" s="453" t="s">
        <v>862</v>
      </c>
      <c r="E1028" s="185" t="s">
        <v>164</v>
      </c>
      <c r="F1028" s="454">
        <v>3.052</v>
      </c>
      <c r="G1028" s="447"/>
      <c r="H1028" s="187"/>
    </row>
    <row r="1029" spans="1:8" s="184" customFormat="1" ht="16.899999999999999" customHeight="1" x14ac:dyDescent="0.2">
      <c r="A1029" s="447"/>
      <c r="B1029" s="187"/>
      <c r="C1029" s="453" t="s">
        <v>875</v>
      </c>
      <c r="D1029" s="453" t="s">
        <v>876</v>
      </c>
      <c r="E1029" s="185" t="s">
        <v>168</v>
      </c>
      <c r="F1029" s="454">
        <v>605.32500000000005</v>
      </c>
      <c r="G1029" s="447"/>
      <c r="H1029" s="187"/>
    </row>
    <row r="1030" spans="1:8" s="184" customFormat="1" ht="16.899999999999999" customHeight="1" x14ac:dyDescent="0.2">
      <c r="A1030" s="447"/>
      <c r="B1030" s="187"/>
      <c r="C1030" s="453" t="s">
        <v>882</v>
      </c>
      <c r="D1030" s="453" t="s">
        <v>883</v>
      </c>
      <c r="E1030" s="185" t="s">
        <v>168</v>
      </c>
      <c r="F1030" s="454">
        <v>67.814999999999998</v>
      </c>
      <c r="G1030" s="447"/>
      <c r="H1030" s="187"/>
    </row>
    <row r="1031" spans="1:8" s="184" customFormat="1" ht="16.899999999999999" customHeight="1" x14ac:dyDescent="0.2">
      <c r="A1031" s="447"/>
      <c r="B1031" s="187"/>
      <c r="C1031" s="453" t="s">
        <v>1142</v>
      </c>
      <c r="D1031" s="453" t="s">
        <v>2984</v>
      </c>
      <c r="E1031" s="185" t="s">
        <v>168</v>
      </c>
      <c r="F1031" s="454">
        <v>36.353000000000002</v>
      </c>
      <c r="G1031" s="447"/>
      <c r="H1031" s="187"/>
    </row>
    <row r="1032" spans="1:8" s="184" customFormat="1" ht="16.899999999999999" customHeight="1" x14ac:dyDescent="0.2">
      <c r="A1032" s="447"/>
      <c r="B1032" s="187"/>
      <c r="C1032" s="453" t="s">
        <v>1143</v>
      </c>
      <c r="D1032" s="453" t="s">
        <v>2982</v>
      </c>
      <c r="E1032" s="185" t="s">
        <v>168</v>
      </c>
      <c r="F1032" s="454">
        <v>18.175999999999998</v>
      </c>
      <c r="G1032" s="447"/>
      <c r="H1032" s="187"/>
    </row>
    <row r="1033" spans="1:8" s="184" customFormat="1" ht="16.899999999999999" customHeight="1" x14ac:dyDescent="0.2">
      <c r="A1033" s="447"/>
      <c r="B1033" s="187"/>
      <c r="C1033" s="449" t="s">
        <v>2985</v>
      </c>
      <c r="D1033" s="450" t="s">
        <v>1</v>
      </c>
      <c r="E1033" s="451" t="s">
        <v>1</v>
      </c>
      <c r="F1033" s="452">
        <v>32.174999999999997</v>
      </c>
      <c r="G1033" s="447"/>
      <c r="H1033" s="187"/>
    </row>
    <row r="1034" spans="1:8" s="184" customFormat="1" ht="16.899999999999999" customHeight="1" x14ac:dyDescent="0.2">
      <c r="A1034" s="447"/>
      <c r="B1034" s="187"/>
      <c r="C1034" s="453" t="s">
        <v>1</v>
      </c>
      <c r="D1034" s="453" t="s">
        <v>2986</v>
      </c>
      <c r="E1034" s="185" t="s">
        <v>1</v>
      </c>
      <c r="F1034" s="454">
        <v>0</v>
      </c>
      <c r="G1034" s="447"/>
      <c r="H1034" s="187"/>
    </row>
    <row r="1035" spans="1:8" s="184" customFormat="1" ht="16.899999999999999" customHeight="1" x14ac:dyDescent="0.2">
      <c r="A1035" s="447"/>
      <c r="B1035" s="187"/>
      <c r="C1035" s="453" t="s">
        <v>1</v>
      </c>
      <c r="D1035" s="453" t="s">
        <v>2987</v>
      </c>
      <c r="E1035" s="185" t="s">
        <v>1</v>
      </c>
      <c r="F1035" s="454">
        <v>32.174999999999997</v>
      </c>
      <c r="G1035" s="447"/>
      <c r="H1035" s="187"/>
    </row>
    <row r="1036" spans="1:8" s="184" customFormat="1" ht="16.899999999999999" customHeight="1" x14ac:dyDescent="0.2">
      <c r="A1036" s="447"/>
      <c r="B1036" s="187"/>
      <c r="C1036" s="453" t="s">
        <v>2985</v>
      </c>
      <c r="D1036" s="453" t="s">
        <v>2416</v>
      </c>
      <c r="E1036" s="185" t="s">
        <v>1</v>
      </c>
      <c r="F1036" s="454">
        <v>32.174999999999997</v>
      </c>
      <c r="G1036" s="447"/>
      <c r="H1036" s="187"/>
    </row>
    <row r="1037" spans="1:8" s="184" customFormat="1" ht="16.899999999999999" customHeight="1" x14ac:dyDescent="0.2">
      <c r="A1037" s="447"/>
      <c r="B1037" s="187"/>
      <c r="C1037" s="455" t="s">
        <v>2558</v>
      </c>
      <c r="D1037" s="447"/>
      <c r="E1037" s="447"/>
      <c r="F1037" s="447"/>
      <c r="G1037" s="447"/>
      <c r="H1037" s="187"/>
    </row>
    <row r="1038" spans="1:8" s="184" customFormat="1" ht="16.899999999999999" customHeight="1" x14ac:dyDescent="0.2">
      <c r="A1038" s="447"/>
      <c r="B1038" s="187"/>
      <c r="C1038" s="453" t="s">
        <v>1194</v>
      </c>
      <c r="D1038" s="453" t="s">
        <v>1195</v>
      </c>
      <c r="E1038" s="185" t="s">
        <v>168</v>
      </c>
      <c r="F1038" s="454">
        <v>3539.9349999999999</v>
      </c>
      <c r="G1038" s="447"/>
      <c r="H1038" s="187"/>
    </row>
    <row r="1039" spans="1:8" s="184" customFormat="1" ht="16.899999999999999" customHeight="1" x14ac:dyDescent="0.2">
      <c r="A1039" s="447"/>
      <c r="B1039" s="187"/>
      <c r="C1039" s="453" t="s">
        <v>861</v>
      </c>
      <c r="D1039" s="453" t="s">
        <v>862</v>
      </c>
      <c r="E1039" s="185" t="s">
        <v>164</v>
      </c>
      <c r="F1039" s="454">
        <v>3.052</v>
      </c>
      <c r="G1039" s="447"/>
      <c r="H1039" s="187"/>
    </row>
    <row r="1040" spans="1:8" s="184" customFormat="1" ht="16.899999999999999" customHeight="1" x14ac:dyDescent="0.2">
      <c r="A1040" s="447"/>
      <c r="B1040" s="187"/>
      <c r="C1040" s="453" t="s">
        <v>875</v>
      </c>
      <c r="D1040" s="453" t="s">
        <v>876</v>
      </c>
      <c r="E1040" s="185" t="s">
        <v>168</v>
      </c>
      <c r="F1040" s="454">
        <v>605.32500000000005</v>
      </c>
      <c r="G1040" s="447"/>
      <c r="H1040" s="187"/>
    </row>
    <row r="1041" spans="1:8" s="184" customFormat="1" ht="16.899999999999999" customHeight="1" x14ac:dyDescent="0.2">
      <c r="A1041" s="447"/>
      <c r="B1041" s="187"/>
      <c r="C1041" s="453" t="s">
        <v>950</v>
      </c>
      <c r="D1041" s="453" t="s">
        <v>951</v>
      </c>
      <c r="E1041" s="185" t="s">
        <v>168</v>
      </c>
      <c r="F1041" s="454">
        <v>2626.5149999999999</v>
      </c>
      <c r="G1041" s="447"/>
      <c r="H1041" s="187"/>
    </row>
    <row r="1042" spans="1:8" s="184" customFormat="1" ht="16.899999999999999" customHeight="1" x14ac:dyDescent="0.2">
      <c r="A1042" s="447"/>
      <c r="B1042" s="187"/>
      <c r="C1042" s="453" t="s">
        <v>1147</v>
      </c>
      <c r="D1042" s="453" t="s">
        <v>1148</v>
      </c>
      <c r="E1042" s="185" t="s">
        <v>168</v>
      </c>
      <c r="F1042" s="454">
        <v>1109.3150000000001</v>
      </c>
      <c r="G1042" s="447"/>
      <c r="H1042" s="187"/>
    </row>
    <row r="1043" spans="1:8" s="184" customFormat="1" ht="16.899999999999999" customHeight="1" x14ac:dyDescent="0.2">
      <c r="A1043" s="447"/>
      <c r="B1043" s="187"/>
      <c r="C1043" s="453" t="s">
        <v>882</v>
      </c>
      <c r="D1043" s="453" t="s">
        <v>883</v>
      </c>
      <c r="E1043" s="185" t="s">
        <v>168</v>
      </c>
      <c r="F1043" s="454">
        <v>67.814999999999998</v>
      </c>
      <c r="G1043" s="447"/>
      <c r="H1043" s="187"/>
    </row>
    <row r="1044" spans="1:8" s="184" customFormat="1" ht="16.899999999999999" customHeight="1" x14ac:dyDescent="0.2">
      <c r="A1044" s="447"/>
      <c r="B1044" s="187"/>
      <c r="C1044" s="453" t="s">
        <v>1150</v>
      </c>
      <c r="D1044" s="453" t="s">
        <v>2737</v>
      </c>
      <c r="E1044" s="185" t="s">
        <v>168</v>
      </c>
      <c r="F1044" s="454">
        <v>1034.152</v>
      </c>
      <c r="G1044" s="447"/>
      <c r="H1044" s="187"/>
    </row>
    <row r="1045" spans="1:8" s="184" customFormat="1" ht="16.899999999999999" customHeight="1" x14ac:dyDescent="0.2">
      <c r="A1045" s="447"/>
      <c r="B1045" s="187"/>
      <c r="C1045" s="453" t="s">
        <v>953</v>
      </c>
      <c r="D1045" s="453" t="s">
        <v>2983</v>
      </c>
      <c r="E1045" s="185" t="s">
        <v>168</v>
      </c>
      <c r="F1045" s="454">
        <v>94.198999999999998</v>
      </c>
      <c r="G1045" s="447"/>
      <c r="H1045" s="187"/>
    </row>
    <row r="1046" spans="1:8" s="184" customFormat="1" ht="16.899999999999999" customHeight="1" x14ac:dyDescent="0.2">
      <c r="A1046" s="447"/>
      <c r="B1046" s="187"/>
      <c r="C1046" s="449" t="s">
        <v>2988</v>
      </c>
      <c r="D1046" s="450" t="s">
        <v>1</v>
      </c>
      <c r="E1046" s="451" t="s">
        <v>1</v>
      </c>
      <c r="F1046" s="452">
        <v>28.52</v>
      </c>
      <c r="G1046" s="447"/>
      <c r="H1046" s="187"/>
    </row>
    <row r="1047" spans="1:8" s="184" customFormat="1" ht="16.899999999999999" customHeight="1" x14ac:dyDescent="0.2">
      <c r="A1047" s="447"/>
      <c r="B1047" s="187"/>
      <c r="C1047" s="453" t="s">
        <v>1</v>
      </c>
      <c r="D1047" s="453" t="s">
        <v>2989</v>
      </c>
      <c r="E1047" s="185" t="s">
        <v>1</v>
      </c>
      <c r="F1047" s="454">
        <v>0</v>
      </c>
      <c r="G1047" s="447"/>
      <c r="H1047" s="187"/>
    </row>
    <row r="1048" spans="1:8" s="184" customFormat="1" ht="16.899999999999999" customHeight="1" x14ac:dyDescent="0.2">
      <c r="A1048" s="447"/>
      <c r="B1048" s="187"/>
      <c r="C1048" s="453" t="s">
        <v>1</v>
      </c>
      <c r="D1048" s="453" t="s">
        <v>2990</v>
      </c>
      <c r="E1048" s="185" t="s">
        <v>1</v>
      </c>
      <c r="F1048" s="454">
        <v>0</v>
      </c>
      <c r="G1048" s="447"/>
      <c r="H1048" s="187"/>
    </row>
    <row r="1049" spans="1:8" s="184" customFormat="1" ht="16.899999999999999" customHeight="1" x14ac:dyDescent="0.2">
      <c r="A1049" s="447"/>
      <c r="B1049" s="187"/>
      <c r="C1049" s="453" t="s">
        <v>1</v>
      </c>
      <c r="D1049" s="453" t="s">
        <v>2991</v>
      </c>
      <c r="E1049" s="185" t="s">
        <v>1</v>
      </c>
      <c r="F1049" s="454">
        <v>10.18</v>
      </c>
      <c r="G1049" s="447"/>
      <c r="H1049" s="187"/>
    </row>
    <row r="1050" spans="1:8" s="184" customFormat="1" ht="16.899999999999999" customHeight="1" x14ac:dyDescent="0.2">
      <c r="A1050" s="447"/>
      <c r="B1050" s="187"/>
      <c r="C1050" s="453" t="s">
        <v>1</v>
      </c>
      <c r="D1050" s="453" t="s">
        <v>2992</v>
      </c>
      <c r="E1050" s="185" t="s">
        <v>1</v>
      </c>
      <c r="F1050" s="454">
        <v>0</v>
      </c>
      <c r="G1050" s="447"/>
      <c r="H1050" s="187"/>
    </row>
    <row r="1051" spans="1:8" s="184" customFormat="1" ht="16.899999999999999" customHeight="1" x14ac:dyDescent="0.2">
      <c r="A1051" s="447"/>
      <c r="B1051" s="187"/>
      <c r="C1051" s="453" t="s">
        <v>1</v>
      </c>
      <c r="D1051" s="453" t="s">
        <v>2993</v>
      </c>
      <c r="E1051" s="185" t="s">
        <v>1</v>
      </c>
      <c r="F1051" s="454">
        <v>18.34</v>
      </c>
      <c r="G1051" s="447"/>
      <c r="H1051" s="187"/>
    </row>
    <row r="1052" spans="1:8" s="184" customFormat="1" ht="16.899999999999999" customHeight="1" x14ac:dyDescent="0.2">
      <c r="A1052" s="447"/>
      <c r="B1052" s="187"/>
      <c r="C1052" s="453" t="s">
        <v>2988</v>
      </c>
      <c r="D1052" s="453" t="s">
        <v>2416</v>
      </c>
      <c r="E1052" s="185" t="s">
        <v>1</v>
      </c>
      <c r="F1052" s="454">
        <v>28.52</v>
      </c>
      <c r="G1052" s="447"/>
      <c r="H1052" s="187"/>
    </row>
    <row r="1053" spans="1:8" s="184" customFormat="1" ht="16.899999999999999" customHeight="1" x14ac:dyDescent="0.2">
      <c r="A1053" s="447"/>
      <c r="B1053" s="187"/>
      <c r="C1053" s="455" t="s">
        <v>2558</v>
      </c>
      <c r="D1053" s="447"/>
      <c r="E1053" s="447"/>
      <c r="F1053" s="447"/>
      <c r="G1053" s="447"/>
      <c r="H1053" s="187"/>
    </row>
    <row r="1054" spans="1:8" s="184" customFormat="1" ht="16.899999999999999" customHeight="1" x14ac:dyDescent="0.2">
      <c r="A1054" s="447"/>
      <c r="B1054" s="187"/>
      <c r="C1054" s="453" t="s">
        <v>1194</v>
      </c>
      <c r="D1054" s="453" t="s">
        <v>1195</v>
      </c>
      <c r="E1054" s="185" t="s">
        <v>168</v>
      </c>
      <c r="F1054" s="454">
        <v>3539.9349999999999</v>
      </c>
      <c r="G1054" s="447"/>
      <c r="H1054" s="187"/>
    </row>
    <row r="1055" spans="1:8" s="184" customFormat="1" ht="16.899999999999999" customHeight="1" x14ac:dyDescent="0.2">
      <c r="A1055" s="447"/>
      <c r="B1055" s="187"/>
      <c r="C1055" s="453" t="s">
        <v>1157</v>
      </c>
      <c r="D1055" s="453" t="s">
        <v>1158</v>
      </c>
      <c r="E1055" s="185" t="s">
        <v>295</v>
      </c>
      <c r="F1055" s="454">
        <v>28.52</v>
      </c>
      <c r="G1055" s="447"/>
      <c r="H1055" s="187"/>
    </row>
    <row r="1056" spans="1:8" s="184" customFormat="1" ht="16.899999999999999" customHeight="1" x14ac:dyDescent="0.2">
      <c r="A1056" s="447"/>
      <c r="B1056" s="187"/>
      <c r="C1056" s="453" t="s">
        <v>1160</v>
      </c>
      <c r="D1056" s="453" t="s">
        <v>1161</v>
      </c>
      <c r="E1056" s="185" t="s">
        <v>168</v>
      </c>
      <c r="F1056" s="454">
        <v>29.376000000000001</v>
      </c>
      <c r="G1056" s="447"/>
      <c r="H1056" s="187"/>
    </row>
    <row r="1057" spans="1:8" s="184" customFormat="1" ht="16.899999999999999" customHeight="1" x14ac:dyDescent="0.2">
      <c r="A1057" s="447"/>
      <c r="B1057" s="187"/>
      <c r="C1057" s="449" t="s">
        <v>2994</v>
      </c>
      <c r="D1057" s="450" t="s">
        <v>1</v>
      </c>
      <c r="E1057" s="451" t="s">
        <v>1</v>
      </c>
      <c r="F1057" s="452">
        <v>27.95</v>
      </c>
      <c r="G1057" s="447"/>
      <c r="H1057" s="187"/>
    </row>
    <row r="1058" spans="1:8" s="184" customFormat="1" ht="16.899999999999999" customHeight="1" x14ac:dyDescent="0.2">
      <c r="A1058" s="447"/>
      <c r="B1058" s="187"/>
      <c r="C1058" s="453" t="s">
        <v>1</v>
      </c>
      <c r="D1058" s="453" t="s">
        <v>2995</v>
      </c>
      <c r="E1058" s="185" t="s">
        <v>1</v>
      </c>
      <c r="F1058" s="454">
        <v>0</v>
      </c>
      <c r="G1058" s="447"/>
      <c r="H1058" s="187"/>
    </row>
    <row r="1059" spans="1:8" s="184" customFormat="1" ht="16.899999999999999" customHeight="1" x14ac:dyDescent="0.2">
      <c r="A1059" s="447"/>
      <c r="B1059" s="187"/>
      <c r="C1059" s="453" t="s">
        <v>1</v>
      </c>
      <c r="D1059" s="453" t="s">
        <v>2996</v>
      </c>
      <c r="E1059" s="185" t="s">
        <v>1</v>
      </c>
      <c r="F1059" s="454">
        <v>27.95</v>
      </c>
      <c r="G1059" s="447"/>
      <c r="H1059" s="187"/>
    </row>
    <row r="1060" spans="1:8" s="184" customFormat="1" ht="16.899999999999999" customHeight="1" x14ac:dyDescent="0.2">
      <c r="A1060" s="447"/>
      <c r="B1060" s="187"/>
      <c r="C1060" s="453" t="s">
        <v>2994</v>
      </c>
      <c r="D1060" s="453" t="s">
        <v>2416</v>
      </c>
      <c r="E1060" s="185" t="s">
        <v>1</v>
      </c>
      <c r="F1060" s="454">
        <v>27.95</v>
      </c>
      <c r="G1060" s="447"/>
      <c r="H1060" s="187"/>
    </row>
    <row r="1061" spans="1:8" s="184" customFormat="1" ht="16.899999999999999" customHeight="1" x14ac:dyDescent="0.2">
      <c r="A1061" s="447"/>
      <c r="B1061" s="187"/>
      <c r="C1061" s="455" t="s">
        <v>2558</v>
      </c>
      <c r="D1061" s="447"/>
      <c r="E1061" s="447"/>
      <c r="F1061" s="447"/>
      <c r="G1061" s="447"/>
      <c r="H1061" s="187"/>
    </row>
    <row r="1062" spans="1:8" s="184" customFormat="1" ht="22.5" x14ac:dyDescent="0.2">
      <c r="A1062" s="447"/>
      <c r="B1062" s="187"/>
      <c r="C1062" s="453" t="s">
        <v>894</v>
      </c>
      <c r="D1062" s="453" t="s">
        <v>895</v>
      </c>
      <c r="E1062" s="185" t="s">
        <v>168</v>
      </c>
      <c r="F1062" s="454">
        <v>27.95</v>
      </c>
      <c r="G1062" s="447"/>
      <c r="H1062" s="187"/>
    </row>
    <row r="1063" spans="1:8" s="184" customFormat="1" ht="16.899999999999999" customHeight="1" x14ac:dyDescent="0.2">
      <c r="A1063" s="447"/>
      <c r="B1063" s="187"/>
      <c r="C1063" s="449" t="s">
        <v>2667</v>
      </c>
      <c r="D1063" s="450" t="s">
        <v>1</v>
      </c>
      <c r="E1063" s="451" t="s">
        <v>1</v>
      </c>
      <c r="F1063" s="452">
        <v>1059.2529999999999</v>
      </c>
      <c r="G1063" s="447"/>
      <c r="H1063" s="187"/>
    </row>
    <row r="1064" spans="1:8" s="184" customFormat="1" ht="16.899999999999999" customHeight="1" x14ac:dyDescent="0.2">
      <c r="A1064" s="447"/>
      <c r="B1064" s="187"/>
      <c r="C1064" s="453" t="s">
        <v>1</v>
      </c>
      <c r="D1064" s="453" t="s">
        <v>2671</v>
      </c>
      <c r="E1064" s="185" t="s">
        <v>1</v>
      </c>
      <c r="F1064" s="454">
        <v>0</v>
      </c>
      <c r="G1064" s="447"/>
      <c r="H1064" s="187"/>
    </row>
    <row r="1065" spans="1:8" s="184" customFormat="1" ht="16.899999999999999" customHeight="1" x14ac:dyDescent="0.2">
      <c r="A1065" s="447"/>
      <c r="B1065" s="187"/>
      <c r="C1065" s="453" t="s">
        <v>1</v>
      </c>
      <c r="D1065" s="453" t="s">
        <v>2656</v>
      </c>
      <c r="E1065" s="185" t="s">
        <v>1</v>
      </c>
      <c r="F1065" s="454">
        <v>0</v>
      </c>
      <c r="G1065" s="447"/>
      <c r="H1065" s="187"/>
    </row>
    <row r="1066" spans="1:8" s="184" customFormat="1" ht="16.899999999999999" customHeight="1" x14ac:dyDescent="0.2">
      <c r="A1066" s="447"/>
      <c r="B1066" s="187"/>
      <c r="C1066" s="453" t="s">
        <v>2657</v>
      </c>
      <c r="D1066" s="453" t="s">
        <v>2672</v>
      </c>
      <c r="E1066" s="185" t="s">
        <v>1</v>
      </c>
      <c r="F1066" s="454">
        <v>963.43299999999999</v>
      </c>
      <c r="G1066" s="447"/>
      <c r="H1066" s="187"/>
    </row>
    <row r="1067" spans="1:8" s="184" customFormat="1" ht="16.899999999999999" customHeight="1" x14ac:dyDescent="0.2">
      <c r="A1067" s="447"/>
      <c r="B1067" s="187"/>
      <c r="C1067" s="453" t="s">
        <v>1</v>
      </c>
      <c r="D1067" s="453" t="s">
        <v>2661</v>
      </c>
      <c r="E1067" s="185" t="s">
        <v>1</v>
      </c>
      <c r="F1067" s="454">
        <v>0</v>
      </c>
      <c r="G1067" s="447"/>
      <c r="H1067" s="187"/>
    </row>
    <row r="1068" spans="1:8" s="184" customFormat="1" ht="16.899999999999999" customHeight="1" x14ac:dyDescent="0.2">
      <c r="A1068" s="447"/>
      <c r="B1068" s="187"/>
      <c r="C1068" s="453" t="s">
        <v>1</v>
      </c>
      <c r="D1068" s="453" t="s">
        <v>2673</v>
      </c>
      <c r="E1068" s="185" t="s">
        <v>1</v>
      </c>
      <c r="F1068" s="454">
        <v>92.7</v>
      </c>
      <c r="G1068" s="447"/>
      <c r="H1068" s="187"/>
    </row>
    <row r="1069" spans="1:8" s="184" customFormat="1" ht="16.899999999999999" customHeight="1" x14ac:dyDescent="0.2">
      <c r="A1069" s="447"/>
      <c r="B1069" s="187"/>
      <c r="C1069" s="453" t="s">
        <v>1</v>
      </c>
      <c r="D1069" s="453" t="s">
        <v>2674</v>
      </c>
      <c r="E1069" s="185" t="s">
        <v>1</v>
      </c>
      <c r="F1069" s="454">
        <v>3.12</v>
      </c>
      <c r="G1069" s="447"/>
      <c r="H1069" s="187"/>
    </row>
    <row r="1070" spans="1:8" s="184" customFormat="1" ht="16.899999999999999" customHeight="1" x14ac:dyDescent="0.2">
      <c r="A1070" s="447"/>
      <c r="B1070" s="187"/>
      <c r="C1070" s="453" t="s">
        <v>2667</v>
      </c>
      <c r="D1070" s="453" t="s">
        <v>2418</v>
      </c>
      <c r="E1070" s="185" t="s">
        <v>1</v>
      </c>
      <c r="F1070" s="454">
        <v>1059.2529999999999</v>
      </c>
      <c r="G1070" s="447"/>
      <c r="H1070" s="187"/>
    </row>
    <row r="1071" spans="1:8" s="184" customFormat="1" ht="16.899999999999999" customHeight="1" x14ac:dyDescent="0.2">
      <c r="A1071" s="447"/>
      <c r="B1071" s="187"/>
      <c r="C1071" s="449" t="s">
        <v>2997</v>
      </c>
      <c r="D1071" s="450" t="s">
        <v>1</v>
      </c>
      <c r="E1071" s="451" t="s">
        <v>1</v>
      </c>
      <c r="F1071" s="452">
        <v>154.57</v>
      </c>
      <c r="G1071" s="447"/>
      <c r="H1071" s="187"/>
    </row>
    <row r="1072" spans="1:8" s="184" customFormat="1" ht="16.899999999999999" customHeight="1" x14ac:dyDescent="0.2">
      <c r="A1072" s="447"/>
      <c r="B1072" s="187"/>
      <c r="C1072" s="453" t="s">
        <v>1</v>
      </c>
      <c r="D1072" s="453" t="s">
        <v>2998</v>
      </c>
      <c r="E1072" s="185" t="s">
        <v>1</v>
      </c>
      <c r="F1072" s="454">
        <v>0</v>
      </c>
      <c r="G1072" s="447"/>
      <c r="H1072" s="187"/>
    </row>
    <row r="1073" spans="1:8" s="184" customFormat="1" ht="16.899999999999999" customHeight="1" x14ac:dyDescent="0.2">
      <c r="A1073" s="447"/>
      <c r="B1073" s="187"/>
      <c r="C1073" s="453" t="s">
        <v>1</v>
      </c>
      <c r="D1073" s="453" t="s">
        <v>2999</v>
      </c>
      <c r="E1073" s="185" t="s">
        <v>1</v>
      </c>
      <c r="F1073" s="454">
        <v>154.57</v>
      </c>
      <c r="G1073" s="447"/>
      <c r="H1073" s="187"/>
    </row>
    <row r="1074" spans="1:8" s="184" customFormat="1" ht="16.899999999999999" customHeight="1" x14ac:dyDescent="0.2">
      <c r="A1074" s="447"/>
      <c r="B1074" s="187"/>
      <c r="C1074" s="453" t="s">
        <v>2997</v>
      </c>
      <c r="D1074" s="453" t="s">
        <v>2416</v>
      </c>
      <c r="E1074" s="185" t="s">
        <v>1</v>
      </c>
      <c r="F1074" s="454">
        <v>154.57</v>
      </c>
      <c r="G1074" s="447"/>
      <c r="H1074" s="187"/>
    </row>
    <row r="1075" spans="1:8" s="184" customFormat="1" ht="16.899999999999999" customHeight="1" x14ac:dyDescent="0.2">
      <c r="A1075" s="447"/>
      <c r="B1075" s="187"/>
      <c r="C1075" s="455" t="s">
        <v>2558</v>
      </c>
      <c r="D1075" s="447"/>
      <c r="E1075" s="447"/>
      <c r="F1075" s="447"/>
      <c r="G1075" s="447"/>
      <c r="H1075" s="187"/>
    </row>
    <row r="1076" spans="1:8" s="184" customFormat="1" ht="22.5" x14ac:dyDescent="0.2">
      <c r="A1076" s="447"/>
      <c r="B1076" s="187"/>
      <c r="C1076" s="453" t="s">
        <v>900</v>
      </c>
      <c r="D1076" s="453" t="s">
        <v>901</v>
      </c>
      <c r="E1076" s="185" t="s">
        <v>168</v>
      </c>
      <c r="F1076" s="454">
        <v>613.99</v>
      </c>
      <c r="G1076" s="447"/>
      <c r="H1076" s="187"/>
    </row>
    <row r="1077" spans="1:8" s="184" customFormat="1" ht="16.899999999999999" customHeight="1" x14ac:dyDescent="0.2">
      <c r="A1077" s="447"/>
      <c r="B1077" s="187"/>
      <c r="C1077" s="449" t="s">
        <v>3000</v>
      </c>
      <c r="D1077" s="450" t="s">
        <v>1</v>
      </c>
      <c r="E1077" s="451" t="s">
        <v>1</v>
      </c>
      <c r="F1077" s="452">
        <v>661.09</v>
      </c>
      <c r="G1077" s="447"/>
      <c r="H1077" s="187"/>
    </row>
    <row r="1078" spans="1:8" s="184" customFormat="1" ht="16.899999999999999" customHeight="1" x14ac:dyDescent="0.2">
      <c r="A1078" s="447"/>
      <c r="B1078" s="187"/>
      <c r="C1078" s="453" t="s">
        <v>1</v>
      </c>
      <c r="D1078" s="453" t="s">
        <v>3001</v>
      </c>
      <c r="E1078" s="185" t="s">
        <v>1</v>
      </c>
      <c r="F1078" s="454">
        <v>0</v>
      </c>
      <c r="G1078" s="447"/>
      <c r="H1078" s="187"/>
    </row>
    <row r="1079" spans="1:8" s="184" customFormat="1" ht="22.5" x14ac:dyDescent="0.2">
      <c r="A1079" s="447"/>
      <c r="B1079" s="187"/>
      <c r="C1079" s="453" t="s">
        <v>1</v>
      </c>
      <c r="D1079" s="453" t="s">
        <v>3002</v>
      </c>
      <c r="E1079" s="185" t="s">
        <v>1</v>
      </c>
      <c r="F1079" s="454">
        <v>661.09</v>
      </c>
      <c r="G1079" s="447"/>
      <c r="H1079" s="187"/>
    </row>
    <row r="1080" spans="1:8" s="184" customFormat="1" ht="16.899999999999999" customHeight="1" x14ac:dyDescent="0.2">
      <c r="A1080" s="447"/>
      <c r="B1080" s="187"/>
      <c r="C1080" s="453" t="s">
        <v>3000</v>
      </c>
      <c r="D1080" s="453" t="s">
        <v>2416</v>
      </c>
      <c r="E1080" s="185" t="s">
        <v>1</v>
      </c>
      <c r="F1080" s="454">
        <v>661.09</v>
      </c>
      <c r="G1080" s="447"/>
      <c r="H1080" s="187"/>
    </row>
    <row r="1081" spans="1:8" s="184" customFormat="1" ht="16.899999999999999" customHeight="1" x14ac:dyDescent="0.2">
      <c r="A1081" s="447"/>
      <c r="B1081" s="187"/>
      <c r="C1081" s="455" t="s">
        <v>2558</v>
      </c>
      <c r="D1081" s="447"/>
      <c r="E1081" s="447"/>
      <c r="F1081" s="447"/>
      <c r="G1081" s="447"/>
      <c r="H1081" s="187"/>
    </row>
    <row r="1082" spans="1:8" s="184" customFormat="1" ht="16.899999999999999" customHeight="1" x14ac:dyDescent="0.2">
      <c r="A1082" s="447"/>
      <c r="B1082" s="187"/>
      <c r="C1082" s="453" t="s">
        <v>1166</v>
      </c>
      <c r="D1082" s="453" t="s">
        <v>1167</v>
      </c>
      <c r="E1082" s="185" t="s">
        <v>168</v>
      </c>
      <c r="F1082" s="454">
        <v>661.09</v>
      </c>
      <c r="G1082" s="447"/>
      <c r="H1082" s="187"/>
    </row>
    <row r="1083" spans="1:8" s="184" customFormat="1" ht="16.899999999999999" customHeight="1" x14ac:dyDescent="0.2">
      <c r="A1083" s="447"/>
      <c r="B1083" s="187"/>
      <c r="C1083" s="449" t="s">
        <v>3003</v>
      </c>
      <c r="D1083" s="450" t="s">
        <v>1</v>
      </c>
      <c r="E1083" s="451" t="s">
        <v>1</v>
      </c>
      <c r="F1083" s="452">
        <v>12.86</v>
      </c>
      <c r="G1083" s="447"/>
      <c r="H1083" s="187"/>
    </row>
    <row r="1084" spans="1:8" s="184" customFormat="1" ht="16.899999999999999" customHeight="1" x14ac:dyDescent="0.2">
      <c r="A1084" s="447"/>
      <c r="B1084" s="187"/>
      <c r="C1084" s="453" t="s">
        <v>1</v>
      </c>
      <c r="D1084" s="453" t="s">
        <v>3004</v>
      </c>
      <c r="E1084" s="185" t="s">
        <v>1</v>
      </c>
      <c r="F1084" s="454">
        <v>0</v>
      </c>
      <c r="G1084" s="447"/>
      <c r="H1084" s="187"/>
    </row>
    <row r="1085" spans="1:8" s="184" customFormat="1" ht="16.899999999999999" customHeight="1" x14ac:dyDescent="0.2">
      <c r="A1085" s="447"/>
      <c r="B1085" s="187"/>
      <c r="C1085" s="453" t="s">
        <v>1</v>
      </c>
      <c r="D1085" s="453" t="s">
        <v>3005</v>
      </c>
      <c r="E1085" s="185" t="s">
        <v>1</v>
      </c>
      <c r="F1085" s="454">
        <v>12.86</v>
      </c>
      <c r="G1085" s="447"/>
      <c r="H1085" s="187"/>
    </row>
    <row r="1086" spans="1:8" s="184" customFormat="1" ht="16.899999999999999" customHeight="1" x14ac:dyDescent="0.2">
      <c r="A1086" s="447"/>
      <c r="B1086" s="187"/>
      <c r="C1086" s="453" t="s">
        <v>3003</v>
      </c>
      <c r="D1086" s="453" t="s">
        <v>2416</v>
      </c>
      <c r="E1086" s="185" t="s">
        <v>1</v>
      </c>
      <c r="F1086" s="454">
        <v>12.86</v>
      </c>
      <c r="G1086" s="447"/>
      <c r="H1086" s="187"/>
    </row>
    <row r="1087" spans="1:8" s="184" customFormat="1" ht="16.899999999999999" customHeight="1" x14ac:dyDescent="0.2">
      <c r="A1087" s="447"/>
      <c r="B1087" s="187"/>
      <c r="C1087" s="455" t="s">
        <v>2558</v>
      </c>
      <c r="D1087" s="447"/>
      <c r="E1087" s="447"/>
      <c r="F1087" s="447"/>
      <c r="G1087" s="447"/>
      <c r="H1087" s="187"/>
    </row>
    <row r="1088" spans="1:8" s="184" customFormat="1" ht="22.5" x14ac:dyDescent="0.2">
      <c r="A1088" s="447"/>
      <c r="B1088" s="187"/>
      <c r="C1088" s="453" t="s">
        <v>898</v>
      </c>
      <c r="D1088" s="453" t="s">
        <v>899</v>
      </c>
      <c r="E1088" s="185" t="s">
        <v>168</v>
      </c>
      <c r="F1088" s="454">
        <v>192.58199999999999</v>
      </c>
      <c r="G1088" s="447"/>
      <c r="H1088" s="187"/>
    </row>
    <row r="1089" spans="1:8" s="184" customFormat="1" ht="16.899999999999999" customHeight="1" x14ac:dyDescent="0.2">
      <c r="A1089" s="447"/>
      <c r="B1089" s="187"/>
      <c r="C1089" s="449" t="s">
        <v>3006</v>
      </c>
      <c r="D1089" s="450" t="s">
        <v>1</v>
      </c>
      <c r="E1089" s="451" t="s">
        <v>1</v>
      </c>
      <c r="F1089" s="452">
        <v>67.8</v>
      </c>
      <c r="G1089" s="447"/>
      <c r="H1089" s="187"/>
    </row>
    <row r="1090" spans="1:8" s="184" customFormat="1" ht="16.899999999999999" customHeight="1" x14ac:dyDescent="0.2">
      <c r="A1090" s="447"/>
      <c r="B1090" s="187"/>
      <c r="C1090" s="453" t="s">
        <v>1</v>
      </c>
      <c r="D1090" s="453" t="s">
        <v>3007</v>
      </c>
      <c r="E1090" s="185" t="s">
        <v>1</v>
      </c>
      <c r="F1090" s="454">
        <v>0</v>
      </c>
      <c r="G1090" s="447"/>
      <c r="H1090" s="187"/>
    </row>
    <row r="1091" spans="1:8" s="184" customFormat="1" ht="16.899999999999999" customHeight="1" x14ac:dyDescent="0.2">
      <c r="A1091" s="447"/>
      <c r="B1091" s="187"/>
      <c r="C1091" s="453" t="s">
        <v>1</v>
      </c>
      <c r="D1091" s="453" t="s">
        <v>3008</v>
      </c>
      <c r="E1091" s="185" t="s">
        <v>1</v>
      </c>
      <c r="F1091" s="454">
        <v>67.8</v>
      </c>
      <c r="G1091" s="447"/>
      <c r="H1091" s="187"/>
    </row>
    <row r="1092" spans="1:8" s="184" customFormat="1" ht="16.899999999999999" customHeight="1" x14ac:dyDescent="0.2">
      <c r="A1092" s="447"/>
      <c r="B1092" s="187"/>
      <c r="C1092" s="453" t="s">
        <v>3006</v>
      </c>
      <c r="D1092" s="453" t="s">
        <v>2416</v>
      </c>
      <c r="E1092" s="185" t="s">
        <v>1</v>
      </c>
      <c r="F1092" s="454">
        <v>67.8</v>
      </c>
      <c r="G1092" s="447"/>
      <c r="H1092" s="187"/>
    </row>
    <row r="1093" spans="1:8" s="184" customFormat="1" ht="16.899999999999999" customHeight="1" x14ac:dyDescent="0.2">
      <c r="A1093" s="447"/>
      <c r="B1093" s="187"/>
      <c r="C1093" s="455" t="s">
        <v>2558</v>
      </c>
      <c r="D1093" s="447"/>
      <c r="E1093" s="447"/>
      <c r="F1093" s="447"/>
      <c r="G1093" s="447"/>
      <c r="H1093" s="187"/>
    </row>
    <row r="1094" spans="1:8" s="184" customFormat="1" ht="22.5" x14ac:dyDescent="0.2">
      <c r="A1094" s="447"/>
      <c r="B1094" s="187"/>
      <c r="C1094" s="453" t="s">
        <v>898</v>
      </c>
      <c r="D1094" s="453" t="s">
        <v>899</v>
      </c>
      <c r="E1094" s="185" t="s">
        <v>168</v>
      </c>
      <c r="F1094" s="454">
        <v>192.58199999999999</v>
      </c>
      <c r="G1094" s="447"/>
      <c r="H1094" s="187"/>
    </row>
    <row r="1095" spans="1:8" s="184" customFormat="1" ht="16.899999999999999" customHeight="1" x14ac:dyDescent="0.2">
      <c r="A1095" s="447"/>
      <c r="B1095" s="187"/>
      <c r="C1095" s="449" t="s">
        <v>3009</v>
      </c>
      <c r="D1095" s="450" t="s">
        <v>1</v>
      </c>
      <c r="E1095" s="451" t="s">
        <v>1</v>
      </c>
      <c r="F1095" s="452">
        <v>459.42</v>
      </c>
      <c r="G1095" s="447"/>
      <c r="H1095" s="187"/>
    </row>
    <row r="1096" spans="1:8" s="184" customFormat="1" ht="16.899999999999999" customHeight="1" x14ac:dyDescent="0.2">
      <c r="A1096" s="447"/>
      <c r="B1096" s="187"/>
      <c r="C1096" s="453" t="s">
        <v>1</v>
      </c>
      <c r="D1096" s="453" t="s">
        <v>3010</v>
      </c>
      <c r="E1096" s="185" t="s">
        <v>1</v>
      </c>
      <c r="F1096" s="454">
        <v>0</v>
      </c>
      <c r="G1096" s="447"/>
      <c r="H1096" s="187"/>
    </row>
    <row r="1097" spans="1:8" s="184" customFormat="1" ht="16.899999999999999" customHeight="1" x14ac:dyDescent="0.2">
      <c r="A1097" s="447"/>
      <c r="B1097" s="187"/>
      <c r="C1097" s="453" t="s">
        <v>1</v>
      </c>
      <c r="D1097" s="453" t="s">
        <v>3011</v>
      </c>
      <c r="E1097" s="185" t="s">
        <v>1</v>
      </c>
      <c r="F1097" s="454">
        <v>459.42</v>
      </c>
      <c r="G1097" s="447"/>
      <c r="H1097" s="187"/>
    </row>
    <row r="1098" spans="1:8" s="184" customFormat="1" ht="16.899999999999999" customHeight="1" x14ac:dyDescent="0.2">
      <c r="A1098" s="447"/>
      <c r="B1098" s="187"/>
      <c r="C1098" s="453" t="s">
        <v>3009</v>
      </c>
      <c r="D1098" s="453" t="s">
        <v>2416</v>
      </c>
      <c r="E1098" s="185" t="s">
        <v>1</v>
      </c>
      <c r="F1098" s="454">
        <v>459.42</v>
      </c>
      <c r="G1098" s="447"/>
      <c r="H1098" s="187"/>
    </row>
    <row r="1099" spans="1:8" s="184" customFormat="1" ht="16.899999999999999" customHeight="1" x14ac:dyDescent="0.2">
      <c r="A1099" s="447"/>
      <c r="B1099" s="187"/>
      <c r="C1099" s="455" t="s">
        <v>2558</v>
      </c>
      <c r="D1099" s="447"/>
      <c r="E1099" s="447"/>
      <c r="F1099" s="447"/>
      <c r="G1099" s="447"/>
      <c r="H1099" s="187"/>
    </row>
    <row r="1100" spans="1:8" s="184" customFormat="1" ht="22.5" x14ac:dyDescent="0.2">
      <c r="A1100" s="447"/>
      <c r="B1100" s="187"/>
      <c r="C1100" s="453" t="s">
        <v>900</v>
      </c>
      <c r="D1100" s="453" t="s">
        <v>901</v>
      </c>
      <c r="E1100" s="185" t="s">
        <v>168</v>
      </c>
      <c r="F1100" s="454">
        <v>613.99</v>
      </c>
      <c r="G1100" s="447"/>
      <c r="H1100" s="187"/>
    </row>
    <row r="1101" spans="1:8" s="184" customFormat="1" ht="16.899999999999999" customHeight="1" x14ac:dyDescent="0.2">
      <c r="A1101" s="447"/>
      <c r="B1101" s="187"/>
      <c r="C1101" s="449" t="s">
        <v>3012</v>
      </c>
      <c r="D1101" s="450" t="s">
        <v>1</v>
      </c>
      <c r="E1101" s="451" t="s">
        <v>1</v>
      </c>
      <c r="F1101" s="452">
        <v>1970.52</v>
      </c>
      <c r="G1101" s="447"/>
      <c r="H1101" s="187"/>
    </row>
    <row r="1102" spans="1:8" s="184" customFormat="1" ht="16.899999999999999" customHeight="1" x14ac:dyDescent="0.2">
      <c r="A1102" s="447"/>
      <c r="B1102" s="187"/>
      <c r="C1102" s="453" t="s">
        <v>1</v>
      </c>
      <c r="D1102" s="453" t="s">
        <v>3013</v>
      </c>
      <c r="E1102" s="185" t="s">
        <v>1</v>
      </c>
      <c r="F1102" s="454">
        <v>0</v>
      </c>
      <c r="G1102" s="447"/>
      <c r="H1102" s="187"/>
    </row>
    <row r="1103" spans="1:8" s="184" customFormat="1" ht="16.899999999999999" customHeight="1" x14ac:dyDescent="0.2">
      <c r="A1103" s="447"/>
      <c r="B1103" s="187"/>
      <c r="C1103" s="453" t="s">
        <v>1</v>
      </c>
      <c r="D1103" s="453" t="s">
        <v>3014</v>
      </c>
      <c r="E1103" s="185" t="s">
        <v>1</v>
      </c>
      <c r="F1103" s="454">
        <v>1970.52</v>
      </c>
      <c r="G1103" s="447"/>
      <c r="H1103" s="187"/>
    </row>
    <row r="1104" spans="1:8" s="184" customFormat="1" ht="16.899999999999999" customHeight="1" x14ac:dyDescent="0.2">
      <c r="A1104" s="447"/>
      <c r="B1104" s="187"/>
      <c r="C1104" s="453" t="s">
        <v>3012</v>
      </c>
      <c r="D1104" s="453" t="s">
        <v>2416</v>
      </c>
      <c r="E1104" s="185" t="s">
        <v>1</v>
      </c>
      <c r="F1104" s="454">
        <v>1970.52</v>
      </c>
      <c r="G1104" s="447"/>
      <c r="H1104" s="187"/>
    </row>
    <row r="1105" spans="1:8" s="184" customFormat="1" ht="16.899999999999999" customHeight="1" x14ac:dyDescent="0.2">
      <c r="A1105" s="447"/>
      <c r="B1105" s="187"/>
      <c r="C1105" s="449" t="s">
        <v>3015</v>
      </c>
      <c r="D1105" s="450" t="s">
        <v>1</v>
      </c>
      <c r="E1105" s="451" t="s">
        <v>1</v>
      </c>
      <c r="F1105" s="452">
        <v>108.78</v>
      </c>
      <c r="G1105" s="447"/>
      <c r="H1105" s="187"/>
    </row>
    <row r="1106" spans="1:8" s="184" customFormat="1" ht="16.899999999999999" customHeight="1" x14ac:dyDescent="0.2">
      <c r="A1106" s="447"/>
      <c r="B1106" s="187"/>
      <c r="C1106" s="453" t="s">
        <v>1</v>
      </c>
      <c r="D1106" s="453" t="s">
        <v>3016</v>
      </c>
      <c r="E1106" s="185" t="s">
        <v>1</v>
      </c>
      <c r="F1106" s="454">
        <v>0</v>
      </c>
      <c r="G1106" s="447"/>
      <c r="H1106" s="187"/>
    </row>
    <row r="1107" spans="1:8" s="184" customFormat="1" ht="16.899999999999999" customHeight="1" x14ac:dyDescent="0.2">
      <c r="A1107" s="447"/>
      <c r="B1107" s="187"/>
      <c r="C1107" s="453" t="s">
        <v>1</v>
      </c>
      <c r="D1107" s="453" t="s">
        <v>3017</v>
      </c>
      <c r="E1107" s="185" t="s">
        <v>1</v>
      </c>
      <c r="F1107" s="454">
        <v>108.78</v>
      </c>
      <c r="G1107" s="447"/>
      <c r="H1107" s="187"/>
    </row>
    <row r="1108" spans="1:8" s="184" customFormat="1" ht="16.899999999999999" customHeight="1" x14ac:dyDescent="0.2">
      <c r="A1108" s="447"/>
      <c r="B1108" s="187"/>
      <c r="C1108" s="453" t="s">
        <v>3015</v>
      </c>
      <c r="D1108" s="453" t="s">
        <v>2416</v>
      </c>
      <c r="E1108" s="185" t="s">
        <v>1</v>
      </c>
      <c r="F1108" s="454">
        <v>108.78</v>
      </c>
      <c r="G1108" s="447"/>
      <c r="H1108" s="187"/>
    </row>
    <row r="1109" spans="1:8" s="184" customFormat="1" ht="16.899999999999999" customHeight="1" x14ac:dyDescent="0.2">
      <c r="A1109" s="447"/>
      <c r="B1109" s="187"/>
      <c r="C1109" s="455" t="s">
        <v>2558</v>
      </c>
      <c r="D1109" s="447"/>
      <c r="E1109" s="447"/>
      <c r="F1109" s="447"/>
      <c r="G1109" s="447"/>
      <c r="H1109" s="187"/>
    </row>
    <row r="1110" spans="1:8" s="184" customFormat="1" ht="22.5" x14ac:dyDescent="0.2">
      <c r="A1110" s="447"/>
      <c r="B1110" s="187"/>
      <c r="C1110" s="453" t="s">
        <v>898</v>
      </c>
      <c r="D1110" s="453" t="s">
        <v>899</v>
      </c>
      <c r="E1110" s="185" t="s">
        <v>168</v>
      </c>
      <c r="F1110" s="454">
        <v>192.58199999999999</v>
      </c>
      <c r="G1110" s="447"/>
      <c r="H1110" s="187"/>
    </row>
    <row r="1111" spans="1:8" s="184" customFormat="1" ht="16.899999999999999" customHeight="1" x14ac:dyDescent="0.2">
      <c r="A1111" s="447"/>
      <c r="B1111" s="187"/>
      <c r="C1111" s="449" t="s">
        <v>3018</v>
      </c>
      <c r="D1111" s="450" t="s">
        <v>1</v>
      </c>
      <c r="E1111" s="451" t="s">
        <v>1</v>
      </c>
      <c r="F1111" s="452">
        <v>112.71</v>
      </c>
      <c r="G1111" s="447"/>
      <c r="H1111" s="187"/>
    </row>
    <row r="1112" spans="1:8" s="184" customFormat="1" ht="16.899999999999999" customHeight="1" x14ac:dyDescent="0.2">
      <c r="A1112" s="447"/>
      <c r="B1112" s="187"/>
      <c r="C1112" s="453" t="s">
        <v>1</v>
      </c>
      <c r="D1112" s="453" t="s">
        <v>3019</v>
      </c>
      <c r="E1112" s="185" t="s">
        <v>1</v>
      </c>
      <c r="F1112" s="454">
        <v>0</v>
      </c>
      <c r="G1112" s="447"/>
      <c r="H1112" s="187"/>
    </row>
    <row r="1113" spans="1:8" s="184" customFormat="1" ht="16.899999999999999" customHeight="1" x14ac:dyDescent="0.2">
      <c r="A1113" s="447"/>
      <c r="B1113" s="187"/>
      <c r="C1113" s="453" t="s">
        <v>1</v>
      </c>
      <c r="D1113" s="453" t="s">
        <v>3020</v>
      </c>
      <c r="E1113" s="185" t="s">
        <v>1</v>
      </c>
      <c r="F1113" s="454">
        <v>112.71</v>
      </c>
      <c r="G1113" s="447"/>
      <c r="H1113" s="187"/>
    </row>
    <row r="1114" spans="1:8" s="184" customFormat="1" ht="16.899999999999999" customHeight="1" x14ac:dyDescent="0.2">
      <c r="A1114" s="447"/>
      <c r="B1114" s="187"/>
      <c r="C1114" s="453" t="s">
        <v>3018</v>
      </c>
      <c r="D1114" s="453" t="s">
        <v>2416</v>
      </c>
      <c r="E1114" s="185" t="s">
        <v>1</v>
      </c>
      <c r="F1114" s="454">
        <v>112.71</v>
      </c>
      <c r="G1114" s="447"/>
      <c r="H1114" s="187"/>
    </row>
    <row r="1115" spans="1:8" s="184" customFormat="1" ht="16.899999999999999" customHeight="1" x14ac:dyDescent="0.2">
      <c r="A1115" s="447"/>
      <c r="B1115" s="187"/>
      <c r="C1115" s="449" t="s">
        <v>3021</v>
      </c>
      <c r="D1115" s="450" t="s">
        <v>1</v>
      </c>
      <c r="E1115" s="451" t="s">
        <v>1</v>
      </c>
      <c r="F1115" s="452">
        <v>14.603</v>
      </c>
      <c r="G1115" s="447"/>
      <c r="H1115" s="187"/>
    </row>
    <row r="1116" spans="1:8" s="184" customFormat="1" ht="16.899999999999999" customHeight="1" x14ac:dyDescent="0.2">
      <c r="A1116" s="447"/>
      <c r="B1116" s="187"/>
      <c r="C1116" s="453" t="s">
        <v>1</v>
      </c>
      <c r="D1116" s="453" t="s">
        <v>3022</v>
      </c>
      <c r="E1116" s="185" t="s">
        <v>1</v>
      </c>
      <c r="F1116" s="454">
        <v>0</v>
      </c>
      <c r="G1116" s="447"/>
      <c r="H1116" s="187"/>
    </row>
    <row r="1117" spans="1:8" s="184" customFormat="1" ht="16.899999999999999" customHeight="1" x14ac:dyDescent="0.2">
      <c r="A1117" s="447"/>
      <c r="B1117" s="187"/>
      <c r="C1117" s="453" t="s">
        <v>1</v>
      </c>
      <c r="D1117" s="453" t="s">
        <v>3023</v>
      </c>
      <c r="E1117" s="185" t="s">
        <v>1</v>
      </c>
      <c r="F1117" s="454">
        <v>0</v>
      </c>
      <c r="G1117" s="447"/>
      <c r="H1117" s="187"/>
    </row>
    <row r="1118" spans="1:8" s="184" customFormat="1" ht="16.899999999999999" customHeight="1" x14ac:dyDescent="0.2">
      <c r="A1118" s="447"/>
      <c r="B1118" s="187"/>
      <c r="C1118" s="453" t="s">
        <v>1</v>
      </c>
      <c r="D1118" s="453" t="s">
        <v>3024</v>
      </c>
      <c r="E1118" s="185" t="s">
        <v>1</v>
      </c>
      <c r="F1118" s="454">
        <v>3.6509999999999998</v>
      </c>
      <c r="G1118" s="447"/>
      <c r="H1118" s="187"/>
    </row>
    <row r="1119" spans="1:8" s="184" customFormat="1" ht="16.899999999999999" customHeight="1" x14ac:dyDescent="0.2">
      <c r="A1119" s="447"/>
      <c r="B1119" s="187"/>
      <c r="C1119" s="453" t="s">
        <v>1</v>
      </c>
      <c r="D1119" s="453" t="s">
        <v>3025</v>
      </c>
      <c r="E1119" s="185" t="s">
        <v>1</v>
      </c>
      <c r="F1119" s="454">
        <v>0</v>
      </c>
      <c r="G1119" s="447"/>
      <c r="H1119" s="187"/>
    </row>
    <row r="1120" spans="1:8" s="184" customFormat="1" ht="16.899999999999999" customHeight="1" x14ac:dyDescent="0.2">
      <c r="A1120" s="447"/>
      <c r="B1120" s="187"/>
      <c r="C1120" s="453" t="s">
        <v>1</v>
      </c>
      <c r="D1120" s="453" t="s">
        <v>3026</v>
      </c>
      <c r="E1120" s="185" t="s">
        <v>1</v>
      </c>
      <c r="F1120" s="454">
        <v>10.952</v>
      </c>
      <c r="G1120" s="447"/>
      <c r="H1120" s="187"/>
    </row>
    <row r="1121" spans="1:8" s="184" customFormat="1" ht="16.899999999999999" customHeight="1" x14ac:dyDescent="0.2">
      <c r="A1121" s="447"/>
      <c r="B1121" s="187"/>
      <c r="C1121" s="453" t="s">
        <v>3021</v>
      </c>
      <c r="D1121" s="453" t="s">
        <v>2416</v>
      </c>
      <c r="E1121" s="185" t="s">
        <v>1</v>
      </c>
      <c r="F1121" s="454">
        <v>14.603</v>
      </c>
      <c r="G1121" s="447"/>
      <c r="H1121" s="187"/>
    </row>
    <row r="1122" spans="1:8" s="184" customFormat="1" ht="16.899999999999999" customHeight="1" x14ac:dyDescent="0.2">
      <c r="A1122" s="447"/>
      <c r="B1122" s="187"/>
      <c r="C1122" s="455" t="s">
        <v>2558</v>
      </c>
      <c r="D1122" s="447"/>
      <c r="E1122" s="447"/>
      <c r="F1122" s="447"/>
      <c r="G1122" s="447"/>
      <c r="H1122" s="187"/>
    </row>
    <row r="1123" spans="1:8" s="184" customFormat="1" ht="22.5" x14ac:dyDescent="0.2">
      <c r="A1123" s="447"/>
      <c r="B1123" s="187"/>
      <c r="C1123" s="453" t="s">
        <v>995</v>
      </c>
      <c r="D1123" s="453" t="s">
        <v>3027</v>
      </c>
      <c r="E1123" s="185" t="s">
        <v>168</v>
      </c>
      <c r="F1123" s="454">
        <v>14.603</v>
      </c>
      <c r="G1123" s="447"/>
      <c r="H1123" s="187"/>
    </row>
    <row r="1124" spans="1:8" s="184" customFormat="1" ht="16.899999999999999" customHeight="1" x14ac:dyDescent="0.2">
      <c r="A1124" s="447"/>
      <c r="B1124" s="187"/>
      <c r="C1124" s="453" t="s">
        <v>1185</v>
      </c>
      <c r="D1124" s="453" t="s">
        <v>1186</v>
      </c>
      <c r="E1124" s="185" t="s">
        <v>168</v>
      </c>
      <c r="F1124" s="454">
        <v>8955.3819999999996</v>
      </c>
      <c r="G1124" s="447"/>
      <c r="H1124" s="187"/>
    </row>
    <row r="1125" spans="1:8" s="184" customFormat="1" ht="16.899999999999999" customHeight="1" x14ac:dyDescent="0.2">
      <c r="A1125" s="447"/>
      <c r="B1125" s="187"/>
      <c r="C1125" s="449" t="s">
        <v>3028</v>
      </c>
      <c r="D1125" s="450" t="s">
        <v>1</v>
      </c>
      <c r="E1125" s="451" t="s">
        <v>1</v>
      </c>
      <c r="F1125" s="452">
        <v>7.5</v>
      </c>
      <c r="G1125" s="447"/>
      <c r="H1125" s="187"/>
    </row>
    <row r="1126" spans="1:8" s="184" customFormat="1" ht="16.899999999999999" customHeight="1" x14ac:dyDescent="0.2">
      <c r="A1126" s="447"/>
      <c r="B1126" s="187"/>
      <c r="C1126" s="453" t="s">
        <v>1</v>
      </c>
      <c r="D1126" s="453" t="s">
        <v>3023</v>
      </c>
      <c r="E1126" s="185" t="s">
        <v>1</v>
      </c>
      <c r="F1126" s="454">
        <v>0</v>
      </c>
      <c r="G1126" s="447"/>
      <c r="H1126" s="187"/>
    </row>
    <row r="1127" spans="1:8" s="184" customFormat="1" ht="16.899999999999999" customHeight="1" x14ac:dyDescent="0.2">
      <c r="A1127" s="447"/>
      <c r="B1127" s="187"/>
      <c r="C1127" s="453" t="s">
        <v>1</v>
      </c>
      <c r="D1127" s="453" t="s">
        <v>3029</v>
      </c>
      <c r="E1127" s="185" t="s">
        <v>1</v>
      </c>
      <c r="F1127" s="454">
        <v>1.65</v>
      </c>
      <c r="G1127" s="447"/>
      <c r="H1127" s="187"/>
    </row>
    <row r="1128" spans="1:8" s="184" customFormat="1" ht="16.899999999999999" customHeight="1" x14ac:dyDescent="0.2">
      <c r="A1128" s="447"/>
      <c r="B1128" s="187"/>
      <c r="C1128" s="453" t="s">
        <v>1</v>
      </c>
      <c r="D1128" s="453" t="s">
        <v>3025</v>
      </c>
      <c r="E1128" s="185" t="s">
        <v>1</v>
      </c>
      <c r="F1128" s="454">
        <v>0</v>
      </c>
      <c r="G1128" s="447"/>
      <c r="H1128" s="187"/>
    </row>
    <row r="1129" spans="1:8" s="184" customFormat="1" ht="16.899999999999999" customHeight="1" x14ac:dyDescent="0.2">
      <c r="A1129" s="447"/>
      <c r="B1129" s="187"/>
      <c r="C1129" s="453" t="s">
        <v>1</v>
      </c>
      <c r="D1129" s="453" t="s">
        <v>3030</v>
      </c>
      <c r="E1129" s="185" t="s">
        <v>1</v>
      </c>
      <c r="F1129" s="454">
        <v>4.95</v>
      </c>
      <c r="G1129" s="447"/>
      <c r="H1129" s="187"/>
    </row>
    <row r="1130" spans="1:8" s="184" customFormat="1" ht="16.899999999999999" customHeight="1" x14ac:dyDescent="0.2">
      <c r="A1130" s="447"/>
      <c r="B1130" s="187"/>
      <c r="C1130" s="453" t="s">
        <v>1</v>
      </c>
      <c r="D1130" s="453" t="s">
        <v>3031</v>
      </c>
      <c r="E1130" s="185" t="s">
        <v>1</v>
      </c>
      <c r="F1130" s="454">
        <v>0.9</v>
      </c>
      <c r="G1130" s="447"/>
      <c r="H1130" s="187"/>
    </row>
    <row r="1131" spans="1:8" s="184" customFormat="1" ht="16.899999999999999" customHeight="1" x14ac:dyDescent="0.2">
      <c r="A1131" s="447"/>
      <c r="B1131" s="187"/>
      <c r="C1131" s="453" t="s">
        <v>3028</v>
      </c>
      <c r="D1131" s="453" t="s">
        <v>2416</v>
      </c>
      <c r="E1131" s="185" t="s">
        <v>1</v>
      </c>
      <c r="F1131" s="454">
        <v>7.5</v>
      </c>
      <c r="G1131" s="447"/>
      <c r="H1131" s="187"/>
    </row>
    <row r="1132" spans="1:8" s="184" customFormat="1" ht="16.899999999999999" customHeight="1" x14ac:dyDescent="0.2">
      <c r="A1132" s="447"/>
      <c r="B1132" s="187"/>
      <c r="C1132" s="455" t="s">
        <v>2558</v>
      </c>
      <c r="D1132" s="447"/>
      <c r="E1132" s="447"/>
      <c r="F1132" s="447"/>
      <c r="G1132" s="447"/>
      <c r="H1132" s="187"/>
    </row>
    <row r="1133" spans="1:8" s="184" customFormat="1" ht="22.5" x14ac:dyDescent="0.2">
      <c r="A1133" s="447"/>
      <c r="B1133" s="187"/>
      <c r="C1133" s="453" t="s">
        <v>993</v>
      </c>
      <c r="D1133" s="453" t="s">
        <v>3032</v>
      </c>
      <c r="E1133" s="185" t="s">
        <v>168</v>
      </c>
      <c r="F1133" s="454">
        <v>7.5</v>
      </c>
      <c r="G1133" s="447"/>
      <c r="H1133" s="187"/>
    </row>
    <row r="1134" spans="1:8" s="184" customFormat="1" ht="16.899999999999999" customHeight="1" x14ac:dyDescent="0.2">
      <c r="A1134" s="447"/>
      <c r="B1134" s="187"/>
      <c r="C1134" s="453" t="s">
        <v>1185</v>
      </c>
      <c r="D1134" s="453" t="s">
        <v>1186</v>
      </c>
      <c r="E1134" s="185" t="s">
        <v>168</v>
      </c>
      <c r="F1134" s="454">
        <v>8955.3819999999996</v>
      </c>
      <c r="G1134" s="447"/>
      <c r="H1134" s="187"/>
    </row>
    <row r="1135" spans="1:8" s="184" customFormat="1" ht="16.899999999999999" customHeight="1" x14ac:dyDescent="0.2">
      <c r="A1135" s="447"/>
      <c r="B1135" s="187"/>
      <c r="C1135" s="449" t="s">
        <v>3033</v>
      </c>
      <c r="D1135" s="450" t="s">
        <v>1</v>
      </c>
      <c r="E1135" s="451" t="s">
        <v>1</v>
      </c>
      <c r="F1135" s="452">
        <v>1366.655</v>
      </c>
      <c r="G1135" s="447"/>
      <c r="H1135" s="187"/>
    </row>
    <row r="1136" spans="1:8" s="184" customFormat="1" ht="16.899999999999999" customHeight="1" x14ac:dyDescent="0.2">
      <c r="A1136" s="447"/>
      <c r="B1136" s="187"/>
      <c r="C1136" s="453" t="s">
        <v>1</v>
      </c>
      <c r="D1136" s="453" t="s">
        <v>3034</v>
      </c>
      <c r="E1136" s="185" t="s">
        <v>1</v>
      </c>
      <c r="F1136" s="454">
        <v>0</v>
      </c>
      <c r="G1136" s="447"/>
      <c r="H1136" s="187"/>
    </row>
    <row r="1137" spans="1:8" s="184" customFormat="1" ht="16.899999999999999" customHeight="1" x14ac:dyDescent="0.2">
      <c r="A1137" s="447"/>
      <c r="B1137" s="187"/>
      <c r="C1137" s="453" t="s">
        <v>1</v>
      </c>
      <c r="D1137" s="453" t="s">
        <v>2702</v>
      </c>
      <c r="E1137" s="185" t="s">
        <v>1</v>
      </c>
      <c r="F1137" s="454">
        <v>0</v>
      </c>
      <c r="G1137" s="447"/>
      <c r="H1137" s="187"/>
    </row>
    <row r="1138" spans="1:8" s="184" customFormat="1" ht="16.899999999999999" customHeight="1" x14ac:dyDescent="0.2">
      <c r="A1138" s="447"/>
      <c r="B1138" s="187"/>
      <c r="C1138" s="453" t="s">
        <v>1</v>
      </c>
      <c r="D1138" s="453" t="s">
        <v>3035</v>
      </c>
      <c r="E1138" s="185" t="s">
        <v>1</v>
      </c>
      <c r="F1138" s="454">
        <v>254.77699999999999</v>
      </c>
      <c r="G1138" s="447"/>
      <c r="H1138" s="187"/>
    </row>
    <row r="1139" spans="1:8" s="184" customFormat="1" ht="16.899999999999999" customHeight="1" x14ac:dyDescent="0.2">
      <c r="A1139" s="447"/>
      <c r="B1139" s="187"/>
      <c r="C1139" s="453" t="s">
        <v>1</v>
      </c>
      <c r="D1139" s="453" t="s">
        <v>3036</v>
      </c>
      <c r="E1139" s="185" t="s">
        <v>1</v>
      </c>
      <c r="F1139" s="454">
        <v>0</v>
      </c>
      <c r="G1139" s="447"/>
      <c r="H1139" s="187"/>
    </row>
    <row r="1140" spans="1:8" s="184" customFormat="1" ht="16.899999999999999" customHeight="1" x14ac:dyDescent="0.2">
      <c r="A1140" s="447"/>
      <c r="B1140" s="187"/>
      <c r="C1140" s="453" t="s">
        <v>1</v>
      </c>
      <c r="D1140" s="453" t="s">
        <v>3037</v>
      </c>
      <c r="E1140" s="185" t="s">
        <v>1</v>
      </c>
      <c r="F1140" s="454">
        <v>1082.1780000000001</v>
      </c>
      <c r="G1140" s="447"/>
      <c r="H1140" s="187"/>
    </row>
    <row r="1141" spans="1:8" s="184" customFormat="1" ht="16.899999999999999" customHeight="1" x14ac:dyDescent="0.2">
      <c r="A1141" s="447"/>
      <c r="B1141" s="187"/>
      <c r="C1141" s="453" t="s">
        <v>1</v>
      </c>
      <c r="D1141" s="453" t="s">
        <v>3038</v>
      </c>
      <c r="E1141" s="185" t="s">
        <v>1</v>
      </c>
      <c r="F1141" s="454">
        <v>0</v>
      </c>
      <c r="G1141" s="447"/>
      <c r="H1141" s="187"/>
    </row>
    <row r="1142" spans="1:8" s="184" customFormat="1" ht="16.899999999999999" customHeight="1" x14ac:dyDescent="0.2">
      <c r="A1142" s="447"/>
      <c r="B1142" s="187"/>
      <c r="C1142" s="453" t="s">
        <v>1</v>
      </c>
      <c r="D1142" s="453" t="s">
        <v>3039</v>
      </c>
      <c r="E1142" s="185" t="s">
        <v>1</v>
      </c>
      <c r="F1142" s="454">
        <v>29.7</v>
      </c>
      <c r="G1142" s="447"/>
      <c r="H1142" s="187"/>
    </row>
    <row r="1143" spans="1:8" s="184" customFormat="1" ht="16.899999999999999" customHeight="1" x14ac:dyDescent="0.2">
      <c r="A1143" s="447"/>
      <c r="B1143" s="187"/>
      <c r="C1143" s="453" t="s">
        <v>3033</v>
      </c>
      <c r="D1143" s="453" t="s">
        <v>2416</v>
      </c>
      <c r="E1143" s="185" t="s">
        <v>1</v>
      </c>
      <c r="F1143" s="454">
        <v>1366.655</v>
      </c>
      <c r="G1143" s="447"/>
      <c r="H1143" s="187"/>
    </row>
    <row r="1144" spans="1:8" s="184" customFormat="1" ht="16.899999999999999" customHeight="1" x14ac:dyDescent="0.2">
      <c r="A1144" s="447"/>
      <c r="B1144" s="187"/>
      <c r="C1144" s="455" t="s">
        <v>2558</v>
      </c>
      <c r="D1144" s="447"/>
      <c r="E1144" s="447"/>
      <c r="F1144" s="447"/>
      <c r="G1144" s="447"/>
      <c r="H1144" s="187"/>
    </row>
    <row r="1145" spans="1:8" s="184" customFormat="1" ht="22.5" x14ac:dyDescent="0.2">
      <c r="A1145" s="447"/>
      <c r="B1145" s="187"/>
      <c r="C1145" s="453" t="s">
        <v>1018</v>
      </c>
      <c r="D1145" s="453" t="s">
        <v>3040</v>
      </c>
      <c r="E1145" s="185" t="s">
        <v>168</v>
      </c>
      <c r="F1145" s="454">
        <v>1366.655</v>
      </c>
      <c r="G1145" s="447"/>
      <c r="H1145" s="187"/>
    </row>
    <row r="1146" spans="1:8" s="184" customFormat="1" ht="16.899999999999999" customHeight="1" x14ac:dyDescent="0.2">
      <c r="A1146" s="447"/>
      <c r="B1146" s="187"/>
      <c r="C1146" s="453" t="s">
        <v>1185</v>
      </c>
      <c r="D1146" s="453" t="s">
        <v>1186</v>
      </c>
      <c r="E1146" s="185" t="s">
        <v>168</v>
      </c>
      <c r="F1146" s="454">
        <v>8955.3819999999996</v>
      </c>
      <c r="G1146" s="447"/>
      <c r="H1146" s="187"/>
    </row>
    <row r="1147" spans="1:8" s="184" customFormat="1" ht="16.899999999999999" customHeight="1" x14ac:dyDescent="0.2">
      <c r="A1147" s="447"/>
      <c r="B1147" s="187"/>
      <c r="C1147" s="449" t="s">
        <v>2943</v>
      </c>
      <c r="D1147" s="450" t="s">
        <v>1</v>
      </c>
      <c r="E1147" s="451" t="s">
        <v>1</v>
      </c>
      <c r="F1147" s="452">
        <v>199.01599999999999</v>
      </c>
      <c r="G1147" s="447"/>
      <c r="H1147" s="187"/>
    </row>
    <row r="1148" spans="1:8" s="184" customFormat="1" ht="16.899999999999999" customHeight="1" x14ac:dyDescent="0.2">
      <c r="A1148" s="447"/>
      <c r="B1148" s="187"/>
      <c r="C1148" s="453" t="s">
        <v>1</v>
      </c>
      <c r="D1148" s="453" t="s">
        <v>3041</v>
      </c>
      <c r="E1148" s="185" t="s">
        <v>1</v>
      </c>
      <c r="F1148" s="454">
        <v>0</v>
      </c>
      <c r="G1148" s="447"/>
      <c r="H1148" s="187"/>
    </row>
    <row r="1149" spans="1:8" s="184" customFormat="1" ht="16.899999999999999" customHeight="1" x14ac:dyDescent="0.2">
      <c r="A1149" s="447"/>
      <c r="B1149" s="187"/>
      <c r="C1149" s="453" t="s">
        <v>1</v>
      </c>
      <c r="D1149" s="453" t="s">
        <v>2864</v>
      </c>
      <c r="E1149" s="185" t="s">
        <v>1</v>
      </c>
      <c r="F1149" s="454">
        <v>0</v>
      </c>
      <c r="G1149" s="447"/>
      <c r="H1149" s="187"/>
    </row>
    <row r="1150" spans="1:8" s="184" customFormat="1" ht="16.899999999999999" customHeight="1" x14ac:dyDescent="0.2">
      <c r="A1150" s="447"/>
      <c r="B1150" s="187"/>
      <c r="C1150" s="453" t="s">
        <v>1</v>
      </c>
      <c r="D1150" s="453" t="s">
        <v>3042</v>
      </c>
      <c r="E1150" s="185" t="s">
        <v>1</v>
      </c>
      <c r="F1150" s="454">
        <v>27.355</v>
      </c>
      <c r="G1150" s="447"/>
      <c r="H1150" s="187"/>
    </row>
    <row r="1151" spans="1:8" s="184" customFormat="1" ht="16.899999999999999" customHeight="1" x14ac:dyDescent="0.2">
      <c r="A1151" s="447"/>
      <c r="B1151" s="187"/>
      <c r="C1151" s="453" t="s">
        <v>1</v>
      </c>
      <c r="D1151" s="453" t="s">
        <v>3043</v>
      </c>
      <c r="E1151" s="185" t="s">
        <v>1</v>
      </c>
      <c r="F1151" s="454">
        <v>0</v>
      </c>
      <c r="G1151" s="447"/>
      <c r="H1151" s="187"/>
    </row>
    <row r="1152" spans="1:8" s="184" customFormat="1" ht="16.899999999999999" customHeight="1" x14ac:dyDescent="0.2">
      <c r="A1152" s="447"/>
      <c r="B1152" s="187"/>
      <c r="C1152" s="453" t="s">
        <v>1</v>
      </c>
      <c r="D1152" s="453" t="s">
        <v>3044</v>
      </c>
      <c r="E1152" s="185" t="s">
        <v>1</v>
      </c>
      <c r="F1152" s="454">
        <v>56.77</v>
      </c>
      <c r="G1152" s="447"/>
      <c r="H1152" s="187"/>
    </row>
    <row r="1153" spans="1:8" s="184" customFormat="1" ht="16.899999999999999" customHeight="1" x14ac:dyDescent="0.2">
      <c r="A1153" s="447"/>
      <c r="B1153" s="187"/>
      <c r="C1153" s="453" t="s">
        <v>1</v>
      </c>
      <c r="D1153" s="453" t="s">
        <v>3045</v>
      </c>
      <c r="E1153" s="185" t="s">
        <v>1</v>
      </c>
      <c r="F1153" s="454">
        <v>0</v>
      </c>
      <c r="G1153" s="447"/>
      <c r="H1153" s="187"/>
    </row>
    <row r="1154" spans="1:8" s="184" customFormat="1" ht="16.899999999999999" customHeight="1" x14ac:dyDescent="0.2">
      <c r="A1154" s="447"/>
      <c r="B1154" s="187"/>
      <c r="C1154" s="453" t="s">
        <v>1</v>
      </c>
      <c r="D1154" s="453" t="s">
        <v>2702</v>
      </c>
      <c r="E1154" s="185" t="s">
        <v>1</v>
      </c>
      <c r="F1154" s="454">
        <v>0</v>
      </c>
      <c r="G1154" s="447"/>
      <c r="H1154" s="187"/>
    </row>
    <row r="1155" spans="1:8" s="184" customFormat="1" ht="16.899999999999999" customHeight="1" x14ac:dyDescent="0.2">
      <c r="A1155" s="447"/>
      <c r="B1155" s="187"/>
      <c r="C1155" s="453" t="s">
        <v>1</v>
      </c>
      <c r="D1155" s="453" t="s">
        <v>3046</v>
      </c>
      <c r="E1155" s="185" t="s">
        <v>1</v>
      </c>
      <c r="F1155" s="454">
        <v>44.829000000000001</v>
      </c>
      <c r="G1155" s="447"/>
      <c r="H1155" s="187"/>
    </row>
    <row r="1156" spans="1:8" s="184" customFormat="1" ht="16.899999999999999" customHeight="1" x14ac:dyDescent="0.2">
      <c r="A1156" s="447"/>
      <c r="B1156" s="187"/>
      <c r="C1156" s="453" t="s">
        <v>1</v>
      </c>
      <c r="D1156" s="453" t="s">
        <v>3036</v>
      </c>
      <c r="E1156" s="185" t="s">
        <v>1</v>
      </c>
      <c r="F1156" s="454">
        <v>0</v>
      </c>
      <c r="G1156" s="447"/>
      <c r="H1156" s="187"/>
    </row>
    <row r="1157" spans="1:8" s="184" customFormat="1" ht="16.899999999999999" customHeight="1" x14ac:dyDescent="0.2">
      <c r="A1157" s="447"/>
      <c r="B1157" s="187"/>
      <c r="C1157" s="453" t="s">
        <v>1</v>
      </c>
      <c r="D1157" s="453" t="s">
        <v>3047</v>
      </c>
      <c r="E1157" s="185" t="s">
        <v>1</v>
      </c>
      <c r="F1157" s="454">
        <v>70.061999999999998</v>
      </c>
      <c r="G1157" s="447"/>
      <c r="H1157" s="187"/>
    </row>
    <row r="1158" spans="1:8" s="184" customFormat="1" ht="16.899999999999999" customHeight="1" x14ac:dyDescent="0.2">
      <c r="A1158" s="447"/>
      <c r="B1158" s="187"/>
      <c r="C1158" s="453" t="s">
        <v>2943</v>
      </c>
      <c r="D1158" s="453" t="s">
        <v>2416</v>
      </c>
      <c r="E1158" s="185" t="s">
        <v>1</v>
      </c>
      <c r="F1158" s="454">
        <v>199.01599999999999</v>
      </c>
      <c r="G1158" s="447"/>
      <c r="H1158" s="187"/>
    </row>
    <row r="1159" spans="1:8" s="184" customFormat="1" ht="16.899999999999999" customHeight="1" x14ac:dyDescent="0.2">
      <c r="A1159" s="447"/>
      <c r="B1159" s="187"/>
      <c r="C1159" s="455" t="s">
        <v>2558</v>
      </c>
      <c r="D1159" s="447"/>
      <c r="E1159" s="447"/>
      <c r="F1159" s="447"/>
      <c r="G1159" s="447"/>
      <c r="H1159" s="187"/>
    </row>
    <row r="1160" spans="1:8" s="184" customFormat="1" ht="22.5" x14ac:dyDescent="0.2">
      <c r="A1160" s="447"/>
      <c r="B1160" s="187"/>
      <c r="C1160" s="453" t="s">
        <v>849</v>
      </c>
      <c r="D1160" s="453" t="s">
        <v>850</v>
      </c>
      <c r="E1160" s="185" t="s">
        <v>168</v>
      </c>
      <c r="F1160" s="454">
        <v>199.01599999999999</v>
      </c>
      <c r="G1160" s="447"/>
      <c r="H1160" s="187"/>
    </row>
    <row r="1161" spans="1:8" s="184" customFormat="1" ht="16.899999999999999" customHeight="1" x14ac:dyDescent="0.2">
      <c r="A1161" s="447"/>
      <c r="B1161" s="187"/>
      <c r="C1161" s="453" t="s">
        <v>1185</v>
      </c>
      <c r="D1161" s="453" t="s">
        <v>1186</v>
      </c>
      <c r="E1161" s="185" t="s">
        <v>168</v>
      </c>
      <c r="F1161" s="454">
        <v>8955.3819999999996</v>
      </c>
      <c r="G1161" s="447"/>
      <c r="H1161" s="187"/>
    </row>
    <row r="1162" spans="1:8" s="184" customFormat="1" ht="16.899999999999999" customHeight="1" x14ac:dyDescent="0.2">
      <c r="A1162" s="447"/>
      <c r="B1162" s="187"/>
      <c r="C1162" s="449" t="s">
        <v>2953</v>
      </c>
      <c r="D1162" s="450" t="s">
        <v>1</v>
      </c>
      <c r="E1162" s="451" t="s">
        <v>1</v>
      </c>
      <c r="F1162" s="452">
        <v>5.492</v>
      </c>
      <c r="G1162" s="447"/>
      <c r="H1162" s="187"/>
    </row>
    <row r="1163" spans="1:8" s="184" customFormat="1" ht="16.899999999999999" customHeight="1" x14ac:dyDescent="0.2">
      <c r="A1163" s="447"/>
      <c r="B1163" s="187"/>
      <c r="C1163" s="453" t="s">
        <v>1</v>
      </c>
      <c r="D1163" s="453" t="s">
        <v>2696</v>
      </c>
      <c r="E1163" s="185" t="s">
        <v>1</v>
      </c>
      <c r="F1163" s="454">
        <v>0</v>
      </c>
      <c r="G1163" s="447"/>
      <c r="H1163" s="187"/>
    </row>
    <row r="1164" spans="1:8" s="184" customFormat="1" ht="16.899999999999999" customHeight="1" x14ac:dyDescent="0.2">
      <c r="A1164" s="447"/>
      <c r="B1164" s="187"/>
      <c r="C1164" s="453" t="s">
        <v>1</v>
      </c>
      <c r="D1164" s="453" t="s">
        <v>2561</v>
      </c>
      <c r="E1164" s="185" t="s">
        <v>1</v>
      </c>
      <c r="F1164" s="454">
        <v>0</v>
      </c>
      <c r="G1164" s="447"/>
      <c r="H1164" s="187"/>
    </row>
    <row r="1165" spans="1:8" s="184" customFormat="1" ht="16.899999999999999" customHeight="1" x14ac:dyDescent="0.2">
      <c r="A1165" s="447"/>
      <c r="B1165" s="187"/>
      <c r="C1165" s="453" t="s">
        <v>1</v>
      </c>
      <c r="D1165" s="453" t="s">
        <v>3048</v>
      </c>
      <c r="E1165" s="185" t="s">
        <v>1</v>
      </c>
      <c r="F1165" s="454">
        <v>0</v>
      </c>
      <c r="G1165" s="447"/>
      <c r="H1165" s="187"/>
    </row>
    <row r="1166" spans="1:8" s="184" customFormat="1" ht="16.899999999999999" customHeight="1" x14ac:dyDescent="0.2">
      <c r="A1166" s="447"/>
      <c r="B1166" s="187"/>
      <c r="C1166" s="453" t="s">
        <v>1</v>
      </c>
      <c r="D1166" s="453" t="s">
        <v>3049</v>
      </c>
      <c r="E1166" s="185" t="s">
        <v>1</v>
      </c>
      <c r="F1166" s="454">
        <v>2.5990000000000002</v>
      </c>
      <c r="G1166" s="447"/>
      <c r="H1166" s="187"/>
    </row>
    <row r="1167" spans="1:8" s="184" customFormat="1" ht="16.899999999999999" customHeight="1" x14ac:dyDescent="0.2">
      <c r="A1167" s="447"/>
      <c r="B1167" s="187"/>
      <c r="C1167" s="453" t="s">
        <v>1</v>
      </c>
      <c r="D1167" s="453" t="s">
        <v>3050</v>
      </c>
      <c r="E1167" s="185" t="s">
        <v>1</v>
      </c>
      <c r="F1167" s="454">
        <v>0</v>
      </c>
      <c r="G1167" s="447"/>
      <c r="H1167" s="187"/>
    </row>
    <row r="1168" spans="1:8" s="184" customFormat="1" ht="16.899999999999999" customHeight="1" x14ac:dyDescent="0.2">
      <c r="A1168" s="447"/>
      <c r="B1168" s="187"/>
      <c r="C1168" s="453" t="s">
        <v>1</v>
      </c>
      <c r="D1168" s="453" t="s">
        <v>3051</v>
      </c>
      <c r="E1168" s="185" t="s">
        <v>1</v>
      </c>
      <c r="F1168" s="454">
        <v>0.247</v>
      </c>
      <c r="G1168" s="447"/>
      <c r="H1168" s="187"/>
    </row>
    <row r="1169" spans="1:8" s="184" customFormat="1" ht="16.899999999999999" customHeight="1" x14ac:dyDescent="0.2">
      <c r="A1169" s="447"/>
      <c r="B1169" s="187"/>
      <c r="C1169" s="453" t="s">
        <v>1</v>
      </c>
      <c r="D1169" s="453" t="s">
        <v>2699</v>
      </c>
      <c r="E1169" s="185" t="s">
        <v>1</v>
      </c>
      <c r="F1169" s="454">
        <v>0</v>
      </c>
      <c r="G1169" s="447"/>
      <c r="H1169" s="187"/>
    </row>
    <row r="1170" spans="1:8" s="184" customFormat="1" ht="16.899999999999999" customHeight="1" x14ac:dyDescent="0.2">
      <c r="A1170" s="447"/>
      <c r="B1170" s="187"/>
      <c r="C1170" s="453" t="s">
        <v>1</v>
      </c>
      <c r="D1170" s="453" t="s">
        <v>2697</v>
      </c>
      <c r="E1170" s="185" t="s">
        <v>1</v>
      </c>
      <c r="F1170" s="454">
        <v>0</v>
      </c>
      <c r="G1170" s="447"/>
      <c r="H1170" s="187"/>
    </row>
    <row r="1171" spans="1:8" s="184" customFormat="1" ht="16.899999999999999" customHeight="1" x14ac:dyDescent="0.2">
      <c r="A1171" s="447"/>
      <c r="B1171" s="187"/>
      <c r="C1171" s="453" t="s">
        <v>1</v>
      </c>
      <c r="D1171" s="453" t="s">
        <v>3048</v>
      </c>
      <c r="E1171" s="185" t="s">
        <v>1</v>
      </c>
      <c r="F1171" s="454">
        <v>0</v>
      </c>
      <c r="G1171" s="447"/>
      <c r="H1171" s="187"/>
    </row>
    <row r="1172" spans="1:8" s="184" customFormat="1" ht="16.899999999999999" customHeight="1" x14ac:dyDescent="0.2">
      <c r="A1172" s="447"/>
      <c r="B1172" s="187"/>
      <c r="C1172" s="453" t="s">
        <v>1</v>
      </c>
      <c r="D1172" s="453" t="s">
        <v>3049</v>
      </c>
      <c r="E1172" s="185" t="s">
        <v>1</v>
      </c>
      <c r="F1172" s="454">
        <v>2.5990000000000002</v>
      </c>
      <c r="G1172" s="447"/>
      <c r="H1172" s="187"/>
    </row>
    <row r="1173" spans="1:8" s="184" customFormat="1" ht="16.899999999999999" customHeight="1" x14ac:dyDescent="0.2">
      <c r="A1173" s="447"/>
      <c r="B1173" s="187"/>
      <c r="C1173" s="453" t="s">
        <v>1</v>
      </c>
      <c r="D1173" s="453" t="s">
        <v>3050</v>
      </c>
      <c r="E1173" s="185" t="s">
        <v>1</v>
      </c>
      <c r="F1173" s="454">
        <v>0</v>
      </c>
      <c r="G1173" s="447"/>
      <c r="H1173" s="187"/>
    </row>
    <row r="1174" spans="1:8" s="184" customFormat="1" ht="16.899999999999999" customHeight="1" x14ac:dyDescent="0.2">
      <c r="A1174" s="447"/>
      <c r="B1174" s="187"/>
      <c r="C1174" s="453" t="s">
        <v>1</v>
      </c>
      <c r="D1174" s="453" t="s">
        <v>3052</v>
      </c>
      <c r="E1174" s="185" t="s">
        <v>1</v>
      </c>
      <c r="F1174" s="454">
        <v>4.7E-2</v>
      </c>
      <c r="G1174" s="447"/>
      <c r="H1174" s="187"/>
    </row>
    <row r="1175" spans="1:8" s="184" customFormat="1" ht="16.899999999999999" customHeight="1" x14ac:dyDescent="0.2">
      <c r="A1175" s="447"/>
      <c r="B1175" s="187"/>
      <c r="C1175" s="453" t="s">
        <v>2953</v>
      </c>
      <c r="D1175" s="453" t="s">
        <v>2418</v>
      </c>
      <c r="E1175" s="185" t="s">
        <v>1</v>
      </c>
      <c r="F1175" s="454">
        <v>5.492</v>
      </c>
      <c r="G1175" s="447"/>
      <c r="H1175" s="187"/>
    </row>
    <row r="1176" spans="1:8" s="184" customFormat="1" ht="16.899999999999999" customHeight="1" x14ac:dyDescent="0.2">
      <c r="A1176" s="447"/>
      <c r="B1176" s="187"/>
      <c r="C1176" s="455" t="s">
        <v>2558</v>
      </c>
      <c r="D1176" s="447"/>
      <c r="E1176" s="447"/>
      <c r="F1176" s="447"/>
      <c r="G1176" s="447"/>
      <c r="H1176" s="187"/>
    </row>
    <row r="1177" spans="1:8" s="184" customFormat="1" ht="16.899999999999999" customHeight="1" x14ac:dyDescent="0.2">
      <c r="A1177" s="447"/>
      <c r="B1177" s="187"/>
      <c r="C1177" s="453" t="s">
        <v>789</v>
      </c>
      <c r="D1177" s="453" t="s">
        <v>790</v>
      </c>
      <c r="E1177" s="185" t="s">
        <v>164</v>
      </c>
      <c r="F1177" s="454">
        <v>5.492</v>
      </c>
      <c r="G1177" s="447"/>
      <c r="H1177" s="187"/>
    </row>
    <row r="1178" spans="1:8" s="184" customFormat="1" ht="22.5" x14ac:dyDescent="0.2">
      <c r="A1178" s="447"/>
      <c r="B1178" s="187"/>
      <c r="C1178" s="453" t="s">
        <v>791</v>
      </c>
      <c r="D1178" s="453" t="s">
        <v>792</v>
      </c>
      <c r="E1178" s="185" t="s">
        <v>164</v>
      </c>
      <c r="F1178" s="454">
        <v>1.6479999999999999</v>
      </c>
      <c r="G1178" s="447"/>
      <c r="H1178" s="187"/>
    </row>
    <row r="1179" spans="1:8" s="184" customFormat="1" ht="22.5" x14ac:dyDescent="0.2">
      <c r="A1179" s="447"/>
      <c r="B1179" s="187"/>
      <c r="C1179" s="453" t="s">
        <v>793</v>
      </c>
      <c r="D1179" s="453" t="s">
        <v>794</v>
      </c>
      <c r="E1179" s="185" t="s">
        <v>164</v>
      </c>
      <c r="F1179" s="454">
        <v>16.486999999999998</v>
      </c>
      <c r="G1179" s="447"/>
      <c r="H1179" s="187"/>
    </row>
    <row r="1180" spans="1:8" s="184" customFormat="1" ht="16.899999999999999" customHeight="1" x14ac:dyDescent="0.2">
      <c r="A1180" s="447"/>
      <c r="B1180" s="187"/>
      <c r="C1180" s="449" t="s">
        <v>2657</v>
      </c>
      <c r="D1180" s="450" t="s">
        <v>1</v>
      </c>
      <c r="E1180" s="451" t="s">
        <v>1</v>
      </c>
      <c r="F1180" s="452">
        <v>963.43299999999999</v>
      </c>
      <c r="G1180" s="447"/>
      <c r="H1180" s="187"/>
    </row>
    <row r="1181" spans="1:8" s="184" customFormat="1" ht="16.899999999999999" customHeight="1" x14ac:dyDescent="0.2">
      <c r="A1181" s="447"/>
      <c r="B1181" s="187"/>
      <c r="C1181" s="453" t="s">
        <v>1</v>
      </c>
      <c r="D1181" s="453" t="s">
        <v>2671</v>
      </c>
      <c r="E1181" s="185" t="s">
        <v>1</v>
      </c>
      <c r="F1181" s="454">
        <v>0</v>
      </c>
      <c r="G1181" s="447"/>
      <c r="H1181" s="187"/>
    </row>
    <row r="1182" spans="1:8" s="184" customFormat="1" ht="16.899999999999999" customHeight="1" x14ac:dyDescent="0.2">
      <c r="A1182" s="447"/>
      <c r="B1182" s="187"/>
      <c r="C1182" s="453" t="s">
        <v>1</v>
      </c>
      <c r="D1182" s="453" t="s">
        <v>2656</v>
      </c>
      <c r="E1182" s="185" t="s">
        <v>1</v>
      </c>
      <c r="F1182" s="454">
        <v>0</v>
      </c>
      <c r="G1182" s="447"/>
      <c r="H1182" s="187"/>
    </row>
    <row r="1183" spans="1:8" s="184" customFormat="1" ht="16.899999999999999" customHeight="1" x14ac:dyDescent="0.2">
      <c r="A1183" s="447"/>
      <c r="B1183" s="187"/>
      <c r="C1183" s="453" t="s">
        <v>2657</v>
      </c>
      <c r="D1183" s="453" t="s">
        <v>2672</v>
      </c>
      <c r="E1183" s="185" t="s">
        <v>1</v>
      </c>
      <c r="F1183" s="454">
        <v>963.43299999999999</v>
      </c>
      <c r="G1183" s="447"/>
      <c r="H1183" s="187"/>
    </row>
    <row r="1184" spans="1:8" s="184" customFormat="1" ht="16.899999999999999" customHeight="1" x14ac:dyDescent="0.2">
      <c r="A1184" s="447"/>
      <c r="B1184" s="187"/>
      <c r="C1184" s="449" t="s">
        <v>2676</v>
      </c>
      <c r="D1184" s="450" t="s">
        <v>1</v>
      </c>
      <c r="E1184" s="451" t="s">
        <v>1</v>
      </c>
      <c r="F1184" s="452">
        <v>16.8</v>
      </c>
      <c r="G1184" s="447"/>
      <c r="H1184" s="187"/>
    </row>
    <row r="1185" spans="1:8" s="184" customFormat="1" ht="16.899999999999999" customHeight="1" x14ac:dyDescent="0.2">
      <c r="A1185" s="447"/>
      <c r="B1185" s="187"/>
      <c r="C1185" s="453" t="s">
        <v>1</v>
      </c>
      <c r="D1185" s="453" t="s">
        <v>2677</v>
      </c>
      <c r="E1185" s="185" t="s">
        <v>1</v>
      </c>
      <c r="F1185" s="454">
        <v>0</v>
      </c>
      <c r="G1185" s="447"/>
      <c r="H1185" s="187"/>
    </row>
    <row r="1186" spans="1:8" s="184" customFormat="1" ht="16.899999999999999" customHeight="1" x14ac:dyDescent="0.2">
      <c r="A1186" s="447"/>
      <c r="B1186" s="187"/>
      <c r="C1186" s="453" t="s">
        <v>1</v>
      </c>
      <c r="D1186" s="453" t="s">
        <v>2678</v>
      </c>
      <c r="E1186" s="185" t="s">
        <v>1</v>
      </c>
      <c r="F1186" s="454">
        <v>16.8</v>
      </c>
      <c r="G1186" s="447"/>
      <c r="H1186" s="187"/>
    </row>
    <row r="1187" spans="1:8" s="184" customFormat="1" ht="16.899999999999999" customHeight="1" x14ac:dyDescent="0.2">
      <c r="A1187" s="447"/>
      <c r="B1187" s="187"/>
      <c r="C1187" s="453" t="s">
        <v>2676</v>
      </c>
      <c r="D1187" s="453" t="s">
        <v>2416</v>
      </c>
      <c r="E1187" s="185" t="s">
        <v>1</v>
      </c>
      <c r="F1187" s="454">
        <v>16.8</v>
      </c>
      <c r="G1187" s="447"/>
      <c r="H1187" s="187"/>
    </row>
    <row r="1188" spans="1:8" s="184" customFormat="1" ht="16.899999999999999" customHeight="1" x14ac:dyDescent="0.2">
      <c r="A1188" s="447"/>
      <c r="B1188" s="187"/>
      <c r="C1188" s="449" t="s">
        <v>2679</v>
      </c>
      <c r="D1188" s="450" t="s">
        <v>1</v>
      </c>
      <c r="E1188" s="451" t="s">
        <v>1</v>
      </c>
      <c r="F1188" s="452">
        <v>0</v>
      </c>
      <c r="G1188" s="447"/>
      <c r="H1188" s="187"/>
    </row>
    <row r="1189" spans="1:8" s="184" customFormat="1" ht="16.899999999999999" customHeight="1" x14ac:dyDescent="0.2">
      <c r="A1189" s="447"/>
      <c r="B1189" s="187"/>
      <c r="C1189" s="449" t="s">
        <v>3053</v>
      </c>
      <c r="D1189" s="450" t="s">
        <v>1</v>
      </c>
      <c r="E1189" s="451" t="s">
        <v>1</v>
      </c>
      <c r="F1189" s="452">
        <v>3.22</v>
      </c>
      <c r="G1189" s="447"/>
      <c r="H1189" s="187"/>
    </row>
    <row r="1190" spans="1:8" s="184" customFormat="1" ht="16.899999999999999" customHeight="1" x14ac:dyDescent="0.2">
      <c r="A1190" s="447"/>
      <c r="B1190" s="187"/>
      <c r="C1190" s="453" t="s">
        <v>1</v>
      </c>
      <c r="D1190" s="453" t="s">
        <v>3054</v>
      </c>
      <c r="E1190" s="185" t="s">
        <v>1</v>
      </c>
      <c r="F1190" s="454">
        <v>0</v>
      </c>
      <c r="G1190" s="447"/>
      <c r="H1190" s="187"/>
    </row>
    <row r="1191" spans="1:8" s="184" customFormat="1" ht="16.899999999999999" customHeight="1" x14ac:dyDescent="0.2">
      <c r="A1191" s="447"/>
      <c r="B1191" s="187"/>
      <c r="C1191" s="453" t="s">
        <v>1</v>
      </c>
      <c r="D1191" s="453" t="s">
        <v>3055</v>
      </c>
      <c r="E1191" s="185" t="s">
        <v>1</v>
      </c>
      <c r="F1191" s="454">
        <v>3.22</v>
      </c>
      <c r="G1191" s="447"/>
      <c r="H1191" s="187"/>
    </row>
    <row r="1192" spans="1:8" s="184" customFormat="1" ht="16.899999999999999" customHeight="1" x14ac:dyDescent="0.2">
      <c r="A1192" s="447"/>
      <c r="B1192" s="187"/>
      <c r="C1192" s="453" t="s">
        <v>3053</v>
      </c>
      <c r="D1192" s="453" t="s">
        <v>2416</v>
      </c>
      <c r="E1192" s="185" t="s">
        <v>1</v>
      </c>
      <c r="F1192" s="454">
        <v>3.22</v>
      </c>
      <c r="G1192" s="447"/>
      <c r="H1192" s="187"/>
    </row>
    <row r="1193" spans="1:8" s="184" customFormat="1" ht="16.899999999999999" customHeight="1" x14ac:dyDescent="0.2">
      <c r="A1193" s="447"/>
      <c r="B1193" s="187"/>
      <c r="C1193" s="455" t="s">
        <v>2558</v>
      </c>
      <c r="D1193" s="447"/>
      <c r="E1193" s="447"/>
      <c r="F1193" s="447"/>
      <c r="G1193" s="447"/>
      <c r="H1193" s="187"/>
    </row>
    <row r="1194" spans="1:8" s="184" customFormat="1" ht="16.899999999999999" customHeight="1" x14ac:dyDescent="0.2">
      <c r="A1194" s="447"/>
      <c r="B1194" s="187"/>
      <c r="C1194" s="453" t="s">
        <v>956</v>
      </c>
      <c r="D1194" s="453" t="s">
        <v>957</v>
      </c>
      <c r="E1194" s="185" t="s">
        <v>168</v>
      </c>
      <c r="F1194" s="454">
        <v>3.22</v>
      </c>
      <c r="G1194" s="447"/>
      <c r="H1194" s="187"/>
    </row>
    <row r="1195" spans="1:8" s="184" customFormat="1" ht="16.899999999999999" customHeight="1" x14ac:dyDescent="0.2">
      <c r="A1195" s="447"/>
      <c r="B1195" s="187"/>
      <c r="C1195" s="453" t="s">
        <v>958</v>
      </c>
      <c r="D1195" s="453" t="s">
        <v>959</v>
      </c>
      <c r="E1195" s="185" t="s">
        <v>168</v>
      </c>
      <c r="F1195" s="454">
        <v>3.5419999999999998</v>
      </c>
      <c r="G1195" s="447"/>
      <c r="H1195" s="187"/>
    </row>
    <row r="1196" spans="1:8" s="184" customFormat="1" ht="16.899999999999999" customHeight="1" x14ac:dyDescent="0.2">
      <c r="A1196" s="447"/>
      <c r="B1196" s="187"/>
      <c r="C1196" s="449" t="s">
        <v>2684</v>
      </c>
      <c r="D1196" s="450" t="s">
        <v>1</v>
      </c>
      <c r="E1196" s="451" t="s">
        <v>1</v>
      </c>
      <c r="F1196" s="452">
        <v>10.103</v>
      </c>
      <c r="G1196" s="447"/>
      <c r="H1196" s="187"/>
    </row>
    <row r="1197" spans="1:8" s="184" customFormat="1" ht="16.899999999999999" customHeight="1" x14ac:dyDescent="0.2">
      <c r="A1197" s="447"/>
      <c r="B1197" s="187"/>
      <c r="C1197" s="453" t="s">
        <v>1</v>
      </c>
      <c r="D1197" s="453" t="s">
        <v>2685</v>
      </c>
      <c r="E1197" s="185" t="s">
        <v>1</v>
      </c>
      <c r="F1197" s="454">
        <v>0</v>
      </c>
      <c r="G1197" s="447"/>
      <c r="H1197" s="187"/>
    </row>
    <row r="1198" spans="1:8" s="184" customFormat="1" ht="16.899999999999999" customHeight="1" x14ac:dyDescent="0.2">
      <c r="A1198" s="447"/>
      <c r="B1198" s="187"/>
      <c r="C1198" s="453" t="s">
        <v>1</v>
      </c>
      <c r="D1198" s="453" t="s">
        <v>2686</v>
      </c>
      <c r="E1198" s="185" t="s">
        <v>1</v>
      </c>
      <c r="F1198" s="454">
        <v>0.30599999999999999</v>
      </c>
      <c r="G1198" s="447"/>
      <c r="H1198" s="187"/>
    </row>
    <row r="1199" spans="1:8" s="184" customFormat="1" ht="16.899999999999999" customHeight="1" x14ac:dyDescent="0.2">
      <c r="A1199" s="447"/>
      <c r="B1199" s="187"/>
      <c r="C1199" s="453" t="s">
        <v>1</v>
      </c>
      <c r="D1199" s="453" t="s">
        <v>2687</v>
      </c>
      <c r="E1199" s="185" t="s">
        <v>1</v>
      </c>
      <c r="F1199" s="454">
        <v>0</v>
      </c>
      <c r="G1199" s="447"/>
      <c r="H1199" s="187"/>
    </row>
    <row r="1200" spans="1:8" s="184" customFormat="1" ht="16.899999999999999" customHeight="1" x14ac:dyDescent="0.2">
      <c r="A1200" s="447"/>
      <c r="B1200" s="187"/>
      <c r="C1200" s="453" t="s">
        <v>1</v>
      </c>
      <c r="D1200" s="453" t="s">
        <v>2688</v>
      </c>
      <c r="E1200" s="185" t="s">
        <v>1</v>
      </c>
      <c r="F1200" s="454">
        <v>9.7970000000000006</v>
      </c>
      <c r="G1200" s="447"/>
      <c r="H1200" s="187"/>
    </row>
    <row r="1201" spans="1:8" s="184" customFormat="1" ht="16.899999999999999" customHeight="1" x14ac:dyDescent="0.2">
      <c r="A1201" s="447"/>
      <c r="B1201" s="187"/>
      <c r="C1201" s="453" t="s">
        <v>2684</v>
      </c>
      <c r="D1201" s="453" t="s">
        <v>2418</v>
      </c>
      <c r="E1201" s="185" t="s">
        <v>1</v>
      </c>
      <c r="F1201" s="454">
        <v>10.103</v>
      </c>
      <c r="G1201" s="447"/>
      <c r="H1201" s="187"/>
    </row>
    <row r="1202" spans="1:8" s="184" customFormat="1" ht="7.35" customHeight="1" x14ac:dyDescent="0.2">
      <c r="A1202" s="447"/>
      <c r="B1202" s="44"/>
      <c r="C1202" s="45"/>
      <c r="D1202" s="45"/>
      <c r="E1202" s="45"/>
      <c r="F1202" s="45"/>
      <c r="G1202" s="45"/>
      <c r="H1202" s="187"/>
    </row>
    <row r="1203" spans="1:8" s="184" customFormat="1" x14ac:dyDescent="0.2">
      <c r="A1203" s="447"/>
      <c r="B1203" s="447"/>
      <c r="C1203" s="447"/>
      <c r="D1203" s="447"/>
      <c r="E1203" s="447"/>
      <c r="F1203" s="447"/>
      <c r="G1203" s="447"/>
      <c r="H1203" s="447"/>
    </row>
  </sheetData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0"/>
  <sheetViews>
    <sheetView showGridLines="0" workbookViewId="0">
      <selection activeCell="S25" sqref="S25"/>
    </sheetView>
  </sheetViews>
  <sheetFormatPr defaultRowHeight="11.25" x14ac:dyDescent="0.2"/>
  <cols>
    <col min="1" max="1" width="8.33203125" style="445" customWidth="1"/>
    <col min="2" max="2" width="1.6640625" style="445" customWidth="1"/>
    <col min="3" max="3" width="25" style="445" customWidth="1"/>
    <col min="4" max="4" width="75.83203125" style="445" customWidth="1"/>
    <col min="5" max="5" width="13.33203125" style="445" customWidth="1"/>
    <col min="6" max="6" width="20" style="445" customWidth="1"/>
    <col min="7" max="7" width="1.6640625" style="445" customWidth="1"/>
    <col min="8" max="8" width="8.33203125" style="445" customWidth="1"/>
    <col min="9" max="16384" width="9.33203125" style="445"/>
  </cols>
  <sheetData>
    <row r="1" spans="1:8" ht="11.25" customHeight="1" x14ac:dyDescent="0.2"/>
    <row r="2" spans="1:8" ht="36.950000000000003" customHeight="1" x14ac:dyDescent="0.2"/>
    <row r="3" spans="1:8" ht="6.95" customHeight="1" x14ac:dyDescent="0.2">
      <c r="B3" s="15"/>
      <c r="C3" s="16"/>
      <c r="D3" s="16"/>
      <c r="E3" s="16"/>
      <c r="F3" s="16"/>
      <c r="G3" s="16"/>
      <c r="H3" s="17"/>
    </row>
    <row r="4" spans="1:8" ht="24.95" customHeight="1" x14ac:dyDescent="0.2">
      <c r="B4" s="17"/>
      <c r="C4" s="18" t="s">
        <v>2546</v>
      </c>
      <c r="H4" s="17"/>
    </row>
    <row r="5" spans="1:8" ht="12" customHeight="1" x14ac:dyDescent="0.2">
      <c r="B5" s="17"/>
      <c r="C5" s="20" t="s">
        <v>11</v>
      </c>
      <c r="D5" s="597" t="s">
        <v>12</v>
      </c>
      <c r="E5" s="594"/>
      <c r="F5" s="594"/>
      <c r="H5" s="17"/>
    </row>
    <row r="6" spans="1:8" ht="36.950000000000003" customHeight="1" x14ac:dyDescent="0.2">
      <c r="B6" s="17"/>
      <c r="C6" s="22" t="s">
        <v>13</v>
      </c>
      <c r="D6" s="596" t="s">
        <v>2547</v>
      </c>
      <c r="E6" s="594"/>
      <c r="F6" s="594"/>
      <c r="H6" s="17"/>
    </row>
    <row r="7" spans="1:8" ht="16.5" customHeight="1" x14ac:dyDescent="0.2">
      <c r="B7" s="17"/>
      <c r="C7" s="446" t="s">
        <v>18</v>
      </c>
      <c r="D7" s="444" t="str">
        <f>'[2]Rekapitulácia stavby'!AN8</f>
        <v>29. 5. 2023</v>
      </c>
      <c r="H7" s="17"/>
    </row>
    <row r="8" spans="1:8" s="184" customFormat="1" ht="10.9" customHeight="1" x14ac:dyDescent="0.2">
      <c r="A8" s="447"/>
      <c r="B8" s="187"/>
      <c r="C8" s="447"/>
      <c r="D8" s="447"/>
      <c r="E8" s="447"/>
      <c r="F8" s="447"/>
      <c r="G8" s="447"/>
      <c r="H8" s="187"/>
    </row>
    <row r="9" spans="1:8" s="11" customFormat="1" ht="29.25" customHeight="1" x14ac:dyDescent="0.2">
      <c r="A9" s="126"/>
      <c r="B9" s="127"/>
      <c r="C9" s="128" t="s">
        <v>51</v>
      </c>
      <c r="D9" s="129" t="s">
        <v>52</v>
      </c>
      <c r="E9" s="129" t="s">
        <v>148</v>
      </c>
      <c r="F9" s="130" t="s">
        <v>2548</v>
      </c>
      <c r="G9" s="126"/>
      <c r="H9" s="127"/>
    </row>
    <row r="10" spans="1:8" s="184" customFormat="1" ht="26.45" customHeight="1" x14ac:dyDescent="0.2">
      <c r="A10" s="447"/>
      <c r="B10" s="187"/>
      <c r="C10" s="448" t="s">
        <v>3056</v>
      </c>
      <c r="D10" s="448" t="s">
        <v>1881</v>
      </c>
      <c r="E10" s="447"/>
      <c r="F10" s="447"/>
      <c r="G10" s="447"/>
      <c r="H10" s="187"/>
    </row>
    <row r="11" spans="1:8" s="184" customFormat="1" ht="16.899999999999999" customHeight="1" x14ac:dyDescent="0.2">
      <c r="A11" s="447"/>
      <c r="B11" s="187"/>
      <c r="C11" s="449" t="s">
        <v>2647</v>
      </c>
      <c r="D11" s="450" t="s">
        <v>1</v>
      </c>
      <c r="E11" s="451" t="s">
        <v>1</v>
      </c>
      <c r="F11" s="452">
        <v>120.72</v>
      </c>
      <c r="G11" s="447"/>
      <c r="H11" s="187"/>
    </row>
    <row r="12" spans="1:8" s="184" customFormat="1" ht="16.899999999999999" customHeight="1" x14ac:dyDescent="0.2">
      <c r="A12" s="447"/>
      <c r="B12" s="187"/>
      <c r="C12" s="453" t="s">
        <v>1</v>
      </c>
      <c r="D12" s="453" t="s">
        <v>2648</v>
      </c>
      <c r="E12" s="185" t="s">
        <v>1</v>
      </c>
      <c r="F12" s="454">
        <v>0</v>
      </c>
      <c r="G12" s="447"/>
      <c r="H12" s="187"/>
    </row>
    <row r="13" spans="1:8" s="184" customFormat="1" ht="16.899999999999999" customHeight="1" x14ac:dyDescent="0.2">
      <c r="A13" s="447"/>
      <c r="B13" s="187"/>
      <c r="C13" s="453" t="s">
        <v>1</v>
      </c>
      <c r="D13" s="453" t="s">
        <v>3057</v>
      </c>
      <c r="E13" s="185" t="s">
        <v>1</v>
      </c>
      <c r="F13" s="454">
        <v>120.72</v>
      </c>
      <c r="G13" s="447"/>
      <c r="H13" s="187"/>
    </row>
    <row r="14" spans="1:8" s="184" customFormat="1" ht="16.899999999999999" customHeight="1" x14ac:dyDescent="0.2">
      <c r="A14" s="447"/>
      <c r="B14" s="187"/>
      <c r="C14" s="453" t="s">
        <v>2647</v>
      </c>
      <c r="D14" s="453" t="s">
        <v>2416</v>
      </c>
      <c r="E14" s="185" t="s">
        <v>1</v>
      </c>
      <c r="F14" s="454">
        <v>120.72</v>
      </c>
      <c r="G14" s="447"/>
      <c r="H14" s="187"/>
    </row>
    <row r="15" spans="1:8" s="184" customFormat="1" ht="16.899999999999999" customHeight="1" x14ac:dyDescent="0.2">
      <c r="A15" s="447"/>
      <c r="B15" s="187"/>
      <c r="C15" s="455" t="s">
        <v>2558</v>
      </c>
      <c r="D15" s="447"/>
      <c r="E15" s="447"/>
      <c r="F15" s="447"/>
      <c r="G15" s="447"/>
      <c r="H15" s="187"/>
    </row>
    <row r="16" spans="1:8" s="184" customFormat="1" ht="16.899999999999999" customHeight="1" x14ac:dyDescent="0.2">
      <c r="A16" s="447"/>
      <c r="B16" s="187"/>
      <c r="C16" s="453" t="s">
        <v>338</v>
      </c>
      <c r="D16" s="453" t="s">
        <v>339</v>
      </c>
      <c r="E16" s="185" t="s">
        <v>168</v>
      </c>
      <c r="F16" s="454">
        <v>120.72</v>
      </c>
      <c r="G16" s="447"/>
      <c r="H16" s="187"/>
    </row>
    <row r="17" spans="1:8" s="184" customFormat="1" ht="22.5" x14ac:dyDescent="0.2">
      <c r="A17" s="447"/>
      <c r="B17" s="187"/>
      <c r="C17" s="453" t="s">
        <v>341</v>
      </c>
      <c r="D17" s="453" t="s">
        <v>2650</v>
      </c>
      <c r="E17" s="185" t="s">
        <v>168</v>
      </c>
      <c r="F17" s="454">
        <v>125.59699999999999</v>
      </c>
      <c r="G17" s="447"/>
      <c r="H17" s="187"/>
    </row>
    <row r="18" spans="1:8" s="184" customFormat="1" ht="16.899999999999999" customHeight="1" x14ac:dyDescent="0.2">
      <c r="A18" s="447"/>
      <c r="B18" s="187"/>
      <c r="C18" s="449" t="s">
        <v>2651</v>
      </c>
      <c r="D18" s="450" t="s">
        <v>1</v>
      </c>
      <c r="E18" s="451" t="s">
        <v>1</v>
      </c>
      <c r="F18" s="452">
        <v>20.6</v>
      </c>
      <c r="G18" s="447"/>
      <c r="H18" s="187"/>
    </row>
    <row r="19" spans="1:8" s="184" customFormat="1" ht="16.899999999999999" customHeight="1" x14ac:dyDescent="0.2">
      <c r="A19" s="447"/>
      <c r="B19" s="187"/>
      <c r="C19" s="453" t="s">
        <v>1</v>
      </c>
      <c r="D19" s="453" t="s">
        <v>2652</v>
      </c>
      <c r="E19" s="185" t="s">
        <v>1</v>
      </c>
      <c r="F19" s="454">
        <v>0</v>
      </c>
      <c r="G19" s="447"/>
      <c r="H19" s="187"/>
    </row>
    <row r="20" spans="1:8" s="184" customFormat="1" ht="16.899999999999999" customHeight="1" x14ac:dyDescent="0.2">
      <c r="A20" s="447"/>
      <c r="B20" s="187"/>
      <c r="C20" s="453" t="s">
        <v>1</v>
      </c>
      <c r="D20" s="453" t="s">
        <v>2653</v>
      </c>
      <c r="E20" s="185" t="s">
        <v>1</v>
      </c>
      <c r="F20" s="454">
        <v>0</v>
      </c>
      <c r="G20" s="447"/>
      <c r="H20" s="187"/>
    </row>
    <row r="21" spans="1:8" s="184" customFormat="1" ht="16.899999999999999" customHeight="1" x14ac:dyDescent="0.2">
      <c r="A21" s="447"/>
      <c r="B21" s="187"/>
      <c r="C21" s="453" t="s">
        <v>1</v>
      </c>
      <c r="D21" s="453" t="s">
        <v>3058</v>
      </c>
      <c r="E21" s="185" t="s">
        <v>1</v>
      </c>
      <c r="F21" s="454">
        <v>20.6</v>
      </c>
      <c r="G21" s="447"/>
      <c r="H21" s="187"/>
    </row>
    <row r="22" spans="1:8" s="184" customFormat="1" ht="16.899999999999999" customHeight="1" x14ac:dyDescent="0.2">
      <c r="A22" s="447"/>
      <c r="B22" s="187"/>
      <c r="C22" s="453" t="s">
        <v>2651</v>
      </c>
      <c r="D22" s="453" t="s">
        <v>2418</v>
      </c>
      <c r="E22" s="185" t="s">
        <v>1</v>
      </c>
      <c r="F22" s="454">
        <v>20.6</v>
      </c>
      <c r="G22" s="447"/>
      <c r="H22" s="187"/>
    </row>
    <row r="23" spans="1:8" s="184" customFormat="1" ht="16.899999999999999" customHeight="1" x14ac:dyDescent="0.2">
      <c r="A23" s="447"/>
      <c r="B23" s="187"/>
      <c r="C23" s="455" t="s">
        <v>2558</v>
      </c>
      <c r="D23" s="447"/>
      <c r="E23" s="447"/>
      <c r="F23" s="447"/>
      <c r="G23" s="447"/>
      <c r="H23" s="187"/>
    </row>
    <row r="24" spans="1:8" s="184" customFormat="1" ht="16.899999999999999" customHeight="1" x14ac:dyDescent="0.2">
      <c r="A24" s="447"/>
      <c r="B24" s="187"/>
      <c r="C24" s="453" t="s">
        <v>940</v>
      </c>
      <c r="D24" s="453" t="s">
        <v>941</v>
      </c>
      <c r="E24" s="185" t="s">
        <v>168</v>
      </c>
      <c r="F24" s="454">
        <v>20.6</v>
      </c>
      <c r="G24" s="447"/>
      <c r="H24" s="187"/>
    </row>
    <row r="25" spans="1:8" s="184" customFormat="1" ht="22.5" x14ac:dyDescent="0.2">
      <c r="A25" s="447"/>
      <c r="B25" s="187"/>
      <c r="C25" s="453" t="s">
        <v>2014</v>
      </c>
      <c r="D25" s="453" t="s">
        <v>2015</v>
      </c>
      <c r="E25" s="185" t="s">
        <v>164</v>
      </c>
      <c r="F25" s="454">
        <v>1.03</v>
      </c>
      <c r="G25" s="447"/>
      <c r="H25" s="187"/>
    </row>
    <row r="26" spans="1:8" s="184" customFormat="1" ht="16.899999999999999" customHeight="1" x14ac:dyDescent="0.2">
      <c r="A26" s="447"/>
      <c r="B26" s="187"/>
      <c r="C26" s="453" t="s">
        <v>288</v>
      </c>
      <c r="D26" s="453" t="s">
        <v>289</v>
      </c>
      <c r="E26" s="185" t="s">
        <v>168</v>
      </c>
      <c r="F26" s="454">
        <v>1287.5730000000001</v>
      </c>
      <c r="G26" s="447"/>
      <c r="H26" s="187"/>
    </row>
    <row r="27" spans="1:8" s="184" customFormat="1" ht="16.899999999999999" customHeight="1" x14ac:dyDescent="0.2">
      <c r="A27" s="447"/>
      <c r="B27" s="187"/>
      <c r="C27" s="453" t="s">
        <v>280</v>
      </c>
      <c r="D27" s="453" t="s">
        <v>2658</v>
      </c>
      <c r="E27" s="185" t="s">
        <v>168</v>
      </c>
      <c r="F27" s="454">
        <v>737.32899999999995</v>
      </c>
      <c r="G27" s="447"/>
      <c r="H27" s="187"/>
    </row>
    <row r="28" spans="1:8" s="184" customFormat="1" ht="16.899999999999999" customHeight="1" x14ac:dyDescent="0.2">
      <c r="A28" s="447"/>
      <c r="B28" s="187"/>
      <c r="C28" s="449" t="s">
        <v>2655</v>
      </c>
      <c r="D28" s="450" t="s">
        <v>1</v>
      </c>
      <c r="E28" s="451" t="s">
        <v>1</v>
      </c>
      <c r="F28" s="452">
        <v>543.14300000000003</v>
      </c>
      <c r="G28" s="447"/>
      <c r="H28" s="187"/>
    </row>
    <row r="29" spans="1:8" s="184" customFormat="1" ht="16.899999999999999" customHeight="1" x14ac:dyDescent="0.2">
      <c r="A29" s="447"/>
      <c r="B29" s="187"/>
      <c r="C29" s="453" t="s">
        <v>1</v>
      </c>
      <c r="D29" s="453" t="s">
        <v>2652</v>
      </c>
      <c r="E29" s="185" t="s">
        <v>1</v>
      </c>
      <c r="F29" s="454">
        <v>0</v>
      </c>
      <c r="G29" s="447"/>
      <c r="H29" s="187"/>
    </row>
    <row r="30" spans="1:8" s="184" customFormat="1" ht="16.899999999999999" customHeight="1" x14ac:dyDescent="0.2">
      <c r="A30" s="447"/>
      <c r="B30" s="187"/>
      <c r="C30" s="453" t="s">
        <v>1</v>
      </c>
      <c r="D30" s="453" t="s">
        <v>2656</v>
      </c>
      <c r="E30" s="185" t="s">
        <v>1</v>
      </c>
      <c r="F30" s="454">
        <v>0</v>
      </c>
      <c r="G30" s="447"/>
      <c r="H30" s="187"/>
    </row>
    <row r="31" spans="1:8" s="184" customFormat="1" ht="16.899999999999999" customHeight="1" x14ac:dyDescent="0.2">
      <c r="A31" s="447"/>
      <c r="B31" s="187"/>
      <c r="C31" s="453" t="s">
        <v>1</v>
      </c>
      <c r="D31" s="453" t="s">
        <v>2657</v>
      </c>
      <c r="E31" s="185" t="s">
        <v>1</v>
      </c>
      <c r="F31" s="454">
        <v>543.14300000000003</v>
      </c>
      <c r="G31" s="447"/>
      <c r="H31" s="187"/>
    </row>
    <row r="32" spans="1:8" s="184" customFormat="1" ht="16.899999999999999" customHeight="1" x14ac:dyDescent="0.2">
      <c r="A32" s="447"/>
      <c r="B32" s="187"/>
      <c r="C32" s="453" t="s">
        <v>2655</v>
      </c>
      <c r="D32" s="453" t="s">
        <v>2418</v>
      </c>
      <c r="E32" s="185" t="s">
        <v>1</v>
      </c>
      <c r="F32" s="454">
        <v>543.14300000000003</v>
      </c>
      <c r="G32" s="447"/>
      <c r="H32" s="187"/>
    </row>
    <row r="33" spans="1:8" s="184" customFormat="1" ht="16.899999999999999" customHeight="1" x14ac:dyDescent="0.2">
      <c r="A33" s="447"/>
      <c r="B33" s="187"/>
      <c r="C33" s="455" t="s">
        <v>2558</v>
      </c>
      <c r="D33" s="447"/>
      <c r="E33" s="447"/>
      <c r="F33" s="447"/>
      <c r="G33" s="447"/>
      <c r="H33" s="187"/>
    </row>
    <row r="34" spans="1:8" s="184" customFormat="1" ht="22.5" x14ac:dyDescent="0.2">
      <c r="A34" s="447"/>
      <c r="B34" s="187"/>
      <c r="C34" s="453" t="s">
        <v>275</v>
      </c>
      <c r="D34" s="453" t="s">
        <v>2048</v>
      </c>
      <c r="E34" s="185" t="s">
        <v>168</v>
      </c>
      <c r="F34" s="454">
        <v>543.14300000000003</v>
      </c>
      <c r="G34" s="447"/>
      <c r="H34" s="187"/>
    </row>
    <row r="35" spans="1:8" s="184" customFormat="1" ht="16.899999999999999" customHeight="1" x14ac:dyDescent="0.2">
      <c r="A35" s="447"/>
      <c r="B35" s="187"/>
      <c r="C35" s="453" t="s">
        <v>288</v>
      </c>
      <c r="D35" s="453" t="s">
        <v>289</v>
      </c>
      <c r="E35" s="185" t="s">
        <v>168</v>
      </c>
      <c r="F35" s="454">
        <v>1287.5730000000001</v>
      </c>
      <c r="G35" s="447"/>
      <c r="H35" s="187"/>
    </row>
    <row r="36" spans="1:8" s="184" customFormat="1" ht="16.899999999999999" customHeight="1" x14ac:dyDescent="0.2">
      <c r="A36" s="447"/>
      <c r="B36" s="187"/>
      <c r="C36" s="453" t="s">
        <v>280</v>
      </c>
      <c r="D36" s="453" t="s">
        <v>2658</v>
      </c>
      <c r="E36" s="185" t="s">
        <v>168</v>
      </c>
      <c r="F36" s="454">
        <v>737.32899999999995</v>
      </c>
      <c r="G36" s="447"/>
      <c r="H36" s="187"/>
    </row>
    <row r="37" spans="1:8" s="184" customFormat="1" ht="16.899999999999999" customHeight="1" x14ac:dyDescent="0.2">
      <c r="A37" s="447"/>
      <c r="B37" s="187"/>
      <c r="C37" s="449" t="s">
        <v>2659</v>
      </c>
      <c r="D37" s="450" t="s">
        <v>1</v>
      </c>
      <c r="E37" s="451" t="s">
        <v>1</v>
      </c>
      <c r="F37" s="452">
        <v>77.412999999999997</v>
      </c>
      <c r="G37" s="447"/>
      <c r="H37" s="187"/>
    </row>
    <row r="38" spans="1:8" s="184" customFormat="1" ht="16.899999999999999" customHeight="1" x14ac:dyDescent="0.2">
      <c r="A38" s="447"/>
      <c r="B38" s="187"/>
      <c r="C38" s="453" t="s">
        <v>1</v>
      </c>
      <c r="D38" s="453" t="s">
        <v>2660</v>
      </c>
      <c r="E38" s="185" t="s">
        <v>1</v>
      </c>
      <c r="F38" s="454">
        <v>0</v>
      </c>
      <c r="G38" s="447"/>
      <c r="H38" s="187"/>
    </row>
    <row r="39" spans="1:8" s="184" customFormat="1" ht="16.899999999999999" customHeight="1" x14ac:dyDescent="0.2">
      <c r="A39" s="447"/>
      <c r="B39" s="187"/>
      <c r="C39" s="453" t="s">
        <v>1</v>
      </c>
      <c r="D39" s="453" t="s">
        <v>2656</v>
      </c>
      <c r="E39" s="185" t="s">
        <v>1</v>
      </c>
      <c r="F39" s="454">
        <v>0</v>
      </c>
      <c r="G39" s="447"/>
      <c r="H39" s="187"/>
    </row>
    <row r="40" spans="1:8" s="184" customFormat="1" ht="16.899999999999999" customHeight="1" x14ac:dyDescent="0.2">
      <c r="A40" s="447"/>
      <c r="B40" s="187"/>
      <c r="C40" s="453" t="s">
        <v>1</v>
      </c>
      <c r="D40" s="453" t="s">
        <v>2661</v>
      </c>
      <c r="E40" s="185" t="s">
        <v>1</v>
      </c>
      <c r="F40" s="454">
        <v>0</v>
      </c>
      <c r="G40" s="447"/>
      <c r="H40" s="187"/>
    </row>
    <row r="41" spans="1:8" s="184" customFormat="1" ht="16.899999999999999" customHeight="1" x14ac:dyDescent="0.2">
      <c r="A41" s="447"/>
      <c r="B41" s="187"/>
      <c r="C41" s="453" t="s">
        <v>1</v>
      </c>
      <c r="D41" s="453" t="s">
        <v>3059</v>
      </c>
      <c r="E41" s="185" t="s">
        <v>1</v>
      </c>
      <c r="F41" s="454">
        <v>68.299000000000007</v>
      </c>
      <c r="G41" s="447"/>
      <c r="H41" s="187"/>
    </row>
    <row r="42" spans="1:8" s="184" customFormat="1" ht="16.899999999999999" customHeight="1" x14ac:dyDescent="0.2">
      <c r="A42" s="447"/>
      <c r="B42" s="187"/>
      <c r="C42" s="453" t="s">
        <v>1</v>
      </c>
      <c r="D42" s="453" t="s">
        <v>3060</v>
      </c>
      <c r="E42" s="185" t="s">
        <v>1</v>
      </c>
      <c r="F42" s="454">
        <v>2.6</v>
      </c>
      <c r="G42" s="447"/>
      <c r="H42" s="187"/>
    </row>
    <row r="43" spans="1:8" s="184" customFormat="1" ht="16.899999999999999" customHeight="1" x14ac:dyDescent="0.2">
      <c r="A43" s="447"/>
      <c r="B43" s="187"/>
      <c r="C43" s="453" t="s">
        <v>1</v>
      </c>
      <c r="D43" s="453" t="s">
        <v>2653</v>
      </c>
      <c r="E43" s="185" t="s">
        <v>1</v>
      </c>
      <c r="F43" s="454">
        <v>0</v>
      </c>
      <c r="G43" s="447"/>
      <c r="H43" s="187"/>
    </row>
    <row r="44" spans="1:8" s="184" customFormat="1" ht="16.899999999999999" customHeight="1" x14ac:dyDescent="0.2">
      <c r="A44" s="447"/>
      <c r="B44" s="187"/>
      <c r="C44" s="453" t="s">
        <v>1</v>
      </c>
      <c r="D44" s="453" t="s">
        <v>2661</v>
      </c>
      <c r="E44" s="185" t="s">
        <v>1</v>
      </c>
      <c r="F44" s="454">
        <v>0</v>
      </c>
      <c r="G44" s="447"/>
      <c r="H44" s="187"/>
    </row>
    <row r="45" spans="1:8" s="184" customFormat="1" ht="16.899999999999999" customHeight="1" x14ac:dyDescent="0.2">
      <c r="A45" s="447"/>
      <c r="B45" s="187"/>
      <c r="C45" s="453" t="s">
        <v>1</v>
      </c>
      <c r="D45" s="453" t="s">
        <v>3061</v>
      </c>
      <c r="E45" s="185" t="s">
        <v>1</v>
      </c>
      <c r="F45" s="454">
        <v>3.75</v>
      </c>
      <c r="G45" s="447"/>
      <c r="H45" s="187"/>
    </row>
    <row r="46" spans="1:8" s="184" customFormat="1" ht="16.899999999999999" customHeight="1" x14ac:dyDescent="0.2">
      <c r="A46" s="447"/>
      <c r="B46" s="187"/>
      <c r="C46" s="453" t="s">
        <v>1</v>
      </c>
      <c r="D46" s="453" t="s">
        <v>3062</v>
      </c>
      <c r="E46" s="185" t="s">
        <v>1</v>
      </c>
      <c r="F46" s="454">
        <v>1.2</v>
      </c>
      <c r="G46" s="447"/>
      <c r="H46" s="187"/>
    </row>
    <row r="47" spans="1:8" s="184" customFormat="1" ht="16.899999999999999" customHeight="1" x14ac:dyDescent="0.2">
      <c r="A47" s="447"/>
      <c r="B47" s="187"/>
      <c r="C47" s="453" t="s">
        <v>1</v>
      </c>
      <c r="D47" s="453" t="s">
        <v>3063</v>
      </c>
      <c r="E47" s="185" t="s">
        <v>1</v>
      </c>
      <c r="F47" s="454">
        <v>1.5640000000000001</v>
      </c>
      <c r="G47" s="447"/>
      <c r="H47" s="187"/>
    </row>
    <row r="48" spans="1:8" s="184" customFormat="1" ht="16.899999999999999" customHeight="1" x14ac:dyDescent="0.2">
      <c r="A48" s="447"/>
      <c r="B48" s="187"/>
      <c r="C48" s="453" t="s">
        <v>2659</v>
      </c>
      <c r="D48" s="453" t="s">
        <v>2418</v>
      </c>
      <c r="E48" s="185" t="s">
        <v>1</v>
      </c>
      <c r="F48" s="454">
        <v>77.412999999999997</v>
      </c>
      <c r="G48" s="447"/>
      <c r="H48" s="187"/>
    </row>
    <row r="49" spans="1:8" s="184" customFormat="1" ht="16.899999999999999" customHeight="1" x14ac:dyDescent="0.2">
      <c r="A49" s="447"/>
      <c r="B49" s="187"/>
      <c r="C49" s="455" t="s">
        <v>2558</v>
      </c>
      <c r="D49" s="447"/>
      <c r="E49" s="447"/>
      <c r="F49" s="447"/>
      <c r="G49" s="447"/>
      <c r="H49" s="187"/>
    </row>
    <row r="50" spans="1:8" s="184" customFormat="1" ht="22.5" x14ac:dyDescent="0.2">
      <c r="A50" s="447"/>
      <c r="B50" s="187"/>
      <c r="C50" s="453" t="s">
        <v>277</v>
      </c>
      <c r="D50" s="453" t="s">
        <v>278</v>
      </c>
      <c r="E50" s="185" t="s">
        <v>168</v>
      </c>
      <c r="F50" s="454">
        <v>77.412999999999997</v>
      </c>
      <c r="G50" s="447"/>
      <c r="H50" s="187"/>
    </row>
    <row r="51" spans="1:8" s="184" customFormat="1" ht="16.899999999999999" customHeight="1" x14ac:dyDescent="0.2">
      <c r="A51" s="447"/>
      <c r="B51" s="187"/>
      <c r="C51" s="453" t="s">
        <v>288</v>
      </c>
      <c r="D51" s="453" t="s">
        <v>289</v>
      </c>
      <c r="E51" s="185" t="s">
        <v>168</v>
      </c>
      <c r="F51" s="454">
        <v>1287.5730000000001</v>
      </c>
      <c r="G51" s="447"/>
      <c r="H51" s="187"/>
    </row>
    <row r="52" spans="1:8" s="184" customFormat="1" ht="16.899999999999999" customHeight="1" x14ac:dyDescent="0.2">
      <c r="A52" s="447"/>
      <c r="B52" s="187"/>
      <c r="C52" s="453" t="s">
        <v>280</v>
      </c>
      <c r="D52" s="453" t="s">
        <v>2658</v>
      </c>
      <c r="E52" s="185" t="s">
        <v>168</v>
      </c>
      <c r="F52" s="454">
        <v>737.32899999999995</v>
      </c>
      <c r="G52" s="447"/>
      <c r="H52" s="187"/>
    </row>
    <row r="53" spans="1:8" s="184" customFormat="1" ht="16.899999999999999" customHeight="1" x14ac:dyDescent="0.2">
      <c r="A53" s="447"/>
      <c r="B53" s="187"/>
      <c r="C53" s="449" t="s">
        <v>2664</v>
      </c>
      <c r="D53" s="450" t="s">
        <v>1</v>
      </c>
      <c r="E53" s="451" t="s">
        <v>1</v>
      </c>
      <c r="F53" s="452">
        <v>1287.5730000000001</v>
      </c>
      <c r="G53" s="447"/>
      <c r="H53" s="187"/>
    </row>
    <row r="54" spans="1:8" s="184" customFormat="1" ht="16.899999999999999" customHeight="1" x14ac:dyDescent="0.2">
      <c r="A54" s="447"/>
      <c r="B54" s="187"/>
      <c r="C54" s="453" t="s">
        <v>1</v>
      </c>
      <c r="D54" s="453" t="s">
        <v>2665</v>
      </c>
      <c r="E54" s="185" t="s">
        <v>1</v>
      </c>
      <c r="F54" s="454">
        <v>0</v>
      </c>
      <c r="G54" s="447"/>
      <c r="H54" s="187"/>
    </row>
    <row r="55" spans="1:8" s="184" customFormat="1" ht="16.899999999999999" customHeight="1" x14ac:dyDescent="0.2">
      <c r="A55" s="447"/>
      <c r="B55" s="187"/>
      <c r="C55" s="453" t="s">
        <v>1</v>
      </c>
      <c r="D55" s="453" t="s">
        <v>2656</v>
      </c>
      <c r="E55" s="185" t="s">
        <v>1</v>
      </c>
      <c r="F55" s="454">
        <v>0</v>
      </c>
      <c r="G55" s="447"/>
      <c r="H55" s="187"/>
    </row>
    <row r="56" spans="1:8" s="184" customFormat="1" ht="16.899999999999999" customHeight="1" x14ac:dyDescent="0.2">
      <c r="A56" s="447"/>
      <c r="B56" s="187"/>
      <c r="C56" s="453" t="s">
        <v>1</v>
      </c>
      <c r="D56" s="453" t="s">
        <v>2667</v>
      </c>
      <c r="E56" s="185" t="s">
        <v>1</v>
      </c>
      <c r="F56" s="454">
        <v>625.81700000000001</v>
      </c>
      <c r="G56" s="447"/>
      <c r="H56" s="187"/>
    </row>
    <row r="57" spans="1:8" s="184" customFormat="1" ht="16.899999999999999" customHeight="1" x14ac:dyDescent="0.2">
      <c r="A57" s="447"/>
      <c r="B57" s="187"/>
      <c r="C57" s="453" t="s">
        <v>1</v>
      </c>
      <c r="D57" s="453" t="s">
        <v>2668</v>
      </c>
      <c r="E57" s="185" t="s">
        <v>1</v>
      </c>
      <c r="F57" s="454">
        <v>0</v>
      </c>
      <c r="G57" s="447"/>
      <c r="H57" s="187"/>
    </row>
    <row r="58" spans="1:8" s="184" customFormat="1" ht="16.899999999999999" customHeight="1" x14ac:dyDescent="0.2">
      <c r="A58" s="447"/>
      <c r="B58" s="187"/>
      <c r="C58" s="453" t="s">
        <v>1</v>
      </c>
      <c r="D58" s="453" t="s">
        <v>3064</v>
      </c>
      <c r="E58" s="185" t="s">
        <v>1</v>
      </c>
      <c r="F58" s="454">
        <v>641.15599999999995</v>
      </c>
      <c r="G58" s="447"/>
      <c r="H58" s="187"/>
    </row>
    <row r="59" spans="1:8" s="184" customFormat="1" ht="16.899999999999999" customHeight="1" x14ac:dyDescent="0.2">
      <c r="A59" s="447"/>
      <c r="B59" s="187"/>
      <c r="C59" s="453" t="s">
        <v>1</v>
      </c>
      <c r="D59" s="453" t="s">
        <v>2694</v>
      </c>
      <c r="E59" s="185" t="s">
        <v>1</v>
      </c>
      <c r="F59" s="454">
        <v>0</v>
      </c>
      <c r="G59" s="447"/>
      <c r="H59" s="187"/>
    </row>
    <row r="60" spans="1:8" s="184" customFormat="1" ht="16.899999999999999" customHeight="1" x14ac:dyDescent="0.2">
      <c r="A60" s="447"/>
      <c r="B60" s="187"/>
      <c r="C60" s="453" t="s">
        <v>1</v>
      </c>
      <c r="D60" s="453" t="s">
        <v>2651</v>
      </c>
      <c r="E60" s="185" t="s">
        <v>1</v>
      </c>
      <c r="F60" s="454">
        <v>20.6</v>
      </c>
      <c r="G60" s="447"/>
      <c r="H60" s="187"/>
    </row>
    <row r="61" spans="1:8" s="184" customFormat="1" ht="16.899999999999999" customHeight="1" x14ac:dyDescent="0.2">
      <c r="A61" s="447"/>
      <c r="B61" s="187"/>
      <c r="C61" s="453" t="s">
        <v>2664</v>
      </c>
      <c r="D61" s="453" t="s">
        <v>2418</v>
      </c>
      <c r="E61" s="185" t="s">
        <v>1</v>
      </c>
      <c r="F61" s="454">
        <v>1287.5730000000001</v>
      </c>
      <c r="G61" s="447"/>
      <c r="H61" s="187"/>
    </row>
    <row r="62" spans="1:8" s="184" customFormat="1" ht="16.899999999999999" customHeight="1" x14ac:dyDescent="0.2">
      <c r="A62" s="447"/>
      <c r="B62" s="187"/>
      <c r="C62" s="455" t="s">
        <v>2558</v>
      </c>
      <c r="D62" s="447"/>
      <c r="E62" s="447"/>
      <c r="F62" s="447"/>
      <c r="G62" s="447"/>
      <c r="H62" s="187"/>
    </row>
    <row r="63" spans="1:8" s="184" customFormat="1" ht="16.899999999999999" customHeight="1" x14ac:dyDescent="0.2">
      <c r="A63" s="447"/>
      <c r="B63" s="187"/>
      <c r="C63" s="453" t="s">
        <v>288</v>
      </c>
      <c r="D63" s="453" t="s">
        <v>289</v>
      </c>
      <c r="E63" s="185" t="s">
        <v>168</v>
      </c>
      <c r="F63" s="454">
        <v>1287.5730000000001</v>
      </c>
      <c r="G63" s="447"/>
      <c r="H63" s="187"/>
    </row>
    <row r="64" spans="1:8" s="184" customFormat="1" ht="16.899999999999999" customHeight="1" x14ac:dyDescent="0.2">
      <c r="A64" s="447"/>
      <c r="B64" s="187"/>
      <c r="C64" s="453" t="s">
        <v>291</v>
      </c>
      <c r="D64" s="453" t="s">
        <v>2033</v>
      </c>
      <c r="E64" s="185" t="s">
        <v>168</v>
      </c>
      <c r="F64" s="454">
        <v>1480.7090000000001</v>
      </c>
      <c r="G64" s="447"/>
      <c r="H64" s="187"/>
    </row>
    <row r="65" spans="1:8" s="184" customFormat="1" ht="16.899999999999999" customHeight="1" x14ac:dyDescent="0.2">
      <c r="A65" s="447"/>
      <c r="B65" s="187"/>
      <c r="C65" s="449" t="s">
        <v>2695</v>
      </c>
      <c r="D65" s="450" t="s">
        <v>1</v>
      </c>
      <c r="E65" s="451" t="s">
        <v>1</v>
      </c>
      <c r="F65" s="452">
        <v>16.007000000000001</v>
      </c>
      <c r="G65" s="447"/>
      <c r="H65" s="187"/>
    </row>
    <row r="66" spans="1:8" s="184" customFormat="1" ht="16.899999999999999" customHeight="1" x14ac:dyDescent="0.2">
      <c r="A66" s="447"/>
      <c r="B66" s="187"/>
      <c r="C66" s="453" t="s">
        <v>1</v>
      </c>
      <c r="D66" s="453" t="s">
        <v>3065</v>
      </c>
      <c r="E66" s="185" t="s">
        <v>1</v>
      </c>
      <c r="F66" s="454">
        <v>16.007000000000001</v>
      </c>
      <c r="G66" s="447"/>
      <c r="H66" s="187"/>
    </row>
    <row r="67" spans="1:8" s="184" customFormat="1" ht="16.899999999999999" customHeight="1" x14ac:dyDescent="0.2">
      <c r="A67" s="447"/>
      <c r="B67" s="187"/>
      <c r="C67" s="453" t="s">
        <v>2695</v>
      </c>
      <c r="D67" s="453" t="s">
        <v>2418</v>
      </c>
      <c r="E67" s="185" t="s">
        <v>1</v>
      </c>
      <c r="F67" s="454">
        <v>16.007000000000001</v>
      </c>
      <c r="G67" s="447"/>
      <c r="H67" s="187"/>
    </row>
    <row r="68" spans="1:8" s="184" customFormat="1" ht="16.899999999999999" customHeight="1" x14ac:dyDescent="0.2">
      <c r="A68" s="447"/>
      <c r="B68" s="187"/>
      <c r="C68" s="455" t="s">
        <v>2558</v>
      </c>
      <c r="D68" s="447"/>
      <c r="E68" s="447"/>
      <c r="F68" s="447"/>
      <c r="G68" s="447"/>
      <c r="H68" s="187"/>
    </row>
    <row r="69" spans="1:8" s="184" customFormat="1" ht="16.899999999999999" customHeight="1" x14ac:dyDescent="0.2">
      <c r="A69" s="447"/>
      <c r="B69" s="187"/>
      <c r="C69" s="453" t="s">
        <v>785</v>
      </c>
      <c r="D69" s="453" t="s">
        <v>786</v>
      </c>
      <c r="E69" s="185" t="s">
        <v>164</v>
      </c>
      <c r="F69" s="454">
        <v>16.007000000000001</v>
      </c>
      <c r="G69" s="447"/>
      <c r="H69" s="187"/>
    </row>
    <row r="70" spans="1:8" s="184" customFormat="1" ht="16.899999999999999" customHeight="1" x14ac:dyDescent="0.2">
      <c r="A70" s="447"/>
      <c r="B70" s="187"/>
      <c r="C70" s="453" t="s">
        <v>787</v>
      </c>
      <c r="D70" s="453" t="s">
        <v>788</v>
      </c>
      <c r="E70" s="185" t="s">
        <v>164</v>
      </c>
      <c r="F70" s="454">
        <v>4.8019999999999996</v>
      </c>
      <c r="G70" s="447"/>
      <c r="H70" s="187"/>
    </row>
    <row r="71" spans="1:8" s="184" customFormat="1" ht="22.5" x14ac:dyDescent="0.2">
      <c r="A71" s="447"/>
      <c r="B71" s="187"/>
      <c r="C71" s="453" t="s">
        <v>793</v>
      </c>
      <c r="D71" s="453" t="s">
        <v>794</v>
      </c>
      <c r="E71" s="185" t="s">
        <v>164</v>
      </c>
      <c r="F71" s="454">
        <v>483.26499999999999</v>
      </c>
      <c r="G71" s="447"/>
      <c r="H71" s="187"/>
    </row>
    <row r="72" spans="1:8" s="184" customFormat="1" ht="16.899999999999999" customHeight="1" x14ac:dyDescent="0.2">
      <c r="A72" s="447"/>
      <c r="B72" s="187"/>
      <c r="C72" s="449" t="s">
        <v>2711</v>
      </c>
      <c r="D72" s="450" t="s">
        <v>1</v>
      </c>
      <c r="E72" s="451" t="s">
        <v>1</v>
      </c>
      <c r="F72" s="452">
        <v>279.39499999999998</v>
      </c>
      <c r="G72" s="447"/>
      <c r="H72" s="187"/>
    </row>
    <row r="73" spans="1:8" s="184" customFormat="1" ht="16.899999999999999" customHeight="1" x14ac:dyDescent="0.2">
      <c r="A73" s="447"/>
      <c r="B73" s="187"/>
      <c r="C73" s="453" t="s">
        <v>1</v>
      </c>
      <c r="D73" s="453" t="s">
        <v>3066</v>
      </c>
      <c r="E73" s="185" t="s">
        <v>1</v>
      </c>
      <c r="F73" s="454">
        <v>0</v>
      </c>
      <c r="G73" s="447"/>
      <c r="H73" s="187"/>
    </row>
    <row r="74" spans="1:8" s="184" customFormat="1" ht="16.899999999999999" customHeight="1" x14ac:dyDescent="0.2">
      <c r="A74" s="447"/>
      <c r="B74" s="187"/>
      <c r="C74" s="453" t="s">
        <v>1</v>
      </c>
      <c r="D74" s="453" t="s">
        <v>3067</v>
      </c>
      <c r="E74" s="185" t="s">
        <v>1</v>
      </c>
      <c r="F74" s="454">
        <v>76.62</v>
      </c>
      <c r="G74" s="447"/>
      <c r="H74" s="187"/>
    </row>
    <row r="75" spans="1:8" s="184" customFormat="1" ht="16.899999999999999" customHeight="1" x14ac:dyDescent="0.2">
      <c r="A75" s="447"/>
      <c r="B75" s="187"/>
      <c r="C75" s="453" t="s">
        <v>1</v>
      </c>
      <c r="D75" s="453" t="s">
        <v>3068</v>
      </c>
      <c r="E75" s="185" t="s">
        <v>1</v>
      </c>
      <c r="F75" s="454">
        <v>0</v>
      </c>
      <c r="G75" s="447"/>
      <c r="H75" s="187"/>
    </row>
    <row r="76" spans="1:8" s="184" customFormat="1" ht="16.899999999999999" customHeight="1" x14ac:dyDescent="0.2">
      <c r="A76" s="447"/>
      <c r="B76" s="187"/>
      <c r="C76" s="453" t="s">
        <v>1</v>
      </c>
      <c r="D76" s="453" t="s">
        <v>3069</v>
      </c>
      <c r="E76" s="185" t="s">
        <v>1</v>
      </c>
      <c r="F76" s="454">
        <v>7.79</v>
      </c>
      <c r="G76" s="447"/>
      <c r="H76" s="187"/>
    </row>
    <row r="77" spans="1:8" s="184" customFormat="1" ht="16.899999999999999" customHeight="1" x14ac:dyDescent="0.2">
      <c r="A77" s="447"/>
      <c r="B77" s="187"/>
      <c r="C77" s="453" t="s">
        <v>1</v>
      </c>
      <c r="D77" s="453" t="s">
        <v>3070</v>
      </c>
      <c r="E77" s="185" t="s">
        <v>1</v>
      </c>
      <c r="F77" s="454">
        <v>0</v>
      </c>
      <c r="G77" s="447"/>
      <c r="H77" s="187"/>
    </row>
    <row r="78" spans="1:8" s="184" customFormat="1" ht="16.899999999999999" customHeight="1" x14ac:dyDescent="0.2">
      <c r="A78" s="447"/>
      <c r="B78" s="187"/>
      <c r="C78" s="453" t="s">
        <v>1</v>
      </c>
      <c r="D78" s="453" t="s">
        <v>3071</v>
      </c>
      <c r="E78" s="185" t="s">
        <v>1</v>
      </c>
      <c r="F78" s="454">
        <v>56.33</v>
      </c>
      <c r="G78" s="447"/>
      <c r="H78" s="187"/>
    </row>
    <row r="79" spans="1:8" s="184" customFormat="1" ht="16.899999999999999" customHeight="1" x14ac:dyDescent="0.2">
      <c r="A79" s="447"/>
      <c r="B79" s="187"/>
      <c r="C79" s="453" t="s">
        <v>1</v>
      </c>
      <c r="D79" s="453" t="s">
        <v>3071</v>
      </c>
      <c r="E79" s="185" t="s">
        <v>1</v>
      </c>
      <c r="F79" s="454">
        <v>56.33</v>
      </c>
      <c r="G79" s="447"/>
      <c r="H79" s="187"/>
    </row>
    <row r="80" spans="1:8" s="184" customFormat="1" ht="16.899999999999999" customHeight="1" x14ac:dyDescent="0.2">
      <c r="A80" s="447"/>
      <c r="B80" s="187"/>
      <c r="C80" s="453" t="s">
        <v>1</v>
      </c>
      <c r="D80" s="453" t="s">
        <v>3071</v>
      </c>
      <c r="E80" s="185" t="s">
        <v>1</v>
      </c>
      <c r="F80" s="454">
        <v>56.33</v>
      </c>
      <c r="G80" s="447"/>
      <c r="H80" s="187"/>
    </row>
    <row r="81" spans="1:8" s="184" customFormat="1" ht="16.899999999999999" customHeight="1" x14ac:dyDescent="0.2">
      <c r="A81" s="447"/>
      <c r="B81" s="187"/>
      <c r="C81" s="453" t="s">
        <v>1</v>
      </c>
      <c r="D81" s="453" t="s">
        <v>3072</v>
      </c>
      <c r="E81" s="185" t="s">
        <v>1</v>
      </c>
      <c r="F81" s="454">
        <v>0</v>
      </c>
      <c r="G81" s="447"/>
      <c r="H81" s="187"/>
    </row>
    <row r="82" spans="1:8" s="184" customFormat="1" ht="16.899999999999999" customHeight="1" x14ac:dyDescent="0.2">
      <c r="A82" s="447"/>
      <c r="B82" s="187"/>
      <c r="C82" s="453" t="s">
        <v>1</v>
      </c>
      <c r="D82" s="453" t="s">
        <v>3073</v>
      </c>
      <c r="E82" s="185" t="s">
        <v>1</v>
      </c>
      <c r="F82" s="454">
        <v>8.6649999999999991</v>
      </c>
      <c r="G82" s="447"/>
      <c r="H82" s="187"/>
    </row>
    <row r="83" spans="1:8" s="184" customFormat="1" ht="16.899999999999999" customHeight="1" x14ac:dyDescent="0.2">
      <c r="A83" s="447"/>
      <c r="B83" s="187"/>
      <c r="C83" s="453" t="s">
        <v>1</v>
      </c>
      <c r="D83" s="453" t="s">
        <v>3073</v>
      </c>
      <c r="E83" s="185" t="s">
        <v>1</v>
      </c>
      <c r="F83" s="454">
        <v>8.6649999999999991</v>
      </c>
      <c r="G83" s="447"/>
      <c r="H83" s="187"/>
    </row>
    <row r="84" spans="1:8" s="184" customFormat="1" ht="16.899999999999999" customHeight="1" x14ac:dyDescent="0.2">
      <c r="A84" s="447"/>
      <c r="B84" s="187"/>
      <c r="C84" s="453" t="s">
        <v>1</v>
      </c>
      <c r="D84" s="453" t="s">
        <v>3073</v>
      </c>
      <c r="E84" s="185" t="s">
        <v>1</v>
      </c>
      <c r="F84" s="454">
        <v>8.6649999999999991</v>
      </c>
      <c r="G84" s="447"/>
      <c r="H84" s="187"/>
    </row>
    <row r="85" spans="1:8" s="184" customFormat="1" ht="16.899999999999999" customHeight="1" x14ac:dyDescent="0.2">
      <c r="A85" s="447"/>
      <c r="B85" s="187"/>
      <c r="C85" s="453" t="s">
        <v>2711</v>
      </c>
      <c r="D85" s="453" t="s">
        <v>2418</v>
      </c>
      <c r="E85" s="185" t="s">
        <v>1</v>
      </c>
      <c r="F85" s="454">
        <v>279.39499999999998</v>
      </c>
      <c r="G85" s="447"/>
      <c r="H85" s="187"/>
    </row>
    <row r="86" spans="1:8" s="184" customFormat="1" ht="16.899999999999999" customHeight="1" x14ac:dyDescent="0.2">
      <c r="A86" s="447"/>
      <c r="B86" s="187"/>
      <c r="C86" s="455" t="s">
        <v>2558</v>
      </c>
      <c r="D86" s="447"/>
      <c r="E86" s="447"/>
      <c r="F86" s="447"/>
      <c r="G86" s="447"/>
      <c r="H86" s="187"/>
    </row>
    <row r="87" spans="1:8" s="184" customFormat="1" ht="16.899999999999999" customHeight="1" x14ac:dyDescent="0.2">
      <c r="A87" s="447"/>
      <c r="B87" s="187"/>
      <c r="C87" s="453" t="s">
        <v>1145</v>
      </c>
      <c r="D87" s="453" t="s">
        <v>1146</v>
      </c>
      <c r="E87" s="185" t="s">
        <v>295</v>
      </c>
      <c r="F87" s="454">
        <v>279.39499999999998</v>
      </c>
      <c r="G87" s="447"/>
      <c r="H87" s="187"/>
    </row>
    <row r="88" spans="1:8" s="184" customFormat="1" ht="16.899999999999999" customHeight="1" x14ac:dyDescent="0.2">
      <c r="A88" s="447"/>
      <c r="B88" s="187"/>
      <c r="C88" s="453" t="s">
        <v>1150</v>
      </c>
      <c r="D88" s="453" t="s">
        <v>2737</v>
      </c>
      <c r="E88" s="185" t="s">
        <v>168</v>
      </c>
      <c r="F88" s="454">
        <v>649.33600000000001</v>
      </c>
      <c r="G88" s="447"/>
      <c r="H88" s="187"/>
    </row>
    <row r="89" spans="1:8" s="184" customFormat="1" ht="16.899999999999999" customHeight="1" x14ac:dyDescent="0.2">
      <c r="A89" s="447"/>
      <c r="B89" s="187"/>
      <c r="C89" s="449" t="s">
        <v>2738</v>
      </c>
      <c r="D89" s="450" t="s">
        <v>1</v>
      </c>
      <c r="E89" s="451" t="s">
        <v>1</v>
      </c>
      <c r="F89" s="452">
        <v>900.84699999999998</v>
      </c>
      <c r="G89" s="447"/>
      <c r="H89" s="187"/>
    </row>
    <row r="90" spans="1:8" s="184" customFormat="1" ht="16.899999999999999" customHeight="1" x14ac:dyDescent="0.2">
      <c r="A90" s="447"/>
      <c r="B90" s="187"/>
      <c r="C90" s="453" t="s">
        <v>1</v>
      </c>
      <c r="D90" s="453" t="s">
        <v>2702</v>
      </c>
      <c r="E90" s="185" t="s">
        <v>1</v>
      </c>
      <c r="F90" s="454">
        <v>0</v>
      </c>
      <c r="G90" s="447"/>
      <c r="H90" s="187"/>
    </row>
    <row r="91" spans="1:8" s="184" customFormat="1" ht="16.899999999999999" customHeight="1" x14ac:dyDescent="0.2">
      <c r="A91" s="447"/>
      <c r="B91" s="187"/>
      <c r="C91" s="453" t="s">
        <v>1</v>
      </c>
      <c r="D91" s="453" t="s">
        <v>3074</v>
      </c>
      <c r="E91" s="185" t="s">
        <v>1</v>
      </c>
      <c r="F91" s="454">
        <v>64.268000000000001</v>
      </c>
      <c r="G91" s="447"/>
      <c r="H91" s="187"/>
    </row>
    <row r="92" spans="1:8" s="184" customFormat="1" ht="16.899999999999999" customHeight="1" x14ac:dyDescent="0.2">
      <c r="A92" s="447"/>
      <c r="B92" s="187"/>
      <c r="C92" s="453" t="s">
        <v>1</v>
      </c>
      <c r="D92" s="453" t="s">
        <v>3075</v>
      </c>
      <c r="E92" s="185" t="s">
        <v>1</v>
      </c>
      <c r="F92" s="454">
        <v>103.714</v>
      </c>
      <c r="G92" s="447"/>
      <c r="H92" s="187"/>
    </row>
    <row r="93" spans="1:8" s="184" customFormat="1" ht="16.899999999999999" customHeight="1" x14ac:dyDescent="0.2">
      <c r="A93" s="447"/>
      <c r="B93" s="187"/>
      <c r="C93" s="453" t="s">
        <v>1</v>
      </c>
      <c r="D93" s="453" t="s">
        <v>3076</v>
      </c>
      <c r="E93" s="185" t="s">
        <v>1</v>
      </c>
      <c r="F93" s="454">
        <v>16.132999999999999</v>
      </c>
      <c r="G93" s="447"/>
      <c r="H93" s="187"/>
    </row>
    <row r="94" spans="1:8" s="184" customFormat="1" ht="16.899999999999999" customHeight="1" x14ac:dyDescent="0.2">
      <c r="A94" s="447"/>
      <c r="B94" s="187"/>
      <c r="C94" s="453" t="s">
        <v>1</v>
      </c>
      <c r="D94" s="453" t="s">
        <v>3077</v>
      </c>
      <c r="E94" s="185" t="s">
        <v>1</v>
      </c>
      <c r="F94" s="454">
        <v>4.1479999999999997</v>
      </c>
      <c r="G94" s="447"/>
      <c r="H94" s="187"/>
    </row>
    <row r="95" spans="1:8" s="184" customFormat="1" ht="16.899999999999999" customHeight="1" x14ac:dyDescent="0.2">
      <c r="A95" s="447"/>
      <c r="B95" s="187"/>
      <c r="C95" s="453" t="s">
        <v>1</v>
      </c>
      <c r="D95" s="453" t="s">
        <v>3078</v>
      </c>
      <c r="E95" s="185" t="s">
        <v>1</v>
      </c>
      <c r="F95" s="454">
        <v>0</v>
      </c>
      <c r="G95" s="447"/>
      <c r="H95" s="187"/>
    </row>
    <row r="96" spans="1:8" s="184" customFormat="1" ht="16.899999999999999" customHeight="1" x14ac:dyDescent="0.2">
      <c r="A96" s="447"/>
      <c r="B96" s="187"/>
      <c r="C96" s="453" t="s">
        <v>1</v>
      </c>
      <c r="D96" s="453" t="s">
        <v>3079</v>
      </c>
      <c r="E96" s="185" t="s">
        <v>1</v>
      </c>
      <c r="F96" s="454">
        <v>233.38</v>
      </c>
      <c r="G96" s="447"/>
      <c r="H96" s="187"/>
    </row>
    <row r="97" spans="1:8" s="184" customFormat="1" ht="16.899999999999999" customHeight="1" x14ac:dyDescent="0.2">
      <c r="A97" s="447"/>
      <c r="B97" s="187"/>
      <c r="C97" s="453" t="s">
        <v>1</v>
      </c>
      <c r="D97" s="453" t="s">
        <v>3080</v>
      </c>
      <c r="E97" s="185" t="s">
        <v>1</v>
      </c>
      <c r="F97" s="454">
        <v>4.1479999999999997</v>
      </c>
      <c r="G97" s="447"/>
      <c r="H97" s="187"/>
    </row>
    <row r="98" spans="1:8" s="184" customFormat="1" ht="16.899999999999999" customHeight="1" x14ac:dyDescent="0.2">
      <c r="A98" s="447"/>
      <c r="B98" s="187"/>
      <c r="C98" s="453" t="s">
        <v>1</v>
      </c>
      <c r="D98" s="453" t="s">
        <v>3081</v>
      </c>
      <c r="E98" s="185" t="s">
        <v>1</v>
      </c>
      <c r="F98" s="454">
        <v>0</v>
      </c>
      <c r="G98" s="447"/>
      <c r="H98" s="187"/>
    </row>
    <row r="99" spans="1:8" s="184" customFormat="1" ht="16.899999999999999" customHeight="1" x14ac:dyDescent="0.2">
      <c r="A99" s="447"/>
      <c r="B99" s="187"/>
      <c r="C99" s="453" t="s">
        <v>1</v>
      </c>
      <c r="D99" s="453" t="s">
        <v>3082</v>
      </c>
      <c r="E99" s="185" t="s">
        <v>1</v>
      </c>
      <c r="F99" s="454">
        <v>233.38</v>
      </c>
      <c r="G99" s="447"/>
      <c r="H99" s="187"/>
    </row>
    <row r="100" spans="1:8" s="184" customFormat="1" ht="16.899999999999999" customHeight="1" x14ac:dyDescent="0.2">
      <c r="A100" s="447"/>
      <c r="B100" s="187"/>
      <c r="C100" s="453" t="s">
        <v>1</v>
      </c>
      <c r="D100" s="453" t="s">
        <v>3083</v>
      </c>
      <c r="E100" s="185" t="s">
        <v>1</v>
      </c>
      <c r="F100" s="454">
        <v>4.1479999999999997</v>
      </c>
      <c r="G100" s="447"/>
      <c r="H100" s="187"/>
    </row>
    <row r="101" spans="1:8" s="184" customFormat="1" ht="16.899999999999999" customHeight="1" x14ac:dyDescent="0.2">
      <c r="A101" s="447"/>
      <c r="B101" s="187"/>
      <c r="C101" s="453" t="s">
        <v>1</v>
      </c>
      <c r="D101" s="453" t="s">
        <v>3084</v>
      </c>
      <c r="E101" s="185" t="s">
        <v>1</v>
      </c>
      <c r="F101" s="454">
        <v>0</v>
      </c>
      <c r="G101" s="447"/>
      <c r="H101" s="187"/>
    </row>
    <row r="102" spans="1:8" s="184" customFormat="1" ht="16.899999999999999" customHeight="1" x14ac:dyDescent="0.2">
      <c r="A102" s="447"/>
      <c r="B102" s="187"/>
      <c r="C102" s="453" t="s">
        <v>1</v>
      </c>
      <c r="D102" s="453" t="s">
        <v>3085</v>
      </c>
      <c r="E102" s="185" t="s">
        <v>1</v>
      </c>
      <c r="F102" s="454">
        <v>233.38</v>
      </c>
      <c r="G102" s="447"/>
      <c r="H102" s="187"/>
    </row>
    <row r="103" spans="1:8" s="184" customFormat="1" ht="16.899999999999999" customHeight="1" x14ac:dyDescent="0.2">
      <c r="A103" s="447"/>
      <c r="B103" s="187"/>
      <c r="C103" s="453" t="s">
        <v>1</v>
      </c>
      <c r="D103" s="453" t="s">
        <v>3086</v>
      </c>
      <c r="E103" s="185" t="s">
        <v>1</v>
      </c>
      <c r="F103" s="454">
        <v>4.1479999999999997</v>
      </c>
      <c r="G103" s="447"/>
      <c r="H103" s="187"/>
    </row>
    <row r="104" spans="1:8" s="184" customFormat="1" ht="16.899999999999999" customHeight="1" x14ac:dyDescent="0.2">
      <c r="A104" s="447"/>
      <c r="B104" s="187"/>
      <c r="C104" s="453" t="s">
        <v>2738</v>
      </c>
      <c r="D104" s="453" t="s">
        <v>2416</v>
      </c>
      <c r="E104" s="185" t="s">
        <v>1</v>
      </c>
      <c r="F104" s="454">
        <v>900.84699999999998</v>
      </c>
      <c r="G104" s="447"/>
      <c r="H104" s="187"/>
    </row>
    <row r="105" spans="1:8" s="184" customFormat="1" ht="16.899999999999999" customHeight="1" x14ac:dyDescent="0.2">
      <c r="A105" s="447"/>
      <c r="B105" s="187"/>
      <c r="C105" s="455" t="s">
        <v>2558</v>
      </c>
      <c r="D105" s="447"/>
      <c r="E105" s="447"/>
      <c r="F105" s="447"/>
      <c r="G105" s="447"/>
      <c r="H105" s="187"/>
    </row>
    <row r="106" spans="1:8" s="184" customFormat="1" ht="16.899999999999999" customHeight="1" x14ac:dyDescent="0.2">
      <c r="A106" s="447"/>
      <c r="B106" s="187"/>
      <c r="C106" s="453" t="s">
        <v>1177</v>
      </c>
      <c r="D106" s="453" t="s">
        <v>2128</v>
      </c>
      <c r="E106" s="185" t="s">
        <v>168</v>
      </c>
      <c r="F106" s="454">
        <v>900.84699999999998</v>
      </c>
      <c r="G106" s="447"/>
      <c r="H106" s="187"/>
    </row>
    <row r="107" spans="1:8" s="184" customFormat="1" ht="16.899999999999999" customHeight="1" x14ac:dyDescent="0.2">
      <c r="A107" s="447"/>
      <c r="B107" s="187"/>
      <c r="C107" s="453" t="s">
        <v>1179</v>
      </c>
      <c r="D107" s="453" t="s">
        <v>2757</v>
      </c>
      <c r="E107" s="185" t="s">
        <v>168</v>
      </c>
      <c r="F107" s="454">
        <v>927.87199999999996</v>
      </c>
      <c r="G107" s="447"/>
      <c r="H107" s="187"/>
    </row>
    <row r="108" spans="1:8" s="184" customFormat="1" ht="16.899999999999999" customHeight="1" x14ac:dyDescent="0.2">
      <c r="A108" s="447"/>
      <c r="B108" s="187"/>
      <c r="C108" s="449" t="s">
        <v>2550</v>
      </c>
      <c r="D108" s="450" t="s">
        <v>1</v>
      </c>
      <c r="E108" s="451" t="s">
        <v>1</v>
      </c>
      <c r="F108" s="452">
        <v>1301.306</v>
      </c>
      <c r="G108" s="447"/>
      <c r="H108" s="187"/>
    </row>
    <row r="109" spans="1:8" s="184" customFormat="1" ht="16.899999999999999" customHeight="1" x14ac:dyDescent="0.2">
      <c r="A109" s="447"/>
      <c r="B109" s="187"/>
      <c r="C109" s="453" t="s">
        <v>1</v>
      </c>
      <c r="D109" s="453" t="s">
        <v>3087</v>
      </c>
      <c r="E109" s="185" t="s">
        <v>1</v>
      </c>
      <c r="F109" s="454">
        <v>0</v>
      </c>
      <c r="G109" s="447"/>
      <c r="H109" s="187"/>
    </row>
    <row r="110" spans="1:8" s="184" customFormat="1" ht="16.899999999999999" customHeight="1" x14ac:dyDescent="0.2">
      <c r="A110" s="447"/>
      <c r="B110" s="187"/>
      <c r="C110" s="453" t="s">
        <v>1</v>
      </c>
      <c r="D110" s="453" t="s">
        <v>2552</v>
      </c>
      <c r="E110" s="185" t="s">
        <v>1</v>
      </c>
      <c r="F110" s="454">
        <v>0</v>
      </c>
      <c r="G110" s="447"/>
      <c r="H110" s="187"/>
    </row>
    <row r="111" spans="1:8" s="184" customFormat="1" ht="16.899999999999999" customHeight="1" x14ac:dyDescent="0.2">
      <c r="A111" s="447"/>
      <c r="B111" s="187"/>
      <c r="C111" s="453" t="s">
        <v>1</v>
      </c>
      <c r="D111" s="453" t="s">
        <v>3088</v>
      </c>
      <c r="E111" s="185" t="s">
        <v>1</v>
      </c>
      <c r="F111" s="454">
        <v>517.76</v>
      </c>
      <c r="G111" s="447"/>
      <c r="H111" s="187"/>
    </row>
    <row r="112" spans="1:8" s="184" customFormat="1" ht="16.899999999999999" customHeight="1" x14ac:dyDescent="0.2">
      <c r="A112" s="447"/>
      <c r="B112" s="187"/>
      <c r="C112" s="453" t="s">
        <v>1</v>
      </c>
      <c r="D112" s="453" t="s">
        <v>3089</v>
      </c>
      <c r="E112" s="185" t="s">
        <v>1</v>
      </c>
      <c r="F112" s="454">
        <v>0</v>
      </c>
      <c r="G112" s="447"/>
      <c r="H112" s="187"/>
    </row>
    <row r="113" spans="1:8" s="184" customFormat="1" ht="16.899999999999999" customHeight="1" x14ac:dyDescent="0.2">
      <c r="A113" s="447"/>
      <c r="B113" s="187"/>
      <c r="C113" s="453" t="s">
        <v>1</v>
      </c>
      <c r="D113" s="453" t="s">
        <v>2555</v>
      </c>
      <c r="E113" s="185" t="s">
        <v>1</v>
      </c>
      <c r="F113" s="454">
        <v>265.786</v>
      </c>
      <c r="G113" s="447"/>
      <c r="H113" s="187"/>
    </row>
    <row r="114" spans="1:8" s="184" customFormat="1" ht="16.899999999999999" customHeight="1" x14ac:dyDescent="0.2">
      <c r="A114" s="447"/>
      <c r="B114" s="187"/>
      <c r="C114" s="453" t="s">
        <v>1</v>
      </c>
      <c r="D114" s="453" t="s">
        <v>2556</v>
      </c>
      <c r="E114" s="185" t="s">
        <v>1</v>
      </c>
      <c r="F114" s="454">
        <v>0</v>
      </c>
      <c r="G114" s="447"/>
      <c r="H114" s="187"/>
    </row>
    <row r="115" spans="1:8" s="184" customFormat="1" ht="16.899999999999999" customHeight="1" x14ac:dyDescent="0.2">
      <c r="A115" s="447"/>
      <c r="B115" s="187"/>
      <c r="C115" s="453" t="s">
        <v>1</v>
      </c>
      <c r="D115" s="453" t="s">
        <v>3090</v>
      </c>
      <c r="E115" s="185" t="s">
        <v>1</v>
      </c>
      <c r="F115" s="454">
        <v>517.76</v>
      </c>
      <c r="G115" s="447"/>
      <c r="H115" s="187"/>
    </row>
    <row r="116" spans="1:8" s="184" customFormat="1" ht="16.899999999999999" customHeight="1" x14ac:dyDescent="0.2">
      <c r="A116" s="447"/>
      <c r="B116" s="187"/>
      <c r="C116" s="453" t="s">
        <v>2550</v>
      </c>
      <c r="D116" s="453" t="s">
        <v>2418</v>
      </c>
      <c r="E116" s="185" t="s">
        <v>1</v>
      </c>
      <c r="F116" s="454">
        <v>1301.306</v>
      </c>
      <c r="G116" s="447"/>
      <c r="H116" s="187"/>
    </row>
    <row r="117" spans="1:8" s="184" customFormat="1" ht="16.899999999999999" customHeight="1" x14ac:dyDescent="0.2">
      <c r="A117" s="447"/>
      <c r="B117" s="187"/>
      <c r="C117" s="455" t="s">
        <v>2558</v>
      </c>
      <c r="D117" s="447"/>
      <c r="E117" s="447"/>
      <c r="F117" s="447"/>
      <c r="G117" s="447"/>
      <c r="H117" s="187"/>
    </row>
    <row r="118" spans="1:8" s="184" customFormat="1" ht="22.5" x14ac:dyDescent="0.2">
      <c r="A118" s="447"/>
      <c r="B118" s="187"/>
      <c r="C118" s="453" t="s">
        <v>197</v>
      </c>
      <c r="D118" s="453" t="s">
        <v>198</v>
      </c>
      <c r="E118" s="185" t="s">
        <v>168</v>
      </c>
      <c r="F118" s="454">
        <v>1301.306</v>
      </c>
      <c r="G118" s="447"/>
      <c r="H118" s="187"/>
    </row>
    <row r="119" spans="1:8" s="184" customFormat="1" ht="22.5" x14ac:dyDescent="0.2">
      <c r="A119" s="447"/>
      <c r="B119" s="187"/>
      <c r="C119" s="453" t="s">
        <v>200</v>
      </c>
      <c r="D119" s="453" t="s">
        <v>201</v>
      </c>
      <c r="E119" s="185" t="s">
        <v>168</v>
      </c>
      <c r="F119" s="454">
        <v>2602.6120000000001</v>
      </c>
      <c r="G119" s="447"/>
      <c r="H119" s="187"/>
    </row>
    <row r="120" spans="1:8" s="184" customFormat="1" ht="22.5" x14ac:dyDescent="0.2">
      <c r="A120" s="447"/>
      <c r="B120" s="187"/>
      <c r="C120" s="453" t="s">
        <v>203</v>
      </c>
      <c r="D120" s="453" t="s">
        <v>204</v>
      </c>
      <c r="E120" s="185" t="s">
        <v>168</v>
      </c>
      <c r="F120" s="454">
        <v>1301.306</v>
      </c>
      <c r="G120" s="447"/>
      <c r="H120" s="187"/>
    </row>
    <row r="121" spans="1:8" s="184" customFormat="1" ht="16.899999999999999" customHeight="1" x14ac:dyDescent="0.2">
      <c r="A121" s="447"/>
      <c r="B121" s="187"/>
      <c r="C121" s="453" t="s">
        <v>209</v>
      </c>
      <c r="D121" s="453" t="s">
        <v>210</v>
      </c>
      <c r="E121" s="185" t="s">
        <v>168</v>
      </c>
      <c r="F121" s="454">
        <v>1301.306</v>
      </c>
      <c r="G121" s="447"/>
      <c r="H121" s="187"/>
    </row>
    <row r="122" spans="1:8" s="184" customFormat="1" ht="16.899999999999999" customHeight="1" x14ac:dyDescent="0.2">
      <c r="A122" s="447"/>
      <c r="B122" s="187"/>
      <c r="C122" s="453" t="s">
        <v>212</v>
      </c>
      <c r="D122" s="453" t="s">
        <v>213</v>
      </c>
      <c r="E122" s="185" t="s">
        <v>168</v>
      </c>
      <c r="F122" s="454">
        <v>1301.306</v>
      </c>
      <c r="G122" s="447"/>
      <c r="H122" s="187"/>
    </row>
    <row r="123" spans="1:8" s="184" customFormat="1" ht="16.899999999999999" customHeight="1" x14ac:dyDescent="0.2">
      <c r="A123" s="447"/>
      <c r="B123" s="187"/>
      <c r="C123" s="449" t="s">
        <v>2758</v>
      </c>
      <c r="D123" s="450" t="s">
        <v>1</v>
      </c>
      <c r="E123" s="451" t="s">
        <v>1</v>
      </c>
      <c r="F123" s="452">
        <v>5828.6549999999997</v>
      </c>
      <c r="G123" s="447"/>
      <c r="H123" s="187"/>
    </row>
    <row r="124" spans="1:8" s="184" customFormat="1" ht="16.899999999999999" customHeight="1" x14ac:dyDescent="0.2">
      <c r="A124" s="447"/>
      <c r="B124" s="187"/>
      <c r="C124" s="453" t="s">
        <v>1</v>
      </c>
      <c r="D124" s="453" t="s">
        <v>3091</v>
      </c>
      <c r="E124" s="185" t="s">
        <v>1</v>
      </c>
      <c r="F124" s="454">
        <v>0</v>
      </c>
      <c r="G124" s="447"/>
      <c r="H124" s="187"/>
    </row>
    <row r="125" spans="1:8" s="184" customFormat="1" ht="16.899999999999999" customHeight="1" x14ac:dyDescent="0.2">
      <c r="A125" s="447"/>
      <c r="B125" s="187"/>
      <c r="C125" s="453" t="s">
        <v>1</v>
      </c>
      <c r="D125" s="453" t="s">
        <v>3092</v>
      </c>
      <c r="E125" s="185" t="s">
        <v>1</v>
      </c>
      <c r="F125" s="454">
        <v>0</v>
      </c>
      <c r="G125" s="447"/>
      <c r="H125" s="187"/>
    </row>
    <row r="126" spans="1:8" s="184" customFormat="1" ht="16.899999999999999" customHeight="1" x14ac:dyDescent="0.2">
      <c r="A126" s="447"/>
      <c r="B126" s="187"/>
      <c r="C126" s="453" t="s">
        <v>1</v>
      </c>
      <c r="D126" s="453" t="s">
        <v>3093</v>
      </c>
      <c r="E126" s="185" t="s">
        <v>1</v>
      </c>
      <c r="F126" s="454">
        <v>243.714</v>
      </c>
      <c r="G126" s="447"/>
      <c r="H126" s="187"/>
    </row>
    <row r="127" spans="1:8" s="184" customFormat="1" ht="16.899999999999999" customHeight="1" x14ac:dyDescent="0.2">
      <c r="A127" s="447"/>
      <c r="B127" s="187"/>
      <c r="C127" s="453" t="s">
        <v>1</v>
      </c>
      <c r="D127" s="453" t="s">
        <v>3094</v>
      </c>
      <c r="E127" s="185" t="s">
        <v>1</v>
      </c>
      <c r="F127" s="454">
        <v>9.3840000000000003</v>
      </c>
      <c r="G127" s="447"/>
      <c r="H127" s="187"/>
    </row>
    <row r="128" spans="1:8" s="184" customFormat="1" ht="16.899999999999999" customHeight="1" x14ac:dyDescent="0.2">
      <c r="A128" s="447"/>
      <c r="B128" s="187"/>
      <c r="C128" s="453" t="s">
        <v>1</v>
      </c>
      <c r="D128" s="453" t="s">
        <v>3095</v>
      </c>
      <c r="E128" s="185" t="s">
        <v>1</v>
      </c>
      <c r="F128" s="454">
        <v>-36.107999999999997</v>
      </c>
      <c r="G128" s="447"/>
      <c r="H128" s="187"/>
    </row>
    <row r="129" spans="1:8" s="184" customFormat="1" ht="16.899999999999999" customHeight="1" x14ac:dyDescent="0.2">
      <c r="A129" s="447"/>
      <c r="B129" s="187"/>
      <c r="C129" s="453" t="s">
        <v>1</v>
      </c>
      <c r="D129" s="453" t="s">
        <v>3096</v>
      </c>
      <c r="E129" s="185" t="s">
        <v>1</v>
      </c>
      <c r="F129" s="454">
        <v>6.2480000000000002</v>
      </c>
      <c r="G129" s="447"/>
      <c r="H129" s="187"/>
    </row>
    <row r="130" spans="1:8" s="184" customFormat="1" ht="16.899999999999999" customHeight="1" x14ac:dyDescent="0.2">
      <c r="A130" s="447"/>
      <c r="B130" s="187"/>
      <c r="C130" s="453" t="s">
        <v>1</v>
      </c>
      <c r="D130" s="453" t="s">
        <v>2761</v>
      </c>
      <c r="E130" s="185" t="s">
        <v>1</v>
      </c>
      <c r="F130" s="454">
        <v>0</v>
      </c>
      <c r="G130" s="447"/>
      <c r="H130" s="187"/>
    </row>
    <row r="131" spans="1:8" s="184" customFormat="1" ht="16.899999999999999" customHeight="1" x14ac:dyDescent="0.2">
      <c r="A131" s="447"/>
      <c r="B131" s="187"/>
      <c r="C131" s="453" t="s">
        <v>1</v>
      </c>
      <c r="D131" s="453" t="s">
        <v>3097</v>
      </c>
      <c r="E131" s="185" t="s">
        <v>1</v>
      </c>
      <c r="F131" s="454">
        <v>76.707999999999998</v>
      </c>
      <c r="G131" s="447"/>
      <c r="H131" s="187"/>
    </row>
    <row r="132" spans="1:8" s="184" customFormat="1" ht="16.899999999999999" customHeight="1" x14ac:dyDescent="0.2">
      <c r="A132" s="447"/>
      <c r="B132" s="187"/>
      <c r="C132" s="453" t="s">
        <v>1</v>
      </c>
      <c r="D132" s="453" t="s">
        <v>3098</v>
      </c>
      <c r="E132" s="185" t="s">
        <v>1</v>
      </c>
      <c r="F132" s="454">
        <v>16.498000000000001</v>
      </c>
      <c r="G132" s="447"/>
      <c r="H132" s="187"/>
    </row>
    <row r="133" spans="1:8" s="184" customFormat="1" ht="16.899999999999999" customHeight="1" x14ac:dyDescent="0.2">
      <c r="A133" s="447"/>
      <c r="B133" s="187"/>
      <c r="C133" s="453" t="s">
        <v>1</v>
      </c>
      <c r="D133" s="453" t="s">
        <v>3099</v>
      </c>
      <c r="E133" s="185" t="s">
        <v>1</v>
      </c>
      <c r="F133" s="454">
        <v>-13.332000000000001</v>
      </c>
      <c r="G133" s="447"/>
      <c r="H133" s="187"/>
    </row>
    <row r="134" spans="1:8" s="184" customFormat="1" ht="16.899999999999999" customHeight="1" x14ac:dyDescent="0.2">
      <c r="A134" s="447"/>
      <c r="B134" s="187"/>
      <c r="C134" s="453" t="s">
        <v>1</v>
      </c>
      <c r="D134" s="453" t="s">
        <v>3100</v>
      </c>
      <c r="E134" s="185" t="s">
        <v>1</v>
      </c>
      <c r="F134" s="454">
        <v>16.154</v>
      </c>
      <c r="G134" s="447"/>
      <c r="H134" s="187"/>
    </row>
    <row r="135" spans="1:8" s="184" customFormat="1" ht="16.899999999999999" customHeight="1" x14ac:dyDescent="0.2">
      <c r="A135" s="447"/>
      <c r="B135" s="187"/>
      <c r="C135" s="453" t="s">
        <v>1</v>
      </c>
      <c r="D135" s="453" t="s">
        <v>3101</v>
      </c>
      <c r="E135" s="185" t="s">
        <v>1</v>
      </c>
      <c r="F135" s="454">
        <v>0</v>
      </c>
      <c r="G135" s="447"/>
      <c r="H135" s="187"/>
    </row>
    <row r="136" spans="1:8" s="184" customFormat="1" ht="16.899999999999999" customHeight="1" x14ac:dyDescent="0.2">
      <c r="A136" s="447"/>
      <c r="B136" s="187"/>
      <c r="C136" s="453" t="s">
        <v>1</v>
      </c>
      <c r="D136" s="453" t="s">
        <v>3092</v>
      </c>
      <c r="E136" s="185" t="s">
        <v>1</v>
      </c>
      <c r="F136" s="454">
        <v>0</v>
      </c>
      <c r="G136" s="447"/>
      <c r="H136" s="187"/>
    </row>
    <row r="137" spans="1:8" s="184" customFormat="1" ht="16.899999999999999" customHeight="1" x14ac:dyDescent="0.2">
      <c r="A137" s="447"/>
      <c r="B137" s="187"/>
      <c r="C137" s="453" t="s">
        <v>1</v>
      </c>
      <c r="D137" s="453" t="s">
        <v>3102</v>
      </c>
      <c r="E137" s="185" t="s">
        <v>1</v>
      </c>
      <c r="F137" s="454">
        <v>204.756</v>
      </c>
      <c r="G137" s="447"/>
      <c r="H137" s="187"/>
    </row>
    <row r="138" spans="1:8" s="184" customFormat="1" ht="16.899999999999999" customHeight="1" x14ac:dyDescent="0.2">
      <c r="A138" s="447"/>
      <c r="B138" s="187"/>
      <c r="C138" s="453" t="s">
        <v>1</v>
      </c>
      <c r="D138" s="453" t="s">
        <v>3103</v>
      </c>
      <c r="E138" s="185" t="s">
        <v>1</v>
      </c>
      <c r="F138" s="454">
        <v>17.111999999999998</v>
      </c>
      <c r="G138" s="447"/>
      <c r="H138" s="187"/>
    </row>
    <row r="139" spans="1:8" s="184" customFormat="1" ht="16.899999999999999" customHeight="1" x14ac:dyDescent="0.2">
      <c r="A139" s="447"/>
      <c r="B139" s="187"/>
      <c r="C139" s="453" t="s">
        <v>1</v>
      </c>
      <c r="D139" s="453" t="s">
        <v>3104</v>
      </c>
      <c r="E139" s="185" t="s">
        <v>1</v>
      </c>
      <c r="F139" s="454">
        <v>-31.664000000000001</v>
      </c>
      <c r="G139" s="447"/>
      <c r="H139" s="187"/>
    </row>
    <row r="140" spans="1:8" s="184" customFormat="1" ht="16.899999999999999" customHeight="1" x14ac:dyDescent="0.2">
      <c r="A140" s="447"/>
      <c r="B140" s="187"/>
      <c r="C140" s="453" t="s">
        <v>1</v>
      </c>
      <c r="D140" s="453" t="s">
        <v>3105</v>
      </c>
      <c r="E140" s="185" t="s">
        <v>1</v>
      </c>
      <c r="F140" s="454">
        <v>12.496</v>
      </c>
      <c r="G140" s="447"/>
      <c r="H140" s="187"/>
    </row>
    <row r="141" spans="1:8" s="184" customFormat="1" ht="16.899999999999999" customHeight="1" x14ac:dyDescent="0.2">
      <c r="A141" s="447"/>
      <c r="B141" s="187"/>
      <c r="C141" s="453" t="s">
        <v>1</v>
      </c>
      <c r="D141" s="453" t="s">
        <v>2761</v>
      </c>
      <c r="E141" s="185" t="s">
        <v>1</v>
      </c>
      <c r="F141" s="454">
        <v>0</v>
      </c>
      <c r="G141" s="447"/>
      <c r="H141" s="187"/>
    </row>
    <row r="142" spans="1:8" s="184" customFormat="1" ht="16.899999999999999" customHeight="1" x14ac:dyDescent="0.2">
      <c r="A142" s="447"/>
      <c r="B142" s="187"/>
      <c r="C142" s="453" t="s">
        <v>1</v>
      </c>
      <c r="D142" s="453" t="s">
        <v>3106</v>
      </c>
      <c r="E142" s="185" t="s">
        <v>1</v>
      </c>
      <c r="F142" s="454">
        <v>84.680999999999997</v>
      </c>
      <c r="G142" s="447"/>
      <c r="H142" s="187"/>
    </row>
    <row r="143" spans="1:8" s="184" customFormat="1" ht="16.899999999999999" customHeight="1" x14ac:dyDescent="0.2">
      <c r="A143" s="447"/>
      <c r="B143" s="187"/>
      <c r="C143" s="453" t="s">
        <v>1</v>
      </c>
      <c r="D143" s="453" t="s">
        <v>3107</v>
      </c>
      <c r="E143" s="185" t="s">
        <v>1</v>
      </c>
      <c r="F143" s="454">
        <v>137.82400000000001</v>
      </c>
      <c r="G143" s="447"/>
      <c r="H143" s="187"/>
    </row>
    <row r="144" spans="1:8" s="184" customFormat="1" ht="16.899999999999999" customHeight="1" x14ac:dyDescent="0.2">
      <c r="A144" s="447"/>
      <c r="B144" s="187"/>
      <c r="C144" s="453" t="s">
        <v>1</v>
      </c>
      <c r="D144" s="453" t="s">
        <v>3108</v>
      </c>
      <c r="E144" s="185" t="s">
        <v>1</v>
      </c>
      <c r="F144" s="454">
        <v>29.684000000000001</v>
      </c>
      <c r="G144" s="447"/>
      <c r="H144" s="187"/>
    </row>
    <row r="145" spans="1:8" s="184" customFormat="1" ht="16.899999999999999" customHeight="1" x14ac:dyDescent="0.2">
      <c r="A145" s="447"/>
      <c r="B145" s="187"/>
      <c r="C145" s="453" t="s">
        <v>1</v>
      </c>
      <c r="D145" s="453" t="s">
        <v>3109</v>
      </c>
      <c r="E145" s="185" t="s">
        <v>1</v>
      </c>
      <c r="F145" s="454">
        <v>-32.32</v>
      </c>
      <c r="G145" s="447"/>
      <c r="H145" s="187"/>
    </row>
    <row r="146" spans="1:8" s="184" customFormat="1" ht="16.899999999999999" customHeight="1" x14ac:dyDescent="0.2">
      <c r="A146" s="447"/>
      <c r="B146" s="187"/>
      <c r="C146" s="453" t="s">
        <v>1</v>
      </c>
      <c r="D146" s="453" t="s">
        <v>3110</v>
      </c>
      <c r="E146" s="185" t="s">
        <v>1</v>
      </c>
      <c r="F146" s="454">
        <v>0</v>
      </c>
      <c r="G146" s="447"/>
      <c r="H146" s="187"/>
    </row>
    <row r="147" spans="1:8" s="184" customFormat="1" ht="16.899999999999999" customHeight="1" x14ac:dyDescent="0.2">
      <c r="A147" s="447"/>
      <c r="B147" s="187"/>
      <c r="C147" s="453" t="s">
        <v>1</v>
      </c>
      <c r="D147" s="453" t="s">
        <v>3092</v>
      </c>
      <c r="E147" s="185" t="s">
        <v>1</v>
      </c>
      <c r="F147" s="454">
        <v>0</v>
      </c>
      <c r="G147" s="447"/>
      <c r="H147" s="187"/>
    </row>
    <row r="148" spans="1:8" s="184" customFormat="1" ht="16.899999999999999" customHeight="1" x14ac:dyDescent="0.2">
      <c r="A148" s="447"/>
      <c r="B148" s="187"/>
      <c r="C148" s="453" t="s">
        <v>1</v>
      </c>
      <c r="D148" s="453" t="s">
        <v>3111</v>
      </c>
      <c r="E148" s="185" t="s">
        <v>1</v>
      </c>
      <c r="F148" s="454">
        <v>57.984000000000002</v>
      </c>
      <c r="G148" s="447"/>
      <c r="H148" s="187"/>
    </row>
    <row r="149" spans="1:8" s="184" customFormat="1" ht="16.899999999999999" customHeight="1" x14ac:dyDescent="0.2">
      <c r="A149" s="447"/>
      <c r="B149" s="187"/>
      <c r="C149" s="453" t="s">
        <v>1</v>
      </c>
      <c r="D149" s="453" t="s">
        <v>3112</v>
      </c>
      <c r="E149" s="185" t="s">
        <v>1</v>
      </c>
      <c r="F149" s="454">
        <v>3.4039999999999999</v>
      </c>
      <c r="G149" s="447"/>
      <c r="H149" s="187"/>
    </row>
    <row r="150" spans="1:8" s="184" customFormat="1" ht="16.899999999999999" customHeight="1" x14ac:dyDescent="0.2">
      <c r="A150" s="447"/>
      <c r="B150" s="187"/>
      <c r="C150" s="453" t="s">
        <v>1</v>
      </c>
      <c r="D150" s="453" t="s">
        <v>3113</v>
      </c>
      <c r="E150" s="185" t="s">
        <v>1</v>
      </c>
      <c r="F150" s="454">
        <v>-8.32</v>
      </c>
      <c r="G150" s="447"/>
      <c r="H150" s="187"/>
    </row>
    <row r="151" spans="1:8" s="184" customFormat="1" ht="16.899999999999999" customHeight="1" x14ac:dyDescent="0.2">
      <c r="A151" s="447"/>
      <c r="B151" s="187"/>
      <c r="C151" s="453" t="s">
        <v>1</v>
      </c>
      <c r="D151" s="453" t="s">
        <v>3114</v>
      </c>
      <c r="E151" s="185" t="s">
        <v>1</v>
      </c>
      <c r="F151" s="454">
        <v>3.1240000000000001</v>
      </c>
      <c r="G151" s="447"/>
      <c r="H151" s="187"/>
    </row>
    <row r="152" spans="1:8" s="184" customFormat="1" ht="16.899999999999999" customHeight="1" x14ac:dyDescent="0.2">
      <c r="A152" s="447"/>
      <c r="B152" s="187"/>
      <c r="C152" s="453" t="s">
        <v>1</v>
      </c>
      <c r="D152" s="453" t="s">
        <v>2761</v>
      </c>
      <c r="E152" s="185" t="s">
        <v>1</v>
      </c>
      <c r="F152" s="454">
        <v>0</v>
      </c>
      <c r="G152" s="447"/>
      <c r="H152" s="187"/>
    </row>
    <row r="153" spans="1:8" s="184" customFormat="1" ht="16.899999999999999" customHeight="1" x14ac:dyDescent="0.2">
      <c r="A153" s="447"/>
      <c r="B153" s="187"/>
      <c r="C153" s="453" t="s">
        <v>1</v>
      </c>
      <c r="D153" s="453" t="s">
        <v>3115</v>
      </c>
      <c r="E153" s="185" t="s">
        <v>1</v>
      </c>
      <c r="F153" s="454">
        <v>17.364999999999998</v>
      </c>
      <c r="G153" s="447"/>
      <c r="H153" s="187"/>
    </row>
    <row r="154" spans="1:8" s="184" customFormat="1" ht="16.899999999999999" customHeight="1" x14ac:dyDescent="0.2">
      <c r="A154" s="447"/>
      <c r="B154" s="187"/>
      <c r="C154" s="453" t="s">
        <v>1</v>
      </c>
      <c r="D154" s="453" t="s">
        <v>3116</v>
      </c>
      <c r="E154" s="185" t="s">
        <v>1</v>
      </c>
      <c r="F154" s="454">
        <v>18.834</v>
      </c>
      <c r="G154" s="447"/>
      <c r="H154" s="187"/>
    </row>
    <row r="155" spans="1:8" s="184" customFormat="1" ht="16.899999999999999" customHeight="1" x14ac:dyDescent="0.2">
      <c r="A155" s="447"/>
      <c r="B155" s="187"/>
      <c r="C155" s="453" t="s">
        <v>1</v>
      </c>
      <c r="D155" s="453" t="s">
        <v>3117</v>
      </c>
      <c r="E155" s="185" t="s">
        <v>1</v>
      </c>
      <c r="F155" s="454">
        <v>4.3049999999999997</v>
      </c>
      <c r="G155" s="447"/>
      <c r="H155" s="187"/>
    </row>
    <row r="156" spans="1:8" s="184" customFormat="1" ht="16.899999999999999" customHeight="1" x14ac:dyDescent="0.2">
      <c r="A156" s="447"/>
      <c r="B156" s="187"/>
      <c r="C156" s="453" t="s">
        <v>1</v>
      </c>
      <c r="D156" s="453" t="s">
        <v>3118</v>
      </c>
      <c r="E156" s="185" t="s">
        <v>1</v>
      </c>
      <c r="F156" s="454">
        <v>-6.06</v>
      </c>
      <c r="G156" s="447"/>
      <c r="H156" s="187"/>
    </row>
    <row r="157" spans="1:8" s="184" customFormat="1" ht="16.899999999999999" customHeight="1" x14ac:dyDescent="0.2">
      <c r="A157" s="447"/>
      <c r="B157" s="187"/>
      <c r="C157" s="453" t="s">
        <v>1</v>
      </c>
      <c r="D157" s="453" t="s">
        <v>3119</v>
      </c>
      <c r="E157" s="185" t="s">
        <v>1</v>
      </c>
      <c r="F157" s="454">
        <v>0</v>
      </c>
      <c r="G157" s="447"/>
      <c r="H157" s="187"/>
    </row>
    <row r="158" spans="1:8" s="184" customFormat="1" ht="16.899999999999999" customHeight="1" x14ac:dyDescent="0.2">
      <c r="A158" s="447"/>
      <c r="B158" s="187"/>
      <c r="C158" s="453" t="s">
        <v>1</v>
      </c>
      <c r="D158" s="453" t="s">
        <v>3092</v>
      </c>
      <c r="E158" s="185" t="s">
        <v>1</v>
      </c>
      <c r="F158" s="454">
        <v>0</v>
      </c>
      <c r="G158" s="447"/>
      <c r="H158" s="187"/>
    </row>
    <row r="159" spans="1:8" s="184" customFormat="1" ht="16.899999999999999" customHeight="1" x14ac:dyDescent="0.2">
      <c r="A159" s="447"/>
      <c r="B159" s="187"/>
      <c r="C159" s="453" t="s">
        <v>1</v>
      </c>
      <c r="D159" s="453" t="s">
        <v>3120</v>
      </c>
      <c r="E159" s="185" t="s">
        <v>1</v>
      </c>
      <c r="F159" s="454">
        <v>51.612000000000002</v>
      </c>
      <c r="G159" s="447"/>
      <c r="H159" s="187"/>
    </row>
    <row r="160" spans="1:8" s="184" customFormat="1" ht="16.899999999999999" customHeight="1" x14ac:dyDescent="0.2">
      <c r="A160" s="447"/>
      <c r="B160" s="187"/>
      <c r="C160" s="453" t="s">
        <v>1</v>
      </c>
      <c r="D160" s="453" t="s">
        <v>3121</v>
      </c>
      <c r="E160" s="185" t="s">
        <v>1</v>
      </c>
      <c r="F160" s="454">
        <v>1.748</v>
      </c>
      <c r="G160" s="447"/>
      <c r="H160" s="187"/>
    </row>
    <row r="161" spans="1:8" s="184" customFormat="1" ht="16.899999999999999" customHeight="1" x14ac:dyDescent="0.2">
      <c r="A161" s="447"/>
      <c r="B161" s="187"/>
      <c r="C161" s="453" t="s">
        <v>1</v>
      </c>
      <c r="D161" s="453" t="s">
        <v>3122</v>
      </c>
      <c r="E161" s="185" t="s">
        <v>1</v>
      </c>
      <c r="F161" s="454">
        <v>-5.2380000000000004</v>
      </c>
      <c r="G161" s="447"/>
      <c r="H161" s="187"/>
    </row>
    <row r="162" spans="1:8" s="184" customFormat="1" ht="16.899999999999999" customHeight="1" x14ac:dyDescent="0.2">
      <c r="A162" s="447"/>
      <c r="B162" s="187"/>
      <c r="C162" s="453" t="s">
        <v>1</v>
      </c>
      <c r="D162" s="453" t="s">
        <v>3123</v>
      </c>
      <c r="E162" s="185" t="s">
        <v>1</v>
      </c>
      <c r="F162" s="454">
        <v>1.21</v>
      </c>
      <c r="G162" s="447"/>
      <c r="H162" s="187"/>
    </row>
    <row r="163" spans="1:8" s="184" customFormat="1" ht="16.899999999999999" customHeight="1" x14ac:dyDescent="0.2">
      <c r="A163" s="447"/>
      <c r="B163" s="187"/>
      <c r="C163" s="453" t="s">
        <v>1</v>
      </c>
      <c r="D163" s="453" t="s">
        <v>2761</v>
      </c>
      <c r="E163" s="185" t="s">
        <v>1</v>
      </c>
      <c r="F163" s="454">
        <v>0</v>
      </c>
      <c r="G163" s="447"/>
      <c r="H163" s="187"/>
    </row>
    <row r="164" spans="1:8" s="184" customFormat="1" ht="16.899999999999999" customHeight="1" x14ac:dyDescent="0.2">
      <c r="A164" s="447"/>
      <c r="B164" s="187"/>
      <c r="C164" s="453" t="s">
        <v>1</v>
      </c>
      <c r="D164" s="453" t="s">
        <v>3124</v>
      </c>
      <c r="E164" s="185" t="s">
        <v>1</v>
      </c>
      <c r="F164" s="454">
        <v>26.696999999999999</v>
      </c>
      <c r="G164" s="447"/>
      <c r="H164" s="187"/>
    </row>
    <row r="165" spans="1:8" s="184" customFormat="1" ht="16.899999999999999" customHeight="1" x14ac:dyDescent="0.2">
      <c r="A165" s="447"/>
      <c r="B165" s="187"/>
      <c r="C165" s="453" t="s">
        <v>1</v>
      </c>
      <c r="D165" s="453" t="s">
        <v>3125</v>
      </c>
      <c r="E165" s="185" t="s">
        <v>1</v>
      </c>
      <c r="F165" s="454">
        <v>0.874</v>
      </c>
      <c r="G165" s="447"/>
      <c r="H165" s="187"/>
    </row>
    <row r="166" spans="1:8" s="184" customFormat="1" ht="16.899999999999999" customHeight="1" x14ac:dyDescent="0.2">
      <c r="A166" s="447"/>
      <c r="B166" s="187"/>
      <c r="C166" s="453" t="s">
        <v>1</v>
      </c>
      <c r="D166" s="453" t="s">
        <v>3126</v>
      </c>
      <c r="E166" s="185" t="s">
        <v>1</v>
      </c>
      <c r="F166" s="454">
        <v>-3.6360000000000001</v>
      </c>
      <c r="G166" s="447"/>
      <c r="H166" s="187"/>
    </row>
    <row r="167" spans="1:8" s="184" customFormat="1" ht="16.899999999999999" customHeight="1" x14ac:dyDescent="0.2">
      <c r="A167" s="447"/>
      <c r="B167" s="187"/>
      <c r="C167" s="453" t="s">
        <v>1</v>
      </c>
      <c r="D167" s="453" t="s">
        <v>3127</v>
      </c>
      <c r="E167" s="185" t="s">
        <v>1</v>
      </c>
      <c r="F167" s="454">
        <v>0</v>
      </c>
      <c r="G167" s="447"/>
      <c r="H167" s="187"/>
    </row>
    <row r="168" spans="1:8" s="184" customFormat="1" ht="16.899999999999999" customHeight="1" x14ac:dyDescent="0.2">
      <c r="A168" s="447"/>
      <c r="B168" s="187"/>
      <c r="C168" s="453" t="s">
        <v>1</v>
      </c>
      <c r="D168" s="453" t="s">
        <v>3128</v>
      </c>
      <c r="E168" s="185" t="s">
        <v>1</v>
      </c>
      <c r="F168" s="454">
        <v>0</v>
      </c>
      <c r="G168" s="447"/>
      <c r="H168" s="187"/>
    </row>
    <row r="169" spans="1:8" s="184" customFormat="1" ht="16.899999999999999" customHeight="1" x14ac:dyDescent="0.2">
      <c r="A169" s="447"/>
      <c r="B169" s="187"/>
      <c r="C169" s="453" t="s">
        <v>1</v>
      </c>
      <c r="D169" s="453" t="s">
        <v>3129</v>
      </c>
      <c r="E169" s="185" t="s">
        <v>1</v>
      </c>
      <c r="F169" s="454">
        <v>57.198999999999998</v>
      </c>
      <c r="G169" s="447"/>
      <c r="H169" s="187"/>
    </row>
    <row r="170" spans="1:8" s="184" customFormat="1" ht="16.899999999999999" customHeight="1" x14ac:dyDescent="0.2">
      <c r="A170" s="447"/>
      <c r="B170" s="187"/>
      <c r="C170" s="453" t="s">
        <v>1</v>
      </c>
      <c r="D170" s="453" t="s">
        <v>3130</v>
      </c>
      <c r="E170" s="185" t="s">
        <v>1</v>
      </c>
      <c r="F170" s="454">
        <v>-7.9980000000000002</v>
      </c>
      <c r="G170" s="447"/>
      <c r="H170" s="187"/>
    </row>
    <row r="171" spans="1:8" s="184" customFormat="1" ht="16.899999999999999" customHeight="1" x14ac:dyDescent="0.2">
      <c r="A171" s="447"/>
      <c r="B171" s="187"/>
      <c r="C171" s="453" t="s">
        <v>1</v>
      </c>
      <c r="D171" s="453" t="s">
        <v>3131</v>
      </c>
      <c r="E171" s="185" t="s">
        <v>1</v>
      </c>
      <c r="F171" s="454">
        <v>1.1599999999999999</v>
      </c>
      <c r="G171" s="447"/>
      <c r="H171" s="187"/>
    </row>
    <row r="172" spans="1:8" s="184" customFormat="1" ht="16.899999999999999" customHeight="1" x14ac:dyDescent="0.2">
      <c r="A172" s="447"/>
      <c r="B172" s="187"/>
      <c r="C172" s="453" t="s">
        <v>1</v>
      </c>
      <c r="D172" s="453" t="s">
        <v>3123</v>
      </c>
      <c r="E172" s="185" t="s">
        <v>1</v>
      </c>
      <c r="F172" s="454">
        <v>1.21</v>
      </c>
      <c r="G172" s="447"/>
      <c r="H172" s="187"/>
    </row>
    <row r="173" spans="1:8" s="184" customFormat="1" ht="16.899999999999999" customHeight="1" x14ac:dyDescent="0.2">
      <c r="A173" s="447"/>
      <c r="B173" s="187"/>
      <c r="C173" s="453" t="s">
        <v>1</v>
      </c>
      <c r="D173" s="453" t="s">
        <v>3132</v>
      </c>
      <c r="E173" s="185" t="s">
        <v>1</v>
      </c>
      <c r="F173" s="454">
        <v>0</v>
      </c>
      <c r="G173" s="447"/>
      <c r="H173" s="187"/>
    </row>
    <row r="174" spans="1:8" s="184" customFormat="1" ht="16.899999999999999" customHeight="1" x14ac:dyDescent="0.2">
      <c r="A174" s="447"/>
      <c r="B174" s="187"/>
      <c r="C174" s="453" t="s">
        <v>1</v>
      </c>
      <c r="D174" s="453" t="s">
        <v>3092</v>
      </c>
      <c r="E174" s="185" t="s">
        <v>1</v>
      </c>
      <c r="F174" s="454">
        <v>0</v>
      </c>
      <c r="G174" s="447"/>
      <c r="H174" s="187"/>
    </row>
    <row r="175" spans="1:8" s="184" customFormat="1" ht="16.899999999999999" customHeight="1" x14ac:dyDescent="0.2">
      <c r="A175" s="447"/>
      <c r="B175" s="187"/>
      <c r="C175" s="453" t="s">
        <v>1</v>
      </c>
      <c r="D175" s="453" t="s">
        <v>3133</v>
      </c>
      <c r="E175" s="185" t="s">
        <v>1</v>
      </c>
      <c r="F175" s="454">
        <v>137.274</v>
      </c>
      <c r="G175" s="447"/>
      <c r="H175" s="187"/>
    </row>
    <row r="176" spans="1:8" s="184" customFormat="1" ht="16.899999999999999" customHeight="1" x14ac:dyDescent="0.2">
      <c r="A176" s="447"/>
      <c r="B176" s="187"/>
      <c r="C176" s="453" t="s">
        <v>1</v>
      </c>
      <c r="D176" s="453" t="s">
        <v>3134</v>
      </c>
      <c r="E176" s="185" t="s">
        <v>1</v>
      </c>
      <c r="F176" s="454">
        <v>16.398</v>
      </c>
      <c r="G176" s="447"/>
      <c r="H176" s="187"/>
    </row>
    <row r="177" spans="1:8" s="184" customFormat="1" ht="16.899999999999999" customHeight="1" x14ac:dyDescent="0.2">
      <c r="A177" s="447"/>
      <c r="B177" s="187"/>
      <c r="C177" s="453" t="s">
        <v>1</v>
      </c>
      <c r="D177" s="453" t="s">
        <v>3135</v>
      </c>
      <c r="E177" s="185" t="s">
        <v>1</v>
      </c>
      <c r="F177" s="454">
        <v>-19.324000000000002</v>
      </c>
      <c r="G177" s="447"/>
      <c r="H177" s="187"/>
    </row>
    <row r="178" spans="1:8" s="184" customFormat="1" ht="16.899999999999999" customHeight="1" x14ac:dyDescent="0.2">
      <c r="A178" s="447"/>
      <c r="B178" s="187"/>
      <c r="C178" s="453" t="s">
        <v>1</v>
      </c>
      <c r="D178" s="453" t="s">
        <v>3136</v>
      </c>
      <c r="E178" s="185" t="s">
        <v>1</v>
      </c>
      <c r="F178" s="454">
        <v>1.45</v>
      </c>
      <c r="G178" s="447"/>
      <c r="H178" s="187"/>
    </row>
    <row r="179" spans="1:8" s="184" customFormat="1" ht="16.899999999999999" customHeight="1" x14ac:dyDescent="0.2">
      <c r="A179" s="447"/>
      <c r="B179" s="187"/>
      <c r="C179" s="453" t="s">
        <v>1</v>
      </c>
      <c r="D179" s="453" t="s">
        <v>3137</v>
      </c>
      <c r="E179" s="185" t="s">
        <v>1</v>
      </c>
      <c r="F179" s="454">
        <v>0</v>
      </c>
      <c r="G179" s="447"/>
      <c r="H179" s="187"/>
    </row>
    <row r="180" spans="1:8" s="184" customFormat="1" ht="16.899999999999999" customHeight="1" x14ac:dyDescent="0.2">
      <c r="A180" s="447"/>
      <c r="B180" s="187"/>
      <c r="C180" s="453" t="s">
        <v>1</v>
      </c>
      <c r="D180" s="453" t="s">
        <v>3128</v>
      </c>
      <c r="E180" s="185" t="s">
        <v>1</v>
      </c>
      <c r="F180" s="454">
        <v>0</v>
      </c>
      <c r="G180" s="447"/>
      <c r="H180" s="187"/>
    </row>
    <row r="181" spans="1:8" s="184" customFormat="1" ht="16.899999999999999" customHeight="1" x14ac:dyDescent="0.2">
      <c r="A181" s="447"/>
      <c r="B181" s="187"/>
      <c r="C181" s="453" t="s">
        <v>1</v>
      </c>
      <c r="D181" s="453" t="s">
        <v>3138</v>
      </c>
      <c r="E181" s="185" t="s">
        <v>1</v>
      </c>
      <c r="F181" s="454">
        <v>9.9659999999999993</v>
      </c>
      <c r="G181" s="447"/>
      <c r="H181" s="187"/>
    </row>
    <row r="182" spans="1:8" s="184" customFormat="1" ht="16.899999999999999" customHeight="1" x14ac:dyDescent="0.2">
      <c r="A182" s="447"/>
      <c r="B182" s="187"/>
      <c r="C182" s="453" t="s">
        <v>1</v>
      </c>
      <c r="D182" s="453" t="s">
        <v>3139</v>
      </c>
      <c r="E182" s="185" t="s">
        <v>1</v>
      </c>
      <c r="F182" s="454">
        <v>53.954999999999998</v>
      </c>
      <c r="G182" s="447"/>
      <c r="H182" s="187"/>
    </row>
    <row r="183" spans="1:8" s="184" customFormat="1" ht="16.899999999999999" customHeight="1" x14ac:dyDescent="0.2">
      <c r="A183" s="447"/>
      <c r="B183" s="187"/>
      <c r="C183" s="453" t="s">
        <v>1</v>
      </c>
      <c r="D183" s="453" t="s">
        <v>3140</v>
      </c>
      <c r="E183" s="185" t="s">
        <v>1</v>
      </c>
      <c r="F183" s="454">
        <v>-0.1</v>
      </c>
      <c r="G183" s="447"/>
      <c r="H183" s="187"/>
    </row>
    <row r="184" spans="1:8" s="184" customFormat="1" ht="16.899999999999999" customHeight="1" x14ac:dyDescent="0.2">
      <c r="A184" s="447"/>
      <c r="B184" s="187"/>
      <c r="C184" s="453" t="s">
        <v>1</v>
      </c>
      <c r="D184" s="453" t="s">
        <v>3141</v>
      </c>
      <c r="E184" s="185" t="s">
        <v>1</v>
      </c>
      <c r="F184" s="454">
        <v>-0.879</v>
      </c>
      <c r="G184" s="447"/>
      <c r="H184" s="187"/>
    </row>
    <row r="185" spans="1:8" s="184" customFormat="1" ht="16.899999999999999" customHeight="1" x14ac:dyDescent="0.2">
      <c r="A185" s="447"/>
      <c r="B185" s="187"/>
      <c r="C185" s="453" t="s">
        <v>1</v>
      </c>
      <c r="D185" s="453" t="s">
        <v>2850</v>
      </c>
      <c r="E185" s="185" t="s">
        <v>1</v>
      </c>
      <c r="F185" s="454">
        <v>-3.42</v>
      </c>
      <c r="G185" s="447"/>
      <c r="H185" s="187"/>
    </row>
    <row r="186" spans="1:8" s="184" customFormat="1" ht="16.899999999999999" customHeight="1" x14ac:dyDescent="0.2">
      <c r="A186" s="447"/>
      <c r="B186" s="187"/>
      <c r="C186" s="453" t="s">
        <v>1</v>
      </c>
      <c r="D186" s="453" t="s">
        <v>3123</v>
      </c>
      <c r="E186" s="185" t="s">
        <v>1</v>
      </c>
      <c r="F186" s="454">
        <v>1.21</v>
      </c>
      <c r="G186" s="447"/>
      <c r="H186" s="187"/>
    </row>
    <row r="187" spans="1:8" s="184" customFormat="1" ht="16.899999999999999" customHeight="1" x14ac:dyDescent="0.2">
      <c r="A187" s="447"/>
      <c r="B187" s="187"/>
      <c r="C187" s="453" t="s">
        <v>1</v>
      </c>
      <c r="D187" s="453" t="s">
        <v>3036</v>
      </c>
      <c r="E187" s="185" t="s">
        <v>1</v>
      </c>
      <c r="F187" s="454">
        <v>0</v>
      </c>
      <c r="G187" s="447"/>
      <c r="H187" s="187"/>
    </row>
    <row r="188" spans="1:8" s="184" customFormat="1" ht="16.899999999999999" customHeight="1" x14ac:dyDescent="0.2">
      <c r="A188" s="447"/>
      <c r="B188" s="187"/>
      <c r="C188" s="453" t="s">
        <v>1</v>
      </c>
      <c r="D188" s="453" t="s">
        <v>3142</v>
      </c>
      <c r="E188" s="185" t="s">
        <v>1</v>
      </c>
      <c r="F188" s="454">
        <v>0</v>
      </c>
      <c r="G188" s="447"/>
      <c r="H188" s="187"/>
    </row>
    <row r="189" spans="1:8" s="184" customFormat="1" ht="16.899999999999999" customHeight="1" x14ac:dyDescent="0.2">
      <c r="A189" s="447"/>
      <c r="B189" s="187"/>
      <c r="C189" s="453" t="s">
        <v>1</v>
      </c>
      <c r="D189" s="453" t="s">
        <v>3092</v>
      </c>
      <c r="E189" s="185" t="s">
        <v>1</v>
      </c>
      <c r="F189" s="454">
        <v>0</v>
      </c>
      <c r="G189" s="447"/>
      <c r="H189" s="187"/>
    </row>
    <row r="190" spans="1:8" s="184" customFormat="1" ht="16.899999999999999" customHeight="1" x14ac:dyDescent="0.2">
      <c r="A190" s="447"/>
      <c r="B190" s="187"/>
      <c r="C190" s="453" t="s">
        <v>1</v>
      </c>
      <c r="D190" s="453" t="s">
        <v>3143</v>
      </c>
      <c r="E190" s="185" t="s">
        <v>1</v>
      </c>
      <c r="F190" s="454">
        <v>1561.491</v>
      </c>
      <c r="G190" s="447"/>
      <c r="H190" s="187"/>
    </row>
    <row r="191" spans="1:8" s="184" customFormat="1" ht="16.899999999999999" customHeight="1" x14ac:dyDescent="0.2">
      <c r="A191" s="447"/>
      <c r="B191" s="187"/>
      <c r="C191" s="453" t="s">
        <v>1</v>
      </c>
      <c r="D191" s="453" t="s">
        <v>3144</v>
      </c>
      <c r="E191" s="185" t="s">
        <v>1</v>
      </c>
      <c r="F191" s="454">
        <v>96.876000000000005</v>
      </c>
      <c r="G191" s="447"/>
      <c r="H191" s="187"/>
    </row>
    <row r="192" spans="1:8" s="184" customFormat="1" ht="16.899999999999999" customHeight="1" x14ac:dyDescent="0.2">
      <c r="A192" s="447"/>
      <c r="B192" s="187"/>
      <c r="C192" s="453" t="s">
        <v>1</v>
      </c>
      <c r="D192" s="453" t="s">
        <v>3145</v>
      </c>
      <c r="E192" s="185" t="s">
        <v>1</v>
      </c>
      <c r="F192" s="454">
        <v>-219.18600000000001</v>
      </c>
      <c r="G192" s="447"/>
      <c r="H192" s="187"/>
    </row>
    <row r="193" spans="1:8" s="184" customFormat="1" ht="16.899999999999999" customHeight="1" x14ac:dyDescent="0.2">
      <c r="A193" s="447"/>
      <c r="B193" s="187"/>
      <c r="C193" s="453" t="s">
        <v>1</v>
      </c>
      <c r="D193" s="453" t="s">
        <v>3146</v>
      </c>
      <c r="E193" s="185" t="s">
        <v>1</v>
      </c>
      <c r="F193" s="454">
        <v>42.173999999999999</v>
      </c>
      <c r="G193" s="447"/>
      <c r="H193" s="187"/>
    </row>
    <row r="194" spans="1:8" s="184" customFormat="1" ht="16.899999999999999" customHeight="1" x14ac:dyDescent="0.2">
      <c r="A194" s="447"/>
      <c r="B194" s="187"/>
      <c r="C194" s="453" t="s">
        <v>1</v>
      </c>
      <c r="D194" s="453" t="s">
        <v>2761</v>
      </c>
      <c r="E194" s="185" t="s">
        <v>1</v>
      </c>
      <c r="F194" s="454">
        <v>0</v>
      </c>
      <c r="G194" s="447"/>
      <c r="H194" s="187"/>
    </row>
    <row r="195" spans="1:8" s="184" customFormat="1" ht="16.899999999999999" customHeight="1" x14ac:dyDescent="0.2">
      <c r="A195" s="447"/>
      <c r="B195" s="187"/>
      <c r="C195" s="453" t="s">
        <v>1</v>
      </c>
      <c r="D195" s="453" t="s">
        <v>3147</v>
      </c>
      <c r="E195" s="185" t="s">
        <v>1</v>
      </c>
      <c r="F195" s="454">
        <v>546.31799999999998</v>
      </c>
      <c r="G195" s="447"/>
      <c r="H195" s="187"/>
    </row>
    <row r="196" spans="1:8" s="184" customFormat="1" ht="16.899999999999999" customHeight="1" x14ac:dyDescent="0.2">
      <c r="A196" s="447"/>
      <c r="B196" s="187"/>
      <c r="C196" s="453" t="s">
        <v>1</v>
      </c>
      <c r="D196" s="453" t="s">
        <v>3148</v>
      </c>
      <c r="E196" s="185" t="s">
        <v>1</v>
      </c>
      <c r="F196" s="454">
        <v>469.09800000000001</v>
      </c>
      <c r="G196" s="447"/>
      <c r="H196" s="187"/>
    </row>
    <row r="197" spans="1:8" s="184" customFormat="1" ht="16.899999999999999" customHeight="1" x14ac:dyDescent="0.2">
      <c r="A197" s="447"/>
      <c r="B197" s="187"/>
      <c r="C197" s="453" t="s">
        <v>1</v>
      </c>
      <c r="D197" s="453" t="s">
        <v>3149</v>
      </c>
      <c r="E197" s="185" t="s">
        <v>1</v>
      </c>
      <c r="F197" s="454">
        <v>216.97200000000001</v>
      </c>
      <c r="G197" s="447"/>
      <c r="H197" s="187"/>
    </row>
    <row r="198" spans="1:8" s="184" customFormat="1" ht="16.899999999999999" customHeight="1" x14ac:dyDescent="0.2">
      <c r="A198" s="447"/>
      <c r="B198" s="187"/>
      <c r="C198" s="453" t="s">
        <v>1</v>
      </c>
      <c r="D198" s="453" t="s">
        <v>3150</v>
      </c>
      <c r="E198" s="185" t="s">
        <v>1</v>
      </c>
      <c r="F198" s="454">
        <v>-179.982</v>
      </c>
      <c r="G198" s="447"/>
      <c r="H198" s="187"/>
    </row>
    <row r="199" spans="1:8" s="184" customFormat="1" ht="16.899999999999999" customHeight="1" x14ac:dyDescent="0.2">
      <c r="A199" s="447"/>
      <c r="B199" s="187"/>
      <c r="C199" s="453" t="s">
        <v>1</v>
      </c>
      <c r="D199" s="453" t="s">
        <v>3151</v>
      </c>
      <c r="E199" s="185" t="s">
        <v>1</v>
      </c>
      <c r="F199" s="454">
        <v>0</v>
      </c>
      <c r="G199" s="447"/>
      <c r="H199" s="187"/>
    </row>
    <row r="200" spans="1:8" s="184" customFormat="1" ht="16.899999999999999" customHeight="1" x14ac:dyDescent="0.2">
      <c r="A200" s="447"/>
      <c r="B200" s="187"/>
      <c r="C200" s="453" t="s">
        <v>1</v>
      </c>
      <c r="D200" s="453" t="s">
        <v>3092</v>
      </c>
      <c r="E200" s="185" t="s">
        <v>1</v>
      </c>
      <c r="F200" s="454">
        <v>0</v>
      </c>
      <c r="G200" s="447"/>
      <c r="H200" s="187"/>
    </row>
    <row r="201" spans="1:8" s="184" customFormat="1" ht="16.899999999999999" customHeight="1" x14ac:dyDescent="0.2">
      <c r="A201" s="447"/>
      <c r="B201" s="187"/>
      <c r="C201" s="453" t="s">
        <v>1</v>
      </c>
      <c r="D201" s="453" t="s">
        <v>3152</v>
      </c>
      <c r="E201" s="185" t="s">
        <v>1</v>
      </c>
      <c r="F201" s="454">
        <v>409.73500000000001</v>
      </c>
      <c r="G201" s="447"/>
      <c r="H201" s="187"/>
    </row>
    <row r="202" spans="1:8" s="184" customFormat="1" ht="16.899999999999999" customHeight="1" x14ac:dyDescent="0.2">
      <c r="A202" s="447"/>
      <c r="B202" s="187"/>
      <c r="C202" s="453" t="s">
        <v>1</v>
      </c>
      <c r="D202" s="453" t="s">
        <v>3153</v>
      </c>
      <c r="E202" s="185" t="s">
        <v>1</v>
      </c>
      <c r="F202" s="454">
        <v>50.082999999999998</v>
      </c>
      <c r="G202" s="447"/>
      <c r="H202" s="187"/>
    </row>
    <row r="203" spans="1:8" s="184" customFormat="1" ht="16.899999999999999" customHeight="1" x14ac:dyDescent="0.2">
      <c r="A203" s="447"/>
      <c r="B203" s="187"/>
      <c r="C203" s="453" t="s">
        <v>1</v>
      </c>
      <c r="D203" s="453" t="s">
        <v>3154</v>
      </c>
      <c r="E203" s="185" t="s">
        <v>1</v>
      </c>
      <c r="F203" s="454">
        <v>-78.774000000000001</v>
      </c>
      <c r="G203" s="447"/>
      <c r="H203" s="187"/>
    </row>
    <row r="204" spans="1:8" s="184" customFormat="1" ht="16.899999999999999" customHeight="1" x14ac:dyDescent="0.2">
      <c r="A204" s="447"/>
      <c r="B204" s="187"/>
      <c r="C204" s="453" t="s">
        <v>1</v>
      </c>
      <c r="D204" s="453" t="s">
        <v>3155</v>
      </c>
      <c r="E204" s="185" t="s">
        <v>1</v>
      </c>
      <c r="F204" s="454">
        <v>3.63</v>
      </c>
      <c r="G204" s="447"/>
      <c r="H204" s="187"/>
    </row>
    <row r="205" spans="1:8" s="184" customFormat="1" ht="16.899999999999999" customHeight="1" x14ac:dyDescent="0.2">
      <c r="A205" s="447"/>
      <c r="B205" s="187"/>
      <c r="C205" s="453" t="s">
        <v>1</v>
      </c>
      <c r="D205" s="453" t="s">
        <v>3156</v>
      </c>
      <c r="E205" s="185" t="s">
        <v>1</v>
      </c>
      <c r="F205" s="454">
        <v>4.3499999999999996</v>
      </c>
      <c r="G205" s="447"/>
      <c r="H205" s="187"/>
    </row>
    <row r="206" spans="1:8" s="184" customFormat="1" ht="16.899999999999999" customHeight="1" x14ac:dyDescent="0.2">
      <c r="A206" s="447"/>
      <c r="B206" s="187"/>
      <c r="C206" s="453" t="s">
        <v>1</v>
      </c>
      <c r="D206" s="453" t="s">
        <v>3157</v>
      </c>
      <c r="E206" s="185" t="s">
        <v>1</v>
      </c>
      <c r="F206" s="454">
        <v>0</v>
      </c>
      <c r="G206" s="447"/>
      <c r="H206" s="187"/>
    </row>
    <row r="207" spans="1:8" s="184" customFormat="1" ht="16.899999999999999" customHeight="1" x14ac:dyDescent="0.2">
      <c r="A207" s="447"/>
      <c r="B207" s="187"/>
      <c r="C207" s="453" t="s">
        <v>1</v>
      </c>
      <c r="D207" s="453" t="s">
        <v>3092</v>
      </c>
      <c r="E207" s="185" t="s">
        <v>1</v>
      </c>
      <c r="F207" s="454">
        <v>0</v>
      </c>
      <c r="G207" s="447"/>
      <c r="H207" s="187"/>
    </row>
    <row r="208" spans="1:8" s="184" customFormat="1" ht="16.899999999999999" customHeight="1" x14ac:dyDescent="0.2">
      <c r="A208" s="447"/>
      <c r="B208" s="187"/>
      <c r="C208" s="453" t="s">
        <v>1</v>
      </c>
      <c r="D208" s="453" t="s">
        <v>3158</v>
      </c>
      <c r="E208" s="185" t="s">
        <v>1</v>
      </c>
      <c r="F208" s="454">
        <v>162.80799999999999</v>
      </c>
      <c r="G208" s="447"/>
      <c r="H208" s="187"/>
    </row>
    <row r="209" spans="1:8" s="184" customFormat="1" ht="16.899999999999999" customHeight="1" x14ac:dyDescent="0.2">
      <c r="A209" s="447"/>
      <c r="B209" s="187"/>
      <c r="C209" s="453" t="s">
        <v>1</v>
      </c>
      <c r="D209" s="453" t="s">
        <v>3159</v>
      </c>
      <c r="E209" s="185" t="s">
        <v>1</v>
      </c>
      <c r="F209" s="454">
        <v>2.8149999999999999</v>
      </c>
      <c r="G209" s="447"/>
      <c r="H209" s="187"/>
    </row>
    <row r="210" spans="1:8" s="184" customFormat="1" ht="16.899999999999999" customHeight="1" x14ac:dyDescent="0.2">
      <c r="A210" s="447"/>
      <c r="B210" s="187"/>
      <c r="C210" s="453" t="s">
        <v>1</v>
      </c>
      <c r="D210" s="453" t="s">
        <v>3160</v>
      </c>
      <c r="E210" s="185" t="s">
        <v>1</v>
      </c>
      <c r="F210" s="454">
        <v>-15.714</v>
      </c>
      <c r="G210" s="447"/>
      <c r="H210" s="187"/>
    </row>
    <row r="211" spans="1:8" s="184" customFormat="1" ht="16.899999999999999" customHeight="1" x14ac:dyDescent="0.2">
      <c r="A211" s="447"/>
      <c r="B211" s="187"/>
      <c r="C211" s="453" t="s">
        <v>1</v>
      </c>
      <c r="D211" s="453" t="s">
        <v>3161</v>
      </c>
      <c r="E211" s="185" t="s">
        <v>1</v>
      </c>
      <c r="F211" s="454">
        <v>3.63</v>
      </c>
      <c r="G211" s="447"/>
      <c r="H211" s="187"/>
    </row>
    <row r="212" spans="1:8" s="184" customFormat="1" ht="16.899999999999999" customHeight="1" x14ac:dyDescent="0.2">
      <c r="A212" s="447"/>
      <c r="B212" s="187"/>
      <c r="C212" s="453" t="s">
        <v>1</v>
      </c>
      <c r="D212" s="453" t="s">
        <v>2761</v>
      </c>
      <c r="E212" s="185" t="s">
        <v>1</v>
      </c>
      <c r="F212" s="454">
        <v>0</v>
      </c>
      <c r="G212" s="447"/>
      <c r="H212" s="187"/>
    </row>
    <row r="213" spans="1:8" s="184" customFormat="1" ht="16.899999999999999" customHeight="1" x14ac:dyDescent="0.2">
      <c r="A213" s="447"/>
      <c r="B213" s="187"/>
      <c r="C213" s="453" t="s">
        <v>1</v>
      </c>
      <c r="D213" s="453" t="s">
        <v>3162</v>
      </c>
      <c r="E213" s="185" t="s">
        <v>1</v>
      </c>
      <c r="F213" s="454">
        <v>80.09</v>
      </c>
      <c r="G213" s="447"/>
      <c r="H213" s="187"/>
    </row>
    <row r="214" spans="1:8" s="184" customFormat="1" ht="16.899999999999999" customHeight="1" x14ac:dyDescent="0.2">
      <c r="A214" s="447"/>
      <c r="B214" s="187"/>
      <c r="C214" s="453" t="s">
        <v>1</v>
      </c>
      <c r="D214" s="453" t="s">
        <v>3163</v>
      </c>
      <c r="E214" s="185" t="s">
        <v>1</v>
      </c>
      <c r="F214" s="454">
        <v>2.6219999999999999</v>
      </c>
      <c r="G214" s="447"/>
      <c r="H214" s="187"/>
    </row>
    <row r="215" spans="1:8" s="184" customFormat="1" ht="16.899999999999999" customHeight="1" x14ac:dyDescent="0.2">
      <c r="A215" s="447"/>
      <c r="B215" s="187"/>
      <c r="C215" s="453" t="s">
        <v>1</v>
      </c>
      <c r="D215" s="453" t="s">
        <v>3164</v>
      </c>
      <c r="E215" s="185" t="s">
        <v>1</v>
      </c>
      <c r="F215" s="454">
        <v>-10.907999999999999</v>
      </c>
      <c r="G215" s="447"/>
      <c r="H215" s="187"/>
    </row>
    <row r="216" spans="1:8" s="184" customFormat="1" ht="16.899999999999999" customHeight="1" x14ac:dyDescent="0.2">
      <c r="A216" s="447"/>
      <c r="B216" s="187"/>
      <c r="C216" s="453" t="s">
        <v>1</v>
      </c>
      <c r="D216" s="453" t="s">
        <v>3165</v>
      </c>
      <c r="E216" s="185" t="s">
        <v>1</v>
      </c>
      <c r="F216" s="454">
        <v>0</v>
      </c>
      <c r="G216" s="447"/>
      <c r="H216" s="187"/>
    </row>
    <row r="217" spans="1:8" s="184" customFormat="1" ht="16.899999999999999" customHeight="1" x14ac:dyDescent="0.2">
      <c r="A217" s="447"/>
      <c r="B217" s="187"/>
      <c r="C217" s="453" t="s">
        <v>1</v>
      </c>
      <c r="D217" s="453" t="s">
        <v>3092</v>
      </c>
      <c r="E217" s="185" t="s">
        <v>1</v>
      </c>
      <c r="F217" s="454">
        <v>0</v>
      </c>
      <c r="G217" s="447"/>
      <c r="H217" s="187"/>
    </row>
    <row r="218" spans="1:8" s="184" customFormat="1" ht="16.899999999999999" customHeight="1" x14ac:dyDescent="0.2">
      <c r="A218" s="447"/>
      <c r="B218" s="187"/>
      <c r="C218" s="453" t="s">
        <v>1</v>
      </c>
      <c r="D218" s="453" t="s">
        <v>3166</v>
      </c>
      <c r="E218" s="185" t="s">
        <v>1</v>
      </c>
      <c r="F218" s="454">
        <v>171.596</v>
      </c>
      <c r="G218" s="447"/>
      <c r="H218" s="187"/>
    </row>
    <row r="219" spans="1:8" s="184" customFormat="1" ht="16.899999999999999" customHeight="1" x14ac:dyDescent="0.2">
      <c r="A219" s="447"/>
      <c r="B219" s="187"/>
      <c r="C219" s="453" t="s">
        <v>1</v>
      </c>
      <c r="D219" s="453" t="s">
        <v>3167</v>
      </c>
      <c r="E219" s="185" t="s">
        <v>1</v>
      </c>
      <c r="F219" s="454">
        <v>-23.994</v>
      </c>
      <c r="G219" s="447"/>
      <c r="H219" s="187"/>
    </row>
    <row r="220" spans="1:8" s="184" customFormat="1" ht="16.899999999999999" customHeight="1" x14ac:dyDescent="0.2">
      <c r="A220" s="447"/>
      <c r="B220" s="187"/>
      <c r="C220" s="453" t="s">
        <v>1</v>
      </c>
      <c r="D220" s="453" t="s">
        <v>3168</v>
      </c>
      <c r="E220" s="185" t="s">
        <v>1</v>
      </c>
      <c r="F220" s="454">
        <v>3.48</v>
      </c>
      <c r="G220" s="447"/>
      <c r="H220" s="187"/>
    </row>
    <row r="221" spans="1:8" s="184" customFormat="1" ht="16.899999999999999" customHeight="1" x14ac:dyDescent="0.2">
      <c r="A221" s="447"/>
      <c r="B221" s="187"/>
      <c r="C221" s="453" t="s">
        <v>1</v>
      </c>
      <c r="D221" s="453" t="s">
        <v>3161</v>
      </c>
      <c r="E221" s="185" t="s">
        <v>1</v>
      </c>
      <c r="F221" s="454">
        <v>3.63</v>
      </c>
      <c r="G221" s="447"/>
      <c r="H221" s="187"/>
    </row>
    <row r="222" spans="1:8" s="184" customFormat="1" ht="16.899999999999999" customHeight="1" x14ac:dyDescent="0.2">
      <c r="A222" s="447"/>
      <c r="B222" s="187"/>
      <c r="C222" s="453" t="s">
        <v>1</v>
      </c>
      <c r="D222" s="453" t="s">
        <v>3169</v>
      </c>
      <c r="E222" s="185" t="s">
        <v>1</v>
      </c>
      <c r="F222" s="454">
        <v>0</v>
      </c>
      <c r="G222" s="447"/>
      <c r="H222" s="187"/>
    </row>
    <row r="223" spans="1:8" s="184" customFormat="1" ht="16.899999999999999" customHeight="1" x14ac:dyDescent="0.2">
      <c r="A223" s="447"/>
      <c r="B223" s="187"/>
      <c r="C223" s="453" t="s">
        <v>1</v>
      </c>
      <c r="D223" s="453" t="s">
        <v>3128</v>
      </c>
      <c r="E223" s="185" t="s">
        <v>1</v>
      </c>
      <c r="F223" s="454">
        <v>0</v>
      </c>
      <c r="G223" s="447"/>
      <c r="H223" s="187"/>
    </row>
    <row r="224" spans="1:8" s="184" customFormat="1" ht="16.899999999999999" customHeight="1" x14ac:dyDescent="0.2">
      <c r="A224" s="447"/>
      <c r="B224" s="187"/>
      <c r="C224" s="453" t="s">
        <v>1</v>
      </c>
      <c r="D224" s="453" t="s">
        <v>3170</v>
      </c>
      <c r="E224" s="185" t="s">
        <v>1</v>
      </c>
      <c r="F224" s="454">
        <v>19.931999999999999</v>
      </c>
      <c r="G224" s="447"/>
      <c r="H224" s="187"/>
    </row>
    <row r="225" spans="1:8" s="184" customFormat="1" ht="16.899999999999999" customHeight="1" x14ac:dyDescent="0.2">
      <c r="A225" s="447"/>
      <c r="B225" s="187"/>
      <c r="C225" s="453" t="s">
        <v>1</v>
      </c>
      <c r="D225" s="453" t="s">
        <v>3171</v>
      </c>
      <c r="E225" s="185" t="s">
        <v>1</v>
      </c>
      <c r="F225" s="454">
        <v>107.91</v>
      </c>
      <c r="G225" s="447"/>
      <c r="H225" s="187"/>
    </row>
    <row r="226" spans="1:8" s="184" customFormat="1" ht="16.899999999999999" customHeight="1" x14ac:dyDescent="0.2">
      <c r="A226" s="447"/>
      <c r="B226" s="187"/>
      <c r="C226" s="453" t="s">
        <v>1</v>
      </c>
      <c r="D226" s="453" t="s">
        <v>3172</v>
      </c>
      <c r="E226" s="185" t="s">
        <v>1</v>
      </c>
      <c r="F226" s="454">
        <v>59.343000000000004</v>
      </c>
      <c r="G226" s="447"/>
      <c r="H226" s="187"/>
    </row>
    <row r="227" spans="1:8" s="184" customFormat="1" ht="16.899999999999999" customHeight="1" x14ac:dyDescent="0.2">
      <c r="A227" s="447"/>
      <c r="B227" s="187"/>
      <c r="C227" s="453" t="s">
        <v>1</v>
      </c>
      <c r="D227" s="453" t="s">
        <v>3173</v>
      </c>
      <c r="E227" s="185" t="s">
        <v>1</v>
      </c>
      <c r="F227" s="454">
        <v>-0.18</v>
      </c>
      <c r="G227" s="447"/>
      <c r="H227" s="187"/>
    </row>
    <row r="228" spans="1:8" s="184" customFormat="1" ht="16.899999999999999" customHeight="1" x14ac:dyDescent="0.2">
      <c r="A228" s="447"/>
      <c r="B228" s="187"/>
      <c r="C228" s="453" t="s">
        <v>1</v>
      </c>
      <c r="D228" s="453" t="s">
        <v>3174</v>
      </c>
      <c r="E228" s="185" t="s">
        <v>1</v>
      </c>
      <c r="F228" s="454">
        <v>-1.7569999999999999</v>
      </c>
      <c r="G228" s="447"/>
      <c r="H228" s="187"/>
    </row>
    <row r="229" spans="1:8" s="184" customFormat="1" ht="16.899999999999999" customHeight="1" x14ac:dyDescent="0.2">
      <c r="A229" s="447"/>
      <c r="B229" s="187"/>
      <c r="C229" s="453" t="s">
        <v>1</v>
      </c>
      <c r="D229" s="453" t="s">
        <v>3175</v>
      </c>
      <c r="E229" s="185" t="s">
        <v>1</v>
      </c>
      <c r="F229" s="454">
        <v>-27.54</v>
      </c>
      <c r="G229" s="447"/>
      <c r="H229" s="187"/>
    </row>
    <row r="230" spans="1:8" s="184" customFormat="1" ht="16.899999999999999" customHeight="1" x14ac:dyDescent="0.2">
      <c r="A230" s="447"/>
      <c r="B230" s="187"/>
      <c r="C230" s="453" t="s">
        <v>1</v>
      </c>
      <c r="D230" s="453" t="s">
        <v>3176</v>
      </c>
      <c r="E230" s="185" t="s">
        <v>1</v>
      </c>
      <c r="F230" s="454">
        <v>5.742</v>
      </c>
      <c r="G230" s="447"/>
      <c r="H230" s="187"/>
    </row>
    <row r="231" spans="1:8" s="184" customFormat="1" ht="16.899999999999999" customHeight="1" x14ac:dyDescent="0.2">
      <c r="A231" s="447"/>
      <c r="B231" s="187"/>
      <c r="C231" s="453" t="s">
        <v>1</v>
      </c>
      <c r="D231" s="453" t="s">
        <v>3177</v>
      </c>
      <c r="E231" s="185" t="s">
        <v>1</v>
      </c>
      <c r="F231" s="454">
        <v>0</v>
      </c>
      <c r="G231" s="447"/>
      <c r="H231" s="187"/>
    </row>
    <row r="232" spans="1:8" s="184" customFormat="1" ht="16.899999999999999" customHeight="1" x14ac:dyDescent="0.2">
      <c r="A232" s="447"/>
      <c r="B232" s="187"/>
      <c r="C232" s="453" t="s">
        <v>1</v>
      </c>
      <c r="D232" s="453" t="s">
        <v>3178</v>
      </c>
      <c r="E232" s="185" t="s">
        <v>1</v>
      </c>
      <c r="F232" s="454">
        <v>98.980999999999995</v>
      </c>
      <c r="G232" s="447"/>
      <c r="H232" s="187"/>
    </row>
    <row r="233" spans="1:8" s="184" customFormat="1" ht="16.899999999999999" customHeight="1" x14ac:dyDescent="0.2">
      <c r="A233" s="447"/>
      <c r="B233" s="187"/>
      <c r="C233" s="453" t="s">
        <v>1</v>
      </c>
      <c r="D233" s="453" t="s">
        <v>3179</v>
      </c>
      <c r="E233" s="185" t="s">
        <v>1</v>
      </c>
      <c r="F233" s="454">
        <v>-21.936</v>
      </c>
      <c r="G233" s="447"/>
      <c r="H233" s="187"/>
    </row>
    <row r="234" spans="1:8" s="184" customFormat="1" ht="16.899999999999999" customHeight="1" x14ac:dyDescent="0.2">
      <c r="A234" s="447"/>
      <c r="B234" s="187"/>
      <c r="C234" s="453" t="s">
        <v>1</v>
      </c>
      <c r="D234" s="453" t="s">
        <v>2940</v>
      </c>
      <c r="E234" s="185" t="s">
        <v>1</v>
      </c>
      <c r="F234" s="454">
        <v>0</v>
      </c>
      <c r="G234" s="447"/>
      <c r="H234" s="187"/>
    </row>
    <row r="235" spans="1:8" s="184" customFormat="1" ht="16.899999999999999" customHeight="1" x14ac:dyDescent="0.2">
      <c r="A235" s="447"/>
      <c r="B235" s="187"/>
      <c r="C235" s="453" t="s">
        <v>1</v>
      </c>
      <c r="D235" s="453" t="s">
        <v>3180</v>
      </c>
      <c r="E235" s="185" t="s">
        <v>1</v>
      </c>
      <c r="F235" s="454">
        <v>999.94</v>
      </c>
      <c r="G235" s="447"/>
      <c r="H235" s="187"/>
    </row>
    <row r="236" spans="1:8" s="184" customFormat="1" ht="16.899999999999999" customHeight="1" x14ac:dyDescent="0.2">
      <c r="A236" s="447"/>
      <c r="B236" s="187"/>
      <c r="C236" s="453" t="s">
        <v>1</v>
      </c>
      <c r="D236" s="453" t="s">
        <v>2942</v>
      </c>
      <c r="E236" s="185" t="s">
        <v>1</v>
      </c>
      <c r="F236" s="454">
        <v>0</v>
      </c>
      <c r="G236" s="447"/>
      <c r="H236" s="187"/>
    </row>
    <row r="237" spans="1:8" s="184" customFormat="1" ht="16.899999999999999" customHeight="1" x14ac:dyDescent="0.2">
      <c r="A237" s="447"/>
      <c r="B237" s="187"/>
      <c r="C237" s="453" t="s">
        <v>1</v>
      </c>
      <c r="D237" s="453" t="s">
        <v>2943</v>
      </c>
      <c r="E237" s="185" t="s">
        <v>1</v>
      </c>
      <c r="F237" s="454">
        <v>131.541</v>
      </c>
      <c r="G237" s="447"/>
      <c r="H237" s="187"/>
    </row>
    <row r="238" spans="1:8" s="184" customFormat="1" ht="16.899999999999999" customHeight="1" x14ac:dyDescent="0.2">
      <c r="A238" s="447"/>
      <c r="B238" s="187"/>
      <c r="C238" s="453" t="s">
        <v>2758</v>
      </c>
      <c r="D238" s="453" t="s">
        <v>2418</v>
      </c>
      <c r="E238" s="185" t="s">
        <v>1</v>
      </c>
      <c r="F238" s="454">
        <v>5828.6549999999997</v>
      </c>
      <c r="G238" s="447"/>
      <c r="H238" s="187"/>
    </row>
    <row r="239" spans="1:8" s="184" customFormat="1" ht="16.899999999999999" customHeight="1" x14ac:dyDescent="0.2">
      <c r="A239" s="447"/>
      <c r="B239" s="187"/>
      <c r="C239" s="455" t="s">
        <v>2558</v>
      </c>
      <c r="D239" s="447"/>
      <c r="E239" s="447"/>
      <c r="F239" s="447"/>
      <c r="G239" s="447"/>
      <c r="H239" s="187"/>
    </row>
    <row r="240" spans="1:8" s="184" customFormat="1" ht="16.899999999999999" customHeight="1" x14ac:dyDescent="0.2">
      <c r="A240" s="447"/>
      <c r="B240" s="187"/>
      <c r="C240" s="453" t="s">
        <v>1185</v>
      </c>
      <c r="D240" s="453" t="s">
        <v>1186</v>
      </c>
      <c r="E240" s="185" t="s">
        <v>168</v>
      </c>
      <c r="F240" s="454">
        <v>5828.6549999999997</v>
      </c>
      <c r="G240" s="447"/>
      <c r="H240" s="187"/>
    </row>
    <row r="241" spans="1:8" s="184" customFormat="1" ht="22.5" x14ac:dyDescent="0.2">
      <c r="A241" s="447"/>
      <c r="B241" s="187"/>
      <c r="C241" s="453" t="s">
        <v>1188</v>
      </c>
      <c r="D241" s="453" t="s">
        <v>2132</v>
      </c>
      <c r="E241" s="185" t="s">
        <v>168</v>
      </c>
      <c r="F241" s="454">
        <v>5718.5690000000004</v>
      </c>
      <c r="G241" s="447"/>
      <c r="H241" s="187"/>
    </row>
    <row r="242" spans="1:8" s="184" customFormat="1" ht="16.899999999999999" customHeight="1" x14ac:dyDescent="0.2">
      <c r="A242" s="447"/>
      <c r="B242" s="187"/>
      <c r="C242" s="449" t="s">
        <v>2944</v>
      </c>
      <c r="D242" s="450" t="s">
        <v>1</v>
      </c>
      <c r="E242" s="451" t="s">
        <v>1</v>
      </c>
      <c r="F242" s="452">
        <v>110.086</v>
      </c>
      <c r="G242" s="447"/>
      <c r="H242" s="187"/>
    </row>
    <row r="243" spans="1:8" s="184" customFormat="1" ht="16.899999999999999" customHeight="1" x14ac:dyDescent="0.2">
      <c r="A243" s="447"/>
      <c r="B243" s="187"/>
      <c r="C243" s="453" t="s">
        <v>1</v>
      </c>
      <c r="D243" s="453" t="s">
        <v>3181</v>
      </c>
      <c r="E243" s="185" t="s">
        <v>1</v>
      </c>
      <c r="F243" s="454">
        <v>0</v>
      </c>
      <c r="G243" s="447"/>
      <c r="H243" s="187"/>
    </row>
    <row r="244" spans="1:8" s="184" customFormat="1" ht="16.899999999999999" customHeight="1" x14ac:dyDescent="0.2">
      <c r="A244" s="447"/>
      <c r="B244" s="187"/>
      <c r="C244" s="453" t="s">
        <v>1</v>
      </c>
      <c r="D244" s="453" t="s">
        <v>3182</v>
      </c>
      <c r="E244" s="185" t="s">
        <v>1</v>
      </c>
      <c r="F244" s="454">
        <v>0</v>
      </c>
      <c r="G244" s="447"/>
      <c r="H244" s="187"/>
    </row>
    <row r="245" spans="1:8" s="184" customFormat="1" ht="16.899999999999999" customHeight="1" x14ac:dyDescent="0.2">
      <c r="A245" s="447"/>
      <c r="B245" s="187"/>
      <c r="C245" s="453" t="s">
        <v>1</v>
      </c>
      <c r="D245" s="453" t="s">
        <v>3092</v>
      </c>
      <c r="E245" s="185" t="s">
        <v>1</v>
      </c>
      <c r="F245" s="454">
        <v>0</v>
      </c>
      <c r="G245" s="447"/>
      <c r="H245" s="187"/>
    </row>
    <row r="246" spans="1:8" s="184" customFormat="1" ht="16.899999999999999" customHeight="1" x14ac:dyDescent="0.2">
      <c r="A246" s="447"/>
      <c r="B246" s="187"/>
      <c r="C246" s="453" t="s">
        <v>1</v>
      </c>
      <c r="D246" s="453" t="s">
        <v>3183</v>
      </c>
      <c r="E246" s="185" t="s">
        <v>1</v>
      </c>
      <c r="F246" s="454">
        <v>14.707000000000001</v>
      </c>
      <c r="G246" s="447"/>
      <c r="H246" s="187"/>
    </row>
    <row r="247" spans="1:8" s="184" customFormat="1" ht="16.899999999999999" customHeight="1" x14ac:dyDescent="0.2">
      <c r="A247" s="447"/>
      <c r="B247" s="187"/>
      <c r="C247" s="453" t="s">
        <v>1</v>
      </c>
      <c r="D247" s="453" t="s">
        <v>3121</v>
      </c>
      <c r="E247" s="185" t="s">
        <v>1</v>
      </c>
      <c r="F247" s="454">
        <v>1.748</v>
      </c>
      <c r="G247" s="447"/>
      <c r="H247" s="187"/>
    </row>
    <row r="248" spans="1:8" s="184" customFormat="1" ht="16.899999999999999" customHeight="1" x14ac:dyDescent="0.2">
      <c r="A248" s="447"/>
      <c r="B248" s="187"/>
      <c r="C248" s="453" t="s">
        <v>1</v>
      </c>
      <c r="D248" s="453" t="s">
        <v>3184</v>
      </c>
      <c r="E248" s="185" t="s">
        <v>1</v>
      </c>
      <c r="F248" s="454">
        <v>-1.8180000000000001</v>
      </c>
      <c r="G248" s="447"/>
      <c r="H248" s="187"/>
    </row>
    <row r="249" spans="1:8" s="184" customFormat="1" ht="16.899999999999999" customHeight="1" x14ac:dyDescent="0.2">
      <c r="A249" s="447"/>
      <c r="B249" s="187"/>
      <c r="C249" s="453" t="s">
        <v>1</v>
      </c>
      <c r="D249" s="453" t="s">
        <v>2761</v>
      </c>
      <c r="E249" s="185" t="s">
        <v>1</v>
      </c>
      <c r="F249" s="454">
        <v>0</v>
      </c>
      <c r="G249" s="447"/>
      <c r="H249" s="187"/>
    </row>
    <row r="250" spans="1:8" s="184" customFormat="1" ht="16.899999999999999" customHeight="1" x14ac:dyDescent="0.2">
      <c r="A250" s="447"/>
      <c r="B250" s="187"/>
      <c r="C250" s="453" t="s">
        <v>1</v>
      </c>
      <c r="D250" s="453" t="s">
        <v>3185</v>
      </c>
      <c r="E250" s="185" t="s">
        <v>1</v>
      </c>
      <c r="F250" s="454">
        <v>12.442</v>
      </c>
      <c r="G250" s="447"/>
      <c r="H250" s="187"/>
    </row>
    <row r="251" spans="1:8" s="184" customFormat="1" ht="16.899999999999999" customHeight="1" x14ac:dyDescent="0.2">
      <c r="A251" s="447"/>
      <c r="B251" s="187"/>
      <c r="C251" s="453" t="s">
        <v>1</v>
      </c>
      <c r="D251" s="453" t="s">
        <v>3125</v>
      </c>
      <c r="E251" s="185" t="s">
        <v>1</v>
      </c>
      <c r="F251" s="454">
        <v>0.874</v>
      </c>
      <c r="G251" s="447"/>
      <c r="H251" s="187"/>
    </row>
    <row r="252" spans="1:8" s="184" customFormat="1" ht="16.899999999999999" customHeight="1" x14ac:dyDescent="0.2">
      <c r="A252" s="447"/>
      <c r="B252" s="187"/>
      <c r="C252" s="453" t="s">
        <v>1</v>
      </c>
      <c r="D252" s="453" t="s">
        <v>2843</v>
      </c>
      <c r="E252" s="185" t="s">
        <v>1</v>
      </c>
      <c r="F252" s="454">
        <v>-1.8180000000000001</v>
      </c>
      <c r="G252" s="447"/>
      <c r="H252" s="187"/>
    </row>
    <row r="253" spans="1:8" s="184" customFormat="1" ht="16.899999999999999" customHeight="1" x14ac:dyDescent="0.2">
      <c r="A253" s="447"/>
      <c r="B253" s="187"/>
      <c r="C253" s="453" t="s">
        <v>1</v>
      </c>
      <c r="D253" s="453" t="s">
        <v>3036</v>
      </c>
      <c r="E253" s="185" t="s">
        <v>1</v>
      </c>
      <c r="F253" s="454">
        <v>0</v>
      </c>
      <c r="G253" s="447"/>
      <c r="H253" s="187"/>
    </row>
    <row r="254" spans="1:8" s="184" customFormat="1" ht="16.899999999999999" customHeight="1" x14ac:dyDescent="0.2">
      <c r="A254" s="447"/>
      <c r="B254" s="187"/>
      <c r="C254" s="453" t="s">
        <v>1</v>
      </c>
      <c r="D254" s="453" t="s">
        <v>3186</v>
      </c>
      <c r="E254" s="185" t="s">
        <v>1</v>
      </c>
      <c r="F254" s="454">
        <v>0</v>
      </c>
      <c r="G254" s="447"/>
      <c r="H254" s="187"/>
    </row>
    <row r="255" spans="1:8" s="184" customFormat="1" ht="16.899999999999999" customHeight="1" x14ac:dyDescent="0.2">
      <c r="A255" s="447"/>
      <c r="B255" s="187"/>
      <c r="C255" s="453" t="s">
        <v>1</v>
      </c>
      <c r="D255" s="453" t="s">
        <v>3092</v>
      </c>
      <c r="E255" s="185" t="s">
        <v>1</v>
      </c>
      <c r="F255" s="454">
        <v>0</v>
      </c>
      <c r="G255" s="447"/>
      <c r="H255" s="187"/>
    </row>
    <row r="256" spans="1:8" s="184" customFormat="1" ht="16.899999999999999" customHeight="1" x14ac:dyDescent="0.2">
      <c r="A256" s="447"/>
      <c r="B256" s="187"/>
      <c r="C256" s="453" t="s">
        <v>1</v>
      </c>
      <c r="D256" s="453" t="s">
        <v>3187</v>
      </c>
      <c r="E256" s="185" t="s">
        <v>1</v>
      </c>
      <c r="F256" s="454">
        <v>52.094999999999999</v>
      </c>
      <c r="G256" s="447"/>
      <c r="H256" s="187"/>
    </row>
    <row r="257" spans="1:8" s="184" customFormat="1" ht="16.899999999999999" customHeight="1" x14ac:dyDescent="0.2">
      <c r="A257" s="447"/>
      <c r="B257" s="187"/>
      <c r="C257" s="453" t="s">
        <v>1</v>
      </c>
      <c r="D257" s="453" t="s">
        <v>3159</v>
      </c>
      <c r="E257" s="185" t="s">
        <v>1</v>
      </c>
      <c r="F257" s="454">
        <v>2.8149999999999999</v>
      </c>
      <c r="G257" s="447"/>
      <c r="H257" s="187"/>
    </row>
    <row r="258" spans="1:8" s="184" customFormat="1" ht="16.899999999999999" customHeight="1" x14ac:dyDescent="0.2">
      <c r="A258" s="447"/>
      <c r="B258" s="187"/>
      <c r="C258" s="453" t="s">
        <v>1</v>
      </c>
      <c r="D258" s="453" t="s">
        <v>3188</v>
      </c>
      <c r="E258" s="185" t="s">
        <v>1</v>
      </c>
      <c r="F258" s="454">
        <v>-5.4539999999999997</v>
      </c>
      <c r="G258" s="447"/>
      <c r="H258" s="187"/>
    </row>
    <row r="259" spans="1:8" s="184" customFormat="1" ht="16.899999999999999" customHeight="1" x14ac:dyDescent="0.2">
      <c r="A259" s="447"/>
      <c r="B259" s="187"/>
      <c r="C259" s="453" t="s">
        <v>1</v>
      </c>
      <c r="D259" s="453" t="s">
        <v>2761</v>
      </c>
      <c r="E259" s="185" t="s">
        <v>1</v>
      </c>
      <c r="F259" s="454">
        <v>0</v>
      </c>
      <c r="G259" s="447"/>
      <c r="H259" s="187"/>
    </row>
    <row r="260" spans="1:8" s="184" customFormat="1" ht="16.899999999999999" customHeight="1" x14ac:dyDescent="0.2">
      <c r="A260" s="447"/>
      <c r="B260" s="187"/>
      <c r="C260" s="453" t="s">
        <v>1</v>
      </c>
      <c r="D260" s="453" t="s">
        <v>3189</v>
      </c>
      <c r="E260" s="185" t="s">
        <v>1</v>
      </c>
      <c r="F260" s="454">
        <v>37.326999999999998</v>
      </c>
      <c r="G260" s="447"/>
      <c r="H260" s="187"/>
    </row>
    <row r="261" spans="1:8" s="184" customFormat="1" ht="16.899999999999999" customHeight="1" x14ac:dyDescent="0.2">
      <c r="A261" s="447"/>
      <c r="B261" s="187"/>
      <c r="C261" s="453" t="s">
        <v>1</v>
      </c>
      <c r="D261" s="453" t="s">
        <v>3163</v>
      </c>
      <c r="E261" s="185" t="s">
        <v>1</v>
      </c>
      <c r="F261" s="454">
        <v>2.6219999999999999</v>
      </c>
      <c r="G261" s="447"/>
      <c r="H261" s="187"/>
    </row>
    <row r="262" spans="1:8" s="184" customFormat="1" ht="16.899999999999999" customHeight="1" x14ac:dyDescent="0.2">
      <c r="A262" s="447"/>
      <c r="B262" s="187"/>
      <c r="C262" s="453" t="s">
        <v>1</v>
      </c>
      <c r="D262" s="453" t="s">
        <v>3190</v>
      </c>
      <c r="E262" s="185" t="s">
        <v>1</v>
      </c>
      <c r="F262" s="454">
        <v>-5.4539999999999997</v>
      </c>
      <c r="G262" s="447"/>
      <c r="H262" s="187"/>
    </row>
    <row r="263" spans="1:8" s="184" customFormat="1" ht="16.899999999999999" customHeight="1" x14ac:dyDescent="0.2">
      <c r="A263" s="447"/>
      <c r="B263" s="187"/>
      <c r="C263" s="453" t="s">
        <v>2944</v>
      </c>
      <c r="D263" s="453" t="s">
        <v>2418</v>
      </c>
      <c r="E263" s="185" t="s">
        <v>1</v>
      </c>
      <c r="F263" s="454">
        <v>110.086</v>
      </c>
      <c r="G263" s="447"/>
      <c r="H263" s="187"/>
    </row>
    <row r="264" spans="1:8" s="184" customFormat="1" ht="16.899999999999999" customHeight="1" x14ac:dyDescent="0.2">
      <c r="A264" s="447"/>
      <c r="B264" s="187"/>
      <c r="C264" s="455" t="s">
        <v>2558</v>
      </c>
      <c r="D264" s="447"/>
      <c r="E264" s="447"/>
      <c r="F264" s="447"/>
      <c r="G264" s="447"/>
      <c r="H264" s="187"/>
    </row>
    <row r="265" spans="1:8" s="184" customFormat="1" ht="22.5" x14ac:dyDescent="0.2">
      <c r="A265" s="447"/>
      <c r="B265" s="187"/>
      <c r="C265" s="453" t="s">
        <v>1190</v>
      </c>
      <c r="D265" s="453" t="s">
        <v>1191</v>
      </c>
      <c r="E265" s="185" t="s">
        <v>168</v>
      </c>
      <c r="F265" s="454">
        <v>110.086</v>
      </c>
      <c r="G265" s="447"/>
      <c r="H265" s="187"/>
    </row>
    <row r="266" spans="1:8" s="184" customFormat="1" ht="22.5" x14ac:dyDescent="0.2">
      <c r="A266" s="447"/>
      <c r="B266" s="187"/>
      <c r="C266" s="453" t="s">
        <v>1188</v>
      </c>
      <c r="D266" s="453" t="s">
        <v>2132</v>
      </c>
      <c r="E266" s="185" t="s">
        <v>168</v>
      </c>
      <c r="F266" s="454">
        <v>5718.5690000000004</v>
      </c>
      <c r="G266" s="447"/>
      <c r="H266" s="187"/>
    </row>
    <row r="267" spans="1:8" s="184" customFormat="1" ht="16.899999999999999" customHeight="1" x14ac:dyDescent="0.2">
      <c r="A267" s="447"/>
      <c r="B267" s="187"/>
      <c r="C267" s="449" t="s">
        <v>2945</v>
      </c>
      <c r="D267" s="450" t="s">
        <v>1</v>
      </c>
      <c r="E267" s="451" t="s">
        <v>1</v>
      </c>
      <c r="F267" s="452">
        <v>464.69</v>
      </c>
      <c r="G267" s="447"/>
      <c r="H267" s="187"/>
    </row>
    <row r="268" spans="1:8" s="184" customFormat="1" ht="16.899999999999999" customHeight="1" x14ac:dyDescent="0.2">
      <c r="A268" s="447"/>
      <c r="B268" s="187"/>
      <c r="C268" s="455" t="s">
        <v>2558</v>
      </c>
      <c r="D268" s="447"/>
      <c r="E268" s="447"/>
      <c r="F268" s="447"/>
      <c r="G268" s="447"/>
      <c r="H268" s="187"/>
    </row>
    <row r="269" spans="1:8" s="184" customFormat="1" ht="16.899999999999999" customHeight="1" x14ac:dyDescent="0.2">
      <c r="A269" s="447"/>
      <c r="B269" s="187"/>
      <c r="C269" s="453" t="s">
        <v>855</v>
      </c>
      <c r="D269" s="453" t="s">
        <v>856</v>
      </c>
      <c r="E269" s="185" t="s">
        <v>168</v>
      </c>
      <c r="F269" s="454">
        <v>3198.6880000000001</v>
      </c>
      <c r="G269" s="447"/>
      <c r="H269" s="187"/>
    </row>
    <row r="270" spans="1:8" s="184" customFormat="1" ht="16.899999999999999" customHeight="1" x14ac:dyDescent="0.2">
      <c r="A270" s="447"/>
      <c r="B270" s="187"/>
      <c r="C270" s="453" t="s">
        <v>853</v>
      </c>
      <c r="D270" s="453" t="s">
        <v>854</v>
      </c>
      <c r="E270" s="185" t="s">
        <v>168</v>
      </c>
      <c r="F270" s="454">
        <v>3198.6880000000001</v>
      </c>
      <c r="G270" s="447"/>
      <c r="H270" s="187"/>
    </row>
    <row r="271" spans="1:8" s="184" customFormat="1" ht="16.899999999999999" customHeight="1" x14ac:dyDescent="0.2">
      <c r="A271" s="447"/>
      <c r="B271" s="187"/>
      <c r="C271" s="449" t="s">
        <v>3191</v>
      </c>
      <c r="D271" s="450" t="s">
        <v>1</v>
      </c>
      <c r="E271" s="451" t="s">
        <v>1</v>
      </c>
      <c r="F271" s="452">
        <v>289.92500000000001</v>
      </c>
      <c r="G271" s="447"/>
      <c r="H271" s="187"/>
    </row>
    <row r="272" spans="1:8" s="184" customFormat="1" ht="16.899999999999999" customHeight="1" x14ac:dyDescent="0.2">
      <c r="A272" s="447"/>
      <c r="B272" s="187"/>
      <c r="C272" s="453" t="s">
        <v>1</v>
      </c>
      <c r="D272" s="453" t="s">
        <v>3192</v>
      </c>
      <c r="E272" s="185" t="s">
        <v>1</v>
      </c>
      <c r="F272" s="454">
        <v>459.86500000000001</v>
      </c>
      <c r="G272" s="447"/>
      <c r="H272" s="187"/>
    </row>
    <row r="273" spans="1:8" s="184" customFormat="1" ht="16.899999999999999" customHeight="1" x14ac:dyDescent="0.2">
      <c r="A273" s="447"/>
      <c r="B273" s="187"/>
      <c r="C273" s="453" t="s">
        <v>1</v>
      </c>
      <c r="D273" s="453" t="s">
        <v>3193</v>
      </c>
      <c r="E273" s="185" t="s">
        <v>1</v>
      </c>
      <c r="F273" s="454">
        <v>27.771999999999998</v>
      </c>
      <c r="G273" s="447"/>
      <c r="H273" s="187"/>
    </row>
    <row r="274" spans="1:8" s="184" customFormat="1" ht="16.899999999999999" customHeight="1" x14ac:dyDescent="0.2">
      <c r="A274" s="447"/>
      <c r="B274" s="187"/>
      <c r="C274" s="453" t="s">
        <v>1</v>
      </c>
      <c r="D274" s="453" t="s">
        <v>3194</v>
      </c>
      <c r="E274" s="185" t="s">
        <v>1</v>
      </c>
      <c r="F274" s="454">
        <v>41.436</v>
      </c>
      <c r="G274" s="447"/>
      <c r="H274" s="187"/>
    </row>
    <row r="275" spans="1:8" s="184" customFormat="1" ht="16.899999999999999" customHeight="1" x14ac:dyDescent="0.2">
      <c r="A275" s="447"/>
      <c r="B275" s="187"/>
      <c r="C275" s="453" t="s">
        <v>1</v>
      </c>
      <c r="D275" s="453" t="s">
        <v>3195</v>
      </c>
      <c r="E275" s="185" t="s">
        <v>1</v>
      </c>
      <c r="F275" s="454">
        <v>-239.148</v>
      </c>
      <c r="G275" s="447"/>
      <c r="H275" s="187"/>
    </row>
    <row r="276" spans="1:8" s="184" customFormat="1" ht="16.899999999999999" customHeight="1" x14ac:dyDescent="0.2">
      <c r="A276" s="447"/>
      <c r="B276" s="187"/>
      <c r="C276" s="453" t="s">
        <v>3191</v>
      </c>
      <c r="D276" s="453" t="s">
        <v>2418</v>
      </c>
      <c r="E276" s="185" t="s">
        <v>1</v>
      </c>
      <c r="F276" s="454">
        <v>289.92500000000001</v>
      </c>
      <c r="G276" s="447"/>
      <c r="H276" s="187"/>
    </row>
    <row r="277" spans="1:8" s="184" customFormat="1" ht="16.899999999999999" customHeight="1" x14ac:dyDescent="0.2">
      <c r="A277" s="447"/>
      <c r="B277" s="187"/>
      <c r="C277" s="455" t="s">
        <v>2558</v>
      </c>
      <c r="D277" s="447"/>
      <c r="E277" s="447"/>
      <c r="F277" s="447"/>
      <c r="G277" s="447"/>
      <c r="H277" s="187"/>
    </row>
    <row r="278" spans="1:8" s="184" customFormat="1" ht="16.899999999999999" customHeight="1" x14ac:dyDescent="0.2">
      <c r="A278" s="447"/>
      <c r="B278" s="187"/>
      <c r="C278" s="453" t="s">
        <v>1907</v>
      </c>
      <c r="D278" s="453" t="s">
        <v>1908</v>
      </c>
      <c r="E278" s="185" t="s">
        <v>164</v>
      </c>
      <c r="F278" s="454">
        <v>289.92500000000001</v>
      </c>
      <c r="G278" s="447"/>
      <c r="H278" s="187"/>
    </row>
    <row r="279" spans="1:8" s="184" customFormat="1" ht="16.899999999999999" customHeight="1" x14ac:dyDescent="0.2">
      <c r="A279" s="447"/>
      <c r="B279" s="187"/>
      <c r="C279" s="453" t="s">
        <v>1909</v>
      </c>
      <c r="D279" s="453" t="s">
        <v>1910</v>
      </c>
      <c r="E279" s="185" t="s">
        <v>164</v>
      </c>
      <c r="F279" s="454">
        <v>86.977999999999994</v>
      </c>
      <c r="G279" s="447"/>
      <c r="H279" s="187"/>
    </row>
    <row r="280" spans="1:8" s="184" customFormat="1" ht="22.5" x14ac:dyDescent="0.2">
      <c r="A280" s="447"/>
      <c r="B280" s="187"/>
      <c r="C280" s="453" t="s">
        <v>793</v>
      </c>
      <c r="D280" s="453" t="s">
        <v>794</v>
      </c>
      <c r="E280" s="185" t="s">
        <v>164</v>
      </c>
      <c r="F280" s="454">
        <v>483.26499999999999</v>
      </c>
      <c r="G280" s="447"/>
      <c r="H280" s="187"/>
    </row>
    <row r="281" spans="1:8" s="184" customFormat="1" ht="16.899999999999999" customHeight="1" x14ac:dyDescent="0.2">
      <c r="A281" s="447"/>
      <c r="B281" s="187"/>
      <c r="C281" s="449" t="s">
        <v>2952</v>
      </c>
      <c r="D281" s="450" t="s">
        <v>1</v>
      </c>
      <c r="E281" s="451" t="s">
        <v>1</v>
      </c>
      <c r="F281" s="452">
        <v>483.26499999999999</v>
      </c>
      <c r="G281" s="447"/>
      <c r="H281" s="187"/>
    </row>
    <row r="282" spans="1:8" s="184" customFormat="1" ht="16.899999999999999" customHeight="1" x14ac:dyDescent="0.2">
      <c r="A282" s="447"/>
      <c r="B282" s="187"/>
      <c r="C282" s="453" t="s">
        <v>1</v>
      </c>
      <c r="D282" s="453" t="s">
        <v>3191</v>
      </c>
      <c r="E282" s="185" t="s">
        <v>1</v>
      </c>
      <c r="F282" s="454">
        <v>289.92500000000001</v>
      </c>
      <c r="G282" s="447"/>
      <c r="H282" s="187"/>
    </row>
    <row r="283" spans="1:8" s="184" customFormat="1" ht="16.899999999999999" customHeight="1" x14ac:dyDescent="0.2">
      <c r="A283" s="447"/>
      <c r="B283" s="187"/>
      <c r="C283" s="453" t="s">
        <v>1</v>
      </c>
      <c r="D283" s="453" t="s">
        <v>2695</v>
      </c>
      <c r="E283" s="185" t="s">
        <v>1</v>
      </c>
      <c r="F283" s="454">
        <v>16.007000000000001</v>
      </c>
      <c r="G283" s="447"/>
      <c r="H283" s="187"/>
    </row>
    <row r="284" spans="1:8" s="184" customFormat="1" ht="16.899999999999999" customHeight="1" x14ac:dyDescent="0.2">
      <c r="A284" s="447"/>
      <c r="B284" s="187"/>
      <c r="C284" s="453" t="s">
        <v>1</v>
      </c>
      <c r="D284" s="453" t="s">
        <v>2953</v>
      </c>
      <c r="E284" s="185" t="s">
        <v>1</v>
      </c>
      <c r="F284" s="454">
        <v>2.8050000000000002</v>
      </c>
      <c r="G284" s="447"/>
      <c r="H284" s="187"/>
    </row>
    <row r="285" spans="1:8" s="184" customFormat="1" ht="16.899999999999999" customHeight="1" x14ac:dyDescent="0.2">
      <c r="A285" s="447"/>
      <c r="B285" s="187"/>
      <c r="C285" s="453" t="s">
        <v>1</v>
      </c>
      <c r="D285" s="453" t="s">
        <v>3196</v>
      </c>
      <c r="E285" s="185" t="s">
        <v>1</v>
      </c>
      <c r="F285" s="454">
        <v>189.94300000000001</v>
      </c>
      <c r="G285" s="447"/>
      <c r="H285" s="187"/>
    </row>
    <row r="286" spans="1:8" s="184" customFormat="1" ht="16.899999999999999" customHeight="1" x14ac:dyDescent="0.2">
      <c r="A286" s="447"/>
      <c r="B286" s="187"/>
      <c r="C286" s="453" t="s">
        <v>1</v>
      </c>
      <c r="D286" s="453" t="s">
        <v>3197</v>
      </c>
      <c r="E286" s="185" t="s">
        <v>1</v>
      </c>
      <c r="F286" s="454">
        <v>-15.414999999999999</v>
      </c>
      <c r="G286" s="447"/>
      <c r="H286" s="187"/>
    </row>
    <row r="287" spans="1:8" s="184" customFormat="1" ht="16.899999999999999" customHeight="1" x14ac:dyDescent="0.2">
      <c r="A287" s="447"/>
      <c r="B287" s="187"/>
      <c r="C287" s="453" t="s">
        <v>2952</v>
      </c>
      <c r="D287" s="453" t="s">
        <v>2418</v>
      </c>
      <c r="E287" s="185" t="s">
        <v>1</v>
      </c>
      <c r="F287" s="454">
        <v>483.26499999999999</v>
      </c>
      <c r="G287" s="447"/>
      <c r="H287" s="187"/>
    </row>
    <row r="288" spans="1:8" s="184" customFormat="1" ht="16.899999999999999" customHeight="1" x14ac:dyDescent="0.2">
      <c r="A288" s="447"/>
      <c r="B288" s="187"/>
      <c r="C288" s="455" t="s">
        <v>2558</v>
      </c>
      <c r="D288" s="447"/>
      <c r="E288" s="447"/>
      <c r="F288" s="447"/>
      <c r="G288" s="447"/>
      <c r="H288" s="187"/>
    </row>
    <row r="289" spans="1:8" s="184" customFormat="1" ht="22.5" x14ac:dyDescent="0.2">
      <c r="A289" s="447"/>
      <c r="B289" s="187"/>
      <c r="C289" s="453" t="s">
        <v>793</v>
      </c>
      <c r="D289" s="453" t="s">
        <v>794</v>
      </c>
      <c r="E289" s="185" t="s">
        <v>164</v>
      </c>
      <c r="F289" s="454">
        <v>483.26499999999999</v>
      </c>
      <c r="G289" s="447"/>
      <c r="H289" s="187"/>
    </row>
    <row r="290" spans="1:8" s="184" customFormat="1" ht="22.5" x14ac:dyDescent="0.2">
      <c r="A290" s="447"/>
      <c r="B290" s="187"/>
      <c r="C290" s="453" t="s">
        <v>795</v>
      </c>
      <c r="D290" s="453" t="s">
        <v>796</v>
      </c>
      <c r="E290" s="185" t="s">
        <v>164</v>
      </c>
      <c r="F290" s="454">
        <v>8215.5049999999992</v>
      </c>
      <c r="G290" s="447"/>
      <c r="H290" s="187"/>
    </row>
    <row r="291" spans="1:8" s="184" customFormat="1" ht="16.899999999999999" customHeight="1" x14ac:dyDescent="0.2">
      <c r="A291" s="447"/>
      <c r="B291" s="187"/>
      <c r="C291" s="453" t="s">
        <v>797</v>
      </c>
      <c r="D291" s="453" t="s">
        <v>798</v>
      </c>
      <c r="E291" s="185" t="s">
        <v>219</v>
      </c>
      <c r="F291" s="454">
        <v>821.55100000000004</v>
      </c>
      <c r="G291" s="447"/>
      <c r="H291" s="187"/>
    </row>
    <row r="292" spans="1:8" s="184" customFormat="1" ht="16.899999999999999" customHeight="1" x14ac:dyDescent="0.2">
      <c r="A292" s="447"/>
      <c r="B292" s="187"/>
      <c r="C292" s="449" t="s">
        <v>2559</v>
      </c>
      <c r="D292" s="450" t="s">
        <v>1</v>
      </c>
      <c r="E292" s="451" t="s">
        <v>1</v>
      </c>
      <c r="F292" s="452">
        <v>38.856000000000002</v>
      </c>
      <c r="G292" s="447"/>
      <c r="H292" s="187"/>
    </row>
    <row r="293" spans="1:8" s="184" customFormat="1" ht="16.899999999999999" customHeight="1" x14ac:dyDescent="0.2">
      <c r="A293" s="447"/>
      <c r="B293" s="187"/>
      <c r="C293" s="453" t="s">
        <v>1</v>
      </c>
      <c r="D293" s="453" t="s">
        <v>3198</v>
      </c>
      <c r="E293" s="185" t="s">
        <v>1</v>
      </c>
      <c r="F293" s="454">
        <v>0</v>
      </c>
      <c r="G293" s="447"/>
      <c r="H293" s="187"/>
    </row>
    <row r="294" spans="1:8" s="184" customFormat="1" ht="16.899999999999999" customHeight="1" x14ac:dyDescent="0.2">
      <c r="A294" s="447"/>
      <c r="B294" s="187"/>
      <c r="C294" s="453" t="s">
        <v>1</v>
      </c>
      <c r="D294" s="453" t="s">
        <v>3199</v>
      </c>
      <c r="E294" s="185" t="s">
        <v>1</v>
      </c>
      <c r="F294" s="454">
        <v>0</v>
      </c>
      <c r="G294" s="447"/>
      <c r="H294" s="187"/>
    </row>
    <row r="295" spans="1:8" s="184" customFormat="1" ht="16.899999999999999" customHeight="1" x14ac:dyDescent="0.2">
      <c r="A295" s="447"/>
      <c r="B295" s="187"/>
      <c r="C295" s="453" t="s">
        <v>1</v>
      </c>
      <c r="D295" s="453" t="s">
        <v>2572</v>
      </c>
      <c r="E295" s="185" t="s">
        <v>1</v>
      </c>
      <c r="F295" s="454">
        <v>0</v>
      </c>
      <c r="G295" s="447"/>
      <c r="H295" s="187"/>
    </row>
    <row r="296" spans="1:8" s="184" customFormat="1" ht="16.899999999999999" customHeight="1" x14ac:dyDescent="0.2">
      <c r="A296" s="447"/>
      <c r="B296" s="187"/>
      <c r="C296" s="453" t="s">
        <v>1</v>
      </c>
      <c r="D296" s="453" t="s">
        <v>3200</v>
      </c>
      <c r="E296" s="185" t="s">
        <v>1</v>
      </c>
      <c r="F296" s="454">
        <v>3.456</v>
      </c>
      <c r="G296" s="447"/>
      <c r="H296" s="187"/>
    </row>
    <row r="297" spans="1:8" s="184" customFormat="1" ht="16.899999999999999" customHeight="1" x14ac:dyDescent="0.2">
      <c r="A297" s="447"/>
      <c r="B297" s="187"/>
      <c r="C297" s="453" t="s">
        <v>1</v>
      </c>
      <c r="D297" s="453" t="s">
        <v>2565</v>
      </c>
      <c r="E297" s="185" t="s">
        <v>1</v>
      </c>
      <c r="F297" s="454">
        <v>0</v>
      </c>
      <c r="G297" s="447"/>
      <c r="H297" s="187"/>
    </row>
    <row r="298" spans="1:8" s="184" customFormat="1" ht="16.899999999999999" customHeight="1" x14ac:dyDescent="0.2">
      <c r="A298" s="447"/>
      <c r="B298" s="187"/>
      <c r="C298" s="453" t="s">
        <v>1</v>
      </c>
      <c r="D298" s="453" t="s">
        <v>2566</v>
      </c>
      <c r="E298" s="185" t="s">
        <v>1</v>
      </c>
      <c r="F298" s="454">
        <v>27.263999999999999</v>
      </c>
      <c r="G298" s="447"/>
      <c r="H298" s="187"/>
    </row>
    <row r="299" spans="1:8" s="184" customFormat="1" ht="16.899999999999999" customHeight="1" x14ac:dyDescent="0.2">
      <c r="A299" s="447"/>
      <c r="B299" s="187"/>
      <c r="C299" s="453" t="s">
        <v>1</v>
      </c>
      <c r="D299" s="453" t="s">
        <v>2567</v>
      </c>
      <c r="E299" s="185" t="s">
        <v>1</v>
      </c>
      <c r="F299" s="454">
        <v>-5.625</v>
      </c>
      <c r="G299" s="447"/>
      <c r="H299" s="187"/>
    </row>
    <row r="300" spans="1:8" s="184" customFormat="1" ht="16.899999999999999" customHeight="1" x14ac:dyDescent="0.2">
      <c r="A300" s="447"/>
      <c r="B300" s="187"/>
      <c r="C300" s="453" t="s">
        <v>1</v>
      </c>
      <c r="D300" s="453" t="s">
        <v>2568</v>
      </c>
      <c r="E300" s="185" t="s">
        <v>1</v>
      </c>
      <c r="F300" s="454">
        <v>0</v>
      </c>
      <c r="G300" s="447"/>
      <c r="H300" s="187"/>
    </row>
    <row r="301" spans="1:8" s="184" customFormat="1" ht="16.899999999999999" customHeight="1" x14ac:dyDescent="0.2">
      <c r="A301" s="447"/>
      <c r="B301" s="187"/>
      <c r="C301" s="453" t="s">
        <v>1</v>
      </c>
      <c r="D301" s="453" t="s">
        <v>3201</v>
      </c>
      <c r="E301" s="185" t="s">
        <v>1</v>
      </c>
      <c r="F301" s="454">
        <v>19.385999999999999</v>
      </c>
      <c r="G301" s="447"/>
      <c r="H301" s="187"/>
    </row>
    <row r="302" spans="1:8" s="184" customFormat="1" ht="16.899999999999999" customHeight="1" x14ac:dyDescent="0.2">
      <c r="A302" s="447"/>
      <c r="B302" s="187"/>
      <c r="C302" s="453" t="s">
        <v>1</v>
      </c>
      <c r="D302" s="453" t="s">
        <v>2567</v>
      </c>
      <c r="E302" s="185" t="s">
        <v>1</v>
      </c>
      <c r="F302" s="454">
        <v>-5.625</v>
      </c>
      <c r="G302" s="447"/>
      <c r="H302" s="187"/>
    </row>
    <row r="303" spans="1:8" s="184" customFormat="1" ht="16.899999999999999" customHeight="1" x14ac:dyDescent="0.2">
      <c r="A303" s="447"/>
      <c r="B303" s="187"/>
      <c r="C303" s="453" t="s">
        <v>2559</v>
      </c>
      <c r="D303" s="453" t="s">
        <v>2416</v>
      </c>
      <c r="E303" s="185" t="s">
        <v>1</v>
      </c>
      <c r="F303" s="454">
        <v>38.856000000000002</v>
      </c>
      <c r="G303" s="447"/>
      <c r="H303" s="187"/>
    </row>
    <row r="304" spans="1:8" s="184" customFormat="1" ht="16.899999999999999" customHeight="1" x14ac:dyDescent="0.2">
      <c r="A304" s="447"/>
      <c r="B304" s="187"/>
      <c r="C304" s="455" t="s">
        <v>2558</v>
      </c>
      <c r="D304" s="447"/>
      <c r="E304" s="447"/>
      <c r="F304" s="447"/>
      <c r="G304" s="447"/>
      <c r="H304" s="187"/>
    </row>
    <row r="305" spans="1:8" s="184" customFormat="1" ht="16.899999999999999" customHeight="1" x14ac:dyDescent="0.2">
      <c r="A305" s="447"/>
      <c r="B305" s="187"/>
      <c r="C305" s="453" t="s">
        <v>173</v>
      </c>
      <c r="D305" s="453" t="s">
        <v>174</v>
      </c>
      <c r="E305" s="185" t="s">
        <v>168</v>
      </c>
      <c r="F305" s="454">
        <v>993.423</v>
      </c>
      <c r="G305" s="447"/>
      <c r="H305" s="187"/>
    </row>
    <row r="306" spans="1:8" s="184" customFormat="1" ht="16.899999999999999" customHeight="1" x14ac:dyDescent="0.2">
      <c r="A306" s="447"/>
      <c r="B306" s="187"/>
      <c r="C306" s="453" t="s">
        <v>181</v>
      </c>
      <c r="D306" s="453" t="s">
        <v>182</v>
      </c>
      <c r="E306" s="185" t="s">
        <v>168</v>
      </c>
      <c r="F306" s="454">
        <v>97.787999999999997</v>
      </c>
      <c r="G306" s="447"/>
      <c r="H306" s="187"/>
    </row>
    <row r="307" spans="1:8" s="184" customFormat="1" ht="16.899999999999999" customHeight="1" x14ac:dyDescent="0.2">
      <c r="A307" s="447"/>
      <c r="B307" s="187"/>
      <c r="C307" s="449" t="s">
        <v>3202</v>
      </c>
      <c r="D307" s="450" t="s">
        <v>1</v>
      </c>
      <c r="E307" s="451" t="s">
        <v>1</v>
      </c>
      <c r="F307" s="452">
        <v>239.148</v>
      </c>
      <c r="G307" s="447"/>
      <c r="H307" s="187"/>
    </row>
    <row r="308" spans="1:8" s="184" customFormat="1" ht="16.899999999999999" customHeight="1" x14ac:dyDescent="0.2">
      <c r="A308" s="447"/>
      <c r="B308" s="187"/>
      <c r="C308" s="453" t="s">
        <v>1</v>
      </c>
      <c r="D308" s="453" t="s">
        <v>3203</v>
      </c>
      <c r="E308" s="185" t="s">
        <v>1</v>
      </c>
      <c r="F308" s="454">
        <v>239.148</v>
      </c>
      <c r="G308" s="447"/>
      <c r="H308" s="187"/>
    </row>
    <row r="309" spans="1:8" s="184" customFormat="1" ht="16.899999999999999" customHeight="1" x14ac:dyDescent="0.2">
      <c r="A309" s="447"/>
      <c r="B309" s="187"/>
      <c r="C309" s="453" t="s">
        <v>3202</v>
      </c>
      <c r="D309" s="453" t="s">
        <v>2418</v>
      </c>
      <c r="E309" s="185" t="s">
        <v>1</v>
      </c>
      <c r="F309" s="454">
        <v>239.148</v>
      </c>
      <c r="G309" s="447"/>
      <c r="H309" s="187"/>
    </row>
    <row r="310" spans="1:8" s="184" customFormat="1" ht="16.899999999999999" customHeight="1" x14ac:dyDescent="0.2">
      <c r="A310" s="447"/>
      <c r="B310" s="187"/>
      <c r="C310" s="455" t="s">
        <v>2558</v>
      </c>
      <c r="D310" s="447"/>
      <c r="E310" s="447"/>
      <c r="F310" s="447"/>
      <c r="G310" s="447"/>
      <c r="H310" s="187"/>
    </row>
    <row r="311" spans="1:8" s="184" customFormat="1" ht="22.5" x14ac:dyDescent="0.2">
      <c r="A311" s="447"/>
      <c r="B311" s="187"/>
      <c r="C311" s="453" t="s">
        <v>1905</v>
      </c>
      <c r="D311" s="453" t="s">
        <v>1906</v>
      </c>
      <c r="E311" s="185" t="s">
        <v>164</v>
      </c>
      <c r="F311" s="454">
        <v>239.148</v>
      </c>
      <c r="G311" s="447"/>
      <c r="H311" s="187"/>
    </row>
    <row r="312" spans="1:8" s="184" customFormat="1" ht="16.899999999999999" customHeight="1" x14ac:dyDescent="0.2">
      <c r="A312" s="447"/>
      <c r="B312" s="187"/>
      <c r="C312" s="453" t="s">
        <v>1907</v>
      </c>
      <c r="D312" s="453" t="s">
        <v>1908</v>
      </c>
      <c r="E312" s="185" t="s">
        <v>164</v>
      </c>
      <c r="F312" s="454">
        <v>289.92500000000001</v>
      </c>
      <c r="G312" s="447"/>
      <c r="H312" s="187"/>
    </row>
    <row r="313" spans="1:8" s="184" customFormat="1" ht="16.899999999999999" customHeight="1" x14ac:dyDescent="0.2">
      <c r="A313" s="447"/>
      <c r="B313" s="187"/>
      <c r="C313" s="453" t="s">
        <v>1923</v>
      </c>
      <c r="D313" s="453" t="s">
        <v>1924</v>
      </c>
      <c r="E313" s="185" t="s">
        <v>168</v>
      </c>
      <c r="F313" s="454">
        <v>797.16</v>
      </c>
      <c r="G313" s="447"/>
      <c r="H313" s="187"/>
    </row>
    <row r="314" spans="1:8" s="184" customFormat="1" ht="16.899999999999999" customHeight="1" x14ac:dyDescent="0.2">
      <c r="A314" s="447"/>
      <c r="B314" s="187"/>
      <c r="C314" s="449" t="s">
        <v>2576</v>
      </c>
      <c r="D314" s="450" t="s">
        <v>1</v>
      </c>
      <c r="E314" s="451" t="s">
        <v>1</v>
      </c>
      <c r="F314" s="452">
        <v>55.475999999999999</v>
      </c>
      <c r="G314" s="447"/>
      <c r="H314" s="187"/>
    </row>
    <row r="315" spans="1:8" s="184" customFormat="1" ht="16.899999999999999" customHeight="1" x14ac:dyDescent="0.2">
      <c r="A315" s="447"/>
      <c r="B315" s="187"/>
      <c r="C315" s="453" t="s">
        <v>1</v>
      </c>
      <c r="D315" s="453" t="s">
        <v>2577</v>
      </c>
      <c r="E315" s="185" t="s">
        <v>1</v>
      </c>
      <c r="F315" s="454">
        <v>0</v>
      </c>
      <c r="G315" s="447"/>
      <c r="H315" s="187"/>
    </row>
    <row r="316" spans="1:8" s="184" customFormat="1" ht="16.899999999999999" customHeight="1" x14ac:dyDescent="0.2">
      <c r="A316" s="447"/>
      <c r="B316" s="187"/>
      <c r="C316" s="453" t="s">
        <v>1</v>
      </c>
      <c r="D316" s="453" t="s">
        <v>3087</v>
      </c>
      <c r="E316" s="185" t="s">
        <v>1</v>
      </c>
      <c r="F316" s="454">
        <v>0</v>
      </c>
      <c r="G316" s="447"/>
      <c r="H316" s="187"/>
    </row>
    <row r="317" spans="1:8" s="184" customFormat="1" ht="16.899999999999999" customHeight="1" x14ac:dyDescent="0.2">
      <c r="A317" s="447"/>
      <c r="B317" s="187"/>
      <c r="C317" s="453" t="s">
        <v>1</v>
      </c>
      <c r="D317" s="453" t="s">
        <v>2552</v>
      </c>
      <c r="E317" s="185" t="s">
        <v>1</v>
      </c>
      <c r="F317" s="454">
        <v>0</v>
      </c>
      <c r="G317" s="447"/>
      <c r="H317" s="187"/>
    </row>
    <row r="318" spans="1:8" s="184" customFormat="1" ht="16.899999999999999" customHeight="1" x14ac:dyDescent="0.2">
      <c r="A318" s="447"/>
      <c r="B318" s="187"/>
      <c r="C318" s="453" t="s">
        <v>1</v>
      </c>
      <c r="D318" s="453" t="s">
        <v>2578</v>
      </c>
      <c r="E318" s="185" t="s">
        <v>1</v>
      </c>
      <c r="F318" s="454">
        <v>0</v>
      </c>
      <c r="G318" s="447"/>
      <c r="H318" s="187"/>
    </row>
    <row r="319" spans="1:8" s="184" customFormat="1" ht="16.899999999999999" customHeight="1" x14ac:dyDescent="0.2">
      <c r="A319" s="447"/>
      <c r="B319" s="187"/>
      <c r="C319" s="453" t="s">
        <v>1</v>
      </c>
      <c r="D319" s="453" t="s">
        <v>3204</v>
      </c>
      <c r="E319" s="185" t="s">
        <v>1</v>
      </c>
      <c r="F319" s="454">
        <v>25.626000000000001</v>
      </c>
      <c r="G319" s="447"/>
      <c r="H319" s="187"/>
    </row>
    <row r="320" spans="1:8" s="184" customFormat="1" ht="16.899999999999999" customHeight="1" x14ac:dyDescent="0.2">
      <c r="A320" s="447"/>
      <c r="B320" s="187"/>
      <c r="C320" s="453" t="s">
        <v>1</v>
      </c>
      <c r="D320" s="453" t="s">
        <v>3089</v>
      </c>
      <c r="E320" s="185" t="s">
        <v>1</v>
      </c>
      <c r="F320" s="454">
        <v>0</v>
      </c>
      <c r="G320" s="447"/>
      <c r="H320" s="187"/>
    </row>
    <row r="321" spans="1:8" s="184" customFormat="1" ht="16.899999999999999" customHeight="1" x14ac:dyDescent="0.2">
      <c r="A321" s="447"/>
      <c r="B321" s="187"/>
      <c r="C321" s="453" t="s">
        <v>1</v>
      </c>
      <c r="D321" s="453" t="s">
        <v>2578</v>
      </c>
      <c r="E321" s="185" t="s">
        <v>1</v>
      </c>
      <c r="F321" s="454">
        <v>0</v>
      </c>
      <c r="G321" s="447"/>
      <c r="H321" s="187"/>
    </row>
    <row r="322" spans="1:8" s="184" customFormat="1" ht="16.899999999999999" customHeight="1" x14ac:dyDescent="0.2">
      <c r="A322" s="447"/>
      <c r="B322" s="187"/>
      <c r="C322" s="453" t="s">
        <v>1</v>
      </c>
      <c r="D322" s="453" t="s">
        <v>3205</v>
      </c>
      <c r="E322" s="185" t="s">
        <v>1</v>
      </c>
      <c r="F322" s="454">
        <v>3.7120000000000002</v>
      </c>
      <c r="G322" s="447"/>
      <c r="H322" s="187"/>
    </row>
    <row r="323" spans="1:8" s="184" customFormat="1" ht="16.899999999999999" customHeight="1" x14ac:dyDescent="0.2">
      <c r="A323" s="447"/>
      <c r="B323" s="187"/>
      <c r="C323" s="453" t="s">
        <v>1</v>
      </c>
      <c r="D323" s="453" t="s">
        <v>2556</v>
      </c>
      <c r="E323" s="185" t="s">
        <v>1</v>
      </c>
      <c r="F323" s="454">
        <v>0</v>
      </c>
      <c r="G323" s="447"/>
      <c r="H323" s="187"/>
    </row>
    <row r="324" spans="1:8" s="184" customFormat="1" ht="16.899999999999999" customHeight="1" x14ac:dyDescent="0.2">
      <c r="A324" s="447"/>
      <c r="B324" s="187"/>
      <c r="C324" s="453" t="s">
        <v>1</v>
      </c>
      <c r="D324" s="453" t="s">
        <v>2578</v>
      </c>
      <c r="E324" s="185" t="s">
        <v>1</v>
      </c>
      <c r="F324" s="454">
        <v>0</v>
      </c>
      <c r="G324" s="447"/>
      <c r="H324" s="187"/>
    </row>
    <row r="325" spans="1:8" s="184" customFormat="1" ht="16.899999999999999" customHeight="1" x14ac:dyDescent="0.2">
      <c r="A325" s="447"/>
      <c r="B325" s="187"/>
      <c r="C325" s="453" t="s">
        <v>1</v>
      </c>
      <c r="D325" s="453" t="s">
        <v>3206</v>
      </c>
      <c r="E325" s="185" t="s">
        <v>1</v>
      </c>
      <c r="F325" s="454">
        <v>21.184000000000001</v>
      </c>
      <c r="G325" s="447"/>
      <c r="H325" s="187"/>
    </row>
    <row r="326" spans="1:8" s="184" customFormat="1" ht="16.899999999999999" customHeight="1" x14ac:dyDescent="0.2">
      <c r="A326" s="447"/>
      <c r="B326" s="187"/>
      <c r="C326" s="453" t="s">
        <v>1</v>
      </c>
      <c r="D326" s="453" t="s">
        <v>3207</v>
      </c>
      <c r="E326" s="185" t="s">
        <v>1</v>
      </c>
      <c r="F326" s="454">
        <v>4.9539999999999997</v>
      </c>
      <c r="G326" s="447"/>
      <c r="H326" s="187"/>
    </row>
    <row r="327" spans="1:8" s="184" customFormat="1" ht="16.899999999999999" customHeight="1" x14ac:dyDescent="0.2">
      <c r="A327" s="447"/>
      <c r="B327" s="187"/>
      <c r="C327" s="453" t="s">
        <v>2576</v>
      </c>
      <c r="D327" s="453" t="s">
        <v>2418</v>
      </c>
      <c r="E327" s="185" t="s">
        <v>1</v>
      </c>
      <c r="F327" s="454">
        <v>55.475999999999999</v>
      </c>
      <c r="G327" s="447"/>
      <c r="H327" s="187"/>
    </row>
    <row r="328" spans="1:8" s="184" customFormat="1" ht="16.899999999999999" customHeight="1" x14ac:dyDescent="0.2">
      <c r="A328" s="447"/>
      <c r="B328" s="187"/>
      <c r="C328" s="455" t="s">
        <v>2558</v>
      </c>
      <c r="D328" s="447"/>
      <c r="E328" s="447"/>
      <c r="F328" s="447"/>
      <c r="G328" s="447"/>
      <c r="H328" s="187"/>
    </row>
    <row r="329" spans="1:8" s="184" customFormat="1" ht="16.899999999999999" customHeight="1" x14ac:dyDescent="0.2">
      <c r="A329" s="447"/>
      <c r="B329" s="187"/>
      <c r="C329" s="453" t="s">
        <v>175</v>
      </c>
      <c r="D329" s="453" t="s">
        <v>176</v>
      </c>
      <c r="E329" s="185" t="s">
        <v>168</v>
      </c>
      <c r="F329" s="454">
        <v>55.475999999999999</v>
      </c>
      <c r="G329" s="447"/>
      <c r="H329" s="187"/>
    </row>
    <row r="330" spans="1:8" s="184" customFormat="1" ht="16.899999999999999" customHeight="1" x14ac:dyDescent="0.2">
      <c r="A330" s="447"/>
      <c r="B330" s="187"/>
      <c r="C330" s="453" t="s">
        <v>181</v>
      </c>
      <c r="D330" s="453" t="s">
        <v>182</v>
      </c>
      <c r="E330" s="185" t="s">
        <v>168</v>
      </c>
      <c r="F330" s="454">
        <v>97.787999999999997</v>
      </c>
      <c r="G330" s="447"/>
      <c r="H330" s="187"/>
    </row>
    <row r="331" spans="1:8" s="184" customFormat="1" ht="16.899999999999999" customHeight="1" x14ac:dyDescent="0.2">
      <c r="A331" s="447"/>
      <c r="B331" s="187"/>
      <c r="C331" s="449" t="s">
        <v>3208</v>
      </c>
      <c r="D331" s="450" t="s">
        <v>1</v>
      </c>
      <c r="E331" s="451" t="s">
        <v>1</v>
      </c>
      <c r="F331" s="452">
        <v>111.89</v>
      </c>
      <c r="G331" s="447"/>
      <c r="H331" s="187"/>
    </row>
    <row r="332" spans="1:8" s="184" customFormat="1" ht="16.899999999999999" customHeight="1" x14ac:dyDescent="0.2">
      <c r="A332" s="447"/>
      <c r="B332" s="187"/>
      <c r="C332" s="453" t="s">
        <v>1</v>
      </c>
      <c r="D332" s="453" t="s">
        <v>2956</v>
      </c>
      <c r="E332" s="185" t="s">
        <v>1</v>
      </c>
      <c r="F332" s="454">
        <v>0</v>
      </c>
      <c r="G332" s="447"/>
      <c r="H332" s="187"/>
    </row>
    <row r="333" spans="1:8" s="184" customFormat="1" ht="16.899999999999999" customHeight="1" x14ac:dyDescent="0.2">
      <c r="A333" s="447"/>
      <c r="B333" s="187"/>
      <c r="C333" s="453" t="s">
        <v>1</v>
      </c>
      <c r="D333" s="453" t="s">
        <v>3209</v>
      </c>
      <c r="E333" s="185" t="s">
        <v>1</v>
      </c>
      <c r="F333" s="454">
        <v>111.89</v>
      </c>
      <c r="G333" s="447"/>
      <c r="H333" s="187"/>
    </row>
    <row r="334" spans="1:8" s="184" customFormat="1" ht="16.899999999999999" customHeight="1" x14ac:dyDescent="0.2">
      <c r="A334" s="447"/>
      <c r="B334" s="187"/>
      <c r="C334" s="453" t="s">
        <v>3208</v>
      </c>
      <c r="D334" s="453" t="s">
        <v>2416</v>
      </c>
      <c r="E334" s="185" t="s">
        <v>1</v>
      </c>
      <c r="F334" s="454">
        <v>111.89</v>
      </c>
      <c r="G334" s="447"/>
      <c r="H334" s="187"/>
    </row>
    <row r="335" spans="1:8" s="184" customFormat="1" ht="16.899999999999999" customHeight="1" x14ac:dyDescent="0.2">
      <c r="A335" s="447"/>
      <c r="B335" s="187"/>
      <c r="C335" s="455" t="s">
        <v>2558</v>
      </c>
      <c r="D335" s="447"/>
      <c r="E335" s="447"/>
      <c r="F335" s="447"/>
      <c r="G335" s="447"/>
      <c r="H335" s="187"/>
    </row>
    <row r="336" spans="1:8" s="184" customFormat="1" ht="16.899999999999999" customHeight="1" x14ac:dyDescent="0.2">
      <c r="A336" s="447"/>
      <c r="B336" s="187"/>
      <c r="C336" s="453" t="s">
        <v>2134</v>
      </c>
      <c r="D336" s="453" t="s">
        <v>2135</v>
      </c>
      <c r="E336" s="185" t="s">
        <v>168</v>
      </c>
      <c r="F336" s="454">
        <v>1912.9780000000001</v>
      </c>
      <c r="G336" s="447"/>
      <c r="H336" s="187"/>
    </row>
    <row r="337" spans="1:8" s="184" customFormat="1" ht="22.5" x14ac:dyDescent="0.2">
      <c r="A337" s="447"/>
      <c r="B337" s="187"/>
      <c r="C337" s="453" t="s">
        <v>2012</v>
      </c>
      <c r="D337" s="453" t="s">
        <v>2013</v>
      </c>
      <c r="E337" s="185" t="s">
        <v>219</v>
      </c>
      <c r="F337" s="454">
        <v>3.758</v>
      </c>
      <c r="G337" s="447"/>
      <c r="H337" s="187"/>
    </row>
    <row r="338" spans="1:8" s="184" customFormat="1" ht="22.5" x14ac:dyDescent="0.2">
      <c r="A338" s="447"/>
      <c r="B338" s="187"/>
      <c r="C338" s="453" t="s">
        <v>2018</v>
      </c>
      <c r="D338" s="453" t="s">
        <v>2019</v>
      </c>
      <c r="E338" s="185" t="s">
        <v>168</v>
      </c>
      <c r="F338" s="454">
        <v>485.44</v>
      </c>
      <c r="G338" s="447"/>
      <c r="H338" s="187"/>
    </row>
    <row r="339" spans="1:8" s="184" customFormat="1" ht="16.899999999999999" customHeight="1" x14ac:dyDescent="0.2">
      <c r="A339" s="447"/>
      <c r="B339" s="187"/>
      <c r="C339" s="453" t="s">
        <v>875</v>
      </c>
      <c r="D339" s="453" t="s">
        <v>876</v>
      </c>
      <c r="E339" s="185" t="s">
        <v>168</v>
      </c>
      <c r="F339" s="454">
        <v>1346.63</v>
      </c>
      <c r="G339" s="447"/>
      <c r="H339" s="187"/>
    </row>
    <row r="340" spans="1:8" s="184" customFormat="1" ht="16.899999999999999" customHeight="1" x14ac:dyDescent="0.2">
      <c r="A340" s="447"/>
      <c r="B340" s="187"/>
      <c r="C340" s="453" t="s">
        <v>946</v>
      </c>
      <c r="D340" s="453" t="s">
        <v>947</v>
      </c>
      <c r="E340" s="185" t="s">
        <v>168</v>
      </c>
      <c r="F340" s="454">
        <v>1805.51</v>
      </c>
      <c r="G340" s="447"/>
      <c r="H340" s="187"/>
    </row>
    <row r="341" spans="1:8" s="184" customFormat="1" ht="16.899999999999999" customHeight="1" x14ac:dyDescent="0.2">
      <c r="A341" s="447"/>
      <c r="B341" s="187"/>
      <c r="C341" s="453" t="s">
        <v>954</v>
      </c>
      <c r="D341" s="453" t="s">
        <v>955</v>
      </c>
      <c r="E341" s="185" t="s">
        <v>168</v>
      </c>
      <c r="F341" s="454">
        <v>488.53</v>
      </c>
      <c r="G341" s="447"/>
      <c r="H341" s="187"/>
    </row>
    <row r="342" spans="1:8" s="184" customFormat="1" ht="16.899999999999999" customHeight="1" x14ac:dyDescent="0.2">
      <c r="A342" s="447"/>
      <c r="B342" s="187"/>
      <c r="C342" s="453" t="s">
        <v>1147</v>
      </c>
      <c r="D342" s="453" t="s">
        <v>1148</v>
      </c>
      <c r="E342" s="185" t="s">
        <v>168</v>
      </c>
      <c r="F342" s="454">
        <v>608.39</v>
      </c>
      <c r="G342" s="447"/>
      <c r="H342" s="187"/>
    </row>
    <row r="343" spans="1:8" s="184" customFormat="1" ht="16.899999999999999" customHeight="1" x14ac:dyDescent="0.2">
      <c r="A343" s="447"/>
      <c r="B343" s="187"/>
      <c r="C343" s="453" t="s">
        <v>880</v>
      </c>
      <c r="D343" s="453" t="s">
        <v>881</v>
      </c>
      <c r="E343" s="185" t="s">
        <v>168</v>
      </c>
      <c r="F343" s="454">
        <v>1825.15</v>
      </c>
      <c r="G343" s="447"/>
      <c r="H343" s="187"/>
    </row>
    <row r="344" spans="1:8" s="184" customFormat="1" ht="16.899999999999999" customHeight="1" x14ac:dyDescent="0.2">
      <c r="A344" s="447"/>
      <c r="B344" s="187"/>
      <c r="C344" s="453" t="s">
        <v>948</v>
      </c>
      <c r="D344" s="453" t="s">
        <v>949</v>
      </c>
      <c r="E344" s="185" t="s">
        <v>168</v>
      </c>
      <c r="F344" s="454">
        <v>2076.337</v>
      </c>
      <c r="G344" s="447"/>
      <c r="H344" s="187"/>
    </row>
    <row r="345" spans="1:8" s="184" customFormat="1" ht="22.5" x14ac:dyDescent="0.2">
      <c r="A345" s="447"/>
      <c r="B345" s="187"/>
      <c r="C345" s="453" t="s">
        <v>2052</v>
      </c>
      <c r="D345" s="453" t="s">
        <v>3210</v>
      </c>
      <c r="E345" s="185" t="s">
        <v>168</v>
      </c>
      <c r="F345" s="454">
        <v>495.149</v>
      </c>
      <c r="G345" s="447"/>
      <c r="H345" s="187"/>
    </row>
    <row r="346" spans="1:8" s="184" customFormat="1" ht="16.899999999999999" customHeight="1" x14ac:dyDescent="0.2">
      <c r="A346" s="447"/>
      <c r="B346" s="187"/>
      <c r="C346" s="453" t="s">
        <v>1150</v>
      </c>
      <c r="D346" s="453" t="s">
        <v>2737</v>
      </c>
      <c r="E346" s="185" t="s">
        <v>168</v>
      </c>
      <c r="F346" s="454">
        <v>649.33600000000001</v>
      </c>
      <c r="G346" s="447"/>
      <c r="H346" s="187"/>
    </row>
    <row r="347" spans="1:8" s="184" customFormat="1" ht="16.899999999999999" customHeight="1" x14ac:dyDescent="0.2">
      <c r="A347" s="447"/>
      <c r="B347" s="187"/>
      <c r="C347" s="449" t="s">
        <v>3211</v>
      </c>
      <c r="D347" s="450" t="s">
        <v>1</v>
      </c>
      <c r="E347" s="451" t="s">
        <v>1</v>
      </c>
      <c r="F347" s="452">
        <v>54.64</v>
      </c>
      <c r="G347" s="447"/>
      <c r="H347" s="187"/>
    </row>
    <row r="348" spans="1:8" s="184" customFormat="1" ht="16.899999999999999" customHeight="1" x14ac:dyDescent="0.2">
      <c r="A348" s="447"/>
      <c r="B348" s="187"/>
      <c r="C348" s="453" t="s">
        <v>1</v>
      </c>
      <c r="D348" s="453" t="s">
        <v>2959</v>
      </c>
      <c r="E348" s="185" t="s">
        <v>1</v>
      </c>
      <c r="F348" s="454">
        <v>0</v>
      </c>
      <c r="G348" s="447"/>
      <c r="H348" s="187"/>
    </row>
    <row r="349" spans="1:8" s="184" customFormat="1" ht="16.899999999999999" customHeight="1" x14ac:dyDescent="0.2">
      <c r="A349" s="447"/>
      <c r="B349" s="187"/>
      <c r="C349" s="453" t="s">
        <v>1</v>
      </c>
      <c r="D349" s="453" t="s">
        <v>3212</v>
      </c>
      <c r="E349" s="185" t="s">
        <v>1</v>
      </c>
      <c r="F349" s="454">
        <v>54.64</v>
      </c>
      <c r="G349" s="447"/>
      <c r="H349" s="187"/>
    </row>
    <row r="350" spans="1:8" s="184" customFormat="1" ht="16.899999999999999" customHeight="1" x14ac:dyDescent="0.2">
      <c r="A350" s="447"/>
      <c r="B350" s="187"/>
      <c r="C350" s="453" t="s">
        <v>3211</v>
      </c>
      <c r="D350" s="453" t="s">
        <v>2416</v>
      </c>
      <c r="E350" s="185" t="s">
        <v>1</v>
      </c>
      <c r="F350" s="454">
        <v>54.64</v>
      </c>
      <c r="G350" s="447"/>
      <c r="H350" s="187"/>
    </row>
    <row r="351" spans="1:8" s="184" customFormat="1" ht="16.899999999999999" customHeight="1" x14ac:dyDescent="0.2">
      <c r="A351" s="447"/>
      <c r="B351" s="187"/>
      <c r="C351" s="455" t="s">
        <v>2558</v>
      </c>
      <c r="D351" s="447"/>
      <c r="E351" s="447"/>
      <c r="F351" s="447"/>
      <c r="G351" s="447"/>
      <c r="H351" s="187"/>
    </row>
    <row r="352" spans="1:8" s="184" customFormat="1" ht="16.899999999999999" customHeight="1" x14ac:dyDescent="0.2">
      <c r="A352" s="447"/>
      <c r="B352" s="187"/>
      <c r="C352" s="453" t="s">
        <v>2134</v>
      </c>
      <c r="D352" s="453" t="s">
        <v>2135</v>
      </c>
      <c r="E352" s="185" t="s">
        <v>168</v>
      </c>
      <c r="F352" s="454">
        <v>1912.9780000000001</v>
      </c>
      <c r="G352" s="447"/>
      <c r="H352" s="187"/>
    </row>
    <row r="353" spans="1:8" s="184" customFormat="1" ht="22.5" x14ac:dyDescent="0.2">
      <c r="A353" s="447"/>
      <c r="B353" s="187"/>
      <c r="C353" s="453" t="s">
        <v>2012</v>
      </c>
      <c r="D353" s="453" t="s">
        <v>2013</v>
      </c>
      <c r="E353" s="185" t="s">
        <v>219</v>
      </c>
      <c r="F353" s="454">
        <v>3.758</v>
      </c>
      <c r="G353" s="447"/>
      <c r="H353" s="187"/>
    </row>
    <row r="354" spans="1:8" s="184" customFormat="1" ht="22.5" x14ac:dyDescent="0.2">
      <c r="A354" s="447"/>
      <c r="B354" s="187"/>
      <c r="C354" s="453" t="s">
        <v>2018</v>
      </c>
      <c r="D354" s="453" t="s">
        <v>2019</v>
      </c>
      <c r="E354" s="185" t="s">
        <v>168</v>
      </c>
      <c r="F354" s="454">
        <v>485.44</v>
      </c>
      <c r="G354" s="447"/>
      <c r="H354" s="187"/>
    </row>
    <row r="355" spans="1:8" s="184" customFormat="1" ht="16.899999999999999" customHeight="1" x14ac:dyDescent="0.2">
      <c r="A355" s="447"/>
      <c r="B355" s="187"/>
      <c r="C355" s="453" t="s">
        <v>875</v>
      </c>
      <c r="D355" s="453" t="s">
        <v>876</v>
      </c>
      <c r="E355" s="185" t="s">
        <v>168</v>
      </c>
      <c r="F355" s="454">
        <v>1346.63</v>
      </c>
      <c r="G355" s="447"/>
      <c r="H355" s="187"/>
    </row>
    <row r="356" spans="1:8" s="184" customFormat="1" ht="22.5" x14ac:dyDescent="0.2">
      <c r="A356" s="447"/>
      <c r="B356" s="187"/>
      <c r="C356" s="453" t="s">
        <v>2040</v>
      </c>
      <c r="D356" s="453" t="s">
        <v>2041</v>
      </c>
      <c r="E356" s="185" t="s">
        <v>168</v>
      </c>
      <c r="F356" s="454">
        <v>54.64</v>
      </c>
      <c r="G356" s="447"/>
      <c r="H356" s="187"/>
    </row>
    <row r="357" spans="1:8" s="184" customFormat="1" ht="22.5" x14ac:dyDescent="0.2">
      <c r="A357" s="447"/>
      <c r="B357" s="187"/>
      <c r="C357" s="453" t="s">
        <v>936</v>
      </c>
      <c r="D357" s="453" t="s">
        <v>2961</v>
      </c>
      <c r="E357" s="185" t="s">
        <v>168</v>
      </c>
      <c r="F357" s="454">
        <v>249.25</v>
      </c>
      <c r="G357" s="447"/>
      <c r="H357" s="187"/>
    </row>
    <row r="358" spans="1:8" s="184" customFormat="1" ht="16.899999999999999" customHeight="1" x14ac:dyDescent="0.2">
      <c r="A358" s="447"/>
      <c r="B358" s="187"/>
      <c r="C358" s="453" t="s">
        <v>954</v>
      </c>
      <c r="D358" s="453" t="s">
        <v>955</v>
      </c>
      <c r="E358" s="185" t="s">
        <v>168</v>
      </c>
      <c r="F358" s="454">
        <v>488.53</v>
      </c>
      <c r="G358" s="447"/>
      <c r="H358" s="187"/>
    </row>
    <row r="359" spans="1:8" s="184" customFormat="1" ht="16.899999999999999" customHeight="1" x14ac:dyDescent="0.2">
      <c r="A359" s="447"/>
      <c r="B359" s="187"/>
      <c r="C359" s="453" t="s">
        <v>1147</v>
      </c>
      <c r="D359" s="453" t="s">
        <v>1148</v>
      </c>
      <c r="E359" s="185" t="s">
        <v>168</v>
      </c>
      <c r="F359" s="454">
        <v>608.39</v>
      </c>
      <c r="G359" s="447"/>
      <c r="H359" s="187"/>
    </row>
    <row r="360" spans="1:8" s="184" customFormat="1" ht="16.899999999999999" customHeight="1" x14ac:dyDescent="0.2">
      <c r="A360" s="447"/>
      <c r="B360" s="187"/>
      <c r="C360" s="453" t="s">
        <v>880</v>
      </c>
      <c r="D360" s="453" t="s">
        <v>881</v>
      </c>
      <c r="E360" s="185" t="s">
        <v>168</v>
      </c>
      <c r="F360" s="454">
        <v>1825.15</v>
      </c>
      <c r="G360" s="447"/>
      <c r="H360" s="187"/>
    </row>
    <row r="361" spans="1:8" s="184" customFormat="1" ht="22.5" x14ac:dyDescent="0.2">
      <c r="A361" s="447"/>
      <c r="B361" s="187"/>
      <c r="C361" s="453" t="s">
        <v>2052</v>
      </c>
      <c r="D361" s="453" t="s">
        <v>3210</v>
      </c>
      <c r="E361" s="185" t="s">
        <v>168</v>
      </c>
      <c r="F361" s="454">
        <v>495.149</v>
      </c>
      <c r="G361" s="447"/>
      <c r="H361" s="187"/>
    </row>
    <row r="362" spans="1:8" s="184" customFormat="1" ht="16.899999999999999" customHeight="1" x14ac:dyDescent="0.2">
      <c r="A362" s="447"/>
      <c r="B362" s="187"/>
      <c r="C362" s="453" t="s">
        <v>1150</v>
      </c>
      <c r="D362" s="453" t="s">
        <v>2737</v>
      </c>
      <c r="E362" s="185" t="s">
        <v>168</v>
      </c>
      <c r="F362" s="454">
        <v>649.33600000000001</v>
      </c>
      <c r="G362" s="447"/>
      <c r="H362" s="187"/>
    </row>
    <row r="363" spans="1:8" s="184" customFormat="1" ht="16.899999999999999" customHeight="1" x14ac:dyDescent="0.2">
      <c r="A363" s="447"/>
      <c r="B363" s="187"/>
      <c r="C363" s="453" t="s">
        <v>2044</v>
      </c>
      <c r="D363" s="453" t="s">
        <v>3213</v>
      </c>
      <c r="E363" s="185" t="s">
        <v>168</v>
      </c>
      <c r="F363" s="454">
        <v>81.659000000000006</v>
      </c>
      <c r="G363" s="447"/>
      <c r="H363" s="187"/>
    </row>
    <row r="364" spans="1:8" s="184" customFormat="1" ht="16.899999999999999" customHeight="1" x14ac:dyDescent="0.2">
      <c r="A364" s="447"/>
      <c r="B364" s="187"/>
      <c r="C364" s="449" t="s">
        <v>3214</v>
      </c>
      <c r="D364" s="450" t="s">
        <v>1</v>
      </c>
      <c r="E364" s="451" t="s">
        <v>1</v>
      </c>
      <c r="F364" s="452">
        <v>16.367999999999999</v>
      </c>
      <c r="G364" s="447"/>
      <c r="H364" s="187"/>
    </row>
    <row r="365" spans="1:8" s="184" customFormat="1" ht="22.5" x14ac:dyDescent="0.2">
      <c r="A365" s="447"/>
      <c r="B365" s="187"/>
      <c r="C365" s="453" t="s">
        <v>1</v>
      </c>
      <c r="D365" s="453" t="s">
        <v>3215</v>
      </c>
      <c r="E365" s="185" t="s">
        <v>1</v>
      </c>
      <c r="F365" s="454">
        <v>0</v>
      </c>
      <c r="G365" s="447"/>
      <c r="H365" s="187"/>
    </row>
    <row r="366" spans="1:8" s="184" customFormat="1" ht="16.899999999999999" customHeight="1" x14ac:dyDescent="0.2">
      <c r="A366" s="447"/>
      <c r="B366" s="187"/>
      <c r="C366" s="453" t="s">
        <v>1</v>
      </c>
      <c r="D366" s="453" t="s">
        <v>3216</v>
      </c>
      <c r="E366" s="185" t="s">
        <v>1</v>
      </c>
      <c r="F366" s="454">
        <v>4.9020000000000001</v>
      </c>
      <c r="G366" s="447"/>
      <c r="H366" s="187"/>
    </row>
    <row r="367" spans="1:8" s="184" customFormat="1" ht="16.899999999999999" customHeight="1" x14ac:dyDescent="0.2">
      <c r="A367" s="447"/>
      <c r="B367" s="187"/>
      <c r="C367" s="453" t="s">
        <v>1</v>
      </c>
      <c r="D367" s="453" t="s">
        <v>3217</v>
      </c>
      <c r="E367" s="185" t="s">
        <v>1</v>
      </c>
      <c r="F367" s="454">
        <v>8.0640000000000001</v>
      </c>
      <c r="G367" s="447"/>
      <c r="H367" s="187"/>
    </row>
    <row r="368" spans="1:8" s="184" customFormat="1" ht="16.899999999999999" customHeight="1" x14ac:dyDescent="0.2">
      <c r="A368" s="447"/>
      <c r="B368" s="187"/>
      <c r="C368" s="453" t="s">
        <v>1</v>
      </c>
      <c r="D368" s="453" t="s">
        <v>3218</v>
      </c>
      <c r="E368" s="185" t="s">
        <v>1</v>
      </c>
      <c r="F368" s="454">
        <v>1.536</v>
      </c>
      <c r="G368" s="447"/>
      <c r="H368" s="187"/>
    </row>
    <row r="369" spans="1:8" s="184" customFormat="1" ht="16.899999999999999" customHeight="1" x14ac:dyDescent="0.2">
      <c r="A369" s="447"/>
      <c r="B369" s="187"/>
      <c r="C369" s="453" t="s">
        <v>1</v>
      </c>
      <c r="D369" s="453" t="s">
        <v>3219</v>
      </c>
      <c r="E369" s="185" t="s">
        <v>1</v>
      </c>
      <c r="F369" s="454">
        <v>1.8660000000000001</v>
      </c>
      <c r="G369" s="447"/>
      <c r="H369" s="187"/>
    </row>
    <row r="370" spans="1:8" s="184" customFormat="1" ht="16.899999999999999" customHeight="1" x14ac:dyDescent="0.2">
      <c r="A370" s="447"/>
      <c r="B370" s="187"/>
      <c r="C370" s="453" t="s">
        <v>3214</v>
      </c>
      <c r="D370" s="453" t="s">
        <v>2416</v>
      </c>
      <c r="E370" s="185" t="s">
        <v>1</v>
      </c>
      <c r="F370" s="454">
        <v>16.367999999999999</v>
      </c>
      <c r="G370" s="447"/>
      <c r="H370" s="187"/>
    </row>
    <row r="371" spans="1:8" s="184" customFormat="1" ht="16.899999999999999" customHeight="1" x14ac:dyDescent="0.2">
      <c r="A371" s="447"/>
      <c r="B371" s="187"/>
      <c r="C371" s="455" t="s">
        <v>2558</v>
      </c>
      <c r="D371" s="447"/>
      <c r="E371" s="447"/>
      <c r="F371" s="447"/>
      <c r="G371" s="447"/>
      <c r="H371" s="187"/>
    </row>
    <row r="372" spans="1:8" s="184" customFormat="1" ht="22.5" x14ac:dyDescent="0.2">
      <c r="A372" s="447"/>
      <c r="B372" s="187"/>
      <c r="C372" s="453" t="s">
        <v>2042</v>
      </c>
      <c r="D372" s="453" t="s">
        <v>2043</v>
      </c>
      <c r="E372" s="185" t="s">
        <v>168</v>
      </c>
      <c r="F372" s="454">
        <v>16.367999999999999</v>
      </c>
      <c r="G372" s="447"/>
      <c r="H372" s="187"/>
    </row>
    <row r="373" spans="1:8" s="184" customFormat="1" ht="16.899999999999999" customHeight="1" x14ac:dyDescent="0.2">
      <c r="A373" s="447"/>
      <c r="B373" s="187"/>
      <c r="C373" s="453" t="s">
        <v>2044</v>
      </c>
      <c r="D373" s="453" t="s">
        <v>3213</v>
      </c>
      <c r="E373" s="185" t="s">
        <v>168</v>
      </c>
      <c r="F373" s="454">
        <v>81.659000000000006</v>
      </c>
      <c r="G373" s="447"/>
      <c r="H373" s="187"/>
    </row>
    <row r="374" spans="1:8" s="184" customFormat="1" ht="16.899999999999999" customHeight="1" x14ac:dyDescent="0.2">
      <c r="A374" s="447"/>
      <c r="B374" s="187"/>
      <c r="C374" s="449" t="s">
        <v>3220</v>
      </c>
      <c r="D374" s="450" t="s">
        <v>1</v>
      </c>
      <c r="E374" s="451" t="s">
        <v>1</v>
      </c>
      <c r="F374" s="452">
        <v>318.91000000000003</v>
      </c>
      <c r="G374" s="447"/>
      <c r="H374" s="187"/>
    </row>
    <row r="375" spans="1:8" s="184" customFormat="1" ht="16.899999999999999" customHeight="1" x14ac:dyDescent="0.2">
      <c r="A375" s="447"/>
      <c r="B375" s="187"/>
      <c r="C375" s="453" t="s">
        <v>1</v>
      </c>
      <c r="D375" s="453" t="s">
        <v>3221</v>
      </c>
      <c r="E375" s="185" t="s">
        <v>1</v>
      </c>
      <c r="F375" s="454">
        <v>0</v>
      </c>
      <c r="G375" s="447"/>
      <c r="H375" s="187"/>
    </row>
    <row r="376" spans="1:8" s="184" customFormat="1" ht="16.899999999999999" customHeight="1" x14ac:dyDescent="0.2">
      <c r="A376" s="447"/>
      <c r="B376" s="187"/>
      <c r="C376" s="453" t="s">
        <v>1</v>
      </c>
      <c r="D376" s="453" t="s">
        <v>3222</v>
      </c>
      <c r="E376" s="185" t="s">
        <v>1</v>
      </c>
      <c r="F376" s="454">
        <v>318.91000000000003</v>
      </c>
      <c r="G376" s="447"/>
      <c r="H376" s="187"/>
    </row>
    <row r="377" spans="1:8" s="184" customFormat="1" ht="16.899999999999999" customHeight="1" x14ac:dyDescent="0.2">
      <c r="A377" s="447"/>
      <c r="B377" s="187"/>
      <c r="C377" s="453" t="s">
        <v>3220</v>
      </c>
      <c r="D377" s="453" t="s">
        <v>2416</v>
      </c>
      <c r="E377" s="185" t="s">
        <v>1</v>
      </c>
      <c r="F377" s="454">
        <v>318.91000000000003</v>
      </c>
      <c r="G377" s="447"/>
      <c r="H377" s="187"/>
    </row>
    <row r="378" spans="1:8" s="184" customFormat="1" ht="16.899999999999999" customHeight="1" x14ac:dyDescent="0.2">
      <c r="A378" s="447"/>
      <c r="B378" s="187"/>
      <c r="C378" s="455" t="s">
        <v>2558</v>
      </c>
      <c r="D378" s="447"/>
      <c r="E378" s="447"/>
      <c r="F378" s="447"/>
      <c r="G378" s="447"/>
      <c r="H378" s="187"/>
    </row>
    <row r="379" spans="1:8" s="184" customFormat="1" ht="16.899999999999999" customHeight="1" x14ac:dyDescent="0.2">
      <c r="A379" s="447"/>
      <c r="B379" s="187"/>
      <c r="C379" s="453" t="s">
        <v>2134</v>
      </c>
      <c r="D379" s="453" t="s">
        <v>2135</v>
      </c>
      <c r="E379" s="185" t="s">
        <v>168</v>
      </c>
      <c r="F379" s="454">
        <v>1912.9780000000001</v>
      </c>
      <c r="G379" s="447"/>
      <c r="H379" s="187"/>
    </row>
    <row r="380" spans="1:8" s="184" customFormat="1" ht="22.5" x14ac:dyDescent="0.2">
      <c r="A380" s="447"/>
      <c r="B380" s="187"/>
      <c r="C380" s="453" t="s">
        <v>2012</v>
      </c>
      <c r="D380" s="453" t="s">
        <v>2013</v>
      </c>
      <c r="E380" s="185" t="s">
        <v>219</v>
      </c>
      <c r="F380" s="454">
        <v>3.758</v>
      </c>
      <c r="G380" s="447"/>
      <c r="H380" s="187"/>
    </row>
    <row r="381" spans="1:8" s="184" customFormat="1" ht="22.5" x14ac:dyDescent="0.2">
      <c r="A381" s="447"/>
      <c r="B381" s="187"/>
      <c r="C381" s="453" t="s">
        <v>2018</v>
      </c>
      <c r="D381" s="453" t="s">
        <v>2019</v>
      </c>
      <c r="E381" s="185" t="s">
        <v>168</v>
      </c>
      <c r="F381" s="454">
        <v>485.44</v>
      </c>
      <c r="G381" s="447"/>
      <c r="H381" s="187"/>
    </row>
    <row r="382" spans="1:8" s="184" customFormat="1" ht="16.899999999999999" customHeight="1" x14ac:dyDescent="0.2">
      <c r="A382" s="447"/>
      <c r="B382" s="187"/>
      <c r="C382" s="453" t="s">
        <v>946</v>
      </c>
      <c r="D382" s="453" t="s">
        <v>947</v>
      </c>
      <c r="E382" s="185" t="s">
        <v>168</v>
      </c>
      <c r="F382" s="454">
        <v>1805.51</v>
      </c>
      <c r="G382" s="447"/>
      <c r="H382" s="187"/>
    </row>
    <row r="383" spans="1:8" s="184" customFormat="1" ht="16.899999999999999" customHeight="1" x14ac:dyDescent="0.2">
      <c r="A383" s="447"/>
      <c r="B383" s="187"/>
      <c r="C383" s="453" t="s">
        <v>954</v>
      </c>
      <c r="D383" s="453" t="s">
        <v>955</v>
      </c>
      <c r="E383" s="185" t="s">
        <v>168</v>
      </c>
      <c r="F383" s="454">
        <v>488.53</v>
      </c>
      <c r="G383" s="447"/>
      <c r="H383" s="187"/>
    </row>
    <row r="384" spans="1:8" s="184" customFormat="1" ht="16.899999999999999" customHeight="1" x14ac:dyDescent="0.2">
      <c r="A384" s="447"/>
      <c r="B384" s="187"/>
      <c r="C384" s="453" t="s">
        <v>1168</v>
      </c>
      <c r="D384" s="453" t="s">
        <v>1169</v>
      </c>
      <c r="E384" s="185" t="s">
        <v>168</v>
      </c>
      <c r="F384" s="454">
        <v>1248.67</v>
      </c>
      <c r="G384" s="447"/>
      <c r="H384" s="187"/>
    </row>
    <row r="385" spans="1:8" s="184" customFormat="1" ht="16.899999999999999" customHeight="1" x14ac:dyDescent="0.2">
      <c r="A385" s="447"/>
      <c r="B385" s="187"/>
      <c r="C385" s="453" t="s">
        <v>880</v>
      </c>
      <c r="D385" s="453" t="s">
        <v>881</v>
      </c>
      <c r="E385" s="185" t="s">
        <v>168</v>
      </c>
      <c r="F385" s="454">
        <v>1825.15</v>
      </c>
      <c r="G385" s="447"/>
      <c r="H385" s="187"/>
    </row>
    <row r="386" spans="1:8" s="184" customFormat="1" ht="16.899999999999999" customHeight="1" x14ac:dyDescent="0.2">
      <c r="A386" s="447"/>
      <c r="B386" s="187"/>
      <c r="C386" s="453" t="s">
        <v>948</v>
      </c>
      <c r="D386" s="453" t="s">
        <v>949</v>
      </c>
      <c r="E386" s="185" t="s">
        <v>168</v>
      </c>
      <c r="F386" s="454">
        <v>2076.337</v>
      </c>
      <c r="G386" s="447"/>
      <c r="H386" s="187"/>
    </row>
    <row r="387" spans="1:8" s="184" customFormat="1" ht="22.5" x14ac:dyDescent="0.2">
      <c r="A387" s="447"/>
      <c r="B387" s="187"/>
      <c r="C387" s="453" t="s">
        <v>2052</v>
      </c>
      <c r="D387" s="453" t="s">
        <v>3210</v>
      </c>
      <c r="E387" s="185" t="s">
        <v>168</v>
      </c>
      <c r="F387" s="454">
        <v>495.149</v>
      </c>
      <c r="G387" s="447"/>
      <c r="H387" s="187"/>
    </row>
    <row r="388" spans="1:8" s="184" customFormat="1" ht="16.899999999999999" customHeight="1" x14ac:dyDescent="0.2">
      <c r="A388" s="447"/>
      <c r="B388" s="187"/>
      <c r="C388" s="453" t="s">
        <v>1171</v>
      </c>
      <c r="D388" s="453" t="s">
        <v>2966</v>
      </c>
      <c r="E388" s="185" t="s">
        <v>168</v>
      </c>
      <c r="F388" s="454">
        <v>1273.643</v>
      </c>
      <c r="G388" s="447"/>
      <c r="H388" s="187"/>
    </row>
    <row r="389" spans="1:8" s="184" customFormat="1" ht="16.899999999999999" customHeight="1" x14ac:dyDescent="0.2">
      <c r="A389" s="447"/>
      <c r="B389" s="187"/>
      <c r="C389" s="449" t="s">
        <v>3223</v>
      </c>
      <c r="D389" s="450" t="s">
        <v>1</v>
      </c>
      <c r="E389" s="451" t="s">
        <v>1</v>
      </c>
      <c r="F389" s="452">
        <v>3.09</v>
      </c>
      <c r="G389" s="447"/>
      <c r="H389" s="187"/>
    </row>
    <row r="390" spans="1:8" s="184" customFormat="1" ht="16.899999999999999" customHeight="1" x14ac:dyDescent="0.2">
      <c r="A390" s="447"/>
      <c r="B390" s="187"/>
      <c r="C390" s="453" t="s">
        <v>1</v>
      </c>
      <c r="D390" s="453" t="s">
        <v>3224</v>
      </c>
      <c r="E390" s="185" t="s">
        <v>1</v>
      </c>
      <c r="F390" s="454">
        <v>0</v>
      </c>
      <c r="G390" s="447"/>
      <c r="H390" s="187"/>
    </row>
    <row r="391" spans="1:8" s="184" customFormat="1" ht="16.899999999999999" customHeight="1" x14ac:dyDescent="0.2">
      <c r="A391" s="447"/>
      <c r="B391" s="187"/>
      <c r="C391" s="453" t="s">
        <v>1</v>
      </c>
      <c r="D391" s="453" t="s">
        <v>3225</v>
      </c>
      <c r="E391" s="185" t="s">
        <v>1</v>
      </c>
      <c r="F391" s="454">
        <v>3.09</v>
      </c>
      <c r="G391" s="447"/>
      <c r="H391" s="187"/>
    </row>
    <row r="392" spans="1:8" s="184" customFormat="1" ht="16.899999999999999" customHeight="1" x14ac:dyDescent="0.2">
      <c r="A392" s="447"/>
      <c r="B392" s="187"/>
      <c r="C392" s="453" t="s">
        <v>3223</v>
      </c>
      <c r="D392" s="453" t="s">
        <v>2416</v>
      </c>
      <c r="E392" s="185" t="s">
        <v>1</v>
      </c>
      <c r="F392" s="454">
        <v>3.09</v>
      </c>
      <c r="G392" s="447"/>
      <c r="H392" s="187"/>
    </row>
    <row r="393" spans="1:8" s="184" customFormat="1" ht="16.899999999999999" customHeight="1" x14ac:dyDescent="0.2">
      <c r="A393" s="447"/>
      <c r="B393" s="187"/>
      <c r="C393" s="455" t="s">
        <v>2558</v>
      </c>
      <c r="D393" s="447"/>
      <c r="E393" s="447"/>
      <c r="F393" s="447"/>
      <c r="G393" s="447"/>
      <c r="H393" s="187"/>
    </row>
    <row r="394" spans="1:8" s="184" customFormat="1" ht="16.899999999999999" customHeight="1" x14ac:dyDescent="0.2">
      <c r="A394" s="447"/>
      <c r="B394" s="187"/>
      <c r="C394" s="453" t="s">
        <v>2134</v>
      </c>
      <c r="D394" s="453" t="s">
        <v>2135</v>
      </c>
      <c r="E394" s="185" t="s">
        <v>168</v>
      </c>
      <c r="F394" s="454">
        <v>1912.9780000000001</v>
      </c>
      <c r="G394" s="447"/>
      <c r="H394" s="187"/>
    </row>
    <row r="395" spans="1:8" s="184" customFormat="1" ht="22.5" x14ac:dyDescent="0.2">
      <c r="A395" s="447"/>
      <c r="B395" s="187"/>
      <c r="C395" s="453" t="s">
        <v>2012</v>
      </c>
      <c r="D395" s="453" t="s">
        <v>2013</v>
      </c>
      <c r="E395" s="185" t="s">
        <v>219</v>
      </c>
      <c r="F395" s="454">
        <v>3.758</v>
      </c>
      <c r="G395" s="447"/>
      <c r="H395" s="187"/>
    </row>
    <row r="396" spans="1:8" s="184" customFormat="1" ht="22.5" x14ac:dyDescent="0.2">
      <c r="A396" s="447"/>
      <c r="B396" s="187"/>
      <c r="C396" s="453" t="s">
        <v>2016</v>
      </c>
      <c r="D396" s="453" t="s">
        <v>2017</v>
      </c>
      <c r="E396" s="185" t="s">
        <v>168</v>
      </c>
      <c r="F396" s="454">
        <v>1374.71</v>
      </c>
      <c r="G396" s="447"/>
      <c r="H396" s="187"/>
    </row>
    <row r="397" spans="1:8" s="184" customFormat="1" ht="16.899999999999999" customHeight="1" x14ac:dyDescent="0.2">
      <c r="A397" s="447"/>
      <c r="B397" s="187"/>
      <c r="C397" s="453" t="s">
        <v>875</v>
      </c>
      <c r="D397" s="453" t="s">
        <v>876</v>
      </c>
      <c r="E397" s="185" t="s">
        <v>168</v>
      </c>
      <c r="F397" s="454">
        <v>1346.63</v>
      </c>
      <c r="G397" s="447"/>
      <c r="H397" s="187"/>
    </row>
    <row r="398" spans="1:8" s="184" customFormat="1" ht="16.899999999999999" customHeight="1" x14ac:dyDescent="0.2">
      <c r="A398" s="447"/>
      <c r="B398" s="187"/>
      <c r="C398" s="453" t="s">
        <v>946</v>
      </c>
      <c r="D398" s="453" t="s">
        <v>947</v>
      </c>
      <c r="E398" s="185" t="s">
        <v>168</v>
      </c>
      <c r="F398" s="454">
        <v>1805.51</v>
      </c>
      <c r="G398" s="447"/>
      <c r="H398" s="187"/>
    </row>
    <row r="399" spans="1:8" s="184" customFormat="1" ht="16.899999999999999" customHeight="1" x14ac:dyDescent="0.2">
      <c r="A399" s="447"/>
      <c r="B399" s="187"/>
      <c r="C399" s="453" t="s">
        <v>954</v>
      </c>
      <c r="D399" s="453" t="s">
        <v>955</v>
      </c>
      <c r="E399" s="185" t="s">
        <v>168</v>
      </c>
      <c r="F399" s="454">
        <v>488.53</v>
      </c>
      <c r="G399" s="447"/>
      <c r="H399" s="187"/>
    </row>
    <row r="400" spans="1:8" s="184" customFormat="1" ht="16.899999999999999" customHeight="1" x14ac:dyDescent="0.2">
      <c r="A400" s="447"/>
      <c r="B400" s="187"/>
      <c r="C400" s="453" t="s">
        <v>2123</v>
      </c>
      <c r="D400" s="453" t="s">
        <v>3226</v>
      </c>
      <c r="E400" s="185" t="s">
        <v>168</v>
      </c>
      <c r="F400" s="454">
        <v>3.09</v>
      </c>
      <c r="G400" s="447"/>
      <c r="H400" s="187"/>
    </row>
    <row r="401" spans="1:8" s="184" customFormat="1" ht="16.899999999999999" customHeight="1" x14ac:dyDescent="0.2">
      <c r="A401" s="447"/>
      <c r="B401" s="187"/>
      <c r="C401" s="453" t="s">
        <v>948</v>
      </c>
      <c r="D401" s="453" t="s">
        <v>949</v>
      </c>
      <c r="E401" s="185" t="s">
        <v>168</v>
      </c>
      <c r="F401" s="454">
        <v>2076.337</v>
      </c>
      <c r="G401" s="447"/>
      <c r="H401" s="187"/>
    </row>
    <row r="402" spans="1:8" s="184" customFormat="1" ht="22.5" x14ac:dyDescent="0.2">
      <c r="A402" s="447"/>
      <c r="B402" s="187"/>
      <c r="C402" s="453" t="s">
        <v>341</v>
      </c>
      <c r="D402" s="453" t="s">
        <v>2650</v>
      </c>
      <c r="E402" s="185" t="s">
        <v>168</v>
      </c>
      <c r="F402" s="454">
        <v>3.399</v>
      </c>
      <c r="G402" s="447"/>
      <c r="H402" s="187"/>
    </row>
    <row r="403" spans="1:8" s="184" customFormat="1" ht="16.899999999999999" customHeight="1" x14ac:dyDescent="0.2">
      <c r="A403" s="447"/>
      <c r="B403" s="187"/>
      <c r="C403" s="449" t="s">
        <v>3227</v>
      </c>
      <c r="D403" s="450" t="s">
        <v>1</v>
      </c>
      <c r="E403" s="451" t="s">
        <v>1</v>
      </c>
      <c r="F403" s="452">
        <v>247.25</v>
      </c>
      <c r="G403" s="447"/>
      <c r="H403" s="187"/>
    </row>
    <row r="404" spans="1:8" s="184" customFormat="1" ht="16.899999999999999" customHeight="1" x14ac:dyDescent="0.2">
      <c r="A404" s="447"/>
      <c r="B404" s="187"/>
      <c r="C404" s="453" t="s">
        <v>1</v>
      </c>
      <c r="D404" s="453" t="s">
        <v>3070</v>
      </c>
      <c r="E404" s="185" t="s">
        <v>1</v>
      </c>
      <c r="F404" s="454">
        <v>0</v>
      </c>
      <c r="G404" s="447"/>
      <c r="H404" s="187"/>
    </row>
    <row r="405" spans="1:8" s="184" customFormat="1" ht="16.899999999999999" customHeight="1" x14ac:dyDescent="0.2">
      <c r="A405" s="447"/>
      <c r="B405" s="187"/>
      <c r="C405" s="453" t="s">
        <v>1</v>
      </c>
      <c r="D405" s="453" t="s">
        <v>3228</v>
      </c>
      <c r="E405" s="185" t="s">
        <v>1</v>
      </c>
      <c r="F405" s="454">
        <v>215.34</v>
      </c>
      <c r="G405" s="447"/>
      <c r="H405" s="187"/>
    </row>
    <row r="406" spans="1:8" s="184" customFormat="1" ht="16.899999999999999" customHeight="1" x14ac:dyDescent="0.2">
      <c r="A406" s="447"/>
      <c r="B406" s="187"/>
      <c r="C406" s="453" t="s">
        <v>1</v>
      </c>
      <c r="D406" s="453" t="s">
        <v>3229</v>
      </c>
      <c r="E406" s="185" t="s">
        <v>1</v>
      </c>
      <c r="F406" s="454">
        <v>31.91</v>
      </c>
      <c r="G406" s="447"/>
      <c r="H406" s="187"/>
    </row>
    <row r="407" spans="1:8" s="184" customFormat="1" ht="16.899999999999999" customHeight="1" x14ac:dyDescent="0.2">
      <c r="A407" s="447"/>
      <c r="B407" s="187"/>
      <c r="C407" s="453" t="s">
        <v>3227</v>
      </c>
      <c r="D407" s="453" t="s">
        <v>2416</v>
      </c>
      <c r="E407" s="185" t="s">
        <v>1</v>
      </c>
      <c r="F407" s="454">
        <v>247.25</v>
      </c>
      <c r="G407" s="447"/>
      <c r="H407" s="187"/>
    </row>
    <row r="408" spans="1:8" s="184" customFormat="1" ht="16.899999999999999" customHeight="1" x14ac:dyDescent="0.2">
      <c r="A408" s="447"/>
      <c r="B408" s="187"/>
      <c r="C408" s="455" t="s">
        <v>2558</v>
      </c>
      <c r="D408" s="447"/>
      <c r="E408" s="447"/>
      <c r="F408" s="447"/>
      <c r="G408" s="447"/>
      <c r="H408" s="187"/>
    </row>
    <row r="409" spans="1:8" s="184" customFormat="1" ht="16.899999999999999" customHeight="1" x14ac:dyDescent="0.2">
      <c r="A409" s="447"/>
      <c r="B409" s="187"/>
      <c r="C409" s="453" t="s">
        <v>2134</v>
      </c>
      <c r="D409" s="453" t="s">
        <v>2135</v>
      </c>
      <c r="E409" s="185" t="s">
        <v>168</v>
      </c>
      <c r="F409" s="454">
        <v>1912.9780000000001</v>
      </c>
      <c r="G409" s="447"/>
      <c r="H409" s="187"/>
    </row>
    <row r="410" spans="1:8" s="184" customFormat="1" ht="22.5" x14ac:dyDescent="0.2">
      <c r="A410" s="447"/>
      <c r="B410" s="187"/>
      <c r="C410" s="453" t="s">
        <v>2012</v>
      </c>
      <c r="D410" s="453" t="s">
        <v>2013</v>
      </c>
      <c r="E410" s="185" t="s">
        <v>219</v>
      </c>
      <c r="F410" s="454">
        <v>3.758</v>
      </c>
      <c r="G410" s="447"/>
      <c r="H410" s="187"/>
    </row>
    <row r="411" spans="1:8" s="184" customFormat="1" ht="22.5" x14ac:dyDescent="0.2">
      <c r="A411" s="447"/>
      <c r="B411" s="187"/>
      <c r="C411" s="453" t="s">
        <v>2016</v>
      </c>
      <c r="D411" s="453" t="s">
        <v>2017</v>
      </c>
      <c r="E411" s="185" t="s">
        <v>168</v>
      </c>
      <c r="F411" s="454">
        <v>1374.71</v>
      </c>
      <c r="G411" s="447"/>
      <c r="H411" s="187"/>
    </row>
    <row r="412" spans="1:8" s="184" customFormat="1" ht="16.899999999999999" customHeight="1" x14ac:dyDescent="0.2">
      <c r="A412" s="447"/>
      <c r="B412" s="187"/>
      <c r="C412" s="453" t="s">
        <v>875</v>
      </c>
      <c r="D412" s="453" t="s">
        <v>876</v>
      </c>
      <c r="E412" s="185" t="s">
        <v>168</v>
      </c>
      <c r="F412" s="454">
        <v>1346.63</v>
      </c>
      <c r="G412" s="447"/>
      <c r="H412" s="187"/>
    </row>
    <row r="413" spans="1:8" s="184" customFormat="1" ht="16.899999999999999" customHeight="1" x14ac:dyDescent="0.2">
      <c r="A413" s="447"/>
      <c r="B413" s="187"/>
      <c r="C413" s="453" t="s">
        <v>946</v>
      </c>
      <c r="D413" s="453" t="s">
        <v>947</v>
      </c>
      <c r="E413" s="185" t="s">
        <v>168</v>
      </c>
      <c r="F413" s="454">
        <v>1805.51</v>
      </c>
      <c r="G413" s="447"/>
      <c r="H413" s="187"/>
    </row>
    <row r="414" spans="1:8" s="184" customFormat="1" ht="16.899999999999999" customHeight="1" x14ac:dyDescent="0.2">
      <c r="A414" s="447"/>
      <c r="B414" s="187"/>
      <c r="C414" s="453" t="s">
        <v>950</v>
      </c>
      <c r="D414" s="453" t="s">
        <v>951</v>
      </c>
      <c r="E414" s="185" t="s">
        <v>168</v>
      </c>
      <c r="F414" s="454">
        <v>1371.62</v>
      </c>
      <c r="G414" s="447"/>
      <c r="H414" s="187"/>
    </row>
    <row r="415" spans="1:8" s="184" customFormat="1" ht="16.899999999999999" customHeight="1" x14ac:dyDescent="0.2">
      <c r="A415" s="447"/>
      <c r="B415" s="187"/>
      <c r="C415" s="453" t="s">
        <v>1147</v>
      </c>
      <c r="D415" s="453" t="s">
        <v>1148</v>
      </c>
      <c r="E415" s="185" t="s">
        <v>168</v>
      </c>
      <c r="F415" s="454">
        <v>608.39</v>
      </c>
      <c r="G415" s="447"/>
      <c r="H415" s="187"/>
    </row>
    <row r="416" spans="1:8" s="184" customFormat="1" ht="16.899999999999999" customHeight="1" x14ac:dyDescent="0.2">
      <c r="A416" s="447"/>
      <c r="B416" s="187"/>
      <c r="C416" s="453" t="s">
        <v>880</v>
      </c>
      <c r="D416" s="453" t="s">
        <v>881</v>
      </c>
      <c r="E416" s="185" t="s">
        <v>168</v>
      </c>
      <c r="F416" s="454">
        <v>1825.15</v>
      </c>
      <c r="G416" s="447"/>
      <c r="H416" s="187"/>
    </row>
    <row r="417" spans="1:8" s="184" customFormat="1" ht="16.899999999999999" customHeight="1" x14ac:dyDescent="0.2">
      <c r="A417" s="447"/>
      <c r="B417" s="187"/>
      <c r="C417" s="453" t="s">
        <v>948</v>
      </c>
      <c r="D417" s="453" t="s">
        <v>949</v>
      </c>
      <c r="E417" s="185" t="s">
        <v>168</v>
      </c>
      <c r="F417" s="454">
        <v>2076.337</v>
      </c>
      <c r="G417" s="447"/>
      <c r="H417" s="187"/>
    </row>
    <row r="418" spans="1:8" s="184" customFormat="1" ht="16.899999999999999" customHeight="1" x14ac:dyDescent="0.2">
      <c r="A418" s="447"/>
      <c r="B418" s="187"/>
      <c r="C418" s="453" t="s">
        <v>1150</v>
      </c>
      <c r="D418" s="453" t="s">
        <v>2737</v>
      </c>
      <c r="E418" s="185" t="s">
        <v>168</v>
      </c>
      <c r="F418" s="454">
        <v>649.33600000000001</v>
      </c>
      <c r="G418" s="447"/>
      <c r="H418" s="187"/>
    </row>
    <row r="419" spans="1:8" s="184" customFormat="1" ht="16.899999999999999" customHeight="1" x14ac:dyDescent="0.2">
      <c r="A419" s="447"/>
      <c r="B419" s="187"/>
      <c r="C419" s="453" t="s">
        <v>952</v>
      </c>
      <c r="D419" s="453" t="s">
        <v>2970</v>
      </c>
      <c r="E419" s="185" t="s">
        <v>168</v>
      </c>
      <c r="F419" s="454">
        <v>1399.0519999999999</v>
      </c>
      <c r="G419" s="447"/>
      <c r="H419" s="187"/>
    </row>
    <row r="420" spans="1:8" s="184" customFormat="1" ht="16.899999999999999" customHeight="1" x14ac:dyDescent="0.2">
      <c r="A420" s="447"/>
      <c r="B420" s="187"/>
      <c r="C420" s="449" t="s">
        <v>3230</v>
      </c>
      <c r="D420" s="450" t="s">
        <v>1</v>
      </c>
      <c r="E420" s="451" t="s">
        <v>1</v>
      </c>
      <c r="F420" s="452">
        <v>194.61</v>
      </c>
      <c r="G420" s="447"/>
      <c r="H420" s="187"/>
    </row>
    <row r="421" spans="1:8" s="184" customFormat="1" ht="16.899999999999999" customHeight="1" x14ac:dyDescent="0.2">
      <c r="A421" s="447"/>
      <c r="B421" s="187"/>
      <c r="C421" s="453" t="s">
        <v>1</v>
      </c>
      <c r="D421" s="453" t="s">
        <v>3072</v>
      </c>
      <c r="E421" s="185" t="s">
        <v>1</v>
      </c>
      <c r="F421" s="454">
        <v>0</v>
      </c>
      <c r="G421" s="447"/>
      <c r="H421" s="187"/>
    </row>
    <row r="422" spans="1:8" s="184" customFormat="1" ht="16.899999999999999" customHeight="1" x14ac:dyDescent="0.2">
      <c r="A422" s="447"/>
      <c r="B422" s="187"/>
      <c r="C422" s="453" t="s">
        <v>1</v>
      </c>
      <c r="D422" s="453" t="s">
        <v>3231</v>
      </c>
      <c r="E422" s="185" t="s">
        <v>1</v>
      </c>
      <c r="F422" s="454">
        <v>194.61</v>
      </c>
      <c r="G422" s="447"/>
      <c r="H422" s="187"/>
    </row>
    <row r="423" spans="1:8" s="184" customFormat="1" ht="16.899999999999999" customHeight="1" x14ac:dyDescent="0.2">
      <c r="A423" s="447"/>
      <c r="B423" s="187"/>
      <c r="C423" s="453" t="s">
        <v>3230</v>
      </c>
      <c r="D423" s="453" t="s">
        <v>2416</v>
      </c>
      <c r="E423" s="185" t="s">
        <v>1</v>
      </c>
      <c r="F423" s="454">
        <v>194.61</v>
      </c>
      <c r="G423" s="447"/>
      <c r="H423" s="187"/>
    </row>
    <row r="424" spans="1:8" s="184" customFormat="1" ht="16.899999999999999" customHeight="1" x14ac:dyDescent="0.2">
      <c r="A424" s="447"/>
      <c r="B424" s="187"/>
      <c r="C424" s="455" t="s">
        <v>2558</v>
      </c>
      <c r="D424" s="447"/>
      <c r="E424" s="447"/>
      <c r="F424" s="447"/>
      <c r="G424" s="447"/>
      <c r="H424" s="187"/>
    </row>
    <row r="425" spans="1:8" s="184" customFormat="1" ht="16.899999999999999" customHeight="1" x14ac:dyDescent="0.2">
      <c r="A425" s="447"/>
      <c r="B425" s="187"/>
      <c r="C425" s="453" t="s">
        <v>2134</v>
      </c>
      <c r="D425" s="453" t="s">
        <v>2135</v>
      </c>
      <c r="E425" s="185" t="s">
        <v>168</v>
      </c>
      <c r="F425" s="454">
        <v>1912.9780000000001</v>
      </c>
      <c r="G425" s="447"/>
      <c r="H425" s="187"/>
    </row>
    <row r="426" spans="1:8" s="184" customFormat="1" ht="22.5" x14ac:dyDescent="0.2">
      <c r="A426" s="447"/>
      <c r="B426" s="187"/>
      <c r="C426" s="453" t="s">
        <v>2012</v>
      </c>
      <c r="D426" s="453" t="s">
        <v>2013</v>
      </c>
      <c r="E426" s="185" t="s">
        <v>219</v>
      </c>
      <c r="F426" s="454">
        <v>3.758</v>
      </c>
      <c r="G426" s="447"/>
      <c r="H426" s="187"/>
    </row>
    <row r="427" spans="1:8" s="184" customFormat="1" ht="22.5" x14ac:dyDescent="0.2">
      <c r="A427" s="447"/>
      <c r="B427" s="187"/>
      <c r="C427" s="453" t="s">
        <v>2016</v>
      </c>
      <c r="D427" s="453" t="s">
        <v>2017</v>
      </c>
      <c r="E427" s="185" t="s">
        <v>168</v>
      </c>
      <c r="F427" s="454">
        <v>1374.71</v>
      </c>
      <c r="G427" s="447"/>
      <c r="H427" s="187"/>
    </row>
    <row r="428" spans="1:8" s="184" customFormat="1" ht="22.5" x14ac:dyDescent="0.2">
      <c r="A428" s="447"/>
      <c r="B428" s="187"/>
      <c r="C428" s="453" t="s">
        <v>936</v>
      </c>
      <c r="D428" s="453" t="s">
        <v>2961</v>
      </c>
      <c r="E428" s="185" t="s">
        <v>168</v>
      </c>
      <c r="F428" s="454">
        <v>249.25</v>
      </c>
      <c r="G428" s="447"/>
      <c r="H428" s="187"/>
    </row>
    <row r="429" spans="1:8" s="184" customFormat="1" ht="16.899999999999999" customHeight="1" x14ac:dyDescent="0.2">
      <c r="A429" s="447"/>
      <c r="B429" s="187"/>
      <c r="C429" s="453" t="s">
        <v>946</v>
      </c>
      <c r="D429" s="453" t="s">
        <v>947</v>
      </c>
      <c r="E429" s="185" t="s">
        <v>168</v>
      </c>
      <c r="F429" s="454">
        <v>1805.51</v>
      </c>
      <c r="G429" s="447"/>
      <c r="H429" s="187"/>
    </row>
    <row r="430" spans="1:8" s="184" customFormat="1" ht="16.899999999999999" customHeight="1" x14ac:dyDescent="0.2">
      <c r="A430" s="447"/>
      <c r="B430" s="187"/>
      <c r="C430" s="453" t="s">
        <v>950</v>
      </c>
      <c r="D430" s="453" t="s">
        <v>951</v>
      </c>
      <c r="E430" s="185" t="s">
        <v>168</v>
      </c>
      <c r="F430" s="454">
        <v>1371.62</v>
      </c>
      <c r="G430" s="447"/>
      <c r="H430" s="187"/>
    </row>
    <row r="431" spans="1:8" s="184" customFormat="1" ht="16.899999999999999" customHeight="1" x14ac:dyDescent="0.2">
      <c r="A431" s="447"/>
      <c r="B431" s="187"/>
      <c r="C431" s="453" t="s">
        <v>1147</v>
      </c>
      <c r="D431" s="453" t="s">
        <v>1148</v>
      </c>
      <c r="E431" s="185" t="s">
        <v>168</v>
      </c>
      <c r="F431" s="454">
        <v>608.39</v>
      </c>
      <c r="G431" s="447"/>
      <c r="H431" s="187"/>
    </row>
    <row r="432" spans="1:8" s="184" customFormat="1" ht="16.899999999999999" customHeight="1" x14ac:dyDescent="0.2">
      <c r="A432" s="447"/>
      <c r="B432" s="187"/>
      <c r="C432" s="453" t="s">
        <v>880</v>
      </c>
      <c r="D432" s="453" t="s">
        <v>881</v>
      </c>
      <c r="E432" s="185" t="s">
        <v>168</v>
      </c>
      <c r="F432" s="454">
        <v>1825.15</v>
      </c>
      <c r="G432" s="447"/>
      <c r="H432" s="187"/>
    </row>
    <row r="433" spans="1:8" s="184" customFormat="1" ht="16.899999999999999" customHeight="1" x14ac:dyDescent="0.2">
      <c r="A433" s="447"/>
      <c r="B433" s="187"/>
      <c r="C433" s="453" t="s">
        <v>948</v>
      </c>
      <c r="D433" s="453" t="s">
        <v>949</v>
      </c>
      <c r="E433" s="185" t="s">
        <v>168</v>
      </c>
      <c r="F433" s="454">
        <v>2076.337</v>
      </c>
      <c r="G433" s="447"/>
      <c r="H433" s="187"/>
    </row>
    <row r="434" spans="1:8" s="184" customFormat="1" ht="16.899999999999999" customHeight="1" x14ac:dyDescent="0.2">
      <c r="A434" s="447"/>
      <c r="B434" s="187"/>
      <c r="C434" s="453" t="s">
        <v>1150</v>
      </c>
      <c r="D434" s="453" t="s">
        <v>2737</v>
      </c>
      <c r="E434" s="185" t="s">
        <v>168</v>
      </c>
      <c r="F434" s="454">
        <v>649.33600000000001</v>
      </c>
      <c r="G434" s="447"/>
      <c r="H434" s="187"/>
    </row>
    <row r="435" spans="1:8" s="184" customFormat="1" ht="16.899999999999999" customHeight="1" x14ac:dyDescent="0.2">
      <c r="A435" s="447"/>
      <c r="B435" s="187"/>
      <c r="C435" s="453" t="s">
        <v>952</v>
      </c>
      <c r="D435" s="453" t="s">
        <v>2970</v>
      </c>
      <c r="E435" s="185" t="s">
        <v>168</v>
      </c>
      <c r="F435" s="454">
        <v>1399.0519999999999</v>
      </c>
      <c r="G435" s="447"/>
      <c r="H435" s="187"/>
    </row>
    <row r="436" spans="1:8" s="184" customFormat="1" ht="16.899999999999999" customHeight="1" x14ac:dyDescent="0.2">
      <c r="A436" s="447"/>
      <c r="B436" s="187"/>
      <c r="C436" s="449" t="s">
        <v>2977</v>
      </c>
      <c r="D436" s="450" t="s">
        <v>1</v>
      </c>
      <c r="E436" s="451" t="s">
        <v>1</v>
      </c>
      <c r="F436" s="452">
        <v>929.76</v>
      </c>
      <c r="G436" s="447"/>
      <c r="H436" s="187"/>
    </row>
    <row r="437" spans="1:8" s="184" customFormat="1" ht="16.899999999999999" customHeight="1" x14ac:dyDescent="0.2">
      <c r="A437" s="447"/>
      <c r="B437" s="187"/>
      <c r="C437" s="453" t="s">
        <v>1</v>
      </c>
      <c r="D437" s="453" t="s">
        <v>2978</v>
      </c>
      <c r="E437" s="185" t="s">
        <v>1</v>
      </c>
      <c r="F437" s="454">
        <v>0</v>
      </c>
      <c r="G437" s="447"/>
      <c r="H437" s="187"/>
    </row>
    <row r="438" spans="1:8" s="184" customFormat="1" ht="16.899999999999999" customHeight="1" x14ac:dyDescent="0.2">
      <c r="A438" s="447"/>
      <c r="B438" s="187"/>
      <c r="C438" s="453" t="s">
        <v>1</v>
      </c>
      <c r="D438" s="453" t="s">
        <v>3232</v>
      </c>
      <c r="E438" s="185" t="s">
        <v>1</v>
      </c>
      <c r="F438" s="454">
        <v>929.76</v>
      </c>
      <c r="G438" s="447"/>
      <c r="H438" s="187"/>
    </row>
    <row r="439" spans="1:8" s="184" customFormat="1" ht="16.899999999999999" customHeight="1" x14ac:dyDescent="0.2">
      <c r="A439" s="447"/>
      <c r="B439" s="187"/>
      <c r="C439" s="453" t="s">
        <v>2977</v>
      </c>
      <c r="D439" s="453" t="s">
        <v>2416</v>
      </c>
      <c r="E439" s="185" t="s">
        <v>1</v>
      </c>
      <c r="F439" s="454">
        <v>929.76</v>
      </c>
      <c r="G439" s="447"/>
      <c r="H439" s="187"/>
    </row>
    <row r="440" spans="1:8" s="184" customFormat="1" ht="16.899999999999999" customHeight="1" x14ac:dyDescent="0.2">
      <c r="A440" s="447"/>
      <c r="B440" s="187"/>
      <c r="C440" s="455" t="s">
        <v>2558</v>
      </c>
      <c r="D440" s="447"/>
      <c r="E440" s="447"/>
      <c r="F440" s="447"/>
      <c r="G440" s="447"/>
      <c r="H440" s="187"/>
    </row>
    <row r="441" spans="1:8" s="184" customFormat="1" ht="16.899999999999999" customHeight="1" x14ac:dyDescent="0.2">
      <c r="A441" s="447"/>
      <c r="B441" s="187"/>
      <c r="C441" s="453" t="s">
        <v>2134</v>
      </c>
      <c r="D441" s="453" t="s">
        <v>2135</v>
      </c>
      <c r="E441" s="185" t="s">
        <v>168</v>
      </c>
      <c r="F441" s="454">
        <v>1912.9780000000001</v>
      </c>
      <c r="G441" s="447"/>
      <c r="H441" s="187"/>
    </row>
    <row r="442" spans="1:8" s="184" customFormat="1" ht="22.5" x14ac:dyDescent="0.2">
      <c r="A442" s="447"/>
      <c r="B442" s="187"/>
      <c r="C442" s="453" t="s">
        <v>2012</v>
      </c>
      <c r="D442" s="453" t="s">
        <v>2013</v>
      </c>
      <c r="E442" s="185" t="s">
        <v>219</v>
      </c>
      <c r="F442" s="454">
        <v>3.758</v>
      </c>
      <c r="G442" s="447"/>
      <c r="H442" s="187"/>
    </row>
    <row r="443" spans="1:8" s="184" customFormat="1" ht="22.5" x14ac:dyDescent="0.2">
      <c r="A443" s="447"/>
      <c r="B443" s="187"/>
      <c r="C443" s="453" t="s">
        <v>2016</v>
      </c>
      <c r="D443" s="453" t="s">
        <v>2017</v>
      </c>
      <c r="E443" s="185" t="s">
        <v>168</v>
      </c>
      <c r="F443" s="454">
        <v>1374.71</v>
      </c>
      <c r="G443" s="447"/>
      <c r="H443" s="187"/>
    </row>
    <row r="444" spans="1:8" s="184" customFormat="1" ht="16.899999999999999" customHeight="1" x14ac:dyDescent="0.2">
      <c r="A444" s="447"/>
      <c r="B444" s="187"/>
      <c r="C444" s="453" t="s">
        <v>875</v>
      </c>
      <c r="D444" s="453" t="s">
        <v>876</v>
      </c>
      <c r="E444" s="185" t="s">
        <v>168</v>
      </c>
      <c r="F444" s="454">
        <v>1346.63</v>
      </c>
      <c r="G444" s="447"/>
      <c r="H444" s="187"/>
    </row>
    <row r="445" spans="1:8" s="184" customFormat="1" ht="16.899999999999999" customHeight="1" x14ac:dyDescent="0.2">
      <c r="A445" s="447"/>
      <c r="B445" s="187"/>
      <c r="C445" s="453" t="s">
        <v>946</v>
      </c>
      <c r="D445" s="453" t="s">
        <v>947</v>
      </c>
      <c r="E445" s="185" t="s">
        <v>168</v>
      </c>
      <c r="F445" s="454">
        <v>1805.51</v>
      </c>
      <c r="G445" s="447"/>
      <c r="H445" s="187"/>
    </row>
    <row r="446" spans="1:8" s="184" customFormat="1" ht="16.899999999999999" customHeight="1" x14ac:dyDescent="0.2">
      <c r="A446" s="447"/>
      <c r="B446" s="187"/>
      <c r="C446" s="453" t="s">
        <v>950</v>
      </c>
      <c r="D446" s="453" t="s">
        <v>951</v>
      </c>
      <c r="E446" s="185" t="s">
        <v>168</v>
      </c>
      <c r="F446" s="454">
        <v>1371.62</v>
      </c>
      <c r="G446" s="447"/>
      <c r="H446" s="187"/>
    </row>
    <row r="447" spans="1:8" s="184" customFormat="1" ht="16.899999999999999" customHeight="1" x14ac:dyDescent="0.2">
      <c r="A447" s="447"/>
      <c r="B447" s="187"/>
      <c r="C447" s="453" t="s">
        <v>1168</v>
      </c>
      <c r="D447" s="453" t="s">
        <v>1169</v>
      </c>
      <c r="E447" s="185" t="s">
        <v>168</v>
      </c>
      <c r="F447" s="454">
        <v>1248.67</v>
      </c>
      <c r="G447" s="447"/>
      <c r="H447" s="187"/>
    </row>
    <row r="448" spans="1:8" s="184" customFormat="1" ht="16.899999999999999" customHeight="1" x14ac:dyDescent="0.2">
      <c r="A448" s="447"/>
      <c r="B448" s="187"/>
      <c r="C448" s="453" t="s">
        <v>880</v>
      </c>
      <c r="D448" s="453" t="s">
        <v>881</v>
      </c>
      <c r="E448" s="185" t="s">
        <v>168</v>
      </c>
      <c r="F448" s="454">
        <v>1825.15</v>
      </c>
      <c r="G448" s="447"/>
      <c r="H448" s="187"/>
    </row>
    <row r="449" spans="1:8" s="184" customFormat="1" ht="16.899999999999999" customHeight="1" x14ac:dyDescent="0.2">
      <c r="A449" s="447"/>
      <c r="B449" s="187"/>
      <c r="C449" s="453" t="s">
        <v>948</v>
      </c>
      <c r="D449" s="453" t="s">
        <v>949</v>
      </c>
      <c r="E449" s="185" t="s">
        <v>168</v>
      </c>
      <c r="F449" s="454">
        <v>2076.337</v>
      </c>
      <c r="G449" s="447"/>
      <c r="H449" s="187"/>
    </row>
    <row r="450" spans="1:8" s="184" customFormat="1" ht="16.899999999999999" customHeight="1" x14ac:dyDescent="0.2">
      <c r="A450" s="447"/>
      <c r="B450" s="187"/>
      <c r="C450" s="453" t="s">
        <v>1171</v>
      </c>
      <c r="D450" s="453" t="s">
        <v>2966</v>
      </c>
      <c r="E450" s="185" t="s">
        <v>168</v>
      </c>
      <c r="F450" s="454">
        <v>1273.643</v>
      </c>
      <c r="G450" s="447"/>
      <c r="H450" s="187"/>
    </row>
    <row r="451" spans="1:8" s="184" customFormat="1" ht="16.899999999999999" customHeight="1" x14ac:dyDescent="0.2">
      <c r="A451" s="447"/>
      <c r="B451" s="187"/>
      <c r="C451" s="453" t="s">
        <v>952</v>
      </c>
      <c r="D451" s="453" t="s">
        <v>2970</v>
      </c>
      <c r="E451" s="185" t="s">
        <v>168</v>
      </c>
      <c r="F451" s="454">
        <v>1399.0519999999999</v>
      </c>
      <c r="G451" s="447"/>
      <c r="H451" s="187"/>
    </row>
    <row r="452" spans="1:8" s="184" customFormat="1" ht="16.899999999999999" customHeight="1" x14ac:dyDescent="0.2">
      <c r="A452" s="447"/>
      <c r="B452" s="187"/>
      <c r="C452" s="449" t="s">
        <v>2985</v>
      </c>
      <c r="D452" s="450" t="s">
        <v>1</v>
      </c>
      <c r="E452" s="451" t="s">
        <v>1</v>
      </c>
      <c r="F452" s="452">
        <v>52.828000000000003</v>
      </c>
      <c r="G452" s="447"/>
      <c r="H452" s="187"/>
    </row>
    <row r="453" spans="1:8" s="184" customFormat="1" ht="16.899999999999999" customHeight="1" x14ac:dyDescent="0.2">
      <c r="A453" s="447"/>
      <c r="B453" s="187"/>
      <c r="C453" s="453" t="s">
        <v>1</v>
      </c>
      <c r="D453" s="453" t="s">
        <v>3233</v>
      </c>
      <c r="E453" s="185" t="s">
        <v>1</v>
      </c>
      <c r="F453" s="454">
        <v>0</v>
      </c>
      <c r="G453" s="447"/>
      <c r="H453" s="187"/>
    </row>
    <row r="454" spans="1:8" s="184" customFormat="1" ht="16.899999999999999" customHeight="1" x14ac:dyDescent="0.2">
      <c r="A454" s="447"/>
      <c r="B454" s="187"/>
      <c r="C454" s="453" t="s">
        <v>1</v>
      </c>
      <c r="D454" s="453" t="s">
        <v>3234</v>
      </c>
      <c r="E454" s="185" t="s">
        <v>1</v>
      </c>
      <c r="F454" s="454">
        <v>0</v>
      </c>
      <c r="G454" s="447"/>
      <c r="H454" s="187"/>
    </row>
    <row r="455" spans="1:8" s="184" customFormat="1" ht="16.899999999999999" customHeight="1" x14ac:dyDescent="0.2">
      <c r="A455" s="447"/>
      <c r="B455" s="187"/>
      <c r="C455" s="453" t="s">
        <v>3235</v>
      </c>
      <c r="D455" s="453" t="s">
        <v>3236</v>
      </c>
      <c r="E455" s="185" t="s">
        <v>1</v>
      </c>
      <c r="F455" s="454">
        <v>35.997999999999998</v>
      </c>
      <c r="G455" s="447"/>
      <c r="H455" s="187"/>
    </row>
    <row r="456" spans="1:8" s="184" customFormat="1" ht="16.899999999999999" customHeight="1" x14ac:dyDescent="0.2">
      <c r="A456" s="447"/>
      <c r="B456" s="187"/>
      <c r="C456" s="453" t="s">
        <v>1</v>
      </c>
      <c r="D456" s="453" t="s">
        <v>3237</v>
      </c>
      <c r="E456" s="185" t="s">
        <v>1</v>
      </c>
      <c r="F456" s="454">
        <v>0</v>
      </c>
      <c r="G456" s="447"/>
      <c r="H456" s="187"/>
    </row>
    <row r="457" spans="1:8" s="184" customFormat="1" ht="16.899999999999999" customHeight="1" x14ac:dyDescent="0.2">
      <c r="A457" s="447"/>
      <c r="B457" s="187"/>
      <c r="C457" s="453" t="s">
        <v>1</v>
      </c>
      <c r="D457" s="453" t="s">
        <v>3238</v>
      </c>
      <c r="E457" s="185" t="s">
        <v>1</v>
      </c>
      <c r="F457" s="454">
        <v>16.829999999999998</v>
      </c>
      <c r="G457" s="447"/>
      <c r="H457" s="187"/>
    </row>
    <row r="458" spans="1:8" s="184" customFormat="1" ht="16.899999999999999" customHeight="1" x14ac:dyDescent="0.2">
      <c r="A458" s="447"/>
      <c r="B458" s="187"/>
      <c r="C458" s="453" t="s">
        <v>2985</v>
      </c>
      <c r="D458" s="453" t="s">
        <v>2416</v>
      </c>
      <c r="E458" s="185" t="s">
        <v>1</v>
      </c>
      <c r="F458" s="454">
        <v>52.828000000000003</v>
      </c>
      <c r="G458" s="447"/>
      <c r="H458" s="187"/>
    </row>
    <row r="459" spans="1:8" s="184" customFormat="1" ht="16.899999999999999" customHeight="1" x14ac:dyDescent="0.2">
      <c r="A459" s="447"/>
      <c r="B459" s="187"/>
      <c r="C459" s="455" t="s">
        <v>2558</v>
      </c>
      <c r="D459" s="447"/>
      <c r="E459" s="447"/>
      <c r="F459" s="447"/>
      <c r="G459" s="447"/>
      <c r="H459" s="187"/>
    </row>
    <row r="460" spans="1:8" s="184" customFormat="1" ht="16.899999999999999" customHeight="1" x14ac:dyDescent="0.2">
      <c r="A460" s="447"/>
      <c r="B460" s="187"/>
      <c r="C460" s="453" t="s">
        <v>2134</v>
      </c>
      <c r="D460" s="453" t="s">
        <v>2135</v>
      </c>
      <c r="E460" s="185" t="s">
        <v>168</v>
      </c>
      <c r="F460" s="454">
        <v>1912.9780000000001</v>
      </c>
      <c r="G460" s="447"/>
      <c r="H460" s="187"/>
    </row>
    <row r="461" spans="1:8" s="184" customFormat="1" ht="16.899999999999999" customHeight="1" x14ac:dyDescent="0.2">
      <c r="A461" s="447"/>
      <c r="B461" s="187"/>
      <c r="C461" s="453" t="s">
        <v>2020</v>
      </c>
      <c r="D461" s="453" t="s">
        <v>2021</v>
      </c>
      <c r="E461" s="185" t="s">
        <v>168</v>
      </c>
      <c r="F461" s="454">
        <v>52.828000000000003</v>
      </c>
      <c r="G461" s="447"/>
      <c r="H461" s="187"/>
    </row>
    <row r="462" spans="1:8" s="184" customFormat="1" ht="16.899999999999999" customHeight="1" x14ac:dyDescent="0.2">
      <c r="A462" s="447"/>
      <c r="B462" s="187"/>
      <c r="C462" s="453" t="s">
        <v>1139</v>
      </c>
      <c r="D462" s="453" t="s">
        <v>1140</v>
      </c>
      <c r="E462" s="185" t="s">
        <v>168</v>
      </c>
      <c r="F462" s="454">
        <v>52.828000000000003</v>
      </c>
      <c r="G462" s="447"/>
      <c r="H462" s="187"/>
    </row>
    <row r="463" spans="1:8" s="184" customFormat="1" ht="16.899999999999999" customHeight="1" x14ac:dyDescent="0.2">
      <c r="A463" s="447"/>
      <c r="B463" s="187"/>
      <c r="C463" s="453" t="s">
        <v>1143</v>
      </c>
      <c r="D463" s="453" t="s">
        <v>2982</v>
      </c>
      <c r="E463" s="185" t="s">
        <v>168</v>
      </c>
      <c r="F463" s="454">
        <v>17.167000000000002</v>
      </c>
      <c r="G463" s="447"/>
      <c r="H463" s="187"/>
    </row>
    <row r="464" spans="1:8" s="184" customFormat="1" ht="16.899999999999999" customHeight="1" x14ac:dyDescent="0.2">
      <c r="A464" s="447"/>
      <c r="B464" s="187"/>
      <c r="C464" s="449" t="s">
        <v>3235</v>
      </c>
      <c r="D464" s="450" t="s">
        <v>1</v>
      </c>
      <c r="E464" s="451" t="s">
        <v>1</v>
      </c>
      <c r="F464" s="452">
        <v>35.997999999999998</v>
      </c>
      <c r="G464" s="447"/>
      <c r="H464" s="187"/>
    </row>
    <row r="465" spans="1:8" s="184" customFormat="1" ht="16.899999999999999" customHeight="1" x14ac:dyDescent="0.2">
      <c r="A465" s="447"/>
      <c r="B465" s="187"/>
      <c r="C465" s="453" t="s">
        <v>1</v>
      </c>
      <c r="D465" s="453" t="s">
        <v>3233</v>
      </c>
      <c r="E465" s="185" t="s">
        <v>1</v>
      </c>
      <c r="F465" s="454">
        <v>0</v>
      </c>
      <c r="G465" s="447"/>
      <c r="H465" s="187"/>
    </row>
    <row r="466" spans="1:8" s="184" customFormat="1" ht="16.899999999999999" customHeight="1" x14ac:dyDescent="0.2">
      <c r="A466" s="447"/>
      <c r="B466" s="187"/>
      <c r="C466" s="453" t="s">
        <v>1</v>
      </c>
      <c r="D466" s="453" t="s">
        <v>3234</v>
      </c>
      <c r="E466" s="185" t="s">
        <v>1</v>
      </c>
      <c r="F466" s="454">
        <v>0</v>
      </c>
      <c r="G466" s="447"/>
      <c r="H466" s="187"/>
    </row>
    <row r="467" spans="1:8" s="184" customFormat="1" ht="16.899999999999999" customHeight="1" x14ac:dyDescent="0.2">
      <c r="A467" s="447"/>
      <c r="B467" s="187"/>
      <c r="C467" s="453" t="s">
        <v>3235</v>
      </c>
      <c r="D467" s="453" t="s">
        <v>3236</v>
      </c>
      <c r="E467" s="185" t="s">
        <v>1</v>
      </c>
      <c r="F467" s="454">
        <v>35.997999999999998</v>
      </c>
      <c r="G467" s="447"/>
      <c r="H467" s="187"/>
    </row>
    <row r="468" spans="1:8" s="184" customFormat="1" ht="16.899999999999999" customHeight="1" x14ac:dyDescent="0.2">
      <c r="A468" s="447"/>
      <c r="B468" s="187"/>
      <c r="C468" s="455" t="s">
        <v>2558</v>
      </c>
      <c r="D468" s="447"/>
      <c r="E468" s="447"/>
      <c r="F468" s="447"/>
      <c r="G468" s="447"/>
      <c r="H468" s="187"/>
    </row>
    <row r="469" spans="1:8" s="184" customFormat="1" ht="16.899999999999999" customHeight="1" x14ac:dyDescent="0.2">
      <c r="A469" s="447"/>
      <c r="B469" s="187"/>
      <c r="C469" s="453" t="s">
        <v>2134</v>
      </c>
      <c r="D469" s="453" t="s">
        <v>2135</v>
      </c>
      <c r="E469" s="185" t="s">
        <v>168</v>
      </c>
      <c r="F469" s="454">
        <v>1912.9780000000001</v>
      </c>
      <c r="G469" s="447"/>
      <c r="H469" s="187"/>
    </row>
    <row r="470" spans="1:8" s="184" customFormat="1" ht="16.899999999999999" customHeight="1" x14ac:dyDescent="0.2">
      <c r="A470" s="447"/>
      <c r="B470" s="187"/>
      <c r="C470" s="453" t="s">
        <v>882</v>
      </c>
      <c r="D470" s="453" t="s">
        <v>883</v>
      </c>
      <c r="E470" s="185" t="s">
        <v>168</v>
      </c>
      <c r="F470" s="454">
        <v>67.908000000000001</v>
      </c>
      <c r="G470" s="447"/>
      <c r="H470" s="187"/>
    </row>
    <row r="471" spans="1:8" s="184" customFormat="1" ht="16.899999999999999" customHeight="1" x14ac:dyDescent="0.2">
      <c r="A471" s="447"/>
      <c r="B471" s="187"/>
      <c r="C471" s="453" t="s">
        <v>1142</v>
      </c>
      <c r="D471" s="453" t="s">
        <v>2984</v>
      </c>
      <c r="E471" s="185" t="s">
        <v>168</v>
      </c>
      <c r="F471" s="454">
        <v>36.718000000000004</v>
      </c>
      <c r="G471" s="447"/>
      <c r="H471" s="187"/>
    </row>
    <row r="472" spans="1:8" s="184" customFormat="1" ht="16.899999999999999" customHeight="1" x14ac:dyDescent="0.2">
      <c r="A472" s="447"/>
      <c r="B472" s="187"/>
      <c r="C472" s="453" t="s">
        <v>1143</v>
      </c>
      <c r="D472" s="453" t="s">
        <v>2982</v>
      </c>
      <c r="E472" s="185" t="s">
        <v>168</v>
      </c>
      <c r="F472" s="454">
        <v>17.167000000000002</v>
      </c>
      <c r="G472" s="447"/>
      <c r="H472" s="187"/>
    </row>
    <row r="473" spans="1:8" s="184" customFormat="1" ht="16.899999999999999" customHeight="1" x14ac:dyDescent="0.2">
      <c r="A473" s="447"/>
      <c r="B473" s="187"/>
      <c r="C473" s="449" t="s">
        <v>2667</v>
      </c>
      <c r="D473" s="450" t="s">
        <v>1</v>
      </c>
      <c r="E473" s="451" t="s">
        <v>1</v>
      </c>
      <c r="F473" s="452">
        <v>625.81700000000001</v>
      </c>
      <c r="G473" s="447"/>
      <c r="H473" s="187"/>
    </row>
    <row r="474" spans="1:8" s="184" customFormat="1" ht="16.899999999999999" customHeight="1" x14ac:dyDescent="0.2">
      <c r="A474" s="447"/>
      <c r="B474" s="187"/>
      <c r="C474" s="453" t="s">
        <v>1</v>
      </c>
      <c r="D474" s="453" t="s">
        <v>2671</v>
      </c>
      <c r="E474" s="185" t="s">
        <v>1</v>
      </c>
      <c r="F474" s="454">
        <v>0</v>
      </c>
      <c r="G474" s="447"/>
      <c r="H474" s="187"/>
    </row>
    <row r="475" spans="1:8" s="184" customFormat="1" ht="16.899999999999999" customHeight="1" x14ac:dyDescent="0.2">
      <c r="A475" s="447"/>
      <c r="B475" s="187"/>
      <c r="C475" s="453" t="s">
        <v>1</v>
      </c>
      <c r="D475" s="453" t="s">
        <v>2656</v>
      </c>
      <c r="E475" s="185" t="s">
        <v>1</v>
      </c>
      <c r="F475" s="454">
        <v>0</v>
      </c>
      <c r="G475" s="447"/>
      <c r="H475" s="187"/>
    </row>
    <row r="476" spans="1:8" s="184" customFormat="1" ht="16.899999999999999" customHeight="1" x14ac:dyDescent="0.2">
      <c r="A476" s="447"/>
      <c r="B476" s="187"/>
      <c r="C476" s="453" t="s">
        <v>2657</v>
      </c>
      <c r="D476" s="453" t="s">
        <v>3239</v>
      </c>
      <c r="E476" s="185" t="s">
        <v>1</v>
      </c>
      <c r="F476" s="454">
        <v>543.14300000000003</v>
      </c>
      <c r="G476" s="447"/>
      <c r="H476" s="187"/>
    </row>
    <row r="477" spans="1:8" s="184" customFormat="1" ht="16.899999999999999" customHeight="1" x14ac:dyDescent="0.2">
      <c r="A477" s="447"/>
      <c r="B477" s="187"/>
      <c r="C477" s="453" t="s">
        <v>1</v>
      </c>
      <c r="D477" s="453" t="s">
        <v>2661</v>
      </c>
      <c r="E477" s="185" t="s">
        <v>1</v>
      </c>
      <c r="F477" s="454">
        <v>0</v>
      </c>
      <c r="G477" s="447"/>
      <c r="H477" s="187"/>
    </row>
    <row r="478" spans="1:8" s="184" customFormat="1" ht="16.899999999999999" customHeight="1" x14ac:dyDescent="0.2">
      <c r="A478" s="447"/>
      <c r="B478" s="187"/>
      <c r="C478" s="453" t="s">
        <v>1</v>
      </c>
      <c r="D478" s="453" t="s">
        <v>3240</v>
      </c>
      <c r="E478" s="185" t="s">
        <v>1</v>
      </c>
      <c r="F478" s="454">
        <v>80.352000000000004</v>
      </c>
      <c r="G478" s="447"/>
      <c r="H478" s="187"/>
    </row>
    <row r="479" spans="1:8" s="184" customFormat="1" ht="16.899999999999999" customHeight="1" x14ac:dyDescent="0.2">
      <c r="A479" s="447"/>
      <c r="B479" s="187"/>
      <c r="C479" s="453" t="s">
        <v>1</v>
      </c>
      <c r="D479" s="453" t="s">
        <v>3241</v>
      </c>
      <c r="E479" s="185" t="s">
        <v>1</v>
      </c>
      <c r="F479" s="454">
        <v>2.3220000000000001</v>
      </c>
      <c r="G479" s="447"/>
      <c r="H479" s="187"/>
    </row>
    <row r="480" spans="1:8" s="184" customFormat="1" ht="16.899999999999999" customHeight="1" x14ac:dyDescent="0.2">
      <c r="A480" s="447"/>
      <c r="B480" s="187"/>
      <c r="C480" s="453" t="s">
        <v>2667</v>
      </c>
      <c r="D480" s="453" t="s">
        <v>2418</v>
      </c>
      <c r="E480" s="185" t="s">
        <v>1</v>
      </c>
      <c r="F480" s="454">
        <v>625.81700000000001</v>
      </c>
      <c r="G480" s="447"/>
      <c r="H480" s="187"/>
    </row>
    <row r="481" spans="1:8" s="184" customFormat="1" ht="16.899999999999999" customHeight="1" x14ac:dyDescent="0.2">
      <c r="A481" s="447"/>
      <c r="B481" s="187"/>
      <c r="C481" s="455" t="s">
        <v>2558</v>
      </c>
      <c r="D481" s="447"/>
      <c r="E481" s="447"/>
      <c r="F481" s="447"/>
      <c r="G481" s="447"/>
      <c r="H481" s="187"/>
    </row>
    <row r="482" spans="1:8" s="184" customFormat="1" ht="16.899999999999999" customHeight="1" x14ac:dyDescent="0.2">
      <c r="A482" s="447"/>
      <c r="B482" s="187"/>
      <c r="C482" s="453" t="s">
        <v>259</v>
      </c>
      <c r="D482" s="453" t="s">
        <v>260</v>
      </c>
      <c r="E482" s="185" t="s">
        <v>168</v>
      </c>
      <c r="F482" s="454">
        <v>625.81700000000001</v>
      </c>
      <c r="G482" s="447"/>
      <c r="H482" s="187"/>
    </row>
    <row r="483" spans="1:8" s="184" customFormat="1" ht="16.899999999999999" customHeight="1" x14ac:dyDescent="0.2">
      <c r="A483" s="447"/>
      <c r="B483" s="187"/>
      <c r="C483" s="453" t="s">
        <v>288</v>
      </c>
      <c r="D483" s="453" t="s">
        <v>289</v>
      </c>
      <c r="E483" s="185" t="s">
        <v>168</v>
      </c>
      <c r="F483" s="454">
        <v>1287.5730000000001</v>
      </c>
      <c r="G483" s="447"/>
      <c r="H483" s="187"/>
    </row>
    <row r="484" spans="1:8" s="184" customFormat="1" ht="16.899999999999999" customHeight="1" x14ac:dyDescent="0.2">
      <c r="A484" s="447"/>
      <c r="B484" s="187"/>
      <c r="C484" s="453" t="s">
        <v>262</v>
      </c>
      <c r="D484" s="453" t="s">
        <v>2675</v>
      </c>
      <c r="E484" s="185" t="s">
        <v>168</v>
      </c>
      <c r="F484" s="454">
        <v>719.69</v>
      </c>
      <c r="G484" s="447"/>
      <c r="H484" s="187"/>
    </row>
    <row r="485" spans="1:8" s="184" customFormat="1" ht="16.899999999999999" customHeight="1" x14ac:dyDescent="0.2">
      <c r="A485" s="447"/>
      <c r="B485" s="187"/>
      <c r="C485" s="449" t="s">
        <v>3021</v>
      </c>
      <c r="D485" s="450" t="s">
        <v>1</v>
      </c>
      <c r="E485" s="451" t="s">
        <v>1</v>
      </c>
      <c r="F485" s="452">
        <v>25.975000000000001</v>
      </c>
      <c r="G485" s="447"/>
      <c r="H485" s="187"/>
    </row>
    <row r="486" spans="1:8" s="184" customFormat="1" ht="16.899999999999999" customHeight="1" x14ac:dyDescent="0.2">
      <c r="A486" s="447"/>
      <c r="B486" s="187"/>
      <c r="C486" s="453" t="s">
        <v>1</v>
      </c>
      <c r="D486" s="453" t="s">
        <v>3022</v>
      </c>
      <c r="E486" s="185" t="s">
        <v>1</v>
      </c>
      <c r="F486" s="454">
        <v>0</v>
      </c>
      <c r="G486" s="447"/>
      <c r="H486" s="187"/>
    </row>
    <row r="487" spans="1:8" s="184" customFormat="1" ht="16.899999999999999" customHeight="1" x14ac:dyDescent="0.2">
      <c r="A487" s="447"/>
      <c r="B487" s="187"/>
      <c r="C487" s="453" t="s">
        <v>1</v>
      </c>
      <c r="D487" s="453" t="s">
        <v>3242</v>
      </c>
      <c r="E487" s="185" t="s">
        <v>1</v>
      </c>
      <c r="F487" s="454">
        <v>0</v>
      </c>
      <c r="G487" s="447"/>
      <c r="H487" s="187"/>
    </row>
    <row r="488" spans="1:8" s="184" customFormat="1" ht="16.899999999999999" customHeight="1" x14ac:dyDescent="0.2">
      <c r="A488" s="447"/>
      <c r="B488" s="187"/>
      <c r="C488" s="453" t="s">
        <v>1</v>
      </c>
      <c r="D488" s="453" t="s">
        <v>2702</v>
      </c>
      <c r="E488" s="185" t="s">
        <v>1</v>
      </c>
      <c r="F488" s="454">
        <v>0</v>
      </c>
      <c r="G488" s="447"/>
      <c r="H488" s="187"/>
    </row>
    <row r="489" spans="1:8" s="184" customFormat="1" ht="16.899999999999999" customHeight="1" x14ac:dyDescent="0.2">
      <c r="A489" s="447"/>
      <c r="B489" s="187"/>
      <c r="C489" s="453" t="s">
        <v>1</v>
      </c>
      <c r="D489" s="453" t="s">
        <v>3243</v>
      </c>
      <c r="E489" s="185" t="s">
        <v>1</v>
      </c>
      <c r="F489" s="454">
        <v>3.45</v>
      </c>
      <c r="G489" s="447"/>
      <c r="H489" s="187"/>
    </row>
    <row r="490" spans="1:8" s="184" customFormat="1" ht="16.899999999999999" customHeight="1" x14ac:dyDescent="0.2">
      <c r="A490" s="447"/>
      <c r="B490" s="187"/>
      <c r="C490" s="453" t="s">
        <v>1</v>
      </c>
      <c r="D490" s="453" t="s">
        <v>3244</v>
      </c>
      <c r="E490" s="185" t="s">
        <v>1</v>
      </c>
      <c r="F490" s="454">
        <v>2.39</v>
      </c>
      <c r="G490" s="447"/>
      <c r="H490" s="187"/>
    </row>
    <row r="491" spans="1:8" s="184" customFormat="1" ht="16.899999999999999" customHeight="1" x14ac:dyDescent="0.2">
      <c r="A491" s="447"/>
      <c r="B491" s="187"/>
      <c r="C491" s="453" t="s">
        <v>1</v>
      </c>
      <c r="D491" s="453" t="s">
        <v>3036</v>
      </c>
      <c r="E491" s="185" t="s">
        <v>1</v>
      </c>
      <c r="F491" s="454">
        <v>0</v>
      </c>
      <c r="G491" s="447"/>
      <c r="H491" s="187"/>
    </row>
    <row r="492" spans="1:8" s="184" customFormat="1" ht="16.899999999999999" customHeight="1" x14ac:dyDescent="0.2">
      <c r="A492" s="447"/>
      <c r="B492" s="187"/>
      <c r="C492" s="453" t="s">
        <v>1</v>
      </c>
      <c r="D492" s="453" t="s">
        <v>3245</v>
      </c>
      <c r="E492" s="185" t="s">
        <v>1</v>
      </c>
      <c r="F492" s="454">
        <v>20.135000000000002</v>
      </c>
      <c r="G492" s="447"/>
      <c r="H492" s="187"/>
    </row>
    <row r="493" spans="1:8" s="184" customFormat="1" ht="16.899999999999999" customHeight="1" x14ac:dyDescent="0.2">
      <c r="A493" s="447"/>
      <c r="B493" s="187"/>
      <c r="C493" s="453" t="s">
        <v>3021</v>
      </c>
      <c r="D493" s="453" t="s">
        <v>2416</v>
      </c>
      <c r="E493" s="185" t="s">
        <v>1</v>
      </c>
      <c r="F493" s="454">
        <v>25.975000000000001</v>
      </c>
      <c r="G493" s="447"/>
      <c r="H493" s="187"/>
    </row>
    <row r="494" spans="1:8" s="184" customFormat="1" ht="16.899999999999999" customHeight="1" x14ac:dyDescent="0.2">
      <c r="A494" s="447"/>
      <c r="B494" s="187"/>
      <c r="C494" s="455" t="s">
        <v>2558</v>
      </c>
      <c r="D494" s="447"/>
      <c r="E494" s="447"/>
      <c r="F494" s="447"/>
      <c r="G494" s="447"/>
      <c r="H494" s="187"/>
    </row>
    <row r="495" spans="1:8" s="184" customFormat="1" ht="22.5" x14ac:dyDescent="0.2">
      <c r="A495" s="447"/>
      <c r="B495" s="187"/>
      <c r="C495" s="453" t="s">
        <v>995</v>
      </c>
      <c r="D495" s="453" t="s">
        <v>3027</v>
      </c>
      <c r="E495" s="185" t="s">
        <v>168</v>
      </c>
      <c r="F495" s="454">
        <v>25.975000000000001</v>
      </c>
      <c r="G495" s="447"/>
      <c r="H495" s="187"/>
    </row>
    <row r="496" spans="1:8" s="184" customFormat="1" ht="16.899999999999999" customHeight="1" x14ac:dyDescent="0.2">
      <c r="A496" s="447"/>
      <c r="B496" s="187"/>
      <c r="C496" s="453" t="s">
        <v>1185</v>
      </c>
      <c r="D496" s="453" t="s">
        <v>1186</v>
      </c>
      <c r="E496" s="185" t="s">
        <v>168</v>
      </c>
      <c r="F496" s="454">
        <v>5828.6549999999997</v>
      </c>
      <c r="G496" s="447"/>
      <c r="H496" s="187"/>
    </row>
    <row r="497" spans="1:8" s="184" customFormat="1" ht="16.899999999999999" customHeight="1" x14ac:dyDescent="0.2">
      <c r="A497" s="447"/>
      <c r="B497" s="187"/>
      <c r="C497" s="449" t="s">
        <v>3028</v>
      </c>
      <c r="D497" s="450" t="s">
        <v>1</v>
      </c>
      <c r="E497" s="451" t="s">
        <v>1</v>
      </c>
      <c r="F497" s="452">
        <v>3.68</v>
      </c>
      <c r="G497" s="447"/>
      <c r="H497" s="187"/>
    </row>
    <row r="498" spans="1:8" s="184" customFormat="1" ht="16.899999999999999" customHeight="1" x14ac:dyDescent="0.2">
      <c r="A498" s="447"/>
      <c r="B498" s="187"/>
      <c r="C498" s="453" t="s">
        <v>1</v>
      </c>
      <c r="D498" s="453" t="s">
        <v>3246</v>
      </c>
      <c r="E498" s="185" t="s">
        <v>1</v>
      </c>
      <c r="F498" s="454">
        <v>0</v>
      </c>
      <c r="G498" s="447"/>
      <c r="H498" s="187"/>
    </row>
    <row r="499" spans="1:8" s="184" customFormat="1" ht="16.899999999999999" customHeight="1" x14ac:dyDescent="0.2">
      <c r="A499" s="447"/>
      <c r="B499" s="187"/>
      <c r="C499" s="453" t="s">
        <v>1</v>
      </c>
      <c r="D499" s="453" t="s">
        <v>3247</v>
      </c>
      <c r="E499" s="185" t="s">
        <v>1</v>
      </c>
      <c r="F499" s="454">
        <v>0</v>
      </c>
      <c r="G499" s="447"/>
      <c r="H499" s="187"/>
    </row>
    <row r="500" spans="1:8" s="184" customFormat="1" ht="16.899999999999999" customHeight="1" x14ac:dyDescent="0.2">
      <c r="A500" s="447"/>
      <c r="B500" s="187"/>
      <c r="C500" s="453" t="s">
        <v>1</v>
      </c>
      <c r="D500" s="453" t="s">
        <v>2702</v>
      </c>
      <c r="E500" s="185" t="s">
        <v>1</v>
      </c>
      <c r="F500" s="454">
        <v>0</v>
      </c>
      <c r="G500" s="447"/>
      <c r="H500" s="187"/>
    </row>
    <row r="501" spans="1:8" s="184" customFormat="1" ht="16.899999999999999" customHeight="1" x14ac:dyDescent="0.2">
      <c r="A501" s="447"/>
      <c r="B501" s="187"/>
      <c r="C501" s="453" t="s">
        <v>1</v>
      </c>
      <c r="D501" s="453" t="s">
        <v>3248</v>
      </c>
      <c r="E501" s="185" t="s">
        <v>1</v>
      </c>
      <c r="F501" s="454">
        <v>0.57499999999999996</v>
      </c>
      <c r="G501" s="447"/>
      <c r="H501" s="187"/>
    </row>
    <row r="502" spans="1:8" s="184" customFormat="1" ht="16.899999999999999" customHeight="1" x14ac:dyDescent="0.2">
      <c r="A502" s="447"/>
      <c r="B502" s="187"/>
      <c r="C502" s="453" t="s">
        <v>1</v>
      </c>
      <c r="D502" s="453" t="s">
        <v>3036</v>
      </c>
      <c r="E502" s="185" t="s">
        <v>1</v>
      </c>
      <c r="F502" s="454">
        <v>0</v>
      </c>
      <c r="G502" s="447"/>
      <c r="H502" s="187"/>
    </row>
    <row r="503" spans="1:8" s="184" customFormat="1" ht="16.899999999999999" customHeight="1" x14ac:dyDescent="0.2">
      <c r="A503" s="447"/>
      <c r="B503" s="187"/>
      <c r="C503" s="453" t="s">
        <v>1</v>
      </c>
      <c r="D503" s="453" t="s">
        <v>3249</v>
      </c>
      <c r="E503" s="185" t="s">
        <v>1</v>
      </c>
      <c r="F503" s="454">
        <v>3.105</v>
      </c>
      <c r="G503" s="447"/>
      <c r="H503" s="187"/>
    </row>
    <row r="504" spans="1:8" s="184" customFormat="1" ht="16.899999999999999" customHeight="1" x14ac:dyDescent="0.2">
      <c r="A504" s="447"/>
      <c r="B504" s="187"/>
      <c r="C504" s="453" t="s">
        <v>3028</v>
      </c>
      <c r="D504" s="453" t="s">
        <v>2416</v>
      </c>
      <c r="E504" s="185" t="s">
        <v>1</v>
      </c>
      <c r="F504" s="454">
        <v>3.68</v>
      </c>
      <c r="G504" s="447"/>
      <c r="H504" s="187"/>
    </row>
    <row r="505" spans="1:8" s="184" customFormat="1" ht="16.899999999999999" customHeight="1" x14ac:dyDescent="0.2">
      <c r="A505" s="447"/>
      <c r="B505" s="187"/>
      <c r="C505" s="455" t="s">
        <v>2558</v>
      </c>
      <c r="D505" s="447"/>
      <c r="E505" s="447"/>
      <c r="F505" s="447"/>
      <c r="G505" s="447"/>
      <c r="H505" s="187"/>
    </row>
    <row r="506" spans="1:8" s="184" customFormat="1" ht="22.5" x14ac:dyDescent="0.2">
      <c r="A506" s="447"/>
      <c r="B506" s="187"/>
      <c r="C506" s="453" t="s">
        <v>993</v>
      </c>
      <c r="D506" s="453" t="s">
        <v>3032</v>
      </c>
      <c r="E506" s="185" t="s">
        <v>168</v>
      </c>
      <c r="F506" s="454">
        <v>3.68</v>
      </c>
      <c r="G506" s="447"/>
      <c r="H506" s="187"/>
    </row>
    <row r="507" spans="1:8" s="184" customFormat="1" ht="16.899999999999999" customHeight="1" x14ac:dyDescent="0.2">
      <c r="A507" s="447"/>
      <c r="B507" s="187"/>
      <c r="C507" s="453" t="s">
        <v>1185</v>
      </c>
      <c r="D507" s="453" t="s">
        <v>1186</v>
      </c>
      <c r="E507" s="185" t="s">
        <v>168</v>
      </c>
      <c r="F507" s="454">
        <v>5828.6549999999997</v>
      </c>
      <c r="G507" s="447"/>
      <c r="H507" s="187"/>
    </row>
    <row r="508" spans="1:8" s="184" customFormat="1" ht="16.899999999999999" customHeight="1" x14ac:dyDescent="0.2">
      <c r="A508" s="447"/>
      <c r="B508" s="187"/>
      <c r="C508" s="449" t="s">
        <v>3033</v>
      </c>
      <c r="D508" s="450" t="s">
        <v>1</v>
      </c>
      <c r="E508" s="451" t="s">
        <v>1</v>
      </c>
      <c r="F508" s="452">
        <v>970.28499999999997</v>
      </c>
      <c r="G508" s="447"/>
      <c r="H508" s="187"/>
    </row>
    <row r="509" spans="1:8" s="184" customFormat="1" ht="16.899999999999999" customHeight="1" x14ac:dyDescent="0.2">
      <c r="A509" s="447"/>
      <c r="B509" s="187"/>
      <c r="C509" s="453" t="s">
        <v>1</v>
      </c>
      <c r="D509" s="453" t="s">
        <v>3034</v>
      </c>
      <c r="E509" s="185" t="s">
        <v>1</v>
      </c>
      <c r="F509" s="454">
        <v>0</v>
      </c>
      <c r="G509" s="447"/>
      <c r="H509" s="187"/>
    </row>
    <row r="510" spans="1:8" s="184" customFormat="1" ht="16.899999999999999" customHeight="1" x14ac:dyDescent="0.2">
      <c r="A510" s="447"/>
      <c r="B510" s="187"/>
      <c r="C510" s="453" t="s">
        <v>1</v>
      </c>
      <c r="D510" s="453" t="s">
        <v>2702</v>
      </c>
      <c r="E510" s="185" t="s">
        <v>1</v>
      </c>
      <c r="F510" s="454">
        <v>0</v>
      </c>
      <c r="G510" s="447"/>
      <c r="H510" s="187"/>
    </row>
    <row r="511" spans="1:8" s="184" customFormat="1" ht="16.899999999999999" customHeight="1" x14ac:dyDescent="0.2">
      <c r="A511" s="447"/>
      <c r="B511" s="187"/>
      <c r="C511" s="453" t="s">
        <v>1</v>
      </c>
      <c r="D511" s="453" t="s">
        <v>3250</v>
      </c>
      <c r="E511" s="185" t="s">
        <v>1</v>
      </c>
      <c r="F511" s="454">
        <v>233.12</v>
      </c>
      <c r="G511" s="447"/>
      <c r="H511" s="187"/>
    </row>
    <row r="512" spans="1:8" s="184" customFormat="1" ht="16.899999999999999" customHeight="1" x14ac:dyDescent="0.2">
      <c r="A512" s="447"/>
      <c r="B512" s="187"/>
      <c r="C512" s="453" t="s">
        <v>1</v>
      </c>
      <c r="D512" s="453" t="s">
        <v>3036</v>
      </c>
      <c r="E512" s="185" t="s">
        <v>1</v>
      </c>
      <c r="F512" s="454">
        <v>0</v>
      </c>
      <c r="G512" s="447"/>
      <c r="H512" s="187"/>
    </row>
    <row r="513" spans="1:8" s="184" customFormat="1" ht="16.899999999999999" customHeight="1" x14ac:dyDescent="0.2">
      <c r="A513" s="447"/>
      <c r="B513" s="187"/>
      <c r="C513" s="453" t="s">
        <v>1</v>
      </c>
      <c r="D513" s="453" t="s">
        <v>3251</v>
      </c>
      <c r="E513" s="185" t="s">
        <v>1</v>
      </c>
      <c r="F513" s="454">
        <v>699.72</v>
      </c>
      <c r="G513" s="447"/>
      <c r="H513" s="187"/>
    </row>
    <row r="514" spans="1:8" s="184" customFormat="1" ht="16.899999999999999" customHeight="1" x14ac:dyDescent="0.2">
      <c r="A514" s="447"/>
      <c r="B514" s="187"/>
      <c r="C514" s="453" t="s">
        <v>1</v>
      </c>
      <c r="D514" s="453" t="s">
        <v>3252</v>
      </c>
      <c r="E514" s="185" t="s">
        <v>1</v>
      </c>
      <c r="F514" s="454">
        <v>0</v>
      </c>
      <c r="G514" s="447"/>
      <c r="H514" s="187"/>
    </row>
    <row r="515" spans="1:8" s="184" customFormat="1" ht="16.899999999999999" customHeight="1" x14ac:dyDescent="0.2">
      <c r="A515" s="447"/>
      <c r="B515" s="187"/>
      <c r="C515" s="453" t="s">
        <v>1</v>
      </c>
      <c r="D515" s="453" t="s">
        <v>3253</v>
      </c>
      <c r="E515" s="185" t="s">
        <v>1</v>
      </c>
      <c r="F515" s="454">
        <v>37.445</v>
      </c>
      <c r="G515" s="447"/>
      <c r="H515" s="187"/>
    </row>
    <row r="516" spans="1:8" s="184" customFormat="1" ht="16.899999999999999" customHeight="1" x14ac:dyDescent="0.2">
      <c r="A516" s="447"/>
      <c r="B516" s="187"/>
      <c r="C516" s="453" t="s">
        <v>3033</v>
      </c>
      <c r="D516" s="453" t="s">
        <v>2416</v>
      </c>
      <c r="E516" s="185" t="s">
        <v>1</v>
      </c>
      <c r="F516" s="454">
        <v>970.28499999999997</v>
      </c>
      <c r="G516" s="447"/>
      <c r="H516" s="187"/>
    </row>
    <row r="517" spans="1:8" s="184" customFormat="1" ht="16.899999999999999" customHeight="1" x14ac:dyDescent="0.2">
      <c r="A517" s="447"/>
      <c r="B517" s="187"/>
      <c r="C517" s="455" t="s">
        <v>2558</v>
      </c>
      <c r="D517" s="447"/>
      <c r="E517" s="447"/>
      <c r="F517" s="447"/>
      <c r="G517" s="447"/>
      <c r="H517" s="187"/>
    </row>
    <row r="518" spans="1:8" s="184" customFormat="1" ht="22.5" x14ac:dyDescent="0.2">
      <c r="A518" s="447"/>
      <c r="B518" s="187"/>
      <c r="C518" s="453" t="s">
        <v>1018</v>
      </c>
      <c r="D518" s="453" t="s">
        <v>3040</v>
      </c>
      <c r="E518" s="185" t="s">
        <v>168</v>
      </c>
      <c r="F518" s="454">
        <v>970.28499999999997</v>
      </c>
      <c r="G518" s="447"/>
      <c r="H518" s="187"/>
    </row>
    <row r="519" spans="1:8" s="184" customFormat="1" ht="16.899999999999999" customHeight="1" x14ac:dyDescent="0.2">
      <c r="A519" s="447"/>
      <c r="B519" s="187"/>
      <c r="C519" s="453" t="s">
        <v>1185</v>
      </c>
      <c r="D519" s="453" t="s">
        <v>1186</v>
      </c>
      <c r="E519" s="185" t="s">
        <v>168</v>
      </c>
      <c r="F519" s="454">
        <v>5828.6549999999997</v>
      </c>
      <c r="G519" s="447"/>
      <c r="H519" s="187"/>
    </row>
    <row r="520" spans="1:8" s="184" customFormat="1" ht="16.899999999999999" customHeight="1" x14ac:dyDescent="0.2">
      <c r="A520" s="447"/>
      <c r="B520" s="187"/>
      <c r="C520" s="449" t="s">
        <v>2943</v>
      </c>
      <c r="D520" s="450" t="s">
        <v>1</v>
      </c>
      <c r="E520" s="451" t="s">
        <v>1</v>
      </c>
      <c r="F520" s="452">
        <v>131.541</v>
      </c>
      <c r="G520" s="447"/>
      <c r="H520" s="187"/>
    </row>
    <row r="521" spans="1:8" s="184" customFormat="1" ht="16.899999999999999" customHeight="1" x14ac:dyDescent="0.2">
      <c r="A521" s="447"/>
      <c r="B521" s="187"/>
      <c r="C521" s="453" t="s">
        <v>1</v>
      </c>
      <c r="D521" s="453" t="s">
        <v>3254</v>
      </c>
      <c r="E521" s="185" t="s">
        <v>1</v>
      </c>
      <c r="F521" s="454">
        <v>0</v>
      </c>
      <c r="G521" s="447"/>
      <c r="H521" s="187"/>
    </row>
    <row r="522" spans="1:8" s="184" customFormat="1" ht="16.899999999999999" customHeight="1" x14ac:dyDescent="0.2">
      <c r="A522" s="447"/>
      <c r="B522" s="187"/>
      <c r="C522" s="453" t="s">
        <v>1</v>
      </c>
      <c r="D522" s="453" t="s">
        <v>3255</v>
      </c>
      <c r="E522" s="185" t="s">
        <v>1</v>
      </c>
      <c r="F522" s="454">
        <v>0</v>
      </c>
      <c r="G522" s="447"/>
      <c r="H522" s="187"/>
    </row>
    <row r="523" spans="1:8" s="184" customFormat="1" ht="16.899999999999999" customHeight="1" x14ac:dyDescent="0.2">
      <c r="A523" s="447"/>
      <c r="B523" s="187"/>
      <c r="C523" s="453" t="s">
        <v>1</v>
      </c>
      <c r="D523" s="453" t="s">
        <v>3256</v>
      </c>
      <c r="E523" s="185" t="s">
        <v>1</v>
      </c>
      <c r="F523" s="454">
        <v>37.79</v>
      </c>
      <c r="G523" s="447"/>
      <c r="H523" s="187"/>
    </row>
    <row r="524" spans="1:8" s="184" customFormat="1" ht="16.899999999999999" customHeight="1" x14ac:dyDescent="0.2">
      <c r="A524" s="447"/>
      <c r="B524" s="187"/>
      <c r="C524" s="453" t="s">
        <v>1</v>
      </c>
      <c r="D524" s="453" t="s">
        <v>3257</v>
      </c>
      <c r="E524" s="185" t="s">
        <v>1</v>
      </c>
      <c r="F524" s="454">
        <v>0</v>
      </c>
      <c r="G524" s="447"/>
      <c r="H524" s="187"/>
    </row>
    <row r="525" spans="1:8" s="184" customFormat="1" ht="16.899999999999999" customHeight="1" x14ac:dyDescent="0.2">
      <c r="A525" s="447"/>
      <c r="B525" s="187"/>
      <c r="C525" s="453" t="s">
        <v>1</v>
      </c>
      <c r="D525" s="453" t="s">
        <v>3258</v>
      </c>
      <c r="E525" s="185" t="s">
        <v>1</v>
      </c>
      <c r="F525" s="454">
        <v>22.616</v>
      </c>
      <c r="G525" s="447"/>
      <c r="H525" s="187"/>
    </row>
    <row r="526" spans="1:8" s="184" customFormat="1" ht="16.899999999999999" customHeight="1" x14ac:dyDescent="0.2">
      <c r="A526" s="447"/>
      <c r="B526" s="187"/>
      <c r="C526" s="453" t="s">
        <v>1</v>
      </c>
      <c r="D526" s="453" t="s">
        <v>3259</v>
      </c>
      <c r="E526" s="185" t="s">
        <v>1</v>
      </c>
      <c r="F526" s="454">
        <v>7.9429999999999996</v>
      </c>
      <c r="G526" s="447"/>
      <c r="H526" s="187"/>
    </row>
    <row r="527" spans="1:8" s="184" customFormat="1" ht="16.899999999999999" customHeight="1" x14ac:dyDescent="0.2">
      <c r="A527" s="447"/>
      <c r="B527" s="187"/>
      <c r="C527" s="453" t="s">
        <v>1</v>
      </c>
      <c r="D527" s="453" t="s">
        <v>3260</v>
      </c>
      <c r="E527" s="185" t="s">
        <v>1</v>
      </c>
      <c r="F527" s="454">
        <v>0</v>
      </c>
      <c r="G527" s="447"/>
      <c r="H527" s="187"/>
    </row>
    <row r="528" spans="1:8" s="184" customFormat="1" ht="16.899999999999999" customHeight="1" x14ac:dyDescent="0.2">
      <c r="A528" s="447"/>
      <c r="B528" s="187"/>
      <c r="C528" s="453" t="s">
        <v>1</v>
      </c>
      <c r="D528" s="453" t="s">
        <v>3261</v>
      </c>
      <c r="E528" s="185" t="s">
        <v>1</v>
      </c>
      <c r="F528" s="454">
        <v>23.652999999999999</v>
      </c>
      <c r="G528" s="447"/>
      <c r="H528" s="187"/>
    </row>
    <row r="529" spans="1:8" s="184" customFormat="1" ht="16.899999999999999" customHeight="1" x14ac:dyDescent="0.2">
      <c r="A529" s="447"/>
      <c r="B529" s="187"/>
      <c r="C529" s="453" t="s">
        <v>1</v>
      </c>
      <c r="D529" s="453" t="s">
        <v>3259</v>
      </c>
      <c r="E529" s="185" t="s">
        <v>1</v>
      </c>
      <c r="F529" s="454">
        <v>7.9429999999999996</v>
      </c>
      <c r="G529" s="447"/>
      <c r="H529" s="187"/>
    </row>
    <row r="530" spans="1:8" s="184" customFormat="1" ht="16.899999999999999" customHeight="1" x14ac:dyDescent="0.2">
      <c r="A530" s="447"/>
      <c r="B530" s="187"/>
      <c r="C530" s="453" t="s">
        <v>1</v>
      </c>
      <c r="D530" s="453" t="s">
        <v>3262</v>
      </c>
      <c r="E530" s="185" t="s">
        <v>1</v>
      </c>
      <c r="F530" s="454">
        <v>0</v>
      </c>
      <c r="G530" s="447"/>
      <c r="H530" s="187"/>
    </row>
    <row r="531" spans="1:8" s="184" customFormat="1" ht="16.899999999999999" customHeight="1" x14ac:dyDescent="0.2">
      <c r="A531" s="447"/>
      <c r="B531" s="187"/>
      <c r="C531" s="453" t="s">
        <v>1</v>
      </c>
      <c r="D531" s="453" t="s">
        <v>3261</v>
      </c>
      <c r="E531" s="185" t="s">
        <v>1</v>
      </c>
      <c r="F531" s="454">
        <v>23.652999999999999</v>
      </c>
      <c r="G531" s="447"/>
      <c r="H531" s="187"/>
    </row>
    <row r="532" spans="1:8" s="184" customFormat="1" ht="16.899999999999999" customHeight="1" x14ac:dyDescent="0.2">
      <c r="A532" s="447"/>
      <c r="B532" s="187"/>
      <c r="C532" s="453" t="s">
        <v>1</v>
      </c>
      <c r="D532" s="453" t="s">
        <v>3259</v>
      </c>
      <c r="E532" s="185" t="s">
        <v>1</v>
      </c>
      <c r="F532" s="454">
        <v>7.9429999999999996</v>
      </c>
      <c r="G532" s="447"/>
      <c r="H532" s="187"/>
    </row>
    <row r="533" spans="1:8" s="184" customFormat="1" ht="16.899999999999999" customHeight="1" x14ac:dyDescent="0.2">
      <c r="A533" s="447"/>
      <c r="B533" s="187"/>
      <c r="C533" s="453" t="s">
        <v>2943</v>
      </c>
      <c r="D533" s="453" t="s">
        <v>2416</v>
      </c>
      <c r="E533" s="185" t="s">
        <v>1</v>
      </c>
      <c r="F533" s="454">
        <v>131.541</v>
      </c>
      <c r="G533" s="447"/>
      <c r="H533" s="187"/>
    </row>
    <row r="534" spans="1:8" s="184" customFormat="1" ht="16.899999999999999" customHeight="1" x14ac:dyDescent="0.2">
      <c r="A534" s="447"/>
      <c r="B534" s="187"/>
      <c r="C534" s="455" t="s">
        <v>2558</v>
      </c>
      <c r="D534" s="447"/>
      <c r="E534" s="447"/>
      <c r="F534" s="447"/>
      <c r="G534" s="447"/>
      <c r="H534" s="187"/>
    </row>
    <row r="535" spans="1:8" s="184" customFormat="1" ht="16.899999999999999" customHeight="1" x14ac:dyDescent="0.2">
      <c r="A535" s="447"/>
      <c r="B535" s="187"/>
      <c r="C535" s="453" t="s">
        <v>2001</v>
      </c>
      <c r="D535" s="453" t="s">
        <v>2002</v>
      </c>
      <c r="E535" s="185" t="s">
        <v>168</v>
      </c>
      <c r="F535" s="454">
        <v>131.541</v>
      </c>
      <c r="G535" s="447"/>
      <c r="H535" s="187"/>
    </row>
    <row r="536" spans="1:8" s="184" customFormat="1" ht="16.899999999999999" customHeight="1" x14ac:dyDescent="0.2">
      <c r="A536" s="447"/>
      <c r="B536" s="187"/>
      <c r="C536" s="453" t="s">
        <v>1185</v>
      </c>
      <c r="D536" s="453" t="s">
        <v>1186</v>
      </c>
      <c r="E536" s="185" t="s">
        <v>168</v>
      </c>
      <c r="F536" s="454">
        <v>5828.6549999999997</v>
      </c>
      <c r="G536" s="447"/>
      <c r="H536" s="187"/>
    </row>
    <row r="537" spans="1:8" s="184" customFormat="1" ht="16.899999999999999" customHeight="1" x14ac:dyDescent="0.2">
      <c r="A537" s="447"/>
      <c r="B537" s="187"/>
      <c r="C537" s="449" t="s">
        <v>3196</v>
      </c>
      <c r="D537" s="450" t="s">
        <v>1</v>
      </c>
      <c r="E537" s="451" t="s">
        <v>1</v>
      </c>
      <c r="F537" s="452">
        <v>189.94300000000001</v>
      </c>
      <c r="G537" s="447"/>
      <c r="H537" s="187"/>
    </row>
    <row r="538" spans="1:8" s="184" customFormat="1" ht="16.899999999999999" customHeight="1" x14ac:dyDescent="0.2">
      <c r="A538" s="447"/>
      <c r="B538" s="187"/>
      <c r="C538" s="453" t="s">
        <v>1</v>
      </c>
      <c r="D538" s="453" t="s">
        <v>3263</v>
      </c>
      <c r="E538" s="185" t="s">
        <v>1</v>
      </c>
      <c r="F538" s="454">
        <v>177.98400000000001</v>
      </c>
      <c r="G538" s="447"/>
      <c r="H538" s="187"/>
    </row>
    <row r="539" spans="1:8" s="184" customFormat="1" ht="16.899999999999999" customHeight="1" x14ac:dyDescent="0.2">
      <c r="A539" s="447"/>
      <c r="B539" s="187"/>
      <c r="C539" s="453" t="s">
        <v>1</v>
      </c>
      <c r="D539" s="453" t="s">
        <v>3264</v>
      </c>
      <c r="E539" s="185" t="s">
        <v>1</v>
      </c>
      <c r="F539" s="454">
        <v>11.032999999999999</v>
      </c>
      <c r="G539" s="447"/>
      <c r="H539" s="187"/>
    </row>
    <row r="540" spans="1:8" s="184" customFormat="1" ht="16.899999999999999" customHeight="1" x14ac:dyDescent="0.2">
      <c r="A540" s="447"/>
      <c r="B540" s="187"/>
      <c r="C540" s="453" t="s">
        <v>1</v>
      </c>
      <c r="D540" s="453" t="s">
        <v>3265</v>
      </c>
      <c r="E540" s="185" t="s">
        <v>1</v>
      </c>
      <c r="F540" s="454">
        <v>-1.0089999999999999</v>
      </c>
      <c r="G540" s="447"/>
      <c r="H540" s="187"/>
    </row>
    <row r="541" spans="1:8" s="184" customFormat="1" ht="16.899999999999999" customHeight="1" x14ac:dyDescent="0.2">
      <c r="A541" s="447"/>
      <c r="B541" s="187"/>
      <c r="C541" s="453" t="s">
        <v>1</v>
      </c>
      <c r="D541" s="453" t="s">
        <v>3266</v>
      </c>
      <c r="E541" s="185" t="s">
        <v>1</v>
      </c>
      <c r="F541" s="454">
        <v>0.64500000000000002</v>
      </c>
      <c r="G541" s="447"/>
      <c r="H541" s="187"/>
    </row>
    <row r="542" spans="1:8" s="184" customFormat="1" ht="16.899999999999999" customHeight="1" x14ac:dyDescent="0.2">
      <c r="A542" s="447"/>
      <c r="B542" s="187"/>
      <c r="C542" s="453" t="s">
        <v>1</v>
      </c>
      <c r="D542" s="453" t="s">
        <v>3267</v>
      </c>
      <c r="E542" s="185" t="s">
        <v>1</v>
      </c>
      <c r="F542" s="454">
        <v>1.29</v>
      </c>
      <c r="G542" s="447"/>
      <c r="H542" s="187"/>
    </row>
    <row r="543" spans="1:8" s="184" customFormat="1" ht="16.899999999999999" customHeight="1" x14ac:dyDescent="0.2">
      <c r="A543" s="447"/>
      <c r="B543" s="187"/>
      <c r="C543" s="453" t="s">
        <v>3196</v>
      </c>
      <c r="D543" s="453" t="s">
        <v>2418</v>
      </c>
      <c r="E543" s="185" t="s">
        <v>1</v>
      </c>
      <c r="F543" s="454">
        <v>189.94300000000001</v>
      </c>
      <c r="G543" s="447"/>
      <c r="H543" s="187"/>
    </row>
    <row r="544" spans="1:8" s="184" customFormat="1" ht="16.899999999999999" customHeight="1" x14ac:dyDescent="0.2">
      <c r="A544" s="447"/>
      <c r="B544" s="187"/>
      <c r="C544" s="455" t="s">
        <v>2558</v>
      </c>
      <c r="D544" s="447"/>
      <c r="E544" s="447"/>
      <c r="F544" s="447"/>
      <c r="G544" s="447"/>
      <c r="H544" s="187"/>
    </row>
    <row r="545" spans="1:8" s="184" customFormat="1" ht="16.899999999999999" customHeight="1" x14ac:dyDescent="0.2">
      <c r="A545" s="447"/>
      <c r="B545" s="187"/>
      <c r="C545" s="453" t="s">
        <v>1911</v>
      </c>
      <c r="D545" s="453" t="s">
        <v>1912</v>
      </c>
      <c r="E545" s="185" t="s">
        <v>164</v>
      </c>
      <c r="F545" s="454">
        <v>189.94300000000001</v>
      </c>
      <c r="G545" s="447"/>
      <c r="H545" s="187"/>
    </row>
    <row r="546" spans="1:8" s="184" customFormat="1" ht="22.5" x14ac:dyDescent="0.2">
      <c r="A546" s="447"/>
      <c r="B546" s="187"/>
      <c r="C546" s="453" t="s">
        <v>1913</v>
      </c>
      <c r="D546" s="453" t="s">
        <v>1914</v>
      </c>
      <c r="E546" s="185" t="s">
        <v>164</v>
      </c>
      <c r="F546" s="454">
        <v>56.982999999999997</v>
      </c>
      <c r="G546" s="447"/>
      <c r="H546" s="187"/>
    </row>
    <row r="547" spans="1:8" s="184" customFormat="1" ht="22.5" x14ac:dyDescent="0.2">
      <c r="A547" s="447"/>
      <c r="B547" s="187"/>
      <c r="C547" s="453" t="s">
        <v>793</v>
      </c>
      <c r="D547" s="453" t="s">
        <v>794</v>
      </c>
      <c r="E547" s="185" t="s">
        <v>164</v>
      </c>
      <c r="F547" s="454">
        <v>483.26499999999999</v>
      </c>
      <c r="G547" s="447"/>
      <c r="H547" s="187"/>
    </row>
    <row r="548" spans="1:8" s="184" customFormat="1" ht="16.899999999999999" customHeight="1" x14ac:dyDescent="0.2">
      <c r="A548" s="447"/>
      <c r="B548" s="187"/>
      <c r="C548" s="449" t="s">
        <v>2953</v>
      </c>
      <c r="D548" s="450" t="s">
        <v>1</v>
      </c>
      <c r="E548" s="451" t="s">
        <v>1</v>
      </c>
      <c r="F548" s="452">
        <v>2.8050000000000002</v>
      </c>
      <c r="G548" s="447"/>
      <c r="H548" s="187"/>
    </row>
    <row r="549" spans="1:8" s="184" customFormat="1" ht="16.899999999999999" customHeight="1" x14ac:dyDescent="0.2">
      <c r="A549" s="447"/>
      <c r="B549" s="187"/>
      <c r="C549" s="453" t="s">
        <v>1</v>
      </c>
      <c r="D549" s="453" t="s">
        <v>3268</v>
      </c>
      <c r="E549" s="185" t="s">
        <v>1</v>
      </c>
      <c r="F549" s="454">
        <v>0.64500000000000002</v>
      </c>
      <c r="G549" s="447"/>
      <c r="H549" s="187"/>
    </row>
    <row r="550" spans="1:8" s="184" customFormat="1" ht="16.899999999999999" customHeight="1" x14ac:dyDescent="0.2">
      <c r="A550" s="447"/>
      <c r="B550" s="187"/>
      <c r="C550" s="453" t="s">
        <v>1</v>
      </c>
      <c r="D550" s="453" t="s">
        <v>3269</v>
      </c>
      <c r="E550" s="185" t="s">
        <v>1</v>
      </c>
      <c r="F550" s="454">
        <v>2.16</v>
      </c>
      <c r="G550" s="447"/>
      <c r="H550" s="187"/>
    </row>
    <row r="551" spans="1:8" s="184" customFormat="1" ht="16.899999999999999" customHeight="1" x14ac:dyDescent="0.2">
      <c r="A551" s="447"/>
      <c r="B551" s="187"/>
      <c r="C551" s="453" t="s">
        <v>2953</v>
      </c>
      <c r="D551" s="453" t="s">
        <v>2418</v>
      </c>
      <c r="E551" s="185" t="s">
        <v>1</v>
      </c>
      <c r="F551" s="454">
        <v>2.8050000000000002</v>
      </c>
      <c r="G551" s="447"/>
      <c r="H551" s="187"/>
    </row>
    <row r="552" spans="1:8" s="184" customFormat="1" ht="16.899999999999999" customHeight="1" x14ac:dyDescent="0.2">
      <c r="A552" s="447"/>
      <c r="B552" s="187"/>
      <c r="C552" s="455" t="s">
        <v>2558</v>
      </c>
      <c r="D552" s="447"/>
      <c r="E552" s="447"/>
      <c r="F552" s="447"/>
      <c r="G552" s="447"/>
      <c r="H552" s="187"/>
    </row>
    <row r="553" spans="1:8" s="184" customFormat="1" ht="16.899999999999999" customHeight="1" x14ac:dyDescent="0.2">
      <c r="A553" s="447"/>
      <c r="B553" s="187"/>
      <c r="C553" s="453" t="s">
        <v>789</v>
      </c>
      <c r="D553" s="453" t="s">
        <v>790</v>
      </c>
      <c r="E553" s="185" t="s">
        <v>164</v>
      </c>
      <c r="F553" s="454">
        <v>2.8050000000000002</v>
      </c>
      <c r="G553" s="447"/>
      <c r="H553" s="187"/>
    </row>
    <row r="554" spans="1:8" s="184" customFormat="1" ht="22.5" x14ac:dyDescent="0.2">
      <c r="A554" s="447"/>
      <c r="B554" s="187"/>
      <c r="C554" s="453" t="s">
        <v>791</v>
      </c>
      <c r="D554" s="453" t="s">
        <v>792</v>
      </c>
      <c r="E554" s="185" t="s">
        <v>164</v>
      </c>
      <c r="F554" s="454">
        <v>0.84199999999999997</v>
      </c>
      <c r="G554" s="447"/>
      <c r="H554" s="187"/>
    </row>
    <row r="555" spans="1:8" s="184" customFormat="1" ht="22.5" x14ac:dyDescent="0.2">
      <c r="A555" s="447"/>
      <c r="B555" s="187"/>
      <c r="C555" s="453" t="s">
        <v>793</v>
      </c>
      <c r="D555" s="453" t="s">
        <v>794</v>
      </c>
      <c r="E555" s="185" t="s">
        <v>164</v>
      </c>
      <c r="F555" s="454">
        <v>483.26499999999999</v>
      </c>
      <c r="G555" s="447"/>
      <c r="H555" s="187"/>
    </row>
    <row r="556" spans="1:8" s="184" customFormat="1" ht="16.899999999999999" customHeight="1" x14ac:dyDescent="0.2">
      <c r="A556" s="447"/>
      <c r="B556" s="187"/>
      <c r="C556" s="449" t="s">
        <v>2657</v>
      </c>
      <c r="D556" s="450" t="s">
        <v>1</v>
      </c>
      <c r="E556" s="451" t="s">
        <v>1</v>
      </c>
      <c r="F556" s="452">
        <v>543.14300000000003</v>
      </c>
      <c r="G556" s="447"/>
      <c r="H556" s="187"/>
    </row>
    <row r="557" spans="1:8" s="184" customFormat="1" ht="16.899999999999999" customHeight="1" x14ac:dyDescent="0.2">
      <c r="A557" s="447"/>
      <c r="B557" s="187"/>
      <c r="C557" s="453" t="s">
        <v>1</v>
      </c>
      <c r="D557" s="453" t="s">
        <v>2671</v>
      </c>
      <c r="E557" s="185" t="s">
        <v>1</v>
      </c>
      <c r="F557" s="454">
        <v>0</v>
      </c>
      <c r="G557" s="447"/>
      <c r="H557" s="187"/>
    </row>
    <row r="558" spans="1:8" s="184" customFormat="1" ht="16.899999999999999" customHeight="1" x14ac:dyDescent="0.2">
      <c r="A558" s="447"/>
      <c r="B558" s="187"/>
      <c r="C558" s="453" t="s">
        <v>1</v>
      </c>
      <c r="D558" s="453" t="s">
        <v>2656</v>
      </c>
      <c r="E558" s="185" t="s">
        <v>1</v>
      </c>
      <c r="F558" s="454">
        <v>0</v>
      </c>
      <c r="G558" s="447"/>
      <c r="H558" s="187"/>
    </row>
    <row r="559" spans="1:8" s="184" customFormat="1" ht="16.899999999999999" customHeight="1" x14ac:dyDescent="0.2">
      <c r="A559" s="447"/>
      <c r="B559" s="187"/>
      <c r="C559" s="453" t="s">
        <v>2657</v>
      </c>
      <c r="D559" s="453" t="s">
        <v>3239</v>
      </c>
      <c r="E559" s="185" t="s">
        <v>1</v>
      </c>
      <c r="F559" s="454">
        <v>543.14300000000003</v>
      </c>
      <c r="G559" s="447"/>
      <c r="H559" s="187"/>
    </row>
    <row r="560" spans="1:8" s="184" customFormat="1" ht="16.899999999999999" customHeight="1" x14ac:dyDescent="0.2">
      <c r="A560" s="447"/>
      <c r="B560" s="187"/>
      <c r="C560" s="455" t="s">
        <v>2558</v>
      </c>
      <c r="D560" s="447"/>
      <c r="E560" s="447"/>
      <c r="F560" s="447"/>
      <c r="G560" s="447"/>
      <c r="H560" s="187"/>
    </row>
    <row r="561" spans="1:8" s="184" customFormat="1" ht="16.899999999999999" customHeight="1" x14ac:dyDescent="0.2">
      <c r="A561" s="447"/>
      <c r="B561" s="187"/>
      <c r="C561" s="453" t="s">
        <v>259</v>
      </c>
      <c r="D561" s="453" t="s">
        <v>260</v>
      </c>
      <c r="E561" s="185" t="s">
        <v>168</v>
      </c>
      <c r="F561" s="454">
        <v>625.81700000000001</v>
      </c>
      <c r="G561" s="447"/>
      <c r="H561" s="187"/>
    </row>
    <row r="562" spans="1:8" s="184" customFormat="1" ht="22.5" x14ac:dyDescent="0.2">
      <c r="A562" s="447"/>
      <c r="B562" s="187"/>
      <c r="C562" s="453" t="s">
        <v>275</v>
      </c>
      <c r="D562" s="453" t="s">
        <v>2048</v>
      </c>
      <c r="E562" s="185" t="s">
        <v>168</v>
      </c>
      <c r="F562" s="454">
        <v>543.14300000000003</v>
      </c>
      <c r="G562" s="447"/>
      <c r="H562" s="187"/>
    </row>
    <row r="563" spans="1:8" s="184" customFormat="1" ht="22.5" x14ac:dyDescent="0.2">
      <c r="A563" s="447"/>
      <c r="B563" s="187"/>
      <c r="C563" s="453" t="s">
        <v>323</v>
      </c>
      <c r="D563" s="453" t="s">
        <v>324</v>
      </c>
      <c r="E563" s="185" t="s">
        <v>168</v>
      </c>
      <c r="F563" s="454">
        <v>526.40300000000002</v>
      </c>
      <c r="G563" s="447"/>
      <c r="H563" s="187"/>
    </row>
    <row r="564" spans="1:8" s="184" customFormat="1" ht="16.899999999999999" customHeight="1" x14ac:dyDescent="0.2">
      <c r="A564" s="447"/>
      <c r="B564" s="187"/>
      <c r="C564" s="453" t="s">
        <v>329</v>
      </c>
      <c r="D564" s="453" t="s">
        <v>330</v>
      </c>
      <c r="E564" s="185" t="s">
        <v>168</v>
      </c>
      <c r="F564" s="454">
        <v>526.40300000000002</v>
      </c>
      <c r="G564" s="447"/>
      <c r="H564" s="187"/>
    </row>
    <row r="565" spans="1:8" s="184" customFormat="1" ht="16.899999999999999" customHeight="1" x14ac:dyDescent="0.2">
      <c r="A565" s="447"/>
      <c r="B565" s="187"/>
      <c r="C565" s="453" t="s">
        <v>332</v>
      </c>
      <c r="D565" s="453" t="s">
        <v>333</v>
      </c>
      <c r="E565" s="185" t="s">
        <v>168</v>
      </c>
      <c r="F565" s="454">
        <v>536.93100000000004</v>
      </c>
      <c r="G565" s="447"/>
      <c r="H565" s="187"/>
    </row>
    <row r="566" spans="1:8" s="184" customFormat="1" ht="16.899999999999999" customHeight="1" x14ac:dyDescent="0.2">
      <c r="A566" s="447"/>
      <c r="B566" s="187"/>
      <c r="C566" s="453" t="s">
        <v>335</v>
      </c>
      <c r="D566" s="453" t="s">
        <v>336</v>
      </c>
      <c r="E566" s="185" t="s">
        <v>168</v>
      </c>
      <c r="F566" s="454">
        <v>536.93100000000004</v>
      </c>
      <c r="G566" s="447"/>
      <c r="H566" s="187"/>
    </row>
    <row r="567" spans="1:8" s="184" customFormat="1" ht="22.5" x14ac:dyDescent="0.2">
      <c r="A567" s="447"/>
      <c r="B567" s="187"/>
      <c r="C567" s="453" t="s">
        <v>326</v>
      </c>
      <c r="D567" s="453" t="s">
        <v>327</v>
      </c>
      <c r="E567" s="185" t="s">
        <v>164</v>
      </c>
      <c r="F567" s="454">
        <v>59.061999999999998</v>
      </c>
      <c r="G567" s="447"/>
      <c r="H567" s="187"/>
    </row>
    <row r="568" spans="1:8" s="184" customFormat="1" ht="16.899999999999999" customHeight="1" x14ac:dyDescent="0.2">
      <c r="A568" s="447"/>
      <c r="B568" s="187"/>
      <c r="C568" s="449" t="s">
        <v>2676</v>
      </c>
      <c r="D568" s="450" t="s">
        <v>1</v>
      </c>
      <c r="E568" s="451" t="s">
        <v>1</v>
      </c>
      <c r="F568" s="452">
        <v>16.739999999999998</v>
      </c>
      <c r="G568" s="447"/>
      <c r="H568" s="187"/>
    </row>
    <row r="569" spans="1:8" s="184" customFormat="1" ht="16.899999999999999" customHeight="1" x14ac:dyDescent="0.2">
      <c r="A569" s="447"/>
      <c r="B569" s="187"/>
      <c r="C569" s="453" t="s">
        <v>1</v>
      </c>
      <c r="D569" s="453" t="s">
        <v>2677</v>
      </c>
      <c r="E569" s="185" t="s">
        <v>1</v>
      </c>
      <c r="F569" s="454">
        <v>0</v>
      </c>
      <c r="G569" s="447"/>
      <c r="H569" s="187"/>
    </row>
    <row r="570" spans="1:8" s="184" customFormat="1" ht="16.899999999999999" customHeight="1" x14ac:dyDescent="0.2">
      <c r="A570" s="447"/>
      <c r="B570" s="187"/>
      <c r="C570" s="453" t="s">
        <v>1</v>
      </c>
      <c r="D570" s="453" t="s">
        <v>3270</v>
      </c>
      <c r="E570" s="185" t="s">
        <v>1</v>
      </c>
      <c r="F570" s="454">
        <v>16.739999999999998</v>
      </c>
      <c r="G570" s="447"/>
      <c r="H570" s="187"/>
    </row>
    <row r="571" spans="1:8" s="184" customFormat="1" ht="16.899999999999999" customHeight="1" x14ac:dyDescent="0.2">
      <c r="A571" s="447"/>
      <c r="B571" s="187"/>
      <c r="C571" s="453" t="s">
        <v>2676</v>
      </c>
      <c r="D571" s="453" t="s">
        <v>2416</v>
      </c>
      <c r="E571" s="185" t="s">
        <v>1</v>
      </c>
      <c r="F571" s="454">
        <v>16.739999999999998</v>
      </c>
      <c r="G571" s="447"/>
      <c r="H571" s="187"/>
    </row>
    <row r="572" spans="1:8" s="184" customFormat="1" ht="16.899999999999999" customHeight="1" x14ac:dyDescent="0.2">
      <c r="A572" s="447"/>
      <c r="B572" s="187"/>
      <c r="C572" s="455" t="s">
        <v>2558</v>
      </c>
      <c r="D572" s="447"/>
      <c r="E572" s="447"/>
      <c r="F572" s="447"/>
      <c r="G572" s="447"/>
      <c r="H572" s="187"/>
    </row>
    <row r="573" spans="1:8" s="184" customFormat="1" ht="22.5" x14ac:dyDescent="0.2">
      <c r="A573" s="447"/>
      <c r="B573" s="187"/>
      <c r="C573" s="453" t="s">
        <v>314</v>
      </c>
      <c r="D573" s="453" t="s">
        <v>315</v>
      </c>
      <c r="E573" s="185" t="s">
        <v>168</v>
      </c>
      <c r="F573" s="454">
        <v>16.739999999999998</v>
      </c>
      <c r="G573" s="447"/>
      <c r="H573" s="187"/>
    </row>
    <row r="574" spans="1:8" s="184" customFormat="1" ht="22.5" x14ac:dyDescent="0.2">
      <c r="A574" s="447"/>
      <c r="B574" s="187"/>
      <c r="C574" s="453" t="s">
        <v>308</v>
      </c>
      <c r="D574" s="453" t="s">
        <v>309</v>
      </c>
      <c r="E574" s="185" t="s">
        <v>168</v>
      </c>
      <c r="F574" s="454">
        <v>16.739999999999998</v>
      </c>
      <c r="G574" s="447"/>
      <c r="H574" s="187"/>
    </row>
    <row r="575" spans="1:8" s="184" customFormat="1" ht="22.5" x14ac:dyDescent="0.2">
      <c r="A575" s="447"/>
      <c r="B575" s="187"/>
      <c r="C575" s="453" t="s">
        <v>323</v>
      </c>
      <c r="D575" s="453" t="s">
        <v>324</v>
      </c>
      <c r="E575" s="185" t="s">
        <v>168</v>
      </c>
      <c r="F575" s="454">
        <v>526.40300000000002</v>
      </c>
      <c r="G575" s="447"/>
      <c r="H575" s="187"/>
    </row>
    <row r="576" spans="1:8" s="184" customFormat="1" ht="16.899999999999999" customHeight="1" x14ac:dyDescent="0.2">
      <c r="A576" s="447"/>
      <c r="B576" s="187"/>
      <c r="C576" s="453" t="s">
        <v>329</v>
      </c>
      <c r="D576" s="453" t="s">
        <v>330</v>
      </c>
      <c r="E576" s="185" t="s">
        <v>168</v>
      </c>
      <c r="F576" s="454">
        <v>526.40300000000002</v>
      </c>
      <c r="G576" s="447"/>
      <c r="H576" s="187"/>
    </row>
    <row r="577" spans="1:8" s="184" customFormat="1" ht="16.899999999999999" customHeight="1" x14ac:dyDescent="0.2">
      <c r="A577" s="447"/>
      <c r="B577" s="187"/>
      <c r="C577" s="453" t="s">
        <v>332</v>
      </c>
      <c r="D577" s="453" t="s">
        <v>333</v>
      </c>
      <c r="E577" s="185" t="s">
        <v>168</v>
      </c>
      <c r="F577" s="454">
        <v>536.93100000000004</v>
      </c>
      <c r="G577" s="447"/>
      <c r="H577" s="187"/>
    </row>
    <row r="578" spans="1:8" s="184" customFormat="1" ht="16.899999999999999" customHeight="1" x14ac:dyDescent="0.2">
      <c r="A578" s="447"/>
      <c r="B578" s="187"/>
      <c r="C578" s="453" t="s">
        <v>335</v>
      </c>
      <c r="D578" s="453" t="s">
        <v>336</v>
      </c>
      <c r="E578" s="185" t="s">
        <v>168</v>
      </c>
      <c r="F578" s="454">
        <v>536.93100000000004</v>
      </c>
      <c r="G578" s="447"/>
      <c r="H578" s="187"/>
    </row>
    <row r="579" spans="1:8" s="184" customFormat="1" ht="22.5" x14ac:dyDescent="0.2">
      <c r="A579" s="447"/>
      <c r="B579" s="187"/>
      <c r="C579" s="453" t="s">
        <v>326</v>
      </c>
      <c r="D579" s="453" t="s">
        <v>327</v>
      </c>
      <c r="E579" s="185" t="s">
        <v>164</v>
      </c>
      <c r="F579" s="454">
        <v>59.061999999999998</v>
      </c>
      <c r="G579" s="447"/>
      <c r="H579" s="187"/>
    </row>
    <row r="580" spans="1:8" s="184" customFormat="1" ht="16.899999999999999" customHeight="1" x14ac:dyDescent="0.2">
      <c r="A580" s="447"/>
      <c r="B580" s="187"/>
      <c r="C580" s="453" t="s">
        <v>317</v>
      </c>
      <c r="D580" s="453" t="s">
        <v>318</v>
      </c>
      <c r="E580" s="185" t="s">
        <v>168</v>
      </c>
      <c r="F580" s="454">
        <v>18.414000000000001</v>
      </c>
      <c r="G580" s="447"/>
      <c r="H580" s="187"/>
    </row>
    <row r="581" spans="1:8" s="184" customFormat="1" ht="16.899999999999999" customHeight="1" x14ac:dyDescent="0.2">
      <c r="A581" s="447"/>
      <c r="B581" s="187"/>
      <c r="C581" s="453" t="s">
        <v>311</v>
      </c>
      <c r="D581" s="453" t="s">
        <v>312</v>
      </c>
      <c r="E581" s="185" t="s">
        <v>164</v>
      </c>
      <c r="F581" s="454">
        <v>2.0259999999999998</v>
      </c>
      <c r="G581" s="447"/>
      <c r="H581" s="187"/>
    </row>
    <row r="582" spans="1:8" s="184" customFormat="1" ht="16.899999999999999" customHeight="1" x14ac:dyDescent="0.2">
      <c r="A582" s="447"/>
      <c r="B582" s="187"/>
      <c r="C582" s="453" t="s">
        <v>320</v>
      </c>
      <c r="D582" s="453" t="s">
        <v>321</v>
      </c>
      <c r="E582" s="185" t="s">
        <v>168</v>
      </c>
      <c r="F582" s="454">
        <v>18.414000000000001</v>
      </c>
      <c r="G582" s="447"/>
      <c r="H582" s="187"/>
    </row>
    <row r="583" spans="1:8" s="184" customFormat="1" ht="16.899999999999999" customHeight="1" x14ac:dyDescent="0.2">
      <c r="A583" s="447"/>
      <c r="B583" s="187"/>
      <c r="C583" s="449" t="s">
        <v>2585</v>
      </c>
      <c r="D583" s="450" t="s">
        <v>1</v>
      </c>
      <c r="E583" s="451" t="s">
        <v>1</v>
      </c>
      <c r="F583" s="452">
        <v>3.456</v>
      </c>
      <c r="G583" s="447"/>
      <c r="H583" s="187"/>
    </row>
    <row r="584" spans="1:8" s="184" customFormat="1" ht="16.899999999999999" customHeight="1" x14ac:dyDescent="0.2">
      <c r="A584" s="447"/>
      <c r="B584" s="187"/>
      <c r="C584" s="453" t="s">
        <v>1</v>
      </c>
      <c r="D584" s="453" t="s">
        <v>2586</v>
      </c>
      <c r="E584" s="185" t="s">
        <v>1</v>
      </c>
      <c r="F584" s="454">
        <v>0</v>
      </c>
      <c r="G584" s="447"/>
      <c r="H584" s="187"/>
    </row>
    <row r="585" spans="1:8" s="184" customFormat="1" ht="16.899999999999999" customHeight="1" x14ac:dyDescent="0.2">
      <c r="A585" s="447"/>
      <c r="B585" s="187"/>
      <c r="C585" s="453" t="s">
        <v>1</v>
      </c>
      <c r="D585" s="453" t="s">
        <v>3198</v>
      </c>
      <c r="E585" s="185" t="s">
        <v>1</v>
      </c>
      <c r="F585" s="454">
        <v>0</v>
      </c>
      <c r="G585" s="447"/>
      <c r="H585" s="187"/>
    </row>
    <row r="586" spans="1:8" s="184" customFormat="1" ht="16.899999999999999" customHeight="1" x14ac:dyDescent="0.2">
      <c r="A586" s="447"/>
      <c r="B586" s="187"/>
      <c r="C586" s="453" t="s">
        <v>1</v>
      </c>
      <c r="D586" s="453" t="s">
        <v>3199</v>
      </c>
      <c r="E586" s="185" t="s">
        <v>1</v>
      </c>
      <c r="F586" s="454">
        <v>0</v>
      </c>
      <c r="G586" s="447"/>
      <c r="H586" s="187"/>
    </row>
    <row r="587" spans="1:8" s="184" customFormat="1" ht="16.899999999999999" customHeight="1" x14ac:dyDescent="0.2">
      <c r="A587" s="447"/>
      <c r="B587" s="187"/>
      <c r="C587" s="453" t="s">
        <v>1</v>
      </c>
      <c r="D587" s="453" t="s">
        <v>2572</v>
      </c>
      <c r="E587" s="185" t="s">
        <v>1</v>
      </c>
      <c r="F587" s="454">
        <v>0</v>
      </c>
      <c r="G587" s="447"/>
      <c r="H587" s="187"/>
    </row>
    <row r="588" spans="1:8" s="184" customFormat="1" ht="16.899999999999999" customHeight="1" x14ac:dyDescent="0.2">
      <c r="A588" s="447"/>
      <c r="B588" s="187"/>
      <c r="C588" s="453" t="s">
        <v>1</v>
      </c>
      <c r="D588" s="453" t="s">
        <v>3200</v>
      </c>
      <c r="E588" s="185" t="s">
        <v>1</v>
      </c>
      <c r="F588" s="454">
        <v>3.456</v>
      </c>
      <c r="G588" s="447"/>
      <c r="H588" s="187"/>
    </row>
    <row r="589" spans="1:8" s="184" customFormat="1" ht="16.899999999999999" customHeight="1" x14ac:dyDescent="0.2">
      <c r="A589" s="447"/>
      <c r="B589" s="187"/>
      <c r="C589" s="453" t="s">
        <v>2585</v>
      </c>
      <c r="D589" s="453" t="s">
        <v>2416</v>
      </c>
      <c r="E589" s="185" t="s">
        <v>1</v>
      </c>
      <c r="F589" s="454">
        <v>3.456</v>
      </c>
      <c r="G589" s="447"/>
      <c r="H589" s="187"/>
    </row>
    <row r="590" spans="1:8" s="184" customFormat="1" ht="16.899999999999999" customHeight="1" x14ac:dyDescent="0.2">
      <c r="A590" s="447"/>
      <c r="B590" s="187"/>
      <c r="C590" s="455" t="s">
        <v>2558</v>
      </c>
      <c r="D590" s="447"/>
      <c r="E590" s="447"/>
      <c r="F590" s="447"/>
      <c r="G590" s="447"/>
      <c r="H590" s="187"/>
    </row>
    <row r="591" spans="1:8" s="184" customFormat="1" ht="16.899999999999999" customHeight="1" x14ac:dyDescent="0.2">
      <c r="A591" s="447"/>
      <c r="B591" s="187"/>
      <c r="C591" s="453" t="s">
        <v>178</v>
      </c>
      <c r="D591" s="453" t="s">
        <v>179</v>
      </c>
      <c r="E591" s="185" t="s">
        <v>168</v>
      </c>
      <c r="F591" s="454">
        <v>37.787999999999997</v>
      </c>
      <c r="G591" s="447"/>
      <c r="H591" s="187"/>
    </row>
    <row r="592" spans="1:8" s="184" customFormat="1" ht="16.899999999999999" customHeight="1" x14ac:dyDescent="0.2">
      <c r="A592" s="447"/>
      <c r="B592" s="187"/>
      <c r="C592" s="453" t="s">
        <v>181</v>
      </c>
      <c r="D592" s="453" t="s">
        <v>182</v>
      </c>
      <c r="E592" s="185" t="s">
        <v>168</v>
      </c>
      <c r="F592" s="454">
        <v>97.787999999999997</v>
      </c>
      <c r="G592" s="447"/>
      <c r="H592" s="187"/>
    </row>
    <row r="593" spans="1:8" s="184" customFormat="1" ht="16.899999999999999" customHeight="1" x14ac:dyDescent="0.2">
      <c r="A593" s="447"/>
      <c r="B593" s="187"/>
      <c r="C593" s="449" t="s">
        <v>3271</v>
      </c>
      <c r="D593" s="450" t="s">
        <v>1</v>
      </c>
      <c r="E593" s="451" t="s">
        <v>1</v>
      </c>
      <c r="F593" s="452">
        <v>30.15</v>
      </c>
      <c r="G593" s="447"/>
      <c r="H593" s="187"/>
    </row>
    <row r="594" spans="1:8" s="184" customFormat="1" ht="16.899999999999999" customHeight="1" x14ac:dyDescent="0.2">
      <c r="A594" s="447"/>
      <c r="B594" s="187"/>
      <c r="C594" s="453" t="s">
        <v>1</v>
      </c>
      <c r="D594" s="453" t="s">
        <v>3272</v>
      </c>
      <c r="E594" s="185" t="s">
        <v>1</v>
      </c>
      <c r="F594" s="454">
        <v>0</v>
      </c>
      <c r="G594" s="447"/>
      <c r="H594" s="187"/>
    </row>
    <row r="595" spans="1:8" s="184" customFormat="1" ht="16.899999999999999" customHeight="1" x14ac:dyDescent="0.2">
      <c r="A595" s="447"/>
      <c r="B595" s="187"/>
      <c r="C595" s="453" t="s">
        <v>3271</v>
      </c>
      <c r="D595" s="453" t="s">
        <v>3273</v>
      </c>
      <c r="E595" s="185" t="s">
        <v>1</v>
      </c>
      <c r="F595" s="454">
        <v>30.15</v>
      </c>
      <c r="G595" s="447"/>
      <c r="H595" s="187"/>
    </row>
    <row r="596" spans="1:8" s="184" customFormat="1" ht="16.899999999999999" customHeight="1" x14ac:dyDescent="0.2">
      <c r="A596" s="447"/>
      <c r="B596" s="187"/>
      <c r="C596" s="455" t="s">
        <v>2558</v>
      </c>
      <c r="D596" s="447"/>
      <c r="E596" s="447"/>
      <c r="F596" s="447"/>
      <c r="G596" s="447"/>
      <c r="H596" s="187"/>
    </row>
    <row r="597" spans="1:8" s="184" customFormat="1" ht="22.5" x14ac:dyDescent="0.2">
      <c r="A597" s="447"/>
      <c r="B597" s="187"/>
      <c r="C597" s="453" t="s">
        <v>1997</v>
      </c>
      <c r="D597" s="453" t="s">
        <v>1998</v>
      </c>
      <c r="E597" s="185" t="s">
        <v>168</v>
      </c>
      <c r="F597" s="454">
        <v>30.15</v>
      </c>
      <c r="G597" s="447"/>
      <c r="H597" s="187"/>
    </row>
    <row r="598" spans="1:8" s="184" customFormat="1" ht="16.899999999999999" customHeight="1" x14ac:dyDescent="0.2">
      <c r="A598" s="447"/>
      <c r="B598" s="187"/>
      <c r="C598" s="453" t="s">
        <v>2022</v>
      </c>
      <c r="D598" s="453" t="s">
        <v>2023</v>
      </c>
      <c r="E598" s="185" t="s">
        <v>168</v>
      </c>
      <c r="F598" s="454">
        <v>30.15</v>
      </c>
      <c r="G598" s="447"/>
      <c r="H598" s="187"/>
    </row>
    <row r="599" spans="1:8" s="184" customFormat="1" ht="16.899999999999999" customHeight="1" x14ac:dyDescent="0.2">
      <c r="A599" s="447"/>
      <c r="B599" s="187"/>
      <c r="C599" s="449" t="s">
        <v>3274</v>
      </c>
      <c r="D599" s="450" t="s">
        <v>1</v>
      </c>
      <c r="E599" s="451" t="s">
        <v>1</v>
      </c>
      <c r="F599" s="452">
        <v>15.414999999999999</v>
      </c>
      <c r="G599" s="447"/>
      <c r="H599" s="187"/>
    </row>
    <row r="600" spans="1:8" s="184" customFormat="1" ht="16.899999999999999" customHeight="1" x14ac:dyDescent="0.2">
      <c r="A600" s="447"/>
      <c r="B600" s="187"/>
      <c r="C600" s="453" t="s">
        <v>1</v>
      </c>
      <c r="D600" s="453" t="s">
        <v>3275</v>
      </c>
      <c r="E600" s="185" t="s">
        <v>1</v>
      </c>
      <c r="F600" s="454">
        <v>14.849</v>
      </c>
      <c r="G600" s="447"/>
      <c r="H600" s="187"/>
    </row>
    <row r="601" spans="1:8" s="184" customFormat="1" ht="16.899999999999999" customHeight="1" x14ac:dyDescent="0.2">
      <c r="A601" s="447"/>
      <c r="B601" s="187"/>
      <c r="C601" s="453" t="s">
        <v>1</v>
      </c>
      <c r="D601" s="453" t="s">
        <v>3276</v>
      </c>
      <c r="E601" s="185" t="s">
        <v>1</v>
      </c>
      <c r="F601" s="454">
        <v>0.56599999999999995</v>
      </c>
      <c r="G601" s="447"/>
      <c r="H601" s="187"/>
    </row>
    <row r="602" spans="1:8" s="184" customFormat="1" ht="16.899999999999999" customHeight="1" x14ac:dyDescent="0.2">
      <c r="A602" s="447"/>
      <c r="B602" s="187"/>
      <c r="C602" s="453" t="s">
        <v>3274</v>
      </c>
      <c r="D602" s="453" t="s">
        <v>2418</v>
      </c>
      <c r="E602" s="185" t="s">
        <v>1</v>
      </c>
      <c r="F602" s="454">
        <v>15.414999999999999</v>
      </c>
      <c r="G602" s="447"/>
      <c r="H602" s="187"/>
    </row>
    <row r="603" spans="1:8" s="184" customFormat="1" ht="16.899999999999999" customHeight="1" x14ac:dyDescent="0.2">
      <c r="A603" s="447"/>
      <c r="B603" s="187"/>
      <c r="C603" s="455" t="s">
        <v>2558</v>
      </c>
      <c r="D603" s="447"/>
      <c r="E603" s="447"/>
      <c r="F603" s="447"/>
      <c r="G603" s="447"/>
      <c r="H603" s="187"/>
    </row>
    <row r="604" spans="1:8" s="184" customFormat="1" ht="16.899999999999999" customHeight="1" x14ac:dyDescent="0.2">
      <c r="A604" s="447"/>
      <c r="B604" s="187"/>
      <c r="C604" s="453" t="s">
        <v>1921</v>
      </c>
      <c r="D604" s="453" t="s">
        <v>1922</v>
      </c>
      <c r="E604" s="185" t="s">
        <v>164</v>
      </c>
      <c r="F604" s="454">
        <v>15.414999999999999</v>
      </c>
      <c r="G604" s="447"/>
      <c r="H604" s="187"/>
    </row>
    <row r="605" spans="1:8" s="184" customFormat="1" ht="16.899999999999999" customHeight="1" x14ac:dyDescent="0.2">
      <c r="A605" s="447"/>
      <c r="B605" s="187"/>
      <c r="C605" s="453" t="s">
        <v>1915</v>
      </c>
      <c r="D605" s="453" t="s">
        <v>1916</v>
      </c>
      <c r="E605" s="185" t="s">
        <v>164</v>
      </c>
      <c r="F605" s="454">
        <v>30.83</v>
      </c>
      <c r="G605" s="447"/>
      <c r="H605" s="187"/>
    </row>
    <row r="606" spans="1:8" s="184" customFormat="1" ht="22.5" x14ac:dyDescent="0.2">
      <c r="A606" s="447"/>
      <c r="B606" s="187"/>
      <c r="C606" s="453" t="s">
        <v>793</v>
      </c>
      <c r="D606" s="453" t="s">
        <v>794</v>
      </c>
      <c r="E606" s="185" t="s">
        <v>164</v>
      </c>
      <c r="F606" s="454">
        <v>483.26499999999999</v>
      </c>
      <c r="G606" s="447"/>
      <c r="H606" s="187"/>
    </row>
    <row r="607" spans="1:8" s="184" customFormat="1" ht="16.899999999999999" customHeight="1" x14ac:dyDescent="0.2">
      <c r="A607" s="447"/>
      <c r="B607" s="187"/>
      <c r="C607" s="453" t="s">
        <v>1917</v>
      </c>
      <c r="D607" s="453" t="s">
        <v>1918</v>
      </c>
      <c r="E607" s="185" t="s">
        <v>164</v>
      </c>
      <c r="F607" s="454">
        <v>15.414999999999999</v>
      </c>
      <c r="G607" s="447"/>
      <c r="H607" s="187"/>
    </row>
    <row r="608" spans="1:8" s="184" customFormat="1" ht="16.899999999999999" customHeight="1" x14ac:dyDescent="0.2">
      <c r="A608" s="447"/>
      <c r="B608" s="187"/>
      <c r="C608" s="453" t="s">
        <v>1919</v>
      </c>
      <c r="D608" s="453" t="s">
        <v>1920</v>
      </c>
      <c r="E608" s="185" t="s">
        <v>164</v>
      </c>
      <c r="F608" s="454">
        <v>15.414999999999999</v>
      </c>
      <c r="G608" s="447"/>
      <c r="H608" s="187"/>
    </row>
    <row r="609" spans="1:8" s="184" customFormat="1" ht="16.899999999999999" customHeight="1" x14ac:dyDescent="0.2">
      <c r="A609" s="447"/>
      <c r="B609" s="187"/>
      <c r="C609" s="449" t="s">
        <v>2587</v>
      </c>
      <c r="D609" s="450" t="s">
        <v>1</v>
      </c>
      <c r="E609" s="451" t="s">
        <v>1</v>
      </c>
      <c r="F609" s="452">
        <v>0</v>
      </c>
      <c r="G609" s="447"/>
      <c r="H609" s="187"/>
    </row>
    <row r="610" spans="1:8" s="184" customFormat="1" ht="16.899999999999999" customHeight="1" x14ac:dyDescent="0.2">
      <c r="A610" s="447"/>
      <c r="B610" s="187"/>
      <c r="C610" s="453" t="s">
        <v>1</v>
      </c>
      <c r="D610" s="453" t="s">
        <v>2588</v>
      </c>
      <c r="E610" s="185" t="s">
        <v>1</v>
      </c>
      <c r="F610" s="454">
        <v>0</v>
      </c>
      <c r="G610" s="447"/>
      <c r="H610" s="187"/>
    </row>
    <row r="611" spans="1:8" s="184" customFormat="1" ht="16.899999999999999" customHeight="1" x14ac:dyDescent="0.2">
      <c r="A611" s="447"/>
      <c r="B611" s="187"/>
      <c r="C611" s="453" t="s">
        <v>2587</v>
      </c>
      <c r="D611" s="453" t="s">
        <v>2418</v>
      </c>
      <c r="E611" s="185" t="s">
        <v>1</v>
      </c>
      <c r="F611" s="454">
        <v>0</v>
      </c>
      <c r="G611" s="447"/>
      <c r="H611" s="187"/>
    </row>
    <row r="612" spans="1:8" s="184" customFormat="1" ht="16.899999999999999" customHeight="1" x14ac:dyDescent="0.2">
      <c r="A612" s="447"/>
      <c r="B612" s="187"/>
      <c r="C612" s="449" t="s">
        <v>2593</v>
      </c>
      <c r="D612" s="450" t="s">
        <v>1</v>
      </c>
      <c r="E612" s="451" t="s">
        <v>1</v>
      </c>
      <c r="F612" s="452">
        <v>0</v>
      </c>
      <c r="G612" s="447"/>
      <c r="H612" s="187"/>
    </row>
    <row r="613" spans="1:8" s="184" customFormat="1" ht="16.899999999999999" customHeight="1" x14ac:dyDescent="0.2">
      <c r="A613" s="447"/>
      <c r="B613" s="187"/>
      <c r="C613" s="453" t="s">
        <v>1</v>
      </c>
      <c r="D613" s="453" t="s">
        <v>2588</v>
      </c>
      <c r="E613" s="185" t="s">
        <v>1</v>
      </c>
      <c r="F613" s="454">
        <v>0</v>
      </c>
      <c r="G613" s="447"/>
      <c r="H613" s="187"/>
    </row>
    <row r="614" spans="1:8" s="184" customFormat="1" ht="16.899999999999999" customHeight="1" x14ac:dyDescent="0.2">
      <c r="A614" s="447"/>
      <c r="B614" s="187"/>
      <c r="C614" s="453" t="s">
        <v>2593</v>
      </c>
      <c r="D614" s="453" t="s">
        <v>2418</v>
      </c>
      <c r="E614" s="185" t="s">
        <v>1</v>
      </c>
      <c r="F614" s="454">
        <v>0</v>
      </c>
      <c r="G614" s="447"/>
      <c r="H614" s="187"/>
    </row>
    <row r="615" spans="1:8" s="184" customFormat="1" ht="16.899999999999999" customHeight="1" x14ac:dyDescent="0.2">
      <c r="A615" s="447"/>
      <c r="B615" s="187"/>
      <c r="C615" s="455" t="s">
        <v>2558</v>
      </c>
      <c r="D615" s="447"/>
      <c r="E615" s="447"/>
      <c r="F615" s="447"/>
      <c r="G615" s="447"/>
      <c r="H615" s="187"/>
    </row>
    <row r="616" spans="1:8" s="184" customFormat="1" ht="16.899999999999999" customHeight="1" x14ac:dyDescent="0.2">
      <c r="A616" s="447"/>
      <c r="B616" s="187"/>
      <c r="C616" s="453" t="s">
        <v>173</v>
      </c>
      <c r="D616" s="453" t="s">
        <v>174</v>
      </c>
      <c r="E616" s="185" t="s">
        <v>168</v>
      </c>
      <c r="F616" s="454">
        <v>993.423</v>
      </c>
      <c r="G616" s="447"/>
      <c r="H616" s="187"/>
    </row>
    <row r="617" spans="1:8" s="184" customFormat="1" ht="16.899999999999999" customHeight="1" x14ac:dyDescent="0.2">
      <c r="A617" s="447"/>
      <c r="B617" s="187"/>
      <c r="C617" s="449" t="s">
        <v>2600</v>
      </c>
      <c r="D617" s="450" t="s">
        <v>1</v>
      </c>
      <c r="E617" s="451" t="s">
        <v>1</v>
      </c>
      <c r="F617" s="452">
        <v>758.33100000000002</v>
      </c>
      <c r="G617" s="447"/>
      <c r="H617" s="187"/>
    </row>
    <row r="618" spans="1:8" s="184" customFormat="1" ht="16.899999999999999" customHeight="1" x14ac:dyDescent="0.2">
      <c r="A618" s="447"/>
      <c r="B618" s="187"/>
      <c r="C618" s="453" t="s">
        <v>1</v>
      </c>
      <c r="D618" s="453" t="s">
        <v>2601</v>
      </c>
      <c r="E618" s="185" t="s">
        <v>1</v>
      </c>
      <c r="F618" s="454">
        <v>0</v>
      </c>
      <c r="G618" s="447"/>
      <c r="H618" s="187"/>
    </row>
    <row r="619" spans="1:8" s="184" customFormat="1" ht="16.899999999999999" customHeight="1" x14ac:dyDescent="0.2">
      <c r="A619" s="447"/>
      <c r="B619" s="187"/>
      <c r="C619" s="453" t="s">
        <v>1</v>
      </c>
      <c r="D619" s="453" t="s">
        <v>3087</v>
      </c>
      <c r="E619" s="185" t="s">
        <v>1</v>
      </c>
      <c r="F619" s="454">
        <v>0</v>
      </c>
      <c r="G619" s="447"/>
      <c r="H619" s="187"/>
    </row>
    <row r="620" spans="1:8" s="184" customFormat="1" ht="16.899999999999999" customHeight="1" x14ac:dyDescent="0.2">
      <c r="A620" s="447"/>
      <c r="B620" s="187"/>
      <c r="C620" s="453" t="s">
        <v>1</v>
      </c>
      <c r="D620" s="453" t="s">
        <v>2552</v>
      </c>
      <c r="E620" s="185" t="s">
        <v>1</v>
      </c>
      <c r="F620" s="454">
        <v>0</v>
      </c>
      <c r="G620" s="447"/>
      <c r="H620" s="187"/>
    </row>
    <row r="621" spans="1:8" s="184" customFormat="1" ht="16.899999999999999" customHeight="1" x14ac:dyDescent="0.2">
      <c r="A621" s="447"/>
      <c r="B621" s="187"/>
      <c r="C621" s="453" t="s">
        <v>1</v>
      </c>
      <c r="D621" s="453" t="s">
        <v>2578</v>
      </c>
      <c r="E621" s="185" t="s">
        <v>1</v>
      </c>
      <c r="F621" s="454">
        <v>0</v>
      </c>
      <c r="G621" s="447"/>
      <c r="H621" s="187"/>
    </row>
    <row r="622" spans="1:8" s="184" customFormat="1" ht="16.899999999999999" customHeight="1" x14ac:dyDescent="0.2">
      <c r="A622" s="447"/>
      <c r="B622" s="187"/>
      <c r="C622" s="453" t="s">
        <v>1</v>
      </c>
      <c r="D622" s="453" t="s">
        <v>3277</v>
      </c>
      <c r="E622" s="185" t="s">
        <v>1</v>
      </c>
      <c r="F622" s="454">
        <v>501.94200000000001</v>
      </c>
      <c r="G622" s="447"/>
      <c r="H622" s="187"/>
    </row>
    <row r="623" spans="1:8" s="184" customFormat="1" ht="16.899999999999999" customHeight="1" x14ac:dyDescent="0.2">
      <c r="A623" s="447"/>
      <c r="B623" s="187"/>
      <c r="C623" s="453" t="s">
        <v>1</v>
      </c>
      <c r="D623" s="453" t="s">
        <v>3278</v>
      </c>
      <c r="E623" s="185" t="s">
        <v>1</v>
      </c>
      <c r="F623" s="454">
        <v>-133.10400000000001</v>
      </c>
      <c r="G623" s="447"/>
      <c r="H623" s="187"/>
    </row>
    <row r="624" spans="1:8" s="184" customFormat="1" ht="16.899999999999999" customHeight="1" x14ac:dyDescent="0.2">
      <c r="A624" s="447"/>
      <c r="B624" s="187"/>
      <c r="C624" s="453" t="s">
        <v>1</v>
      </c>
      <c r="D624" s="453" t="s">
        <v>3279</v>
      </c>
      <c r="E624" s="185" t="s">
        <v>1</v>
      </c>
      <c r="F624" s="454">
        <v>-78.239999999999995</v>
      </c>
      <c r="G624" s="447"/>
      <c r="H624" s="187"/>
    </row>
    <row r="625" spans="1:8" s="184" customFormat="1" ht="16.899999999999999" customHeight="1" x14ac:dyDescent="0.2">
      <c r="A625" s="447"/>
      <c r="B625" s="187"/>
      <c r="C625" s="453" t="s">
        <v>1</v>
      </c>
      <c r="D625" s="453" t="s">
        <v>3280</v>
      </c>
      <c r="E625" s="185" t="s">
        <v>1</v>
      </c>
      <c r="F625" s="454">
        <v>-16.992000000000001</v>
      </c>
      <c r="G625" s="447"/>
      <c r="H625" s="187"/>
    </row>
    <row r="626" spans="1:8" s="184" customFormat="1" ht="16.899999999999999" customHeight="1" x14ac:dyDescent="0.2">
      <c r="A626" s="447"/>
      <c r="B626" s="187"/>
      <c r="C626" s="453" t="s">
        <v>1</v>
      </c>
      <c r="D626" s="453" t="s">
        <v>3089</v>
      </c>
      <c r="E626" s="185" t="s">
        <v>1</v>
      </c>
      <c r="F626" s="454">
        <v>0</v>
      </c>
      <c r="G626" s="447"/>
      <c r="H626" s="187"/>
    </row>
    <row r="627" spans="1:8" s="184" customFormat="1" ht="16.899999999999999" customHeight="1" x14ac:dyDescent="0.2">
      <c r="A627" s="447"/>
      <c r="B627" s="187"/>
      <c r="C627" s="453" t="s">
        <v>1</v>
      </c>
      <c r="D627" s="453" t="s">
        <v>2578</v>
      </c>
      <c r="E627" s="185" t="s">
        <v>1</v>
      </c>
      <c r="F627" s="454">
        <v>0</v>
      </c>
      <c r="G627" s="447"/>
      <c r="H627" s="187"/>
    </row>
    <row r="628" spans="1:8" s="184" customFormat="1" ht="16.899999999999999" customHeight="1" x14ac:dyDescent="0.2">
      <c r="A628" s="447"/>
      <c r="B628" s="187"/>
      <c r="C628" s="453" t="s">
        <v>1</v>
      </c>
      <c r="D628" s="453" t="s">
        <v>2609</v>
      </c>
      <c r="E628" s="185" t="s">
        <v>1</v>
      </c>
      <c r="F628" s="454">
        <v>240.19</v>
      </c>
      <c r="G628" s="447"/>
      <c r="H628" s="187"/>
    </row>
    <row r="629" spans="1:8" s="184" customFormat="1" ht="16.899999999999999" customHeight="1" x14ac:dyDescent="0.2">
      <c r="A629" s="447"/>
      <c r="B629" s="187"/>
      <c r="C629" s="453" t="s">
        <v>1</v>
      </c>
      <c r="D629" s="453" t="s">
        <v>3281</v>
      </c>
      <c r="E629" s="185" t="s">
        <v>1</v>
      </c>
      <c r="F629" s="454">
        <v>-2.8149999999999999</v>
      </c>
      <c r="G629" s="447"/>
      <c r="H629" s="187"/>
    </row>
    <row r="630" spans="1:8" s="184" customFormat="1" ht="16.899999999999999" customHeight="1" x14ac:dyDescent="0.2">
      <c r="A630" s="447"/>
      <c r="B630" s="187"/>
      <c r="C630" s="453" t="s">
        <v>1</v>
      </c>
      <c r="D630" s="453" t="s">
        <v>3282</v>
      </c>
      <c r="E630" s="185" t="s">
        <v>1</v>
      </c>
      <c r="F630" s="454">
        <v>-14.82</v>
      </c>
      <c r="G630" s="447"/>
      <c r="H630" s="187"/>
    </row>
    <row r="631" spans="1:8" s="184" customFormat="1" ht="16.899999999999999" customHeight="1" x14ac:dyDescent="0.2">
      <c r="A631" s="447"/>
      <c r="B631" s="187"/>
      <c r="C631" s="453" t="s">
        <v>1</v>
      </c>
      <c r="D631" s="453" t="s">
        <v>3283</v>
      </c>
      <c r="E631" s="185" t="s">
        <v>1</v>
      </c>
      <c r="F631" s="454">
        <v>-4.5599999999999996</v>
      </c>
      <c r="G631" s="447"/>
      <c r="H631" s="187"/>
    </row>
    <row r="632" spans="1:8" s="184" customFormat="1" ht="16.899999999999999" customHeight="1" x14ac:dyDescent="0.2">
      <c r="A632" s="447"/>
      <c r="B632" s="187"/>
      <c r="C632" s="453" t="s">
        <v>1</v>
      </c>
      <c r="D632" s="453" t="s">
        <v>3284</v>
      </c>
      <c r="E632" s="185" t="s">
        <v>1</v>
      </c>
      <c r="F632" s="454">
        <v>-6.6120000000000001</v>
      </c>
      <c r="G632" s="447"/>
      <c r="H632" s="187"/>
    </row>
    <row r="633" spans="1:8" s="184" customFormat="1" ht="16.899999999999999" customHeight="1" x14ac:dyDescent="0.2">
      <c r="A633" s="447"/>
      <c r="B633" s="187"/>
      <c r="C633" s="453" t="s">
        <v>1</v>
      </c>
      <c r="D633" s="453" t="s">
        <v>2556</v>
      </c>
      <c r="E633" s="185" t="s">
        <v>1</v>
      </c>
      <c r="F633" s="454">
        <v>0</v>
      </c>
      <c r="G633" s="447"/>
      <c r="H633" s="187"/>
    </row>
    <row r="634" spans="1:8" s="184" customFormat="1" ht="16.899999999999999" customHeight="1" x14ac:dyDescent="0.2">
      <c r="A634" s="447"/>
      <c r="B634" s="187"/>
      <c r="C634" s="453" t="s">
        <v>1</v>
      </c>
      <c r="D634" s="453" t="s">
        <v>2578</v>
      </c>
      <c r="E634" s="185" t="s">
        <v>1</v>
      </c>
      <c r="F634" s="454">
        <v>0</v>
      </c>
      <c r="G634" s="447"/>
      <c r="H634" s="187"/>
    </row>
    <row r="635" spans="1:8" s="184" customFormat="1" ht="16.899999999999999" customHeight="1" x14ac:dyDescent="0.2">
      <c r="A635" s="447"/>
      <c r="B635" s="187"/>
      <c r="C635" s="453" t="s">
        <v>1</v>
      </c>
      <c r="D635" s="453" t="s">
        <v>3285</v>
      </c>
      <c r="E635" s="185" t="s">
        <v>1</v>
      </c>
      <c r="F635" s="454">
        <v>501.94200000000001</v>
      </c>
      <c r="G635" s="447"/>
      <c r="H635" s="187"/>
    </row>
    <row r="636" spans="1:8" s="184" customFormat="1" ht="16.899999999999999" customHeight="1" x14ac:dyDescent="0.2">
      <c r="A636" s="447"/>
      <c r="B636" s="187"/>
      <c r="C636" s="453" t="s">
        <v>1</v>
      </c>
      <c r="D636" s="453" t="s">
        <v>3286</v>
      </c>
      <c r="E636" s="185" t="s">
        <v>1</v>
      </c>
      <c r="F636" s="454">
        <v>-109.032</v>
      </c>
      <c r="G636" s="447"/>
      <c r="H636" s="187"/>
    </row>
    <row r="637" spans="1:8" s="184" customFormat="1" ht="16.899999999999999" customHeight="1" x14ac:dyDescent="0.2">
      <c r="A637" s="447"/>
      <c r="B637" s="187"/>
      <c r="C637" s="453" t="s">
        <v>1</v>
      </c>
      <c r="D637" s="453" t="s">
        <v>3287</v>
      </c>
      <c r="E637" s="185" t="s">
        <v>1</v>
      </c>
      <c r="F637" s="454">
        <v>-29.736000000000001</v>
      </c>
      <c r="G637" s="447"/>
      <c r="H637" s="187"/>
    </row>
    <row r="638" spans="1:8" s="184" customFormat="1" ht="16.899999999999999" customHeight="1" x14ac:dyDescent="0.2">
      <c r="A638" s="447"/>
      <c r="B638" s="187"/>
      <c r="C638" s="453" t="s">
        <v>1</v>
      </c>
      <c r="D638" s="453" t="s">
        <v>3288</v>
      </c>
      <c r="E638" s="185" t="s">
        <v>1</v>
      </c>
      <c r="F638" s="454">
        <v>-72.84</v>
      </c>
      <c r="G638" s="447"/>
      <c r="H638" s="187"/>
    </row>
    <row r="639" spans="1:8" s="184" customFormat="1" ht="16.899999999999999" customHeight="1" x14ac:dyDescent="0.2">
      <c r="A639" s="447"/>
      <c r="B639" s="187"/>
      <c r="C639" s="453" t="s">
        <v>1</v>
      </c>
      <c r="D639" s="453" t="s">
        <v>3280</v>
      </c>
      <c r="E639" s="185" t="s">
        <v>1</v>
      </c>
      <c r="F639" s="454">
        <v>-16.992000000000001</v>
      </c>
      <c r="G639" s="447"/>
      <c r="H639" s="187"/>
    </row>
    <row r="640" spans="1:8" s="184" customFormat="1" ht="16.899999999999999" customHeight="1" x14ac:dyDescent="0.2">
      <c r="A640" s="447"/>
      <c r="B640" s="187"/>
      <c r="C640" s="453" t="s">
        <v>2600</v>
      </c>
      <c r="D640" s="453" t="s">
        <v>2416</v>
      </c>
      <c r="E640" s="185" t="s">
        <v>1</v>
      </c>
      <c r="F640" s="454">
        <v>758.33100000000002</v>
      </c>
      <c r="G640" s="447"/>
      <c r="H640" s="187"/>
    </row>
    <row r="641" spans="1:8" s="184" customFormat="1" ht="16.899999999999999" customHeight="1" x14ac:dyDescent="0.2">
      <c r="A641" s="447"/>
      <c r="B641" s="187"/>
      <c r="C641" s="455" t="s">
        <v>2558</v>
      </c>
      <c r="D641" s="447"/>
      <c r="E641" s="447"/>
      <c r="F641" s="447"/>
      <c r="G641" s="447"/>
      <c r="H641" s="187"/>
    </row>
    <row r="642" spans="1:8" s="184" customFormat="1" ht="33.75" x14ac:dyDescent="0.2">
      <c r="A642" s="447"/>
      <c r="B642" s="187"/>
      <c r="C642" s="453" t="s">
        <v>193</v>
      </c>
      <c r="D642" s="453" t="s">
        <v>194</v>
      </c>
      <c r="E642" s="185" t="s">
        <v>168</v>
      </c>
      <c r="F642" s="454">
        <v>975.22299999999996</v>
      </c>
      <c r="G642" s="447"/>
      <c r="H642" s="187"/>
    </row>
    <row r="643" spans="1:8" s="184" customFormat="1" ht="16.899999999999999" customHeight="1" x14ac:dyDescent="0.2">
      <c r="A643" s="447"/>
      <c r="B643" s="187"/>
      <c r="C643" s="453" t="s">
        <v>173</v>
      </c>
      <c r="D643" s="453" t="s">
        <v>174</v>
      </c>
      <c r="E643" s="185" t="s">
        <v>168</v>
      </c>
      <c r="F643" s="454">
        <v>993.423</v>
      </c>
      <c r="G643" s="447"/>
      <c r="H643" s="187"/>
    </row>
    <row r="644" spans="1:8" s="184" customFormat="1" ht="16.899999999999999" customHeight="1" x14ac:dyDescent="0.2">
      <c r="A644" s="447"/>
      <c r="B644" s="187"/>
      <c r="C644" s="449" t="s">
        <v>2620</v>
      </c>
      <c r="D644" s="450" t="s">
        <v>1</v>
      </c>
      <c r="E644" s="451" t="s">
        <v>1</v>
      </c>
      <c r="F644" s="452">
        <v>40.595999999999997</v>
      </c>
      <c r="G644" s="447"/>
      <c r="H644" s="187"/>
    </row>
    <row r="645" spans="1:8" s="184" customFormat="1" ht="16.899999999999999" customHeight="1" x14ac:dyDescent="0.2">
      <c r="A645" s="447"/>
      <c r="B645" s="187"/>
      <c r="C645" s="453" t="s">
        <v>1</v>
      </c>
      <c r="D645" s="453" t="s">
        <v>2621</v>
      </c>
      <c r="E645" s="185" t="s">
        <v>1</v>
      </c>
      <c r="F645" s="454">
        <v>0</v>
      </c>
      <c r="G645" s="447"/>
      <c r="H645" s="187"/>
    </row>
    <row r="646" spans="1:8" s="184" customFormat="1" ht="16.899999999999999" customHeight="1" x14ac:dyDescent="0.2">
      <c r="A646" s="447"/>
      <c r="B646" s="187"/>
      <c r="C646" s="453" t="s">
        <v>1</v>
      </c>
      <c r="D646" s="453" t="s">
        <v>3087</v>
      </c>
      <c r="E646" s="185" t="s">
        <v>1</v>
      </c>
      <c r="F646" s="454">
        <v>0</v>
      </c>
      <c r="G646" s="447"/>
      <c r="H646" s="187"/>
    </row>
    <row r="647" spans="1:8" s="184" customFormat="1" ht="16.899999999999999" customHeight="1" x14ac:dyDescent="0.2">
      <c r="A647" s="447"/>
      <c r="B647" s="187"/>
      <c r="C647" s="453" t="s">
        <v>1</v>
      </c>
      <c r="D647" s="453" t="s">
        <v>2552</v>
      </c>
      <c r="E647" s="185" t="s">
        <v>1</v>
      </c>
      <c r="F647" s="454">
        <v>0</v>
      </c>
      <c r="G647" s="447"/>
      <c r="H647" s="187"/>
    </row>
    <row r="648" spans="1:8" s="184" customFormat="1" ht="16.899999999999999" customHeight="1" x14ac:dyDescent="0.2">
      <c r="A648" s="447"/>
      <c r="B648" s="187"/>
      <c r="C648" s="453" t="s">
        <v>1</v>
      </c>
      <c r="D648" s="453" t="s">
        <v>2578</v>
      </c>
      <c r="E648" s="185" t="s">
        <v>1</v>
      </c>
      <c r="F648" s="454">
        <v>0</v>
      </c>
      <c r="G648" s="447"/>
      <c r="H648" s="187"/>
    </row>
    <row r="649" spans="1:8" s="184" customFormat="1" ht="16.899999999999999" customHeight="1" x14ac:dyDescent="0.2">
      <c r="A649" s="447"/>
      <c r="B649" s="187"/>
      <c r="C649" s="453" t="s">
        <v>1</v>
      </c>
      <c r="D649" s="453" t="s">
        <v>3289</v>
      </c>
      <c r="E649" s="185" t="s">
        <v>1</v>
      </c>
      <c r="F649" s="454">
        <v>16.992000000000001</v>
      </c>
      <c r="G649" s="447"/>
      <c r="H649" s="187"/>
    </row>
    <row r="650" spans="1:8" s="184" customFormat="1" ht="16.899999999999999" customHeight="1" x14ac:dyDescent="0.2">
      <c r="A650" s="447"/>
      <c r="B650" s="187"/>
      <c r="C650" s="453" t="s">
        <v>1</v>
      </c>
      <c r="D650" s="453" t="s">
        <v>3089</v>
      </c>
      <c r="E650" s="185" t="s">
        <v>1</v>
      </c>
      <c r="F650" s="454">
        <v>0</v>
      </c>
      <c r="G650" s="447"/>
      <c r="H650" s="187"/>
    </row>
    <row r="651" spans="1:8" s="184" customFormat="1" ht="16.899999999999999" customHeight="1" x14ac:dyDescent="0.2">
      <c r="A651" s="447"/>
      <c r="B651" s="187"/>
      <c r="C651" s="453" t="s">
        <v>1</v>
      </c>
      <c r="D651" s="453" t="s">
        <v>2578</v>
      </c>
      <c r="E651" s="185" t="s">
        <v>1</v>
      </c>
      <c r="F651" s="454">
        <v>0</v>
      </c>
      <c r="G651" s="447"/>
      <c r="H651" s="187"/>
    </row>
    <row r="652" spans="1:8" s="184" customFormat="1" ht="16.899999999999999" customHeight="1" x14ac:dyDescent="0.2">
      <c r="A652" s="447"/>
      <c r="B652" s="187"/>
      <c r="C652" s="453" t="s">
        <v>1</v>
      </c>
      <c r="D652" s="453" t="s">
        <v>3290</v>
      </c>
      <c r="E652" s="185" t="s">
        <v>1</v>
      </c>
      <c r="F652" s="454">
        <v>6.6120000000000001</v>
      </c>
      <c r="G652" s="447"/>
      <c r="H652" s="187"/>
    </row>
    <row r="653" spans="1:8" s="184" customFormat="1" ht="16.899999999999999" customHeight="1" x14ac:dyDescent="0.2">
      <c r="A653" s="447"/>
      <c r="B653" s="187"/>
      <c r="C653" s="453" t="s">
        <v>1</v>
      </c>
      <c r="D653" s="453" t="s">
        <v>2556</v>
      </c>
      <c r="E653" s="185" t="s">
        <v>1</v>
      </c>
      <c r="F653" s="454">
        <v>0</v>
      </c>
      <c r="G653" s="447"/>
      <c r="H653" s="187"/>
    </row>
    <row r="654" spans="1:8" s="184" customFormat="1" ht="16.899999999999999" customHeight="1" x14ac:dyDescent="0.2">
      <c r="A654" s="447"/>
      <c r="B654" s="187"/>
      <c r="C654" s="453" t="s">
        <v>1</v>
      </c>
      <c r="D654" s="453" t="s">
        <v>2578</v>
      </c>
      <c r="E654" s="185" t="s">
        <v>1</v>
      </c>
      <c r="F654" s="454">
        <v>0</v>
      </c>
      <c r="G654" s="447"/>
      <c r="H654" s="187"/>
    </row>
    <row r="655" spans="1:8" s="184" customFormat="1" ht="16.899999999999999" customHeight="1" x14ac:dyDescent="0.2">
      <c r="A655" s="447"/>
      <c r="B655" s="187"/>
      <c r="C655" s="453" t="s">
        <v>1</v>
      </c>
      <c r="D655" s="453" t="s">
        <v>3289</v>
      </c>
      <c r="E655" s="185" t="s">
        <v>1</v>
      </c>
      <c r="F655" s="454">
        <v>16.992000000000001</v>
      </c>
      <c r="G655" s="447"/>
      <c r="H655" s="187"/>
    </row>
    <row r="656" spans="1:8" s="184" customFormat="1" ht="16.899999999999999" customHeight="1" x14ac:dyDescent="0.2">
      <c r="A656" s="447"/>
      <c r="B656" s="187"/>
      <c r="C656" s="453" t="s">
        <v>2620</v>
      </c>
      <c r="D656" s="453" t="s">
        <v>2416</v>
      </c>
      <c r="E656" s="185" t="s">
        <v>1</v>
      </c>
      <c r="F656" s="454">
        <v>40.595999999999997</v>
      </c>
      <c r="G656" s="447"/>
      <c r="H656" s="187"/>
    </row>
    <row r="657" spans="1:8" s="184" customFormat="1" ht="16.899999999999999" customHeight="1" x14ac:dyDescent="0.2">
      <c r="A657" s="447"/>
      <c r="B657" s="187"/>
      <c r="C657" s="455" t="s">
        <v>2558</v>
      </c>
      <c r="D657" s="447"/>
      <c r="E657" s="447"/>
      <c r="F657" s="447"/>
      <c r="G657" s="447"/>
      <c r="H657" s="187"/>
    </row>
    <row r="658" spans="1:8" s="184" customFormat="1" ht="33.75" x14ac:dyDescent="0.2">
      <c r="A658" s="447"/>
      <c r="B658" s="187"/>
      <c r="C658" s="453" t="s">
        <v>193</v>
      </c>
      <c r="D658" s="453" t="s">
        <v>194</v>
      </c>
      <c r="E658" s="185" t="s">
        <v>168</v>
      </c>
      <c r="F658" s="454">
        <v>975.22299999999996</v>
      </c>
      <c r="G658" s="447"/>
      <c r="H658" s="187"/>
    </row>
    <row r="659" spans="1:8" s="184" customFormat="1" ht="16.899999999999999" customHeight="1" x14ac:dyDescent="0.2">
      <c r="A659" s="447"/>
      <c r="B659" s="187"/>
      <c r="C659" s="453" t="s">
        <v>173</v>
      </c>
      <c r="D659" s="453" t="s">
        <v>174</v>
      </c>
      <c r="E659" s="185" t="s">
        <v>168</v>
      </c>
      <c r="F659" s="454">
        <v>993.423</v>
      </c>
      <c r="G659" s="447"/>
      <c r="H659" s="187"/>
    </row>
    <row r="660" spans="1:8" s="184" customFormat="1" ht="16.899999999999999" customHeight="1" x14ac:dyDescent="0.2">
      <c r="A660" s="447"/>
      <c r="B660" s="187"/>
      <c r="C660" s="449" t="s">
        <v>2624</v>
      </c>
      <c r="D660" s="450" t="s">
        <v>1</v>
      </c>
      <c r="E660" s="451" t="s">
        <v>1</v>
      </c>
      <c r="F660" s="452">
        <v>155.63999999999999</v>
      </c>
      <c r="G660" s="447"/>
      <c r="H660" s="187"/>
    </row>
    <row r="661" spans="1:8" s="184" customFormat="1" ht="16.899999999999999" customHeight="1" x14ac:dyDescent="0.2">
      <c r="A661" s="447"/>
      <c r="B661" s="187"/>
      <c r="C661" s="453" t="s">
        <v>1</v>
      </c>
      <c r="D661" s="453" t="s">
        <v>2625</v>
      </c>
      <c r="E661" s="185" t="s">
        <v>1</v>
      </c>
      <c r="F661" s="454">
        <v>0</v>
      </c>
      <c r="G661" s="447"/>
      <c r="H661" s="187"/>
    </row>
    <row r="662" spans="1:8" s="184" customFormat="1" ht="16.899999999999999" customHeight="1" x14ac:dyDescent="0.2">
      <c r="A662" s="447"/>
      <c r="B662" s="187"/>
      <c r="C662" s="453" t="s">
        <v>1</v>
      </c>
      <c r="D662" s="453" t="s">
        <v>3087</v>
      </c>
      <c r="E662" s="185" t="s">
        <v>1</v>
      </c>
      <c r="F662" s="454">
        <v>0</v>
      </c>
      <c r="G662" s="447"/>
      <c r="H662" s="187"/>
    </row>
    <row r="663" spans="1:8" s="184" customFormat="1" ht="16.899999999999999" customHeight="1" x14ac:dyDescent="0.2">
      <c r="A663" s="447"/>
      <c r="B663" s="187"/>
      <c r="C663" s="453" t="s">
        <v>1</v>
      </c>
      <c r="D663" s="453" t="s">
        <v>2552</v>
      </c>
      <c r="E663" s="185" t="s">
        <v>1</v>
      </c>
      <c r="F663" s="454">
        <v>0</v>
      </c>
      <c r="G663" s="447"/>
      <c r="H663" s="187"/>
    </row>
    <row r="664" spans="1:8" s="184" customFormat="1" ht="16.899999999999999" customHeight="1" x14ac:dyDescent="0.2">
      <c r="A664" s="447"/>
      <c r="B664" s="187"/>
      <c r="C664" s="453" t="s">
        <v>1</v>
      </c>
      <c r="D664" s="453" t="s">
        <v>2578</v>
      </c>
      <c r="E664" s="185" t="s">
        <v>1</v>
      </c>
      <c r="F664" s="454">
        <v>0</v>
      </c>
      <c r="G664" s="447"/>
      <c r="H664" s="187"/>
    </row>
    <row r="665" spans="1:8" s="184" customFormat="1" ht="16.899999999999999" customHeight="1" x14ac:dyDescent="0.2">
      <c r="A665" s="447"/>
      <c r="B665" s="187"/>
      <c r="C665" s="453" t="s">
        <v>1</v>
      </c>
      <c r="D665" s="453" t="s">
        <v>3291</v>
      </c>
      <c r="E665" s="185" t="s">
        <v>1</v>
      </c>
      <c r="F665" s="454">
        <v>78.239999999999995</v>
      </c>
      <c r="G665" s="447"/>
      <c r="H665" s="187"/>
    </row>
    <row r="666" spans="1:8" s="184" customFormat="1" ht="16.899999999999999" customHeight="1" x14ac:dyDescent="0.2">
      <c r="A666" s="447"/>
      <c r="B666" s="187"/>
      <c r="C666" s="453" t="s">
        <v>1</v>
      </c>
      <c r="D666" s="453" t="s">
        <v>3089</v>
      </c>
      <c r="E666" s="185" t="s">
        <v>1</v>
      </c>
      <c r="F666" s="454">
        <v>0</v>
      </c>
      <c r="G666" s="447"/>
      <c r="H666" s="187"/>
    </row>
    <row r="667" spans="1:8" s="184" customFormat="1" ht="16.899999999999999" customHeight="1" x14ac:dyDescent="0.2">
      <c r="A667" s="447"/>
      <c r="B667" s="187"/>
      <c r="C667" s="453" t="s">
        <v>1</v>
      </c>
      <c r="D667" s="453" t="s">
        <v>2578</v>
      </c>
      <c r="E667" s="185" t="s">
        <v>1</v>
      </c>
      <c r="F667" s="454">
        <v>0</v>
      </c>
      <c r="G667" s="447"/>
      <c r="H667" s="187"/>
    </row>
    <row r="668" spans="1:8" s="184" customFormat="1" ht="16.899999999999999" customHeight="1" x14ac:dyDescent="0.2">
      <c r="A668" s="447"/>
      <c r="B668" s="187"/>
      <c r="C668" s="453" t="s">
        <v>1</v>
      </c>
      <c r="D668" s="453" t="s">
        <v>3292</v>
      </c>
      <c r="E668" s="185" t="s">
        <v>1</v>
      </c>
      <c r="F668" s="454">
        <v>4.5599999999999996</v>
      </c>
      <c r="G668" s="447"/>
      <c r="H668" s="187"/>
    </row>
    <row r="669" spans="1:8" s="184" customFormat="1" ht="16.899999999999999" customHeight="1" x14ac:dyDescent="0.2">
      <c r="A669" s="447"/>
      <c r="B669" s="187"/>
      <c r="C669" s="453" t="s">
        <v>1</v>
      </c>
      <c r="D669" s="453" t="s">
        <v>2556</v>
      </c>
      <c r="E669" s="185" t="s">
        <v>1</v>
      </c>
      <c r="F669" s="454">
        <v>0</v>
      </c>
      <c r="G669" s="447"/>
      <c r="H669" s="187"/>
    </row>
    <row r="670" spans="1:8" s="184" customFormat="1" ht="16.899999999999999" customHeight="1" x14ac:dyDescent="0.2">
      <c r="A670" s="447"/>
      <c r="B670" s="187"/>
      <c r="C670" s="453" t="s">
        <v>1</v>
      </c>
      <c r="D670" s="453" t="s">
        <v>2578</v>
      </c>
      <c r="E670" s="185" t="s">
        <v>1</v>
      </c>
      <c r="F670" s="454">
        <v>0</v>
      </c>
      <c r="G670" s="447"/>
      <c r="H670" s="187"/>
    </row>
    <row r="671" spans="1:8" s="184" customFormat="1" ht="16.899999999999999" customHeight="1" x14ac:dyDescent="0.2">
      <c r="A671" s="447"/>
      <c r="B671" s="187"/>
      <c r="C671" s="453" t="s">
        <v>1</v>
      </c>
      <c r="D671" s="453" t="s">
        <v>3293</v>
      </c>
      <c r="E671" s="185" t="s">
        <v>1</v>
      </c>
      <c r="F671" s="454">
        <v>72.84</v>
      </c>
      <c r="G671" s="447"/>
      <c r="H671" s="187"/>
    </row>
    <row r="672" spans="1:8" s="184" customFormat="1" ht="16.899999999999999" customHeight="1" x14ac:dyDescent="0.2">
      <c r="A672" s="447"/>
      <c r="B672" s="187"/>
      <c r="C672" s="453" t="s">
        <v>2624</v>
      </c>
      <c r="D672" s="453" t="s">
        <v>2416</v>
      </c>
      <c r="E672" s="185" t="s">
        <v>1</v>
      </c>
      <c r="F672" s="454">
        <v>155.63999999999999</v>
      </c>
      <c r="G672" s="447"/>
      <c r="H672" s="187"/>
    </row>
    <row r="673" spans="1:8" s="184" customFormat="1" ht="16.899999999999999" customHeight="1" x14ac:dyDescent="0.2">
      <c r="A673" s="447"/>
      <c r="B673" s="187"/>
      <c r="C673" s="455" t="s">
        <v>2558</v>
      </c>
      <c r="D673" s="447"/>
      <c r="E673" s="447"/>
      <c r="F673" s="447"/>
      <c r="G673" s="447"/>
      <c r="H673" s="187"/>
    </row>
    <row r="674" spans="1:8" s="184" customFormat="1" ht="33.75" x14ac:dyDescent="0.2">
      <c r="A674" s="447"/>
      <c r="B674" s="187"/>
      <c r="C674" s="453" t="s">
        <v>193</v>
      </c>
      <c r="D674" s="453" t="s">
        <v>194</v>
      </c>
      <c r="E674" s="185" t="s">
        <v>168</v>
      </c>
      <c r="F674" s="454">
        <v>975.22299999999996</v>
      </c>
      <c r="G674" s="447"/>
      <c r="H674" s="187"/>
    </row>
    <row r="675" spans="1:8" s="184" customFormat="1" ht="16.899999999999999" customHeight="1" x14ac:dyDescent="0.2">
      <c r="A675" s="447"/>
      <c r="B675" s="187"/>
      <c r="C675" s="453" t="s">
        <v>173</v>
      </c>
      <c r="D675" s="453" t="s">
        <v>174</v>
      </c>
      <c r="E675" s="185" t="s">
        <v>168</v>
      </c>
      <c r="F675" s="454">
        <v>993.423</v>
      </c>
      <c r="G675" s="447"/>
      <c r="H675" s="187"/>
    </row>
    <row r="676" spans="1:8" s="184" customFormat="1" ht="16.899999999999999" customHeight="1" x14ac:dyDescent="0.2">
      <c r="A676" s="447"/>
      <c r="B676" s="187"/>
      <c r="C676" s="449" t="s">
        <v>2631</v>
      </c>
      <c r="D676" s="450" t="s">
        <v>1</v>
      </c>
      <c r="E676" s="451" t="s">
        <v>1</v>
      </c>
      <c r="F676" s="452">
        <v>20.655999999999999</v>
      </c>
      <c r="G676" s="447"/>
      <c r="H676" s="187"/>
    </row>
    <row r="677" spans="1:8" s="184" customFormat="1" ht="16.899999999999999" customHeight="1" x14ac:dyDescent="0.2">
      <c r="A677" s="447"/>
      <c r="B677" s="187"/>
      <c r="C677" s="453" t="s">
        <v>1</v>
      </c>
      <c r="D677" s="453" t="s">
        <v>2632</v>
      </c>
      <c r="E677" s="185" t="s">
        <v>1</v>
      </c>
      <c r="F677" s="454">
        <v>0</v>
      </c>
      <c r="G677" s="447"/>
      <c r="H677" s="187"/>
    </row>
    <row r="678" spans="1:8" s="184" customFormat="1" ht="16.899999999999999" customHeight="1" x14ac:dyDescent="0.2">
      <c r="A678" s="447"/>
      <c r="B678" s="187"/>
      <c r="C678" s="453" t="s">
        <v>1</v>
      </c>
      <c r="D678" s="453" t="s">
        <v>3087</v>
      </c>
      <c r="E678" s="185" t="s">
        <v>1</v>
      </c>
      <c r="F678" s="454">
        <v>0</v>
      </c>
      <c r="G678" s="447"/>
      <c r="H678" s="187"/>
    </row>
    <row r="679" spans="1:8" s="184" customFormat="1" ht="16.899999999999999" customHeight="1" x14ac:dyDescent="0.2">
      <c r="A679" s="447"/>
      <c r="B679" s="187"/>
      <c r="C679" s="453" t="s">
        <v>1</v>
      </c>
      <c r="D679" s="453" t="s">
        <v>2552</v>
      </c>
      <c r="E679" s="185" t="s">
        <v>1</v>
      </c>
      <c r="F679" s="454">
        <v>0</v>
      </c>
      <c r="G679" s="447"/>
      <c r="H679" s="187"/>
    </row>
    <row r="680" spans="1:8" s="184" customFormat="1" ht="16.899999999999999" customHeight="1" x14ac:dyDescent="0.2">
      <c r="A680" s="447"/>
      <c r="B680" s="187"/>
      <c r="C680" s="453" t="s">
        <v>1</v>
      </c>
      <c r="D680" s="453" t="s">
        <v>2633</v>
      </c>
      <c r="E680" s="185" t="s">
        <v>1</v>
      </c>
      <c r="F680" s="454">
        <v>0</v>
      </c>
      <c r="G680" s="447"/>
      <c r="H680" s="187"/>
    </row>
    <row r="681" spans="1:8" s="184" customFormat="1" ht="16.899999999999999" customHeight="1" x14ac:dyDescent="0.2">
      <c r="A681" s="447"/>
      <c r="B681" s="187"/>
      <c r="C681" s="453" t="s">
        <v>1</v>
      </c>
      <c r="D681" s="453" t="s">
        <v>3294</v>
      </c>
      <c r="E681" s="185" t="s">
        <v>1</v>
      </c>
      <c r="F681" s="454">
        <v>8.7880000000000003</v>
      </c>
      <c r="G681" s="447"/>
      <c r="H681" s="187"/>
    </row>
    <row r="682" spans="1:8" s="184" customFormat="1" ht="16.899999999999999" customHeight="1" x14ac:dyDescent="0.2">
      <c r="A682" s="447"/>
      <c r="B682" s="187"/>
      <c r="C682" s="453" t="s">
        <v>1</v>
      </c>
      <c r="D682" s="453" t="s">
        <v>3089</v>
      </c>
      <c r="E682" s="185" t="s">
        <v>1</v>
      </c>
      <c r="F682" s="454">
        <v>0</v>
      </c>
      <c r="G682" s="447"/>
      <c r="H682" s="187"/>
    </row>
    <row r="683" spans="1:8" s="184" customFormat="1" ht="16.899999999999999" customHeight="1" x14ac:dyDescent="0.2">
      <c r="A683" s="447"/>
      <c r="B683" s="187"/>
      <c r="C683" s="453" t="s">
        <v>1</v>
      </c>
      <c r="D683" s="453" t="s">
        <v>2633</v>
      </c>
      <c r="E683" s="185" t="s">
        <v>1</v>
      </c>
      <c r="F683" s="454">
        <v>0</v>
      </c>
      <c r="G683" s="447"/>
      <c r="H683" s="187"/>
    </row>
    <row r="684" spans="1:8" s="184" customFormat="1" ht="16.899999999999999" customHeight="1" x14ac:dyDescent="0.2">
      <c r="A684" s="447"/>
      <c r="B684" s="187"/>
      <c r="C684" s="453" t="s">
        <v>1</v>
      </c>
      <c r="D684" s="453" t="s">
        <v>2635</v>
      </c>
      <c r="E684" s="185" t="s">
        <v>1</v>
      </c>
      <c r="F684" s="454">
        <v>3.08</v>
      </c>
      <c r="G684" s="447"/>
      <c r="H684" s="187"/>
    </row>
    <row r="685" spans="1:8" s="184" customFormat="1" ht="16.899999999999999" customHeight="1" x14ac:dyDescent="0.2">
      <c r="A685" s="447"/>
      <c r="B685" s="187"/>
      <c r="C685" s="453" t="s">
        <v>1</v>
      </c>
      <c r="D685" s="453" t="s">
        <v>2556</v>
      </c>
      <c r="E685" s="185" t="s">
        <v>1</v>
      </c>
      <c r="F685" s="454">
        <v>0</v>
      </c>
      <c r="G685" s="447"/>
      <c r="H685" s="187"/>
    </row>
    <row r="686" spans="1:8" s="184" customFormat="1" ht="16.899999999999999" customHeight="1" x14ac:dyDescent="0.2">
      <c r="A686" s="447"/>
      <c r="B686" s="187"/>
      <c r="C686" s="453" t="s">
        <v>1</v>
      </c>
      <c r="D686" s="453" t="s">
        <v>2633</v>
      </c>
      <c r="E686" s="185" t="s">
        <v>1</v>
      </c>
      <c r="F686" s="454">
        <v>0</v>
      </c>
      <c r="G686" s="447"/>
      <c r="H686" s="187"/>
    </row>
    <row r="687" spans="1:8" s="184" customFormat="1" ht="16.899999999999999" customHeight="1" x14ac:dyDescent="0.2">
      <c r="A687" s="447"/>
      <c r="B687" s="187"/>
      <c r="C687" s="453" t="s">
        <v>1</v>
      </c>
      <c r="D687" s="453" t="s">
        <v>3295</v>
      </c>
      <c r="E687" s="185" t="s">
        <v>1</v>
      </c>
      <c r="F687" s="454">
        <v>8.7880000000000003</v>
      </c>
      <c r="G687" s="447"/>
      <c r="H687" s="187"/>
    </row>
    <row r="688" spans="1:8" s="184" customFormat="1" ht="16.899999999999999" customHeight="1" x14ac:dyDescent="0.2">
      <c r="A688" s="447"/>
      <c r="B688" s="187"/>
      <c r="C688" s="453" t="s">
        <v>2631</v>
      </c>
      <c r="D688" s="453" t="s">
        <v>2416</v>
      </c>
      <c r="E688" s="185" t="s">
        <v>1</v>
      </c>
      <c r="F688" s="454">
        <v>20.655999999999999</v>
      </c>
      <c r="G688" s="447"/>
      <c r="H688" s="187"/>
    </row>
    <row r="689" spans="1:8" s="184" customFormat="1" ht="16.899999999999999" customHeight="1" x14ac:dyDescent="0.2">
      <c r="A689" s="447"/>
      <c r="B689" s="187"/>
      <c r="C689" s="455" t="s">
        <v>2558</v>
      </c>
      <c r="D689" s="447"/>
      <c r="E689" s="447"/>
      <c r="F689" s="447"/>
      <c r="G689" s="447"/>
      <c r="H689" s="187"/>
    </row>
    <row r="690" spans="1:8" s="184" customFormat="1" ht="33.75" x14ac:dyDescent="0.2">
      <c r="A690" s="447"/>
      <c r="B690" s="187"/>
      <c r="C690" s="453" t="s">
        <v>193</v>
      </c>
      <c r="D690" s="453" t="s">
        <v>194</v>
      </c>
      <c r="E690" s="185" t="s">
        <v>168</v>
      </c>
      <c r="F690" s="454">
        <v>975.22299999999996</v>
      </c>
      <c r="G690" s="447"/>
      <c r="H690" s="187"/>
    </row>
    <row r="691" spans="1:8" s="184" customFormat="1" ht="16.899999999999999" customHeight="1" x14ac:dyDescent="0.2">
      <c r="A691" s="447"/>
      <c r="B691" s="187"/>
      <c r="C691" s="453" t="s">
        <v>178</v>
      </c>
      <c r="D691" s="453" t="s">
        <v>179</v>
      </c>
      <c r="E691" s="185" t="s">
        <v>168</v>
      </c>
      <c r="F691" s="454">
        <v>37.787999999999997</v>
      </c>
      <c r="G691" s="447"/>
      <c r="H691" s="187"/>
    </row>
    <row r="692" spans="1:8" s="184" customFormat="1" ht="16.899999999999999" customHeight="1" x14ac:dyDescent="0.2">
      <c r="A692" s="447"/>
      <c r="B692" s="187"/>
      <c r="C692" s="449" t="s">
        <v>2637</v>
      </c>
      <c r="D692" s="450" t="s">
        <v>1</v>
      </c>
      <c r="E692" s="451" t="s">
        <v>1</v>
      </c>
      <c r="F692" s="452">
        <v>13.676</v>
      </c>
      <c r="G692" s="447"/>
      <c r="H692" s="187"/>
    </row>
    <row r="693" spans="1:8" s="184" customFormat="1" ht="16.899999999999999" customHeight="1" x14ac:dyDescent="0.2">
      <c r="A693" s="447"/>
      <c r="B693" s="187"/>
      <c r="C693" s="453" t="s">
        <v>1</v>
      </c>
      <c r="D693" s="453" t="s">
        <v>2638</v>
      </c>
      <c r="E693" s="185" t="s">
        <v>1</v>
      </c>
      <c r="F693" s="454">
        <v>0</v>
      </c>
      <c r="G693" s="447"/>
      <c r="H693" s="187"/>
    </row>
    <row r="694" spans="1:8" s="184" customFormat="1" ht="16.899999999999999" customHeight="1" x14ac:dyDescent="0.2">
      <c r="A694" s="447"/>
      <c r="B694" s="187"/>
      <c r="C694" s="453" t="s">
        <v>1</v>
      </c>
      <c r="D694" s="453" t="s">
        <v>3087</v>
      </c>
      <c r="E694" s="185" t="s">
        <v>1</v>
      </c>
      <c r="F694" s="454">
        <v>0</v>
      </c>
      <c r="G694" s="447"/>
      <c r="H694" s="187"/>
    </row>
    <row r="695" spans="1:8" s="184" customFormat="1" ht="16.899999999999999" customHeight="1" x14ac:dyDescent="0.2">
      <c r="A695" s="447"/>
      <c r="B695" s="187"/>
      <c r="C695" s="453" t="s">
        <v>1</v>
      </c>
      <c r="D695" s="453" t="s">
        <v>2552</v>
      </c>
      <c r="E695" s="185" t="s">
        <v>1</v>
      </c>
      <c r="F695" s="454">
        <v>0</v>
      </c>
      <c r="G695" s="447"/>
      <c r="H695" s="187"/>
    </row>
    <row r="696" spans="1:8" s="184" customFormat="1" ht="16.899999999999999" customHeight="1" x14ac:dyDescent="0.2">
      <c r="A696" s="447"/>
      <c r="B696" s="187"/>
      <c r="C696" s="453" t="s">
        <v>1</v>
      </c>
      <c r="D696" s="453" t="s">
        <v>3296</v>
      </c>
      <c r="E696" s="185" t="s">
        <v>1</v>
      </c>
      <c r="F696" s="454">
        <v>0</v>
      </c>
      <c r="G696" s="447"/>
      <c r="H696" s="187"/>
    </row>
    <row r="697" spans="1:8" s="184" customFormat="1" ht="16.899999999999999" customHeight="1" x14ac:dyDescent="0.2">
      <c r="A697" s="447"/>
      <c r="B697" s="187"/>
      <c r="C697" s="453" t="s">
        <v>1</v>
      </c>
      <c r="D697" s="453" t="s">
        <v>3297</v>
      </c>
      <c r="E697" s="185" t="s">
        <v>1</v>
      </c>
      <c r="F697" s="454">
        <v>4.9210000000000003</v>
      </c>
      <c r="G697" s="447"/>
      <c r="H697" s="187"/>
    </row>
    <row r="698" spans="1:8" s="184" customFormat="1" ht="16.899999999999999" customHeight="1" x14ac:dyDescent="0.2">
      <c r="A698" s="447"/>
      <c r="B698" s="187"/>
      <c r="C698" s="453" t="s">
        <v>1</v>
      </c>
      <c r="D698" s="453" t="s">
        <v>3089</v>
      </c>
      <c r="E698" s="185" t="s">
        <v>1</v>
      </c>
      <c r="F698" s="454">
        <v>0</v>
      </c>
      <c r="G698" s="447"/>
      <c r="H698" s="187"/>
    </row>
    <row r="699" spans="1:8" s="184" customFormat="1" ht="16.899999999999999" customHeight="1" x14ac:dyDescent="0.2">
      <c r="A699" s="447"/>
      <c r="B699" s="187"/>
      <c r="C699" s="453" t="s">
        <v>1</v>
      </c>
      <c r="D699" s="453" t="s">
        <v>3298</v>
      </c>
      <c r="E699" s="185" t="s">
        <v>1</v>
      </c>
      <c r="F699" s="454">
        <v>0</v>
      </c>
      <c r="G699" s="447"/>
      <c r="H699" s="187"/>
    </row>
    <row r="700" spans="1:8" s="184" customFormat="1" ht="16.899999999999999" customHeight="1" x14ac:dyDescent="0.2">
      <c r="A700" s="447"/>
      <c r="B700" s="187"/>
      <c r="C700" s="453" t="s">
        <v>1</v>
      </c>
      <c r="D700" s="453" t="s">
        <v>3299</v>
      </c>
      <c r="E700" s="185" t="s">
        <v>1</v>
      </c>
      <c r="F700" s="454">
        <v>1.232</v>
      </c>
      <c r="G700" s="447"/>
      <c r="H700" s="187"/>
    </row>
    <row r="701" spans="1:8" s="184" customFormat="1" ht="16.899999999999999" customHeight="1" x14ac:dyDescent="0.2">
      <c r="A701" s="447"/>
      <c r="B701" s="187"/>
      <c r="C701" s="453" t="s">
        <v>1</v>
      </c>
      <c r="D701" s="453" t="s">
        <v>3300</v>
      </c>
      <c r="E701" s="185" t="s">
        <v>1</v>
      </c>
      <c r="F701" s="454">
        <v>0.49299999999999999</v>
      </c>
      <c r="G701" s="447"/>
      <c r="H701" s="187"/>
    </row>
    <row r="702" spans="1:8" s="184" customFormat="1" ht="16.899999999999999" customHeight="1" x14ac:dyDescent="0.2">
      <c r="A702" s="447"/>
      <c r="B702" s="187"/>
      <c r="C702" s="453" t="s">
        <v>1</v>
      </c>
      <c r="D702" s="453" t="s">
        <v>2556</v>
      </c>
      <c r="E702" s="185" t="s">
        <v>1</v>
      </c>
      <c r="F702" s="454">
        <v>0</v>
      </c>
      <c r="G702" s="447"/>
      <c r="H702" s="187"/>
    </row>
    <row r="703" spans="1:8" s="184" customFormat="1" ht="16.899999999999999" customHeight="1" x14ac:dyDescent="0.2">
      <c r="A703" s="447"/>
      <c r="B703" s="187"/>
      <c r="C703" s="453" t="s">
        <v>1</v>
      </c>
      <c r="D703" s="453" t="s">
        <v>2644</v>
      </c>
      <c r="E703" s="185" t="s">
        <v>1</v>
      </c>
      <c r="F703" s="454">
        <v>0</v>
      </c>
      <c r="G703" s="447"/>
      <c r="H703" s="187"/>
    </row>
    <row r="704" spans="1:8" s="184" customFormat="1" ht="16.899999999999999" customHeight="1" x14ac:dyDescent="0.2">
      <c r="A704" s="447"/>
      <c r="B704" s="187"/>
      <c r="C704" s="453" t="s">
        <v>1</v>
      </c>
      <c r="D704" s="453" t="s">
        <v>3301</v>
      </c>
      <c r="E704" s="185" t="s">
        <v>1</v>
      </c>
      <c r="F704" s="454">
        <v>7.03</v>
      </c>
      <c r="G704" s="447"/>
      <c r="H704" s="187"/>
    </row>
    <row r="705" spans="1:8" s="184" customFormat="1" ht="16.899999999999999" customHeight="1" x14ac:dyDescent="0.2">
      <c r="A705" s="447"/>
      <c r="B705" s="187"/>
      <c r="C705" s="453" t="s">
        <v>2637</v>
      </c>
      <c r="D705" s="453" t="s">
        <v>2418</v>
      </c>
      <c r="E705" s="185" t="s">
        <v>1</v>
      </c>
      <c r="F705" s="454">
        <v>13.676</v>
      </c>
      <c r="G705" s="447"/>
      <c r="H705" s="187"/>
    </row>
    <row r="706" spans="1:8" s="184" customFormat="1" ht="16.899999999999999" customHeight="1" x14ac:dyDescent="0.2">
      <c r="A706" s="447"/>
      <c r="B706" s="187"/>
      <c r="C706" s="455" t="s">
        <v>2558</v>
      </c>
      <c r="D706" s="447"/>
      <c r="E706" s="447"/>
      <c r="F706" s="447"/>
      <c r="G706" s="447"/>
      <c r="H706" s="187"/>
    </row>
    <row r="707" spans="1:8" s="184" customFormat="1" ht="33.75" x14ac:dyDescent="0.2">
      <c r="A707" s="447"/>
      <c r="B707" s="187"/>
      <c r="C707" s="453" t="s">
        <v>184</v>
      </c>
      <c r="D707" s="453" t="s">
        <v>2007</v>
      </c>
      <c r="E707" s="185" t="s">
        <v>168</v>
      </c>
      <c r="F707" s="454">
        <v>13.676</v>
      </c>
      <c r="G707" s="447"/>
      <c r="H707" s="187"/>
    </row>
    <row r="708" spans="1:8" s="184" customFormat="1" ht="16.899999999999999" customHeight="1" x14ac:dyDescent="0.2">
      <c r="A708" s="447"/>
      <c r="B708" s="187"/>
      <c r="C708" s="453" t="s">
        <v>178</v>
      </c>
      <c r="D708" s="453" t="s">
        <v>179</v>
      </c>
      <c r="E708" s="185" t="s">
        <v>168</v>
      </c>
      <c r="F708" s="454">
        <v>37.787999999999997</v>
      </c>
      <c r="G708" s="447"/>
      <c r="H708" s="187"/>
    </row>
    <row r="709" spans="1:8" s="184" customFormat="1" ht="7.35" customHeight="1" x14ac:dyDescent="0.2">
      <c r="A709" s="447"/>
      <c r="B709" s="44"/>
      <c r="C709" s="45"/>
      <c r="D709" s="45"/>
      <c r="E709" s="45"/>
      <c r="F709" s="45"/>
      <c r="G709" s="45"/>
      <c r="H709" s="187"/>
    </row>
    <row r="710" spans="1:8" s="184" customFormat="1" x14ac:dyDescent="0.2">
      <c r="A710" s="447"/>
      <c r="B710" s="447"/>
      <c r="C710" s="447"/>
      <c r="D710" s="447"/>
      <c r="E710" s="447"/>
      <c r="F710" s="447"/>
      <c r="G710" s="447"/>
      <c r="H710" s="447"/>
    </row>
  </sheetData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54"/>
  <sheetViews>
    <sheetView showGridLines="0" topLeftCell="A4" workbookViewId="0">
      <selection activeCell="I38" sqref="I38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5"/>
    </row>
    <row r="2" spans="1:46" s="1" customFormat="1" ht="36.950000000000003" customHeight="1" x14ac:dyDescent="0.2">
      <c r="L2" s="593" t="s">
        <v>5</v>
      </c>
      <c r="M2" s="594"/>
      <c r="N2" s="594"/>
      <c r="O2" s="594"/>
      <c r="P2" s="594"/>
      <c r="Q2" s="594"/>
      <c r="R2" s="594"/>
      <c r="S2" s="594"/>
      <c r="T2" s="594"/>
      <c r="U2" s="594"/>
      <c r="V2" s="594"/>
      <c r="AT2" s="14" t="s">
        <v>88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customHeight="1" x14ac:dyDescent="0.2">
      <c r="B4" s="17"/>
      <c r="D4" s="18" t="s">
        <v>129</v>
      </c>
      <c r="L4" s="17"/>
      <c r="M4" s="96"/>
      <c r="AT4" s="14"/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13</v>
      </c>
      <c r="L6" s="17"/>
    </row>
    <row r="7" spans="1:46" s="1" customFormat="1" ht="16.5" customHeight="1" x14ac:dyDescent="0.2">
      <c r="B7" s="17"/>
      <c r="E7" s="612" t="str">
        <f>'Rekapitulácia SO 01 Rek. A a B'!K6</f>
        <v>SOŠ PZ Pezinok, rekonštrukcia ubytovne A a B</v>
      </c>
      <c r="F7" s="613"/>
      <c r="G7" s="613"/>
      <c r="H7" s="613"/>
      <c r="L7" s="17"/>
    </row>
    <row r="8" spans="1:46" ht="12.75" x14ac:dyDescent="0.2">
      <c r="B8" s="17"/>
      <c r="D8" s="23" t="s">
        <v>130</v>
      </c>
      <c r="L8" s="17"/>
    </row>
    <row r="9" spans="1:46" s="1" customFormat="1" ht="16.5" customHeight="1" x14ac:dyDescent="0.2">
      <c r="B9" s="17"/>
      <c r="E9" s="612" t="s">
        <v>131</v>
      </c>
      <c r="F9" s="594"/>
      <c r="G9" s="594"/>
      <c r="H9" s="594"/>
      <c r="L9" s="17"/>
    </row>
    <row r="10" spans="1:46" s="1" customFormat="1" ht="12" customHeight="1" x14ac:dyDescent="0.2">
      <c r="B10" s="17"/>
      <c r="D10" s="23" t="s">
        <v>132</v>
      </c>
      <c r="L10" s="17"/>
    </row>
    <row r="11" spans="1:46" s="2" customFormat="1" ht="16.5" customHeight="1" x14ac:dyDescent="0.2">
      <c r="A11" s="26"/>
      <c r="B11" s="27"/>
      <c r="C11" s="26"/>
      <c r="D11" s="26"/>
      <c r="E11" s="614" t="s">
        <v>133</v>
      </c>
      <c r="F11" s="615"/>
      <c r="G11" s="615"/>
      <c r="H11" s="615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134</v>
      </c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 x14ac:dyDescent="0.2">
      <c r="A13" s="26"/>
      <c r="B13" s="27"/>
      <c r="C13" s="26"/>
      <c r="D13" s="26"/>
      <c r="E13" s="583" t="s">
        <v>135</v>
      </c>
      <c r="F13" s="615"/>
      <c r="G13" s="615"/>
      <c r="H13" s="615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x14ac:dyDescent="0.2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 x14ac:dyDescent="0.2">
      <c r="A15" s="26"/>
      <c r="B15" s="27"/>
      <c r="C15" s="26"/>
      <c r="D15" s="23" t="s">
        <v>14</v>
      </c>
      <c r="E15" s="26"/>
      <c r="F15" s="21" t="s">
        <v>1</v>
      </c>
      <c r="G15" s="26"/>
      <c r="H15" s="26"/>
      <c r="I15" s="23" t="s">
        <v>15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 x14ac:dyDescent="0.2">
      <c r="A16" s="26"/>
      <c r="B16" s="27"/>
      <c r="C16" s="26"/>
      <c r="D16" s="23" t="s">
        <v>16</v>
      </c>
      <c r="E16" s="26"/>
      <c r="F16" s="21" t="s">
        <v>17</v>
      </c>
      <c r="G16" s="26"/>
      <c r="H16" s="26"/>
      <c r="I16" s="23" t="s">
        <v>18</v>
      </c>
      <c r="J16" s="52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 x14ac:dyDescent="0.2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 x14ac:dyDescent="0.2">
      <c r="A18" s="26"/>
      <c r="B18" s="27"/>
      <c r="C18" s="26"/>
      <c r="D18" s="23" t="s">
        <v>19</v>
      </c>
      <c r="E18" s="26"/>
      <c r="F18" s="26"/>
      <c r="G18" s="26"/>
      <c r="H18" s="26"/>
      <c r="I18" s="23" t="s">
        <v>20</v>
      </c>
      <c r="J18" s="21" t="str">
        <f>IF('Rekapitulácia SO 01 Rek. A a B'!AN11="","",'Rekapitulácia SO 01 Rek. A a B'!AN11)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 x14ac:dyDescent="0.2">
      <c r="A19" s="26"/>
      <c r="B19" s="27"/>
      <c r="C19" s="26"/>
      <c r="D19" s="26"/>
      <c r="E19" s="21" t="str">
        <f>IF('Rekapitulácia SO 01 Rek. A a B'!E12="","",'Rekapitulácia SO 01 Rek. A a B'!E12)</f>
        <v xml:space="preserve"> </v>
      </c>
      <c r="F19" s="26"/>
      <c r="G19" s="26"/>
      <c r="H19" s="26"/>
      <c r="I19" s="23" t="s">
        <v>22</v>
      </c>
      <c r="J19" s="21" t="str">
        <f>IF('Rekapitulácia SO 01 Rek. A a B'!AN12="","",'Rekapitulácia SO 01 Rek. A a B'!AN12)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 x14ac:dyDescent="0.2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 x14ac:dyDescent="0.2">
      <c r="A21" s="26"/>
      <c r="B21" s="27"/>
      <c r="C21" s="26"/>
      <c r="D21" s="23" t="s">
        <v>23</v>
      </c>
      <c r="E21" s="26"/>
      <c r="F21" s="26"/>
      <c r="G21" s="26"/>
      <c r="H21" s="26"/>
      <c r="I21" s="23" t="s">
        <v>20</v>
      </c>
      <c r="J21" s="21" t="str">
        <f>'Rekapitulácia SO 01 Rek. A a B'!AN14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 x14ac:dyDescent="0.2">
      <c r="A22" s="26"/>
      <c r="B22" s="27"/>
      <c r="C22" s="26"/>
      <c r="D22" s="26"/>
      <c r="E22" s="595" t="str">
        <f>'Rekapitulácia SO 01 Rek. A a B'!E15</f>
        <v xml:space="preserve"> </v>
      </c>
      <c r="F22" s="595"/>
      <c r="G22" s="595"/>
      <c r="H22" s="595"/>
      <c r="I22" s="23" t="s">
        <v>22</v>
      </c>
      <c r="J22" s="21" t="str">
        <f>'Rekapitulácia SO 01 Rek. A a B'!AN15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 x14ac:dyDescent="0.2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 x14ac:dyDescent="0.2">
      <c r="A24" s="26"/>
      <c r="B24" s="27"/>
      <c r="C24" s="26"/>
      <c r="D24" s="23" t="s">
        <v>24</v>
      </c>
      <c r="E24" s="26"/>
      <c r="F24" s="26"/>
      <c r="G24" s="26"/>
      <c r="H24" s="26"/>
      <c r="I24" s="23" t="s">
        <v>20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 x14ac:dyDescent="0.2">
      <c r="A25" s="26"/>
      <c r="B25" s="27"/>
      <c r="C25" s="26"/>
      <c r="D25" s="26"/>
      <c r="E25" s="21" t="s">
        <v>25</v>
      </c>
      <c r="F25" s="26"/>
      <c r="G25" s="26"/>
      <c r="H25" s="26"/>
      <c r="I25" s="23" t="s">
        <v>22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 x14ac:dyDescent="0.2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 x14ac:dyDescent="0.2">
      <c r="A27" s="26"/>
      <c r="B27" s="27"/>
      <c r="C27" s="26"/>
      <c r="D27" s="23" t="s">
        <v>27</v>
      </c>
      <c r="E27" s="26"/>
      <c r="F27" s="26"/>
      <c r="G27" s="26"/>
      <c r="H27" s="26"/>
      <c r="I27" s="23" t="s">
        <v>20</v>
      </c>
      <c r="J27" s="21" t="s">
        <v>1</v>
      </c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 x14ac:dyDescent="0.2">
      <c r="A28" s="26"/>
      <c r="B28" s="27"/>
      <c r="C28" s="26"/>
      <c r="D28" s="26"/>
      <c r="E28" s="21" t="s">
        <v>28</v>
      </c>
      <c r="F28" s="26"/>
      <c r="G28" s="26"/>
      <c r="H28" s="26"/>
      <c r="I28" s="23" t="s">
        <v>22</v>
      </c>
      <c r="J28" s="21" t="s">
        <v>1</v>
      </c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 x14ac:dyDescent="0.2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 x14ac:dyDescent="0.2">
      <c r="A30" s="26"/>
      <c r="B30" s="27"/>
      <c r="C30" s="26"/>
      <c r="D30" s="23" t="s">
        <v>29</v>
      </c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 x14ac:dyDescent="0.2">
      <c r="A31" s="98"/>
      <c r="B31" s="99"/>
      <c r="C31" s="98"/>
      <c r="D31" s="98"/>
      <c r="E31" s="597" t="s">
        <v>1</v>
      </c>
      <c r="F31" s="597"/>
      <c r="G31" s="597"/>
      <c r="H31" s="597"/>
      <c r="I31" s="98"/>
      <c r="J31" s="98"/>
      <c r="K31" s="98"/>
      <c r="L31" s="100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</row>
    <row r="32" spans="1:31" s="2" customFormat="1" ht="6.95" customHeight="1" x14ac:dyDescent="0.2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 x14ac:dyDescent="0.2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 x14ac:dyDescent="0.2">
      <c r="A34" s="26"/>
      <c r="B34" s="27"/>
      <c r="C34" s="26"/>
      <c r="D34" s="101" t="s">
        <v>30</v>
      </c>
      <c r="E34" s="26"/>
      <c r="F34" s="26"/>
      <c r="G34" s="26"/>
      <c r="H34" s="26"/>
      <c r="I34" s="26"/>
      <c r="J34" s="68"/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 x14ac:dyDescent="0.2">
      <c r="A35" s="26"/>
      <c r="B35" s="27"/>
      <c r="C35" s="26"/>
      <c r="D35" s="63"/>
      <c r="E35" s="63"/>
      <c r="F35" s="63"/>
      <c r="G35" s="63"/>
      <c r="H35" s="63"/>
      <c r="I35" s="63"/>
      <c r="J35" s="63"/>
      <c r="K35" s="63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 x14ac:dyDescent="0.2">
      <c r="A36" s="26"/>
      <c r="B36" s="27"/>
      <c r="C36" s="26"/>
      <c r="D36" s="26"/>
      <c r="E36" s="26"/>
      <c r="F36" s="30" t="s">
        <v>32</v>
      </c>
      <c r="G36" s="26"/>
      <c r="H36" s="26"/>
      <c r="I36" s="30" t="s">
        <v>31</v>
      </c>
      <c r="J36" s="30" t="s">
        <v>33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 x14ac:dyDescent="0.2">
      <c r="A37" s="26"/>
      <c r="B37" s="27"/>
      <c r="C37" s="26"/>
      <c r="D37" s="97" t="s">
        <v>34</v>
      </c>
      <c r="E37" s="32" t="s">
        <v>35</v>
      </c>
      <c r="F37" s="102">
        <f>ROUND((SUM(BE129:BE153)),  2)</f>
        <v>0</v>
      </c>
      <c r="G37" s="103"/>
      <c r="H37" s="103"/>
      <c r="I37" s="104">
        <v>0.2</v>
      </c>
      <c r="J37" s="102">
        <f>ROUND(((SUM(BE129:BE153))*I37),  2)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 x14ac:dyDescent="0.2">
      <c r="A38" s="26"/>
      <c r="B38" s="27"/>
      <c r="C38" s="26"/>
      <c r="D38" s="26"/>
      <c r="E38" s="32" t="s">
        <v>36</v>
      </c>
      <c r="F38" s="105"/>
      <c r="G38" s="26"/>
      <c r="H38" s="26"/>
      <c r="I38" s="106">
        <v>0.23</v>
      </c>
      <c r="J38" s="105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 x14ac:dyDescent="0.2">
      <c r="A39" s="26"/>
      <c r="B39" s="27"/>
      <c r="C39" s="26"/>
      <c r="D39" s="26"/>
      <c r="E39" s="23" t="s">
        <v>37</v>
      </c>
      <c r="F39" s="105">
        <f>ROUND((SUM(BG129:BG153)),  2)</f>
        <v>0</v>
      </c>
      <c r="G39" s="26"/>
      <c r="H39" s="26"/>
      <c r="I39" s="106">
        <v>0.2</v>
      </c>
      <c r="J39" s="105"/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 x14ac:dyDescent="0.2">
      <c r="A40" s="26"/>
      <c r="B40" s="27"/>
      <c r="C40" s="26"/>
      <c r="D40" s="26"/>
      <c r="E40" s="23" t="s">
        <v>38</v>
      </c>
      <c r="F40" s="105">
        <f>ROUND((SUM(BH129:BH153)),  2)</f>
        <v>0</v>
      </c>
      <c r="G40" s="26"/>
      <c r="H40" s="26"/>
      <c r="I40" s="106">
        <v>0.2</v>
      </c>
      <c r="J40" s="105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 x14ac:dyDescent="0.2">
      <c r="A41" s="26"/>
      <c r="B41" s="27"/>
      <c r="C41" s="26"/>
      <c r="D41" s="26"/>
      <c r="E41" s="32" t="s">
        <v>39</v>
      </c>
      <c r="F41" s="102">
        <f>ROUND((SUM(BI129:BI153)),  2)</f>
        <v>0</v>
      </c>
      <c r="G41" s="103"/>
      <c r="H41" s="103"/>
      <c r="I41" s="104">
        <v>0</v>
      </c>
      <c r="J41" s="102"/>
      <c r="K41" s="26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 x14ac:dyDescent="0.2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 x14ac:dyDescent="0.2">
      <c r="A43" s="26"/>
      <c r="B43" s="27"/>
      <c r="C43" s="107"/>
      <c r="D43" s="108" t="s">
        <v>40</v>
      </c>
      <c r="E43" s="57"/>
      <c r="F43" s="57"/>
      <c r="G43" s="109" t="s">
        <v>41</v>
      </c>
      <c r="H43" s="110" t="s">
        <v>42</v>
      </c>
      <c r="I43" s="57"/>
      <c r="J43" s="111"/>
      <c r="K43" s="112"/>
      <c r="L43" s="39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 x14ac:dyDescent="0.2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9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 x14ac:dyDescent="0.2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 x14ac:dyDescent="0.2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 x14ac:dyDescent="0.2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 x14ac:dyDescent="0.2">
      <c r="A85" s="26"/>
      <c r="B85" s="27"/>
      <c r="C85" s="26"/>
      <c r="D85" s="26"/>
      <c r="E85" s="612" t="str">
        <f>E7</f>
        <v>SOŠ PZ Pezinok, rekonštrukcia ubytovne A a B</v>
      </c>
      <c r="F85" s="613"/>
      <c r="G85" s="613"/>
      <c r="H85" s="613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 x14ac:dyDescent="0.2">
      <c r="B86" s="17"/>
      <c r="C86" s="23" t="s">
        <v>130</v>
      </c>
      <c r="L86" s="17"/>
    </row>
    <row r="87" spans="1:31" s="1" customFormat="1" ht="16.5" customHeight="1" x14ac:dyDescent="0.2">
      <c r="B87" s="17"/>
      <c r="E87" s="612" t="s">
        <v>131</v>
      </c>
      <c r="F87" s="594"/>
      <c r="G87" s="594"/>
      <c r="H87" s="594"/>
      <c r="L87" s="17"/>
    </row>
    <row r="88" spans="1:31" s="1" customFormat="1" ht="12" customHeight="1" x14ac:dyDescent="0.2">
      <c r="B88" s="17"/>
      <c r="C88" s="23" t="s">
        <v>132</v>
      </c>
      <c r="L88" s="17"/>
    </row>
    <row r="89" spans="1:31" s="2" customFormat="1" ht="16.5" customHeight="1" x14ac:dyDescent="0.2">
      <c r="A89" s="26"/>
      <c r="B89" s="27"/>
      <c r="C89" s="26"/>
      <c r="D89" s="26"/>
      <c r="E89" s="614" t="s">
        <v>133</v>
      </c>
      <c r="F89" s="615"/>
      <c r="G89" s="615"/>
      <c r="H89" s="615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 x14ac:dyDescent="0.2">
      <c r="A90" s="26"/>
      <c r="B90" s="27"/>
      <c r="C90" s="23" t="s">
        <v>134</v>
      </c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 x14ac:dyDescent="0.2">
      <c r="A91" s="26"/>
      <c r="B91" s="27"/>
      <c r="C91" s="26"/>
      <c r="D91" s="26"/>
      <c r="E91" s="583" t="str">
        <f>E13</f>
        <v xml:space="preserve">01.1.1 - Zateplenie obvodového plášťa </v>
      </c>
      <c r="F91" s="615"/>
      <c r="G91" s="615"/>
      <c r="H91" s="615"/>
      <c r="I91" s="26"/>
      <c r="J91" s="26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 x14ac:dyDescent="0.2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 x14ac:dyDescent="0.2">
      <c r="A93" s="26"/>
      <c r="B93" s="27"/>
      <c r="C93" s="23" t="s">
        <v>16</v>
      </c>
      <c r="D93" s="26"/>
      <c r="E93" s="26"/>
      <c r="F93" s="21" t="str">
        <f>F16</f>
        <v>Pezinok</v>
      </c>
      <c r="G93" s="26"/>
      <c r="H93" s="26"/>
      <c r="I93" s="23" t="s">
        <v>18</v>
      </c>
      <c r="J93" s="52" t="str">
        <f>IF(J16="","",J16)</f>
        <v/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 x14ac:dyDescent="0.2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5.7" customHeight="1" x14ac:dyDescent="0.2">
      <c r="A95" s="26"/>
      <c r="B95" s="27"/>
      <c r="C95" s="23" t="s">
        <v>19</v>
      </c>
      <c r="D95" s="26"/>
      <c r="E95" s="26"/>
      <c r="F95" s="21" t="str">
        <f>E19</f>
        <v xml:space="preserve"> </v>
      </c>
      <c r="G95" s="26"/>
      <c r="H95" s="26"/>
      <c r="I95" s="23" t="s">
        <v>24</v>
      </c>
      <c r="J95" s="24" t="str">
        <f>E25</f>
        <v>Ing. arch. Rudolf Melčak, SKA</v>
      </c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 x14ac:dyDescent="0.2">
      <c r="A96" s="26"/>
      <c r="B96" s="27"/>
      <c r="C96" s="23" t="s">
        <v>23</v>
      </c>
      <c r="D96" s="26"/>
      <c r="E96" s="26"/>
      <c r="F96" s="21" t="str">
        <f>IF(E22="","",E22)</f>
        <v xml:space="preserve"> </v>
      </c>
      <c r="G96" s="26"/>
      <c r="H96" s="26"/>
      <c r="I96" s="23" t="s">
        <v>27</v>
      </c>
      <c r="J96" s="24" t="str">
        <f>E28</f>
        <v>Rosoft s.r.o.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 x14ac:dyDescent="0.2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 x14ac:dyDescent="0.2">
      <c r="A98" s="26"/>
      <c r="B98" s="27"/>
      <c r="C98" s="115" t="s">
        <v>137</v>
      </c>
      <c r="D98" s="107"/>
      <c r="E98" s="107"/>
      <c r="F98" s="107"/>
      <c r="G98" s="107"/>
      <c r="H98" s="107"/>
      <c r="I98" s="107"/>
      <c r="J98" s="116" t="s">
        <v>138</v>
      </c>
      <c r="K98" s="107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 x14ac:dyDescent="0.2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 x14ac:dyDescent="0.2">
      <c r="A100" s="26"/>
      <c r="B100" s="27"/>
      <c r="C100" s="117" t="s">
        <v>139</v>
      </c>
      <c r="D100" s="26"/>
      <c r="E100" s="26"/>
      <c r="F100" s="26"/>
      <c r="G100" s="26"/>
      <c r="H100" s="26"/>
      <c r="I100" s="26"/>
      <c r="J100" s="68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/>
    </row>
    <row r="101" spans="1:47" s="9" customFormat="1" ht="24.95" customHeight="1" x14ac:dyDescent="0.2">
      <c r="B101" s="118"/>
      <c r="D101" s="119" t="s">
        <v>141</v>
      </c>
      <c r="E101" s="120"/>
      <c r="F101" s="120"/>
      <c r="G101" s="120"/>
      <c r="H101" s="120"/>
      <c r="I101" s="120"/>
      <c r="J101" s="121"/>
      <c r="L101" s="118"/>
    </row>
    <row r="102" spans="1:47" s="10" customFormat="1" ht="19.899999999999999" customHeight="1" x14ac:dyDescent="0.2">
      <c r="B102" s="122"/>
      <c r="D102" s="123" t="s">
        <v>142</v>
      </c>
      <c r="E102" s="124"/>
      <c r="F102" s="124"/>
      <c r="G102" s="124"/>
      <c r="H102" s="124"/>
      <c r="I102" s="124"/>
      <c r="J102" s="125"/>
      <c r="L102" s="122"/>
    </row>
    <row r="103" spans="1:47" s="10" customFormat="1" ht="19.899999999999999" customHeight="1" x14ac:dyDescent="0.2">
      <c r="B103" s="122"/>
      <c r="D103" s="123" t="s">
        <v>143</v>
      </c>
      <c r="E103" s="124"/>
      <c r="F103" s="124"/>
      <c r="G103" s="124"/>
      <c r="H103" s="124"/>
      <c r="I103" s="124"/>
      <c r="J103" s="125"/>
      <c r="L103" s="122"/>
    </row>
    <row r="104" spans="1:47" s="10" customFormat="1" ht="19.899999999999999" customHeight="1" x14ac:dyDescent="0.2">
      <c r="B104" s="122"/>
      <c r="D104" s="123" t="s">
        <v>144</v>
      </c>
      <c r="E104" s="124"/>
      <c r="F104" s="124"/>
      <c r="G104" s="124"/>
      <c r="H104" s="124"/>
      <c r="I104" s="124"/>
      <c r="J104" s="125"/>
      <c r="L104" s="122"/>
    </row>
    <row r="105" spans="1:47" s="10" customFormat="1" ht="19.899999999999999" customHeight="1" x14ac:dyDescent="0.2">
      <c r="B105" s="122"/>
      <c r="D105" s="123" t="s">
        <v>145</v>
      </c>
      <c r="E105" s="124"/>
      <c r="F105" s="124"/>
      <c r="G105" s="124"/>
      <c r="H105" s="124"/>
      <c r="I105" s="124"/>
      <c r="J105" s="125"/>
      <c r="L105" s="122"/>
    </row>
    <row r="106" spans="1:47" s="2" customFormat="1" ht="21.75" customHeight="1" x14ac:dyDescent="0.2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47" s="2" customFormat="1" ht="6.95" customHeight="1" x14ac:dyDescent="0.2">
      <c r="A107" s="26"/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11" spans="1:47" s="2" customFormat="1" ht="6.95" customHeight="1" x14ac:dyDescent="0.2">
      <c r="A111" s="26"/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24.95" customHeight="1" x14ac:dyDescent="0.2">
      <c r="A112" s="26"/>
      <c r="B112" s="27"/>
      <c r="C112" s="18" t="s">
        <v>146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s="2" customFormat="1" ht="6.95" customHeight="1" x14ac:dyDescent="0.2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2" customFormat="1" ht="12" customHeight="1" x14ac:dyDescent="0.2">
      <c r="A114" s="26"/>
      <c r="B114" s="27"/>
      <c r="C114" s="23" t="s">
        <v>13</v>
      </c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16.5" customHeight="1" x14ac:dyDescent="0.2">
      <c r="A115" s="26"/>
      <c r="B115" s="27"/>
      <c r="C115" s="26"/>
      <c r="D115" s="26"/>
      <c r="E115" s="612" t="str">
        <f>E7</f>
        <v>SOŠ PZ Pezinok, rekonštrukcia ubytovne A a B</v>
      </c>
      <c r="F115" s="613"/>
      <c r="G115" s="613"/>
      <c r="H115" s="613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1" customFormat="1" ht="12" customHeight="1" x14ac:dyDescent="0.2">
      <c r="B116" s="17"/>
      <c r="C116" s="23" t="s">
        <v>130</v>
      </c>
      <c r="L116" s="17"/>
    </row>
    <row r="117" spans="1:31" s="1" customFormat="1" ht="16.5" customHeight="1" x14ac:dyDescent="0.2">
      <c r="B117" s="17"/>
      <c r="E117" s="612" t="s">
        <v>131</v>
      </c>
      <c r="F117" s="594"/>
      <c r="G117" s="594"/>
      <c r="H117" s="594"/>
      <c r="L117" s="17"/>
    </row>
    <row r="118" spans="1:31" s="1" customFormat="1" ht="12" customHeight="1" x14ac:dyDescent="0.2">
      <c r="B118" s="17"/>
      <c r="C118" s="23" t="s">
        <v>132</v>
      </c>
      <c r="L118" s="17"/>
    </row>
    <row r="119" spans="1:31" s="2" customFormat="1" ht="16.5" customHeight="1" x14ac:dyDescent="0.2">
      <c r="A119" s="26"/>
      <c r="B119" s="27"/>
      <c r="C119" s="26"/>
      <c r="D119" s="26"/>
      <c r="E119" s="614" t="s">
        <v>133</v>
      </c>
      <c r="F119" s="615"/>
      <c r="G119" s="615"/>
      <c r="H119" s="615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2" customFormat="1" ht="12" customHeight="1" x14ac:dyDescent="0.2">
      <c r="A120" s="26"/>
      <c r="B120" s="27"/>
      <c r="C120" s="23" t="s">
        <v>134</v>
      </c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6.5" customHeight="1" x14ac:dyDescent="0.2">
      <c r="A121" s="26"/>
      <c r="B121" s="27"/>
      <c r="C121" s="26"/>
      <c r="D121" s="26"/>
      <c r="E121" s="583" t="str">
        <f>E13</f>
        <v xml:space="preserve">01.1.1 - Zateplenie obvodového plášťa </v>
      </c>
      <c r="F121" s="615"/>
      <c r="G121" s="615"/>
      <c r="H121" s="615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6.95" customHeight="1" x14ac:dyDescent="0.2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2" customHeight="1" x14ac:dyDescent="0.2">
      <c r="A123" s="26"/>
      <c r="B123" s="27"/>
      <c r="C123" s="23" t="s">
        <v>16</v>
      </c>
      <c r="D123" s="26"/>
      <c r="E123" s="26"/>
      <c r="F123" s="21" t="str">
        <f>F16</f>
        <v>Pezinok</v>
      </c>
      <c r="G123" s="26"/>
      <c r="H123" s="26"/>
      <c r="I123" s="23" t="s">
        <v>18</v>
      </c>
      <c r="J123" s="52" t="str">
        <f>IF(J16="","",J16)</f>
        <v/>
      </c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 x14ac:dyDescent="0.2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25.7" customHeight="1" x14ac:dyDescent="0.2">
      <c r="A125" s="26"/>
      <c r="B125" s="27"/>
      <c r="C125" s="23" t="s">
        <v>19</v>
      </c>
      <c r="D125" s="26"/>
      <c r="E125" s="26"/>
      <c r="F125" s="21" t="str">
        <f>E19</f>
        <v xml:space="preserve"> </v>
      </c>
      <c r="G125" s="26"/>
      <c r="H125" s="26"/>
      <c r="I125" s="23" t="s">
        <v>24</v>
      </c>
      <c r="J125" s="24" t="str">
        <f>E25</f>
        <v>Ing. arch. Rudolf Melčak, SKA</v>
      </c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5.2" customHeight="1" x14ac:dyDescent="0.2">
      <c r="A126" s="26"/>
      <c r="B126" s="27"/>
      <c r="C126" s="23" t="s">
        <v>23</v>
      </c>
      <c r="D126" s="26"/>
      <c r="E126" s="26"/>
      <c r="F126" s="21" t="str">
        <f>IF(E22="","",E22)</f>
        <v xml:space="preserve"> </v>
      </c>
      <c r="G126" s="26"/>
      <c r="H126" s="26"/>
      <c r="I126" s="23" t="s">
        <v>27</v>
      </c>
      <c r="J126" s="24" t="str">
        <f>E28</f>
        <v>Rosoft s.r.o.</v>
      </c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0.35" customHeight="1" x14ac:dyDescent="0.2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11" customFormat="1" ht="29.25" customHeight="1" x14ac:dyDescent="0.2">
      <c r="A128" s="126"/>
      <c r="B128" s="127"/>
      <c r="C128" s="128" t="s">
        <v>147</v>
      </c>
      <c r="D128" s="129" t="s">
        <v>55</v>
      </c>
      <c r="E128" s="129" t="s">
        <v>51</v>
      </c>
      <c r="F128" s="129" t="s">
        <v>52</v>
      </c>
      <c r="G128" s="129" t="s">
        <v>148</v>
      </c>
      <c r="H128" s="129" t="s">
        <v>149</v>
      </c>
      <c r="I128" s="129" t="s">
        <v>150</v>
      </c>
      <c r="J128" s="130" t="s">
        <v>138</v>
      </c>
      <c r="K128" s="131" t="s">
        <v>151</v>
      </c>
      <c r="L128" s="132"/>
      <c r="M128" s="59"/>
      <c r="N128" s="60"/>
      <c r="O128" s="60"/>
      <c r="P128" s="60"/>
      <c r="Q128" s="60"/>
      <c r="R128" s="60"/>
      <c r="S128" s="60"/>
      <c r="T128" s="61"/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</row>
    <row r="129" spans="1:65" s="2" customFormat="1" ht="22.9" customHeight="1" x14ac:dyDescent="0.25">
      <c r="A129" s="26"/>
      <c r="B129" s="27"/>
      <c r="C129" s="66" t="s">
        <v>139</v>
      </c>
      <c r="D129" s="26"/>
      <c r="E129" s="26"/>
      <c r="F129" s="26"/>
      <c r="G129" s="26"/>
      <c r="H129" s="26"/>
      <c r="I129" s="26"/>
      <c r="J129" s="133"/>
      <c r="K129" s="26"/>
      <c r="L129" s="27"/>
      <c r="M129" s="62"/>
      <c r="N129" s="53"/>
      <c r="O129" s="63"/>
      <c r="P129" s="134"/>
      <c r="Q129" s="63"/>
      <c r="R129" s="134"/>
      <c r="S129" s="63"/>
      <c r="T129" s="135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T129" s="14"/>
      <c r="AU129" s="14"/>
      <c r="BK129" s="136"/>
    </row>
    <row r="130" spans="1:65" s="12" customFormat="1" ht="25.9" customHeight="1" x14ac:dyDescent="0.2">
      <c r="B130" s="137"/>
      <c r="D130" s="138" t="s">
        <v>69</v>
      </c>
      <c r="E130" s="139" t="s">
        <v>158</v>
      </c>
      <c r="F130" s="139" t="s">
        <v>159</v>
      </c>
      <c r="J130" s="140"/>
      <c r="L130" s="137"/>
      <c r="M130" s="141"/>
      <c r="N130" s="142"/>
      <c r="O130" s="142"/>
      <c r="P130" s="143"/>
      <c r="Q130" s="142"/>
      <c r="R130" s="143"/>
      <c r="S130" s="142"/>
      <c r="T130" s="144"/>
      <c r="AR130" s="138"/>
      <c r="AT130" s="145"/>
      <c r="AU130" s="145"/>
      <c r="AY130" s="138"/>
      <c r="BK130" s="146"/>
    </row>
    <row r="131" spans="1:65" s="12" customFormat="1" ht="22.9" customHeight="1" x14ac:dyDescent="0.2">
      <c r="B131" s="137"/>
      <c r="D131" s="138" t="s">
        <v>69</v>
      </c>
      <c r="E131" s="147" t="s">
        <v>87</v>
      </c>
      <c r="F131" s="147" t="s">
        <v>161</v>
      </c>
      <c r="J131" s="148"/>
      <c r="L131" s="137"/>
      <c r="M131" s="141"/>
      <c r="N131" s="142"/>
      <c r="O131" s="142"/>
      <c r="P131" s="143"/>
      <c r="Q131" s="142"/>
      <c r="R131" s="143"/>
      <c r="S131" s="142"/>
      <c r="T131" s="144"/>
      <c r="AR131" s="138"/>
      <c r="AT131" s="145"/>
      <c r="AU131" s="145"/>
      <c r="AY131" s="138"/>
      <c r="BK131" s="146"/>
    </row>
    <row r="132" spans="1:65" s="2" customFormat="1" ht="46.5" customHeight="1" x14ac:dyDescent="0.2">
      <c r="A132" s="26"/>
      <c r="B132" s="149"/>
      <c r="C132" s="150" t="s">
        <v>77</v>
      </c>
      <c r="D132" s="150" t="s">
        <v>162</v>
      </c>
      <c r="E132" s="151" t="s">
        <v>163</v>
      </c>
      <c r="F132" s="236" t="s">
        <v>1846</v>
      </c>
      <c r="G132" s="153" t="s">
        <v>164</v>
      </c>
      <c r="H132" s="154">
        <v>117.566</v>
      </c>
      <c r="I132" s="155"/>
      <c r="J132" s="155"/>
      <c r="K132" s="156"/>
      <c r="L132" s="230"/>
      <c r="M132" s="231"/>
      <c r="N132" s="232"/>
      <c r="O132" s="233"/>
      <c r="P132" s="233"/>
      <c r="Q132" s="233"/>
      <c r="R132" s="233"/>
      <c r="S132" s="233"/>
      <c r="T132" s="234"/>
      <c r="U132" s="225"/>
      <c r="V132" s="225"/>
      <c r="W132" s="225"/>
      <c r="X132" s="225"/>
      <c r="Y132" s="225"/>
      <c r="Z132" s="26"/>
      <c r="AA132" s="26"/>
      <c r="AB132" s="26"/>
      <c r="AC132" s="26"/>
      <c r="AD132" s="26"/>
      <c r="AE132" s="26"/>
      <c r="AR132" s="161"/>
      <c r="AT132" s="161"/>
      <c r="AU132" s="161"/>
      <c r="AY132" s="14"/>
      <c r="BE132" s="162"/>
      <c r="BF132" s="162"/>
      <c r="BG132" s="162"/>
      <c r="BH132" s="162"/>
      <c r="BI132" s="162"/>
      <c r="BJ132" s="14"/>
      <c r="BK132" s="162"/>
      <c r="BL132" s="14"/>
      <c r="BM132" s="161"/>
    </row>
    <row r="133" spans="1:65" s="12" customFormat="1" ht="22.9" customHeight="1" x14ac:dyDescent="0.2">
      <c r="B133" s="137"/>
      <c r="D133" s="138" t="s">
        <v>69</v>
      </c>
      <c r="E133" s="147" t="s">
        <v>165</v>
      </c>
      <c r="F133" s="376" t="s">
        <v>166</v>
      </c>
      <c r="J133" s="148"/>
      <c r="L133" s="377"/>
      <c r="M133" s="378"/>
      <c r="N133" s="379"/>
      <c r="O133" s="379"/>
      <c r="P133" s="380"/>
      <c r="Q133" s="379"/>
      <c r="R133" s="380"/>
      <c r="S133" s="379"/>
      <c r="T133" s="381"/>
      <c r="U133" s="226"/>
      <c r="V133" s="226"/>
      <c r="W133" s="226"/>
      <c r="X133" s="226"/>
      <c r="Y133" s="226"/>
      <c r="AR133" s="138"/>
      <c r="AT133" s="145"/>
      <c r="AU133" s="145"/>
      <c r="AY133" s="138"/>
      <c r="BK133" s="146"/>
    </row>
    <row r="134" spans="1:65" s="2" customFormat="1" ht="69" customHeight="1" x14ac:dyDescent="0.2">
      <c r="A134" s="26"/>
      <c r="B134" s="149"/>
      <c r="C134" s="150" t="s">
        <v>82</v>
      </c>
      <c r="D134" s="150" t="s">
        <v>162</v>
      </c>
      <c r="E134" s="151" t="s">
        <v>167</v>
      </c>
      <c r="F134" s="236" t="s">
        <v>1761</v>
      </c>
      <c r="G134" s="153" t="s">
        <v>168</v>
      </c>
      <c r="H134" s="154">
        <v>7.65</v>
      </c>
      <c r="I134" s="155"/>
      <c r="J134" s="155"/>
      <c r="K134" s="156"/>
      <c r="L134" s="391"/>
      <c r="M134" s="231"/>
      <c r="N134" s="232"/>
      <c r="O134" s="233"/>
      <c r="P134" s="233"/>
      <c r="Q134" s="233"/>
      <c r="R134" s="233"/>
      <c r="S134" s="233"/>
      <c r="T134" s="234"/>
      <c r="U134" s="225"/>
      <c r="V134" s="225"/>
      <c r="W134" s="225"/>
      <c r="X134" s="225"/>
      <c r="Y134" s="225"/>
      <c r="Z134" s="26"/>
      <c r="AA134" s="26"/>
      <c r="AB134" s="26"/>
      <c r="AC134" s="26"/>
      <c r="AD134" s="26"/>
      <c r="AE134" s="26"/>
      <c r="AR134" s="161"/>
      <c r="AT134" s="161"/>
      <c r="AU134" s="161"/>
      <c r="AY134" s="14"/>
      <c r="BE134" s="162"/>
      <c r="BF134" s="162"/>
      <c r="BG134" s="162"/>
      <c r="BH134" s="162"/>
      <c r="BI134" s="162"/>
      <c r="BJ134" s="14"/>
      <c r="BK134" s="162"/>
      <c r="BL134" s="14"/>
      <c r="BM134" s="161"/>
    </row>
    <row r="135" spans="1:65" s="2" customFormat="1" ht="60.75" customHeight="1" x14ac:dyDescent="0.2">
      <c r="A135" s="26"/>
      <c r="B135" s="149"/>
      <c r="C135" s="150" t="s">
        <v>87</v>
      </c>
      <c r="D135" s="150" t="s">
        <v>162</v>
      </c>
      <c r="E135" s="151" t="s">
        <v>169</v>
      </c>
      <c r="F135" s="236" t="s">
        <v>1762</v>
      </c>
      <c r="G135" s="153" t="s">
        <v>168</v>
      </c>
      <c r="H135" s="154">
        <v>34.357999999999997</v>
      </c>
      <c r="I135" s="155"/>
      <c r="J135" s="155"/>
      <c r="K135" s="156"/>
      <c r="L135" s="230"/>
      <c r="M135" s="231"/>
      <c r="N135" s="232"/>
      <c r="O135" s="233"/>
      <c r="P135" s="233"/>
      <c r="Q135" s="233"/>
      <c r="R135" s="233"/>
      <c r="S135" s="233"/>
      <c r="T135" s="234"/>
      <c r="U135" s="225"/>
      <c r="V135" s="225"/>
      <c r="W135" s="225"/>
      <c r="X135" s="225"/>
      <c r="Y135" s="225"/>
      <c r="Z135" s="26"/>
      <c r="AA135" s="26"/>
      <c r="AB135" s="26"/>
      <c r="AC135" s="26"/>
      <c r="AD135" s="26"/>
      <c r="AE135" s="26"/>
      <c r="AR135" s="161"/>
      <c r="AT135" s="161"/>
      <c r="AU135" s="161"/>
      <c r="AY135" s="14"/>
      <c r="BE135" s="162"/>
      <c r="BF135" s="162"/>
      <c r="BG135" s="162"/>
      <c r="BH135" s="162"/>
      <c r="BI135" s="162"/>
      <c r="BJ135" s="14"/>
      <c r="BK135" s="162"/>
      <c r="BL135" s="14"/>
      <c r="BM135" s="161"/>
    </row>
    <row r="136" spans="1:65" s="2" customFormat="1" ht="24.2" customHeight="1" x14ac:dyDescent="0.2">
      <c r="A136" s="26"/>
      <c r="B136" s="149"/>
      <c r="C136" s="150" t="s">
        <v>118</v>
      </c>
      <c r="D136" s="150" t="s">
        <v>162</v>
      </c>
      <c r="E136" s="151" t="s">
        <v>170</v>
      </c>
      <c r="F136" s="152" t="s">
        <v>171</v>
      </c>
      <c r="G136" s="153" t="s">
        <v>168</v>
      </c>
      <c r="H136" s="154">
        <v>4.383</v>
      </c>
      <c r="I136" s="155"/>
      <c r="J136" s="155"/>
      <c r="K136" s="156"/>
      <c r="L136" s="27"/>
      <c r="M136" s="157"/>
      <c r="N136" s="158"/>
      <c r="O136" s="159"/>
      <c r="P136" s="159"/>
      <c r="Q136" s="159"/>
      <c r="R136" s="159"/>
      <c r="S136" s="159"/>
      <c r="T136" s="160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/>
      <c r="AT136" s="161"/>
      <c r="AU136" s="161"/>
      <c r="AY136" s="14"/>
      <c r="BE136" s="162"/>
      <c r="BF136" s="162"/>
      <c r="BG136" s="162"/>
      <c r="BH136" s="162"/>
      <c r="BI136" s="162"/>
      <c r="BJ136" s="14"/>
      <c r="BK136" s="162"/>
      <c r="BL136" s="14"/>
      <c r="BM136" s="161"/>
    </row>
    <row r="137" spans="1:65" s="2" customFormat="1" ht="24.2" customHeight="1" x14ac:dyDescent="0.2">
      <c r="A137" s="26"/>
      <c r="B137" s="149"/>
      <c r="C137" s="150" t="s">
        <v>172</v>
      </c>
      <c r="D137" s="150" t="s">
        <v>162</v>
      </c>
      <c r="E137" s="151" t="s">
        <v>173</v>
      </c>
      <c r="F137" s="152" t="s">
        <v>174</v>
      </c>
      <c r="G137" s="153" t="s">
        <v>168</v>
      </c>
      <c r="H137" s="154">
        <v>1594.703</v>
      </c>
      <c r="I137" s="155"/>
      <c r="J137" s="155"/>
      <c r="K137" s="156"/>
      <c r="L137" s="27"/>
      <c r="M137" s="157"/>
      <c r="N137" s="158"/>
      <c r="O137" s="159"/>
      <c r="P137" s="159"/>
      <c r="Q137" s="159"/>
      <c r="R137" s="159"/>
      <c r="S137" s="159"/>
      <c r="T137" s="160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/>
      <c r="AT137" s="161"/>
      <c r="AU137" s="161"/>
      <c r="AY137" s="14"/>
      <c r="BE137" s="162"/>
      <c r="BF137" s="162"/>
      <c r="BG137" s="162"/>
      <c r="BH137" s="162"/>
      <c r="BI137" s="162"/>
      <c r="BJ137" s="14"/>
      <c r="BK137" s="162"/>
      <c r="BL137" s="14"/>
      <c r="BM137" s="161"/>
    </row>
    <row r="138" spans="1:65" s="2" customFormat="1" ht="24.2" customHeight="1" x14ac:dyDescent="0.2">
      <c r="A138" s="26"/>
      <c r="B138" s="149"/>
      <c r="C138" s="150" t="s">
        <v>165</v>
      </c>
      <c r="D138" s="150" t="s">
        <v>162</v>
      </c>
      <c r="E138" s="151" t="s">
        <v>175</v>
      </c>
      <c r="F138" s="152" t="s">
        <v>176</v>
      </c>
      <c r="G138" s="153" t="s">
        <v>168</v>
      </c>
      <c r="H138" s="154">
        <v>93.814999999999998</v>
      </c>
      <c r="I138" s="155"/>
      <c r="J138" s="155"/>
      <c r="K138" s="156"/>
      <c r="L138" s="27"/>
      <c r="M138" s="157"/>
      <c r="N138" s="158"/>
      <c r="O138" s="159"/>
      <c r="P138" s="159"/>
      <c r="Q138" s="159"/>
      <c r="R138" s="159"/>
      <c r="S138" s="159"/>
      <c r="T138" s="160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1"/>
      <c r="AT138" s="161"/>
      <c r="AU138" s="161"/>
      <c r="AY138" s="14"/>
      <c r="BE138" s="162"/>
      <c r="BF138" s="162"/>
      <c r="BG138" s="162"/>
      <c r="BH138" s="162"/>
      <c r="BI138" s="162"/>
      <c r="BJ138" s="14"/>
      <c r="BK138" s="162"/>
      <c r="BL138" s="14"/>
      <c r="BM138" s="161"/>
    </row>
    <row r="139" spans="1:65" s="2" customFormat="1" ht="24.2" customHeight="1" x14ac:dyDescent="0.2">
      <c r="A139" s="26"/>
      <c r="B139" s="149"/>
      <c r="C139" s="150" t="s">
        <v>177</v>
      </c>
      <c r="D139" s="150" t="s">
        <v>162</v>
      </c>
      <c r="E139" s="151" t="s">
        <v>178</v>
      </c>
      <c r="F139" s="152" t="s">
        <v>179</v>
      </c>
      <c r="G139" s="153" t="s">
        <v>168</v>
      </c>
      <c r="H139" s="154">
        <v>65.171999999999997</v>
      </c>
      <c r="I139" s="155"/>
      <c r="J139" s="155"/>
      <c r="K139" s="156"/>
      <c r="L139" s="27"/>
      <c r="M139" s="157"/>
      <c r="N139" s="158"/>
      <c r="O139" s="159"/>
      <c r="P139" s="159"/>
      <c r="Q139" s="159"/>
      <c r="R139" s="159"/>
      <c r="S139" s="159"/>
      <c r="T139" s="160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1"/>
      <c r="AT139" s="161"/>
      <c r="AU139" s="161"/>
      <c r="AY139" s="14"/>
      <c r="BE139" s="162"/>
      <c r="BF139" s="162"/>
      <c r="BG139" s="162"/>
      <c r="BH139" s="162"/>
      <c r="BI139" s="162"/>
      <c r="BJ139" s="14"/>
      <c r="BK139" s="162"/>
      <c r="BL139" s="14"/>
      <c r="BM139" s="161"/>
    </row>
    <row r="140" spans="1:65" s="2" customFormat="1" ht="24.2" customHeight="1" x14ac:dyDescent="0.2">
      <c r="A140" s="26"/>
      <c r="B140" s="149"/>
      <c r="C140" s="150" t="s">
        <v>180</v>
      </c>
      <c r="D140" s="150" t="s">
        <v>162</v>
      </c>
      <c r="E140" s="151" t="s">
        <v>181</v>
      </c>
      <c r="F140" s="152" t="s">
        <v>182</v>
      </c>
      <c r="G140" s="153" t="s">
        <v>168</v>
      </c>
      <c r="H140" s="154">
        <v>179.983</v>
      </c>
      <c r="I140" s="155"/>
      <c r="J140" s="155"/>
      <c r="K140" s="156"/>
      <c r="L140" s="27"/>
      <c r="M140" s="157"/>
      <c r="N140" s="158"/>
      <c r="O140" s="159"/>
      <c r="P140" s="159"/>
      <c r="Q140" s="159"/>
      <c r="R140" s="159"/>
      <c r="S140" s="159"/>
      <c r="T140" s="160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/>
      <c r="AT140" s="161"/>
      <c r="AU140" s="161"/>
      <c r="AY140" s="14"/>
      <c r="BE140" s="162"/>
      <c r="BF140" s="162"/>
      <c r="BG140" s="162"/>
      <c r="BH140" s="162"/>
      <c r="BI140" s="162"/>
      <c r="BJ140" s="14"/>
      <c r="BK140" s="162"/>
      <c r="BL140" s="14"/>
      <c r="BM140" s="161"/>
    </row>
    <row r="141" spans="1:65" s="2" customFormat="1" ht="55.5" customHeight="1" x14ac:dyDescent="0.2">
      <c r="A141" s="26"/>
      <c r="B141" s="149"/>
      <c r="C141" s="150" t="s">
        <v>183</v>
      </c>
      <c r="D141" s="150" t="s">
        <v>162</v>
      </c>
      <c r="E141" s="151" t="s">
        <v>184</v>
      </c>
      <c r="F141" s="236" t="s">
        <v>185</v>
      </c>
      <c r="G141" s="372" t="s">
        <v>168</v>
      </c>
      <c r="H141" s="373">
        <v>23.664000000000001</v>
      </c>
      <c r="I141" s="374"/>
      <c r="J141" s="374"/>
      <c r="K141" s="387"/>
      <c r="L141" s="230"/>
      <c r="M141" s="231"/>
      <c r="N141" s="232"/>
      <c r="O141" s="233"/>
      <c r="P141" s="233"/>
      <c r="Q141" s="233"/>
      <c r="R141" s="233"/>
      <c r="S141" s="233"/>
      <c r="T141" s="234"/>
      <c r="U141" s="225"/>
      <c r="V141" s="225"/>
      <c r="W141" s="225"/>
      <c r="X141" s="225"/>
      <c r="Y141" s="225"/>
      <c r="Z141" s="26"/>
      <c r="AA141" s="26"/>
      <c r="AB141" s="26"/>
      <c r="AC141" s="26"/>
      <c r="AD141" s="26"/>
      <c r="AE141" s="26"/>
      <c r="AR141" s="161"/>
      <c r="AT141" s="161"/>
      <c r="AU141" s="161"/>
      <c r="AY141" s="14"/>
      <c r="BE141" s="162"/>
      <c r="BF141" s="162"/>
      <c r="BG141" s="162"/>
      <c r="BH141" s="162"/>
      <c r="BI141" s="162"/>
      <c r="BJ141" s="14"/>
      <c r="BK141" s="162"/>
      <c r="BL141" s="14"/>
      <c r="BM141" s="161"/>
    </row>
    <row r="142" spans="1:65" s="2" customFormat="1" ht="44.25" customHeight="1" x14ac:dyDescent="0.2">
      <c r="A142" s="26"/>
      <c r="B142" s="149"/>
      <c r="C142" s="150" t="s">
        <v>186</v>
      </c>
      <c r="D142" s="150" t="s">
        <v>162</v>
      </c>
      <c r="E142" s="151" t="s">
        <v>187</v>
      </c>
      <c r="F142" s="152" t="s">
        <v>188</v>
      </c>
      <c r="G142" s="153" t="s">
        <v>168</v>
      </c>
      <c r="H142" s="154">
        <v>11.215999999999999</v>
      </c>
      <c r="I142" s="155"/>
      <c r="J142" s="155"/>
      <c r="K142" s="156"/>
      <c r="L142" s="27"/>
      <c r="M142" s="157"/>
      <c r="N142" s="158"/>
      <c r="O142" s="159"/>
      <c r="P142" s="159"/>
      <c r="Q142" s="159"/>
      <c r="R142" s="159"/>
      <c r="S142" s="159"/>
      <c r="T142" s="160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1"/>
      <c r="AT142" s="161"/>
      <c r="AU142" s="161"/>
      <c r="AY142" s="14"/>
      <c r="BE142" s="162"/>
      <c r="BF142" s="162"/>
      <c r="BG142" s="162"/>
      <c r="BH142" s="162"/>
      <c r="BI142" s="162"/>
      <c r="BJ142" s="14"/>
      <c r="BK142" s="162"/>
      <c r="BL142" s="14"/>
      <c r="BM142" s="161"/>
    </row>
    <row r="143" spans="1:65" s="2" customFormat="1" ht="49.15" customHeight="1" x14ac:dyDescent="0.2">
      <c r="A143" s="26"/>
      <c r="B143" s="149"/>
      <c r="C143" s="150" t="s">
        <v>189</v>
      </c>
      <c r="D143" s="150" t="s">
        <v>162</v>
      </c>
      <c r="E143" s="151" t="s">
        <v>190</v>
      </c>
      <c r="F143" s="152" t="s">
        <v>191</v>
      </c>
      <c r="G143" s="153" t="s">
        <v>168</v>
      </c>
      <c r="H143" s="154">
        <v>4.383</v>
      </c>
      <c r="I143" s="155"/>
      <c r="J143" s="155"/>
      <c r="K143" s="156"/>
      <c r="L143" s="27"/>
      <c r="M143" s="157"/>
      <c r="N143" s="158"/>
      <c r="O143" s="159"/>
      <c r="P143" s="159"/>
      <c r="Q143" s="159"/>
      <c r="R143" s="159"/>
      <c r="S143" s="159"/>
      <c r="T143" s="160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/>
      <c r="AT143" s="161"/>
      <c r="AU143" s="161"/>
      <c r="AY143" s="14"/>
      <c r="BE143" s="162"/>
      <c r="BF143" s="162"/>
      <c r="BG143" s="162"/>
      <c r="BH143" s="162"/>
      <c r="BI143" s="162"/>
      <c r="BJ143" s="14"/>
      <c r="BK143" s="162"/>
      <c r="BL143" s="14"/>
      <c r="BM143" s="161"/>
    </row>
    <row r="144" spans="1:65" s="2" customFormat="1" ht="49.15" customHeight="1" x14ac:dyDescent="0.2">
      <c r="A144" s="26"/>
      <c r="B144" s="149"/>
      <c r="C144" s="150" t="s">
        <v>192</v>
      </c>
      <c r="D144" s="150" t="s">
        <v>162</v>
      </c>
      <c r="E144" s="151" t="s">
        <v>193</v>
      </c>
      <c r="F144" s="236" t="s">
        <v>194</v>
      </c>
      <c r="G144" s="372" t="s">
        <v>168</v>
      </c>
      <c r="H144" s="373">
        <v>1538.827</v>
      </c>
      <c r="I144" s="374"/>
      <c r="J144" s="374"/>
      <c r="K144" s="387"/>
      <c r="L144" s="230"/>
      <c r="M144" s="231"/>
      <c r="N144" s="232"/>
      <c r="O144" s="233"/>
      <c r="P144" s="233"/>
      <c r="Q144" s="233"/>
      <c r="R144" s="233"/>
      <c r="S144" s="233"/>
      <c r="T144" s="234"/>
      <c r="U144" s="225"/>
      <c r="V144" s="225"/>
      <c r="W144" s="225"/>
      <c r="X144" s="225"/>
      <c r="Y144" s="225"/>
      <c r="Z144" s="26"/>
      <c r="AA144" s="26"/>
      <c r="AB144" s="26"/>
      <c r="AC144" s="26"/>
      <c r="AD144" s="26"/>
      <c r="AE144" s="26"/>
      <c r="AR144" s="161"/>
      <c r="AT144" s="161"/>
      <c r="AU144" s="161"/>
      <c r="AY144" s="14"/>
      <c r="BE144" s="162"/>
      <c r="BF144" s="162"/>
      <c r="BG144" s="162"/>
      <c r="BH144" s="162"/>
      <c r="BI144" s="162"/>
      <c r="BJ144" s="14"/>
      <c r="BK144" s="162"/>
      <c r="BL144" s="14"/>
      <c r="BM144" s="161"/>
    </row>
    <row r="145" spans="1:65" s="12" customFormat="1" ht="22.9" customHeight="1" x14ac:dyDescent="0.2">
      <c r="B145" s="137"/>
      <c r="D145" s="138" t="s">
        <v>69</v>
      </c>
      <c r="E145" s="147" t="s">
        <v>183</v>
      </c>
      <c r="F145" s="147" t="s">
        <v>195</v>
      </c>
      <c r="J145" s="148"/>
      <c r="L145" s="137"/>
      <c r="M145" s="141"/>
      <c r="N145" s="142"/>
      <c r="O145" s="142"/>
      <c r="P145" s="143"/>
      <c r="Q145" s="142"/>
      <c r="R145" s="143"/>
      <c r="S145" s="142"/>
      <c r="T145" s="144"/>
      <c r="AR145" s="138"/>
      <c r="AT145" s="145"/>
      <c r="AU145" s="145"/>
      <c r="AY145" s="138"/>
      <c r="BK145" s="146"/>
    </row>
    <row r="146" spans="1:65" s="2" customFormat="1" ht="37.9" customHeight="1" x14ac:dyDescent="0.2">
      <c r="A146" s="26"/>
      <c r="B146" s="149"/>
      <c r="C146" s="150" t="s">
        <v>196</v>
      </c>
      <c r="D146" s="150" t="s">
        <v>162</v>
      </c>
      <c r="E146" s="151" t="s">
        <v>197</v>
      </c>
      <c r="F146" s="152" t="s">
        <v>198</v>
      </c>
      <c r="G146" s="153" t="s">
        <v>168</v>
      </c>
      <c r="H146" s="154">
        <v>2080.3829999999998</v>
      </c>
      <c r="I146" s="155"/>
      <c r="J146" s="155"/>
      <c r="K146" s="156"/>
      <c r="L146" s="27"/>
      <c r="M146" s="157"/>
      <c r="N146" s="158"/>
      <c r="O146" s="159"/>
      <c r="P146" s="159"/>
      <c r="Q146" s="159"/>
      <c r="R146" s="159"/>
      <c r="S146" s="159"/>
      <c r="T146" s="160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/>
      <c r="AT146" s="161"/>
      <c r="AU146" s="161"/>
      <c r="AY146" s="14"/>
      <c r="BE146" s="162"/>
      <c r="BF146" s="162"/>
      <c r="BG146" s="162"/>
      <c r="BH146" s="162"/>
      <c r="BI146" s="162"/>
      <c r="BJ146" s="14"/>
      <c r="BK146" s="162"/>
      <c r="BL146" s="14"/>
      <c r="BM146" s="161"/>
    </row>
    <row r="147" spans="1:65" s="2" customFormat="1" ht="44.25" customHeight="1" x14ac:dyDescent="0.2">
      <c r="A147" s="26"/>
      <c r="B147" s="149"/>
      <c r="C147" s="150" t="s">
        <v>199</v>
      </c>
      <c r="D147" s="150" t="s">
        <v>162</v>
      </c>
      <c r="E147" s="151" t="s">
        <v>200</v>
      </c>
      <c r="F147" s="152" t="s">
        <v>201</v>
      </c>
      <c r="G147" s="153" t="s">
        <v>168</v>
      </c>
      <c r="H147" s="154">
        <v>4160.7659999999996</v>
      </c>
      <c r="I147" s="155"/>
      <c r="J147" s="155"/>
      <c r="K147" s="156"/>
      <c r="L147" s="27"/>
      <c r="M147" s="157"/>
      <c r="N147" s="158"/>
      <c r="O147" s="159"/>
      <c r="P147" s="159"/>
      <c r="Q147" s="159"/>
      <c r="R147" s="159"/>
      <c r="S147" s="159"/>
      <c r="T147" s="160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1"/>
      <c r="AT147" s="161"/>
      <c r="AU147" s="161"/>
      <c r="AY147" s="14"/>
      <c r="BE147" s="162"/>
      <c r="BF147" s="162"/>
      <c r="BG147" s="162"/>
      <c r="BH147" s="162"/>
      <c r="BI147" s="162"/>
      <c r="BJ147" s="14"/>
      <c r="BK147" s="162"/>
      <c r="BL147" s="14"/>
      <c r="BM147" s="161"/>
    </row>
    <row r="148" spans="1:65" s="2" customFormat="1" ht="37.9" customHeight="1" x14ac:dyDescent="0.2">
      <c r="A148" s="26"/>
      <c r="B148" s="149"/>
      <c r="C148" s="150" t="s">
        <v>202</v>
      </c>
      <c r="D148" s="150" t="s">
        <v>162</v>
      </c>
      <c r="E148" s="151" t="s">
        <v>203</v>
      </c>
      <c r="F148" s="152" t="s">
        <v>204</v>
      </c>
      <c r="G148" s="153" t="s">
        <v>168</v>
      </c>
      <c r="H148" s="154">
        <v>2080.3829999999998</v>
      </c>
      <c r="I148" s="155"/>
      <c r="J148" s="155"/>
      <c r="K148" s="156"/>
      <c r="L148" s="27"/>
      <c r="M148" s="157"/>
      <c r="N148" s="158"/>
      <c r="O148" s="159"/>
      <c r="P148" s="159"/>
      <c r="Q148" s="159"/>
      <c r="R148" s="159"/>
      <c r="S148" s="159"/>
      <c r="T148" s="160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1"/>
      <c r="AT148" s="161"/>
      <c r="AU148" s="161"/>
      <c r="AY148" s="14"/>
      <c r="BE148" s="162"/>
      <c r="BF148" s="162"/>
      <c r="BG148" s="162"/>
      <c r="BH148" s="162"/>
      <c r="BI148" s="162"/>
      <c r="BJ148" s="14"/>
      <c r="BK148" s="162"/>
      <c r="BL148" s="14"/>
      <c r="BM148" s="161"/>
    </row>
    <row r="149" spans="1:65" s="2" customFormat="1" ht="24.2" customHeight="1" x14ac:dyDescent="0.2">
      <c r="A149" s="26"/>
      <c r="B149" s="149"/>
      <c r="C149" s="150" t="s">
        <v>205</v>
      </c>
      <c r="D149" s="150" t="s">
        <v>162</v>
      </c>
      <c r="E149" s="151" t="s">
        <v>206</v>
      </c>
      <c r="F149" s="152" t="s">
        <v>207</v>
      </c>
      <c r="G149" s="153" t="s">
        <v>168</v>
      </c>
      <c r="H149" s="154">
        <v>38.741</v>
      </c>
      <c r="I149" s="155"/>
      <c r="J149" s="155"/>
      <c r="K149" s="156"/>
      <c r="L149" s="27"/>
      <c r="M149" s="157"/>
      <c r="N149" s="158"/>
      <c r="O149" s="159"/>
      <c r="P149" s="159"/>
      <c r="Q149" s="159"/>
      <c r="R149" s="159"/>
      <c r="S149" s="159"/>
      <c r="T149" s="160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1"/>
      <c r="AT149" s="161"/>
      <c r="AU149" s="161"/>
      <c r="AY149" s="14"/>
      <c r="BE149" s="162"/>
      <c r="BF149" s="162"/>
      <c r="BG149" s="162"/>
      <c r="BH149" s="162"/>
      <c r="BI149" s="162"/>
      <c r="BJ149" s="14"/>
      <c r="BK149" s="162"/>
      <c r="BL149" s="14"/>
      <c r="BM149" s="161"/>
    </row>
    <row r="150" spans="1:65" s="2" customFormat="1" ht="16.5" customHeight="1" x14ac:dyDescent="0.2">
      <c r="A150" s="26"/>
      <c r="B150" s="149"/>
      <c r="C150" s="150" t="s">
        <v>208</v>
      </c>
      <c r="D150" s="150" t="s">
        <v>162</v>
      </c>
      <c r="E150" s="151" t="s">
        <v>209</v>
      </c>
      <c r="F150" s="152" t="s">
        <v>210</v>
      </c>
      <c r="G150" s="153" t="s">
        <v>168</v>
      </c>
      <c r="H150" s="154">
        <v>2080.3829999999998</v>
      </c>
      <c r="I150" s="155"/>
      <c r="J150" s="155"/>
      <c r="K150" s="156"/>
      <c r="L150" s="27"/>
      <c r="M150" s="157"/>
      <c r="N150" s="158"/>
      <c r="O150" s="159"/>
      <c r="P150" s="159"/>
      <c r="Q150" s="159"/>
      <c r="R150" s="159"/>
      <c r="S150" s="159"/>
      <c r="T150" s="160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1"/>
      <c r="AT150" s="161"/>
      <c r="AU150" s="161"/>
      <c r="AY150" s="14"/>
      <c r="BE150" s="162"/>
      <c r="BF150" s="162"/>
      <c r="BG150" s="162"/>
      <c r="BH150" s="162"/>
      <c r="BI150" s="162"/>
      <c r="BJ150" s="14"/>
      <c r="BK150" s="162"/>
      <c r="BL150" s="14"/>
      <c r="BM150" s="161"/>
    </row>
    <row r="151" spans="1:65" s="2" customFormat="1" ht="16.5" customHeight="1" x14ac:dyDescent="0.2">
      <c r="A151" s="26"/>
      <c r="B151" s="149"/>
      <c r="C151" s="150" t="s">
        <v>211</v>
      </c>
      <c r="D151" s="150" t="s">
        <v>162</v>
      </c>
      <c r="E151" s="151" t="s">
        <v>212</v>
      </c>
      <c r="F151" s="152" t="s">
        <v>213</v>
      </c>
      <c r="G151" s="153" t="s">
        <v>168</v>
      </c>
      <c r="H151" s="154">
        <v>2080.3829999999998</v>
      </c>
      <c r="I151" s="155"/>
      <c r="J151" s="155"/>
      <c r="K151" s="156"/>
      <c r="L151" s="27"/>
      <c r="M151" s="157"/>
      <c r="N151" s="158"/>
      <c r="O151" s="159"/>
      <c r="P151" s="159"/>
      <c r="Q151" s="159"/>
      <c r="R151" s="159"/>
      <c r="S151" s="159"/>
      <c r="T151" s="160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1"/>
      <c r="AT151" s="161"/>
      <c r="AU151" s="161"/>
      <c r="AY151" s="14"/>
      <c r="BE151" s="162"/>
      <c r="BF151" s="162"/>
      <c r="BG151" s="162"/>
      <c r="BH151" s="162"/>
      <c r="BI151" s="162"/>
      <c r="BJ151" s="14"/>
      <c r="BK151" s="162"/>
      <c r="BL151" s="14"/>
      <c r="BM151" s="161"/>
    </row>
    <row r="152" spans="1:65" s="12" customFormat="1" ht="22.9" customHeight="1" x14ac:dyDescent="0.2">
      <c r="B152" s="137"/>
      <c r="D152" s="138" t="s">
        <v>69</v>
      </c>
      <c r="E152" s="147" t="s">
        <v>214</v>
      </c>
      <c r="F152" s="147" t="s">
        <v>215</v>
      </c>
      <c r="J152" s="148"/>
      <c r="L152" s="137"/>
      <c r="M152" s="141"/>
      <c r="N152" s="142"/>
      <c r="O152" s="142"/>
      <c r="P152" s="143"/>
      <c r="Q152" s="142"/>
      <c r="R152" s="143"/>
      <c r="S152" s="142"/>
      <c r="T152" s="144"/>
      <c r="AR152" s="138"/>
      <c r="AT152" s="145"/>
      <c r="AU152" s="145"/>
      <c r="AY152" s="138"/>
      <c r="BK152" s="146"/>
    </row>
    <row r="153" spans="1:65" s="2" customFormat="1" ht="24.2" customHeight="1" x14ac:dyDescent="0.2">
      <c r="A153" s="26"/>
      <c r="B153" s="149"/>
      <c r="C153" s="150" t="s">
        <v>216</v>
      </c>
      <c r="D153" s="150" t="s">
        <v>162</v>
      </c>
      <c r="E153" s="151" t="s">
        <v>217</v>
      </c>
      <c r="F153" s="152" t="s">
        <v>218</v>
      </c>
      <c r="G153" s="153" t="s">
        <v>219</v>
      </c>
      <c r="H153" s="154">
        <v>273.88400000000001</v>
      </c>
      <c r="I153" s="155"/>
      <c r="J153" s="155"/>
      <c r="K153" s="156"/>
      <c r="L153" s="27"/>
      <c r="M153" s="163"/>
      <c r="N153" s="164"/>
      <c r="O153" s="165"/>
      <c r="P153" s="165"/>
      <c r="Q153" s="165"/>
      <c r="R153" s="165"/>
      <c r="S153" s="165"/>
      <c r="T153" s="16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1"/>
      <c r="AT153" s="161"/>
      <c r="AU153" s="161"/>
      <c r="AY153" s="14"/>
      <c r="BE153" s="162"/>
      <c r="BF153" s="162"/>
      <c r="BG153" s="162"/>
      <c r="BH153" s="162"/>
      <c r="BI153" s="162"/>
      <c r="BJ153" s="14"/>
      <c r="BK153" s="162"/>
      <c r="BL153" s="14"/>
      <c r="BM153" s="161"/>
    </row>
    <row r="154" spans="1:65" s="2" customFormat="1" ht="6.95" customHeight="1" x14ac:dyDescent="0.2">
      <c r="A154" s="26"/>
      <c r="B154" s="44"/>
      <c r="C154" s="45"/>
      <c r="D154" s="45"/>
      <c r="E154" s="45"/>
      <c r="F154" s="45"/>
      <c r="G154" s="45"/>
      <c r="H154" s="45"/>
      <c r="I154" s="45"/>
      <c r="J154" s="45"/>
      <c r="K154" s="45"/>
      <c r="L154" s="27"/>
      <c r="M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</row>
  </sheetData>
  <autoFilter ref="C128:K153"/>
  <mergeCells count="15">
    <mergeCell ref="E115:H115"/>
    <mergeCell ref="E119:H119"/>
    <mergeCell ref="E117:H117"/>
    <mergeCell ref="E121:H12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97"/>
  <sheetViews>
    <sheetView showGridLines="0" topLeftCell="A7" workbookViewId="0">
      <selection activeCell="I38" sqref="I38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5"/>
    </row>
    <row r="2" spans="1:46" s="1" customFormat="1" ht="36.950000000000003" customHeight="1" x14ac:dyDescent="0.2">
      <c r="L2" s="593" t="s">
        <v>5</v>
      </c>
      <c r="M2" s="594"/>
      <c r="N2" s="594"/>
      <c r="O2" s="594"/>
      <c r="P2" s="594"/>
      <c r="Q2" s="594"/>
      <c r="R2" s="594"/>
      <c r="S2" s="594"/>
      <c r="T2" s="594"/>
      <c r="U2" s="594"/>
      <c r="V2" s="594"/>
      <c r="AT2" s="14" t="s">
        <v>91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customHeight="1" x14ac:dyDescent="0.2">
      <c r="B4" s="17"/>
      <c r="D4" s="18" t="s">
        <v>129</v>
      </c>
      <c r="L4" s="17"/>
      <c r="M4" s="96"/>
      <c r="AT4" s="14"/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13</v>
      </c>
      <c r="L6" s="17"/>
    </row>
    <row r="7" spans="1:46" s="1" customFormat="1" ht="16.5" customHeight="1" x14ac:dyDescent="0.2">
      <c r="B7" s="17"/>
      <c r="E7" s="612" t="str">
        <f>'Rekapitulácia SO 01 Rek. A a B'!K6</f>
        <v>SOŠ PZ Pezinok, rekonštrukcia ubytovne A a B</v>
      </c>
      <c r="F7" s="613"/>
      <c r="G7" s="613"/>
      <c r="H7" s="613"/>
      <c r="L7" s="17"/>
    </row>
    <row r="8" spans="1:46" ht="12.75" x14ac:dyDescent="0.2">
      <c r="B8" s="17"/>
      <c r="D8" s="23" t="s">
        <v>130</v>
      </c>
      <c r="L8" s="17"/>
    </row>
    <row r="9" spans="1:46" s="1" customFormat="1" ht="16.5" customHeight="1" x14ac:dyDescent="0.2">
      <c r="B9" s="17"/>
      <c r="E9" s="612" t="s">
        <v>131</v>
      </c>
      <c r="F9" s="594"/>
      <c r="G9" s="594"/>
      <c r="H9" s="594"/>
      <c r="L9" s="17"/>
    </row>
    <row r="10" spans="1:46" s="1" customFormat="1" ht="12" customHeight="1" x14ac:dyDescent="0.2">
      <c r="B10" s="17"/>
      <c r="D10" s="23" t="s">
        <v>132</v>
      </c>
      <c r="L10" s="17"/>
    </row>
    <row r="11" spans="1:46" s="2" customFormat="1" ht="16.5" customHeight="1" x14ac:dyDescent="0.2">
      <c r="A11" s="26"/>
      <c r="B11" s="27"/>
      <c r="C11" s="26"/>
      <c r="D11" s="26"/>
      <c r="E11" s="614" t="s">
        <v>133</v>
      </c>
      <c r="F11" s="615"/>
      <c r="G11" s="615"/>
      <c r="H11" s="615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134</v>
      </c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 x14ac:dyDescent="0.2">
      <c r="A13" s="26"/>
      <c r="B13" s="27"/>
      <c r="C13" s="26"/>
      <c r="D13" s="26"/>
      <c r="E13" s="583" t="s">
        <v>220</v>
      </c>
      <c r="F13" s="615"/>
      <c r="G13" s="615"/>
      <c r="H13" s="615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x14ac:dyDescent="0.2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 x14ac:dyDescent="0.2">
      <c r="A15" s="26"/>
      <c r="B15" s="27"/>
      <c r="C15" s="26"/>
      <c r="D15" s="23" t="s">
        <v>14</v>
      </c>
      <c r="E15" s="26"/>
      <c r="F15" s="21" t="s">
        <v>1</v>
      </c>
      <c r="G15" s="26"/>
      <c r="H15" s="26"/>
      <c r="I15" s="23" t="s">
        <v>15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 x14ac:dyDescent="0.2">
      <c r="A16" s="26"/>
      <c r="B16" s="27"/>
      <c r="C16" s="26"/>
      <c r="D16" s="23" t="s">
        <v>16</v>
      </c>
      <c r="E16" s="26"/>
      <c r="F16" s="21" t="s">
        <v>17</v>
      </c>
      <c r="G16" s="26"/>
      <c r="H16" s="26"/>
      <c r="I16" s="23" t="s">
        <v>18</v>
      </c>
      <c r="J16" s="52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 x14ac:dyDescent="0.2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 x14ac:dyDescent="0.2">
      <c r="A18" s="26"/>
      <c r="B18" s="27"/>
      <c r="C18" s="26"/>
      <c r="D18" s="23" t="s">
        <v>19</v>
      </c>
      <c r="E18" s="26"/>
      <c r="F18" s="26"/>
      <c r="G18" s="26"/>
      <c r="H18" s="26"/>
      <c r="I18" s="23" t="s">
        <v>20</v>
      </c>
      <c r="J18" s="21" t="str">
        <f>IF('Rekapitulácia SO 01 Rek. A a B'!AN11="","",'Rekapitulácia SO 01 Rek. A a B'!AN11)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 x14ac:dyDescent="0.2">
      <c r="A19" s="26"/>
      <c r="B19" s="27"/>
      <c r="C19" s="26"/>
      <c r="D19" s="26"/>
      <c r="E19" s="21" t="str">
        <f>IF('Rekapitulácia SO 01 Rek. A a B'!E12="","",'Rekapitulácia SO 01 Rek. A a B'!E12)</f>
        <v xml:space="preserve"> </v>
      </c>
      <c r="F19" s="26"/>
      <c r="G19" s="26"/>
      <c r="H19" s="26"/>
      <c r="I19" s="23" t="s">
        <v>22</v>
      </c>
      <c r="J19" s="21" t="str">
        <f>IF('Rekapitulácia SO 01 Rek. A a B'!AN12="","",'Rekapitulácia SO 01 Rek. A a B'!AN12)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 x14ac:dyDescent="0.2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 x14ac:dyDescent="0.2">
      <c r="A21" s="26"/>
      <c r="B21" s="27"/>
      <c r="C21" s="26"/>
      <c r="D21" s="23" t="s">
        <v>23</v>
      </c>
      <c r="E21" s="26"/>
      <c r="F21" s="26"/>
      <c r="G21" s="26"/>
      <c r="H21" s="26"/>
      <c r="I21" s="23" t="s">
        <v>20</v>
      </c>
      <c r="J21" s="21" t="str">
        <f>'Rekapitulácia SO 01 Rek. A a B'!AN14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 x14ac:dyDescent="0.2">
      <c r="A22" s="26"/>
      <c r="B22" s="27"/>
      <c r="C22" s="26"/>
      <c r="D22" s="26"/>
      <c r="E22" s="595" t="str">
        <f>'Rekapitulácia SO 01 Rek. A a B'!E15</f>
        <v xml:space="preserve"> </v>
      </c>
      <c r="F22" s="595"/>
      <c r="G22" s="595"/>
      <c r="H22" s="595"/>
      <c r="I22" s="23" t="s">
        <v>22</v>
      </c>
      <c r="J22" s="21" t="str">
        <f>'Rekapitulácia SO 01 Rek. A a B'!AN15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 x14ac:dyDescent="0.2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 x14ac:dyDescent="0.2">
      <c r="A24" s="26"/>
      <c r="B24" s="27"/>
      <c r="C24" s="26"/>
      <c r="D24" s="23" t="s">
        <v>24</v>
      </c>
      <c r="E24" s="26"/>
      <c r="F24" s="26"/>
      <c r="G24" s="26"/>
      <c r="H24" s="26"/>
      <c r="I24" s="23" t="s">
        <v>20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 x14ac:dyDescent="0.2">
      <c r="A25" s="26"/>
      <c r="B25" s="27"/>
      <c r="C25" s="26"/>
      <c r="D25" s="26"/>
      <c r="E25" s="21" t="s">
        <v>25</v>
      </c>
      <c r="F25" s="26"/>
      <c r="G25" s="26"/>
      <c r="H25" s="26"/>
      <c r="I25" s="23" t="s">
        <v>22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 x14ac:dyDescent="0.2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 x14ac:dyDescent="0.2">
      <c r="A27" s="26"/>
      <c r="B27" s="27"/>
      <c r="C27" s="26"/>
      <c r="D27" s="23" t="s">
        <v>27</v>
      </c>
      <c r="E27" s="26"/>
      <c r="F27" s="26"/>
      <c r="G27" s="26"/>
      <c r="H27" s="26"/>
      <c r="I27" s="23" t="s">
        <v>20</v>
      </c>
      <c r="J27" s="21" t="s">
        <v>1</v>
      </c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 x14ac:dyDescent="0.2">
      <c r="A28" s="26"/>
      <c r="B28" s="27"/>
      <c r="C28" s="26"/>
      <c r="D28" s="26"/>
      <c r="E28" s="21" t="s">
        <v>28</v>
      </c>
      <c r="F28" s="26"/>
      <c r="G28" s="26"/>
      <c r="H28" s="26"/>
      <c r="I28" s="23" t="s">
        <v>22</v>
      </c>
      <c r="J28" s="21" t="s">
        <v>1</v>
      </c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 x14ac:dyDescent="0.2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 x14ac:dyDescent="0.2">
      <c r="A30" s="26"/>
      <c r="B30" s="27"/>
      <c r="C30" s="26"/>
      <c r="D30" s="23" t="s">
        <v>29</v>
      </c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 x14ac:dyDescent="0.2">
      <c r="A31" s="98"/>
      <c r="B31" s="99"/>
      <c r="C31" s="98"/>
      <c r="D31" s="98"/>
      <c r="E31" s="597" t="s">
        <v>1</v>
      </c>
      <c r="F31" s="597"/>
      <c r="G31" s="597"/>
      <c r="H31" s="597"/>
      <c r="I31" s="98"/>
      <c r="J31" s="98"/>
      <c r="K31" s="98"/>
      <c r="L31" s="100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</row>
    <row r="32" spans="1:31" s="2" customFormat="1" ht="6.95" customHeight="1" x14ac:dyDescent="0.2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 x14ac:dyDescent="0.2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 x14ac:dyDescent="0.2">
      <c r="A34" s="26"/>
      <c r="B34" s="27"/>
      <c r="C34" s="26"/>
      <c r="D34" s="101" t="s">
        <v>30</v>
      </c>
      <c r="E34" s="26"/>
      <c r="F34" s="26"/>
      <c r="G34" s="26"/>
      <c r="H34" s="26"/>
      <c r="I34" s="26"/>
      <c r="J34" s="68"/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 x14ac:dyDescent="0.2">
      <c r="A35" s="26"/>
      <c r="B35" s="27"/>
      <c r="C35" s="26"/>
      <c r="D35" s="63"/>
      <c r="E35" s="63"/>
      <c r="F35" s="63"/>
      <c r="G35" s="63"/>
      <c r="H35" s="63"/>
      <c r="I35" s="63"/>
      <c r="J35" s="63"/>
      <c r="K35" s="63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 x14ac:dyDescent="0.2">
      <c r="A36" s="26"/>
      <c r="B36" s="27"/>
      <c r="C36" s="26"/>
      <c r="D36" s="26"/>
      <c r="E36" s="26"/>
      <c r="F36" s="30" t="s">
        <v>32</v>
      </c>
      <c r="G36" s="26"/>
      <c r="H36" s="26"/>
      <c r="I36" s="30" t="s">
        <v>31</v>
      </c>
      <c r="J36" s="30" t="s">
        <v>33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 x14ac:dyDescent="0.2">
      <c r="A37" s="26"/>
      <c r="B37" s="27"/>
      <c r="C37" s="26"/>
      <c r="D37" s="97" t="s">
        <v>34</v>
      </c>
      <c r="E37" s="32" t="s">
        <v>35</v>
      </c>
      <c r="F37" s="102">
        <f>ROUND((SUM(BE133:BE196)),  2)</f>
        <v>0</v>
      </c>
      <c r="G37" s="103"/>
      <c r="H37" s="103"/>
      <c r="I37" s="104">
        <v>0.2</v>
      </c>
      <c r="J37" s="102">
        <f>ROUND(((SUM(BE133:BE196))*I37),  2)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 x14ac:dyDescent="0.2">
      <c r="A38" s="26"/>
      <c r="B38" s="27"/>
      <c r="C38" s="26"/>
      <c r="D38" s="26"/>
      <c r="E38" s="32" t="s">
        <v>36</v>
      </c>
      <c r="F38" s="105"/>
      <c r="G38" s="26"/>
      <c r="H38" s="26"/>
      <c r="I38" s="106">
        <v>0.23</v>
      </c>
      <c r="J38" s="105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 x14ac:dyDescent="0.2">
      <c r="A39" s="26"/>
      <c r="B39" s="27"/>
      <c r="C39" s="26"/>
      <c r="D39" s="26"/>
      <c r="E39" s="23" t="s">
        <v>37</v>
      </c>
      <c r="F39" s="105">
        <f>ROUND((SUM(BG133:BG196)),  2)</f>
        <v>0</v>
      </c>
      <c r="G39" s="26"/>
      <c r="H39" s="26"/>
      <c r="I39" s="106">
        <v>0.2</v>
      </c>
      <c r="J39" s="105"/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 x14ac:dyDescent="0.2">
      <c r="A40" s="26"/>
      <c r="B40" s="27"/>
      <c r="C40" s="26"/>
      <c r="D40" s="26"/>
      <c r="E40" s="23" t="s">
        <v>38</v>
      </c>
      <c r="F40" s="105">
        <f>ROUND((SUM(BH133:BH196)),  2)</f>
        <v>0</v>
      </c>
      <c r="G40" s="26"/>
      <c r="H40" s="26"/>
      <c r="I40" s="106">
        <v>0.2</v>
      </c>
      <c r="J40" s="105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 x14ac:dyDescent="0.2">
      <c r="A41" s="26"/>
      <c r="B41" s="27"/>
      <c r="C41" s="26"/>
      <c r="D41" s="26"/>
      <c r="E41" s="32" t="s">
        <v>39</v>
      </c>
      <c r="F41" s="102">
        <f>ROUND((SUM(BI133:BI196)),  2)</f>
        <v>0</v>
      </c>
      <c r="G41" s="103"/>
      <c r="H41" s="103"/>
      <c r="I41" s="104">
        <v>0</v>
      </c>
      <c r="J41" s="102"/>
      <c r="K41" s="26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 x14ac:dyDescent="0.2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 x14ac:dyDescent="0.2">
      <c r="A43" s="26"/>
      <c r="B43" s="27"/>
      <c r="C43" s="107"/>
      <c r="D43" s="108" t="s">
        <v>40</v>
      </c>
      <c r="E43" s="57"/>
      <c r="F43" s="57"/>
      <c r="G43" s="109" t="s">
        <v>41</v>
      </c>
      <c r="H43" s="110" t="s">
        <v>42</v>
      </c>
      <c r="I43" s="57"/>
      <c r="J43" s="111"/>
      <c r="K43" s="112"/>
      <c r="L43" s="39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 x14ac:dyDescent="0.2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9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 x14ac:dyDescent="0.2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 x14ac:dyDescent="0.2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 x14ac:dyDescent="0.2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 x14ac:dyDescent="0.2">
      <c r="A85" s="26"/>
      <c r="B85" s="27"/>
      <c r="C85" s="26"/>
      <c r="D85" s="26"/>
      <c r="E85" s="612" t="str">
        <f>E7</f>
        <v>SOŠ PZ Pezinok, rekonštrukcia ubytovne A a B</v>
      </c>
      <c r="F85" s="613"/>
      <c r="G85" s="613"/>
      <c r="H85" s="613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 x14ac:dyDescent="0.2">
      <c r="B86" s="17"/>
      <c r="C86" s="23" t="s">
        <v>130</v>
      </c>
      <c r="L86" s="17"/>
    </row>
    <row r="87" spans="1:31" s="1" customFormat="1" ht="16.5" customHeight="1" x14ac:dyDescent="0.2">
      <c r="B87" s="17"/>
      <c r="E87" s="612" t="s">
        <v>131</v>
      </c>
      <c r="F87" s="594"/>
      <c r="G87" s="594"/>
      <c r="H87" s="594"/>
      <c r="L87" s="17"/>
    </row>
    <row r="88" spans="1:31" s="1" customFormat="1" ht="12" customHeight="1" x14ac:dyDescent="0.2">
      <c r="B88" s="17"/>
      <c r="C88" s="23" t="s">
        <v>132</v>
      </c>
      <c r="L88" s="17"/>
    </row>
    <row r="89" spans="1:31" s="2" customFormat="1" ht="16.5" customHeight="1" x14ac:dyDescent="0.2">
      <c r="A89" s="26"/>
      <c r="B89" s="27"/>
      <c r="C89" s="26"/>
      <c r="D89" s="26"/>
      <c r="E89" s="614" t="s">
        <v>133</v>
      </c>
      <c r="F89" s="615"/>
      <c r="G89" s="615"/>
      <c r="H89" s="615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 x14ac:dyDescent="0.2">
      <c r="A90" s="26"/>
      <c r="B90" s="27"/>
      <c r="C90" s="23" t="s">
        <v>134</v>
      </c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 x14ac:dyDescent="0.2">
      <c r="A91" s="26"/>
      <c r="B91" s="27"/>
      <c r="C91" s="26"/>
      <c r="D91" s="26"/>
      <c r="E91" s="583" t="str">
        <f>E13</f>
        <v>01.1.2 - Zateplenie strešného plášťa</v>
      </c>
      <c r="F91" s="615"/>
      <c r="G91" s="615"/>
      <c r="H91" s="615"/>
      <c r="I91" s="26"/>
      <c r="J91" s="26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 x14ac:dyDescent="0.2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 x14ac:dyDescent="0.2">
      <c r="A93" s="26"/>
      <c r="B93" s="27"/>
      <c r="C93" s="23" t="s">
        <v>16</v>
      </c>
      <c r="D93" s="26"/>
      <c r="E93" s="26"/>
      <c r="F93" s="21" t="str">
        <f>F16</f>
        <v>Pezinok</v>
      </c>
      <c r="G93" s="26"/>
      <c r="H93" s="26"/>
      <c r="I93" s="23" t="s">
        <v>18</v>
      </c>
      <c r="J93" s="52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 x14ac:dyDescent="0.2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5.7" customHeight="1" x14ac:dyDescent="0.2">
      <c r="A95" s="26"/>
      <c r="B95" s="27"/>
      <c r="C95" s="23" t="s">
        <v>19</v>
      </c>
      <c r="D95" s="26"/>
      <c r="E95" s="26"/>
      <c r="F95" s="21" t="str">
        <f>E19</f>
        <v xml:space="preserve"> </v>
      </c>
      <c r="G95" s="26"/>
      <c r="H95" s="26"/>
      <c r="I95" s="23" t="s">
        <v>24</v>
      </c>
      <c r="J95" s="24" t="str">
        <f>E25</f>
        <v>Ing. arch. Rudolf Melčak, SKA</v>
      </c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 x14ac:dyDescent="0.2">
      <c r="A96" s="26"/>
      <c r="B96" s="27"/>
      <c r="C96" s="23" t="s">
        <v>23</v>
      </c>
      <c r="D96" s="26"/>
      <c r="E96" s="26"/>
      <c r="F96" s="21" t="str">
        <f>IF(E22="","",E22)</f>
        <v xml:space="preserve"> </v>
      </c>
      <c r="G96" s="26"/>
      <c r="H96" s="26"/>
      <c r="I96" s="23" t="s">
        <v>27</v>
      </c>
      <c r="J96" s="24" t="str">
        <f>E28</f>
        <v>Rosoft s.r.o.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 x14ac:dyDescent="0.2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 x14ac:dyDescent="0.2">
      <c r="A98" s="26"/>
      <c r="B98" s="27"/>
      <c r="C98" s="115" t="s">
        <v>137</v>
      </c>
      <c r="D98" s="107"/>
      <c r="E98" s="107"/>
      <c r="F98" s="107"/>
      <c r="G98" s="107"/>
      <c r="H98" s="107"/>
      <c r="I98" s="107"/>
      <c r="J98" s="116" t="s">
        <v>138</v>
      </c>
      <c r="K98" s="107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 x14ac:dyDescent="0.2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 x14ac:dyDescent="0.2">
      <c r="A100" s="26"/>
      <c r="B100" s="27"/>
      <c r="C100" s="117" t="s">
        <v>139</v>
      </c>
      <c r="D100" s="26"/>
      <c r="E100" s="26"/>
      <c r="F100" s="26"/>
      <c r="G100" s="26"/>
      <c r="H100" s="26"/>
      <c r="I100" s="26"/>
      <c r="J100" s="68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/>
    </row>
    <row r="101" spans="1:47" s="9" customFormat="1" ht="24.95" customHeight="1" x14ac:dyDescent="0.2">
      <c r="B101" s="118"/>
      <c r="D101" s="119" t="s">
        <v>141</v>
      </c>
      <c r="E101" s="120"/>
      <c r="F101" s="120"/>
      <c r="G101" s="120"/>
      <c r="H101" s="120"/>
      <c r="I101" s="120"/>
      <c r="J101" s="121"/>
      <c r="L101" s="118"/>
    </row>
    <row r="102" spans="1:47" s="10" customFormat="1" ht="19.899999999999999" customHeight="1" x14ac:dyDescent="0.2">
      <c r="B102" s="122"/>
      <c r="D102" s="123" t="s">
        <v>142</v>
      </c>
      <c r="E102" s="124"/>
      <c r="F102" s="124"/>
      <c r="G102" s="124"/>
      <c r="H102" s="124"/>
      <c r="I102" s="124"/>
      <c r="J102" s="125"/>
      <c r="L102" s="122"/>
    </row>
    <row r="103" spans="1:47" s="10" customFormat="1" ht="19.899999999999999" customHeight="1" x14ac:dyDescent="0.2">
      <c r="B103" s="122"/>
      <c r="D103" s="123" t="s">
        <v>144</v>
      </c>
      <c r="E103" s="124"/>
      <c r="F103" s="124"/>
      <c r="G103" s="124"/>
      <c r="H103" s="124"/>
      <c r="I103" s="124"/>
      <c r="J103" s="125"/>
      <c r="L103" s="122"/>
    </row>
    <row r="104" spans="1:47" s="9" customFormat="1" ht="24.95" customHeight="1" x14ac:dyDescent="0.2">
      <c r="B104" s="118"/>
      <c r="D104" s="223" t="s">
        <v>2534</v>
      </c>
      <c r="E104" s="120"/>
      <c r="F104" s="120"/>
      <c r="G104" s="120"/>
      <c r="H104" s="120"/>
      <c r="I104" s="120"/>
      <c r="J104" s="125"/>
      <c r="L104" s="118"/>
    </row>
    <row r="105" spans="1:47" s="9" customFormat="1" ht="24.95" customHeight="1" x14ac:dyDescent="0.2">
      <c r="B105" s="118"/>
      <c r="D105" s="119" t="s">
        <v>221</v>
      </c>
      <c r="E105" s="120"/>
      <c r="F105" s="120"/>
      <c r="G105" s="120"/>
      <c r="H105" s="120"/>
      <c r="I105" s="120"/>
      <c r="J105" s="121"/>
      <c r="L105" s="118"/>
    </row>
    <row r="106" spans="1:47" s="10" customFormat="1" ht="19.899999999999999" customHeight="1" x14ac:dyDescent="0.2">
      <c r="B106" s="122"/>
      <c r="D106" s="123" t="s">
        <v>222</v>
      </c>
      <c r="E106" s="124"/>
      <c r="F106" s="124"/>
      <c r="G106" s="124"/>
      <c r="H106" s="124"/>
      <c r="I106" s="124"/>
      <c r="J106" s="125"/>
      <c r="L106" s="122"/>
    </row>
    <row r="107" spans="1:47" s="10" customFormat="1" ht="19.899999999999999" customHeight="1" x14ac:dyDescent="0.2">
      <c r="B107" s="122"/>
      <c r="D107" s="123" t="s">
        <v>223</v>
      </c>
      <c r="E107" s="124"/>
      <c r="F107" s="124"/>
      <c r="G107" s="124"/>
      <c r="H107" s="124"/>
      <c r="I107" s="124"/>
      <c r="J107" s="125"/>
      <c r="L107" s="122"/>
    </row>
    <row r="108" spans="1:47" s="10" customFormat="1" ht="19.899999999999999" customHeight="1" x14ac:dyDescent="0.2">
      <c r="B108" s="122"/>
      <c r="D108" s="123" t="s">
        <v>224</v>
      </c>
      <c r="E108" s="124"/>
      <c r="F108" s="124"/>
      <c r="G108" s="124"/>
      <c r="H108" s="124"/>
      <c r="I108" s="124"/>
      <c r="J108" s="125"/>
      <c r="L108" s="122"/>
    </row>
    <row r="109" spans="1:47" s="10" customFormat="1" ht="19.899999999999999" customHeight="1" x14ac:dyDescent="0.2">
      <c r="B109" s="122"/>
      <c r="D109" s="123" t="s">
        <v>225</v>
      </c>
      <c r="E109" s="124"/>
      <c r="F109" s="124"/>
      <c r="G109" s="124"/>
      <c r="H109" s="124"/>
      <c r="I109" s="124"/>
      <c r="J109" s="125"/>
      <c r="L109" s="122"/>
    </row>
    <row r="110" spans="1:47" s="2" customFormat="1" ht="21.75" customHeight="1" x14ac:dyDescent="0.2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6.95" customHeight="1" x14ac:dyDescent="0.2">
      <c r="A111" s="26"/>
      <c r="B111" s="44"/>
      <c r="C111" s="45"/>
      <c r="D111" s="45"/>
      <c r="E111" s="45"/>
      <c r="F111" s="45"/>
      <c r="G111" s="45"/>
      <c r="H111" s="45"/>
      <c r="I111" s="45"/>
      <c r="J111" s="45"/>
      <c r="K111" s="45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5" spans="1:31" s="2" customFormat="1" ht="6.95" customHeight="1" x14ac:dyDescent="0.2">
      <c r="A115" s="26"/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24.95" customHeight="1" x14ac:dyDescent="0.2">
      <c r="A116" s="26"/>
      <c r="B116" s="27"/>
      <c r="C116" s="18" t="s">
        <v>146</v>
      </c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2" customFormat="1" ht="6.95" customHeight="1" x14ac:dyDescent="0.2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12" customHeight="1" x14ac:dyDescent="0.2">
      <c r="A118" s="26"/>
      <c r="B118" s="27"/>
      <c r="C118" s="23" t="s">
        <v>13</v>
      </c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s="2" customFormat="1" ht="16.5" customHeight="1" x14ac:dyDescent="0.2">
      <c r="A119" s="26"/>
      <c r="B119" s="27"/>
      <c r="C119" s="26"/>
      <c r="D119" s="26"/>
      <c r="E119" s="612" t="str">
        <f>E7</f>
        <v>SOŠ PZ Pezinok, rekonštrukcia ubytovne A a B</v>
      </c>
      <c r="F119" s="613"/>
      <c r="G119" s="613"/>
      <c r="H119" s="613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s="1" customFormat="1" ht="12" customHeight="1" x14ac:dyDescent="0.2">
      <c r="B120" s="17"/>
      <c r="C120" s="23" t="s">
        <v>130</v>
      </c>
      <c r="L120" s="17"/>
    </row>
    <row r="121" spans="1:31" s="1" customFormat="1" ht="16.5" customHeight="1" x14ac:dyDescent="0.2">
      <c r="B121" s="17"/>
      <c r="E121" s="612" t="s">
        <v>131</v>
      </c>
      <c r="F121" s="594"/>
      <c r="G121" s="594"/>
      <c r="H121" s="594"/>
      <c r="L121" s="17"/>
    </row>
    <row r="122" spans="1:31" s="1" customFormat="1" ht="12" customHeight="1" x14ac:dyDescent="0.2">
      <c r="B122" s="17"/>
      <c r="C122" s="23" t="s">
        <v>132</v>
      </c>
      <c r="L122" s="17"/>
    </row>
    <row r="123" spans="1:31" s="2" customFormat="1" ht="16.5" customHeight="1" x14ac:dyDescent="0.2">
      <c r="A123" s="26"/>
      <c r="B123" s="27"/>
      <c r="C123" s="26"/>
      <c r="D123" s="26"/>
      <c r="E123" s="614" t="s">
        <v>133</v>
      </c>
      <c r="F123" s="615"/>
      <c r="G123" s="615"/>
      <c r="H123" s="615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 x14ac:dyDescent="0.2">
      <c r="A124" s="26"/>
      <c r="B124" s="27"/>
      <c r="C124" s="23" t="s">
        <v>134</v>
      </c>
      <c r="D124" s="26"/>
      <c r="E124" s="26"/>
      <c r="F124" s="26"/>
      <c r="G124" s="26"/>
      <c r="H124" s="26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6.5" customHeight="1" x14ac:dyDescent="0.2">
      <c r="A125" s="26"/>
      <c r="B125" s="27"/>
      <c r="C125" s="26"/>
      <c r="D125" s="26"/>
      <c r="E125" s="583" t="str">
        <f>E13</f>
        <v>01.1.2 - Zateplenie strešného plášťa</v>
      </c>
      <c r="F125" s="615"/>
      <c r="G125" s="615"/>
      <c r="H125" s="615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5" customHeight="1" x14ac:dyDescent="0.2">
      <c r="A126" s="26"/>
      <c r="B126" s="27"/>
      <c r="C126" s="26"/>
      <c r="D126" s="26"/>
      <c r="E126" s="26"/>
      <c r="F126" s="26"/>
      <c r="G126" s="26"/>
      <c r="H126" s="26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2" customHeight="1" x14ac:dyDescent="0.2">
      <c r="A127" s="26"/>
      <c r="B127" s="27"/>
      <c r="C127" s="23" t="s">
        <v>16</v>
      </c>
      <c r="D127" s="26"/>
      <c r="E127" s="26"/>
      <c r="F127" s="21" t="str">
        <f>F16</f>
        <v>Pezinok</v>
      </c>
      <c r="G127" s="26"/>
      <c r="H127" s="26"/>
      <c r="I127" s="23" t="s">
        <v>18</v>
      </c>
      <c r="J127" s="52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6.95" customHeight="1" x14ac:dyDescent="0.2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25.7" customHeight="1" x14ac:dyDescent="0.2">
      <c r="A129" s="26"/>
      <c r="B129" s="27"/>
      <c r="C129" s="23" t="s">
        <v>19</v>
      </c>
      <c r="D129" s="26"/>
      <c r="E129" s="26"/>
      <c r="F129" s="21" t="str">
        <f>E19</f>
        <v xml:space="preserve"> </v>
      </c>
      <c r="G129" s="26"/>
      <c r="H129" s="26"/>
      <c r="I129" s="23" t="s">
        <v>24</v>
      </c>
      <c r="J129" s="24" t="str">
        <f>E25</f>
        <v>Ing. arch. Rudolf Melčak, SKA</v>
      </c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15.2" customHeight="1" x14ac:dyDescent="0.2">
      <c r="A130" s="26"/>
      <c r="B130" s="27"/>
      <c r="C130" s="23" t="s">
        <v>23</v>
      </c>
      <c r="D130" s="26"/>
      <c r="E130" s="26"/>
      <c r="F130" s="21" t="str">
        <f>IF(E22="","",E22)</f>
        <v xml:space="preserve"> </v>
      </c>
      <c r="G130" s="26"/>
      <c r="H130" s="26"/>
      <c r="I130" s="23" t="s">
        <v>27</v>
      </c>
      <c r="J130" s="24" t="str">
        <f>E28</f>
        <v>Rosoft s.r.o.</v>
      </c>
      <c r="K130" s="26"/>
      <c r="L130" s="3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0.35" customHeight="1" x14ac:dyDescent="0.2">
      <c r="A131" s="26"/>
      <c r="B131" s="27"/>
      <c r="C131" s="26"/>
      <c r="D131" s="26"/>
      <c r="E131" s="26"/>
      <c r="F131" s="26"/>
      <c r="G131" s="26"/>
      <c r="H131" s="26"/>
      <c r="I131" s="26"/>
      <c r="J131" s="26"/>
      <c r="K131" s="26"/>
      <c r="L131" s="3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11" customFormat="1" ht="29.25" customHeight="1" x14ac:dyDescent="0.2">
      <c r="A132" s="126"/>
      <c r="B132" s="127"/>
      <c r="C132" s="128" t="s">
        <v>147</v>
      </c>
      <c r="D132" s="129" t="s">
        <v>55</v>
      </c>
      <c r="E132" s="129" t="s">
        <v>51</v>
      </c>
      <c r="F132" s="129" t="s">
        <v>52</v>
      </c>
      <c r="G132" s="129" t="s">
        <v>148</v>
      </c>
      <c r="H132" s="129" t="s">
        <v>149</v>
      </c>
      <c r="I132" s="129" t="s">
        <v>150</v>
      </c>
      <c r="J132" s="130" t="s">
        <v>138</v>
      </c>
      <c r="K132" s="131" t="s">
        <v>151</v>
      </c>
      <c r="L132" s="132"/>
      <c r="M132" s="59"/>
      <c r="N132" s="60"/>
      <c r="O132" s="60"/>
      <c r="P132" s="60"/>
      <c r="Q132" s="60"/>
      <c r="R132" s="60"/>
      <c r="S132" s="60"/>
      <c r="T132" s="61"/>
      <c r="U132" s="126"/>
      <c r="V132" s="126"/>
      <c r="W132" s="126"/>
      <c r="X132" s="126"/>
      <c r="Y132" s="126"/>
      <c r="Z132" s="126"/>
      <c r="AA132" s="126"/>
      <c r="AB132" s="126"/>
      <c r="AC132" s="126"/>
      <c r="AD132" s="126"/>
      <c r="AE132" s="126"/>
    </row>
    <row r="133" spans="1:65" s="2" customFormat="1" ht="22.9" customHeight="1" x14ac:dyDescent="0.25">
      <c r="A133" s="26"/>
      <c r="B133" s="27"/>
      <c r="C133" s="66" t="s">
        <v>139</v>
      </c>
      <c r="D133" s="26"/>
      <c r="E133" s="26"/>
      <c r="F133" s="26"/>
      <c r="G133" s="26"/>
      <c r="H133" s="26"/>
      <c r="I133" s="26"/>
      <c r="J133" s="133"/>
      <c r="K133" s="26"/>
      <c r="L133" s="27"/>
      <c r="M133" s="62"/>
      <c r="N133" s="53"/>
      <c r="O133" s="63"/>
      <c r="P133" s="134"/>
      <c r="Q133" s="63"/>
      <c r="R133" s="134"/>
      <c r="S133" s="63"/>
      <c r="T133" s="135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T133" s="14"/>
      <c r="AU133" s="14"/>
      <c r="BK133" s="136"/>
    </row>
    <row r="134" spans="1:65" s="12" customFormat="1" ht="25.9" customHeight="1" x14ac:dyDescent="0.2">
      <c r="B134" s="137"/>
      <c r="D134" s="138" t="s">
        <v>69</v>
      </c>
      <c r="E134" s="139" t="s">
        <v>158</v>
      </c>
      <c r="F134" s="139" t="s">
        <v>159</v>
      </c>
      <c r="J134" s="140"/>
      <c r="L134" s="137"/>
      <c r="M134" s="141"/>
      <c r="N134" s="142"/>
      <c r="O134" s="142"/>
      <c r="P134" s="143"/>
      <c r="Q134" s="142"/>
      <c r="R134" s="143"/>
      <c r="S134" s="142"/>
      <c r="T134" s="144"/>
      <c r="AR134" s="138"/>
      <c r="AT134" s="145"/>
      <c r="AU134" s="145"/>
      <c r="AY134" s="138"/>
      <c r="BK134" s="146"/>
    </row>
    <row r="135" spans="1:65" s="12" customFormat="1" ht="22.9" customHeight="1" x14ac:dyDescent="0.2">
      <c r="B135" s="137"/>
      <c r="D135" s="138" t="s">
        <v>69</v>
      </c>
      <c r="E135" s="147" t="s">
        <v>87</v>
      </c>
      <c r="F135" s="147" t="s">
        <v>161</v>
      </c>
      <c r="J135" s="148"/>
      <c r="L135" s="137"/>
      <c r="M135" s="141"/>
      <c r="N135" s="142"/>
      <c r="O135" s="142"/>
      <c r="P135" s="143"/>
      <c r="Q135" s="142"/>
      <c r="R135" s="143"/>
      <c r="S135" s="142"/>
      <c r="T135" s="144"/>
      <c r="AR135" s="138"/>
      <c r="AT135" s="145"/>
      <c r="AU135" s="145"/>
      <c r="AY135" s="138"/>
      <c r="BK135" s="146"/>
    </row>
    <row r="136" spans="1:65" s="2" customFormat="1" ht="33" customHeight="1" x14ac:dyDescent="0.2">
      <c r="A136" s="26"/>
      <c r="B136" s="149"/>
      <c r="C136" s="150" t="s">
        <v>77</v>
      </c>
      <c r="D136" s="150" t="s">
        <v>162</v>
      </c>
      <c r="E136" s="151" t="s">
        <v>226</v>
      </c>
      <c r="F136" s="152" t="s">
        <v>227</v>
      </c>
      <c r="G136" s="153" t="s">
        <v>164</v>
      </c>
      <c r="H136" s="154">
        <v>10.103</v>
      </c>
      <c r="I136" s="155"/>
      <c r="J136" s="155"/>
      <c r="K136" s="156"/>
      <c r="L136" s="27"/>
      <c r="M136" s="157"/>
      <c r="N136" s="158"/>
      <c r="O136" s="159"/>
      <c r="P136" s="159"/>
      <c r="Q136" s="159"/>
      <c r="R136" s="159"/>
      <c r="S136" s="159"/>
      <c r="T136" s="160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/>
      <c r="AT136" s="161"/>
      <c r="AU136" s="161"/>
      <c r="AY136" s="14"/>
      <c r="BE136" s="162"/>
      <c r="BF136" s="162"/>
      <c r="BG136" s="162"/>
      <c r="BH136" s="162"/>
      <c r="BI136" s="162"/>
      <c r="BJ136" s="14"/>
      <c r="BK136" s="162"/>
      <c r="BL136" s="14"/>
      <c r="BM136" s="161"/>
    </row>
    <row r="137" spans="1:65" s="2" customFormat="1" ht="24.2" customHeight="1" x14ac:dyDescent="0.2">
      <c r="A137" s="26"/>
      <c r="B137" s="149"/>
      <c r="C137" s="150" t="s">
        <v>82</v>
      </c>
      <c r="D137" s="150" t="s">
        <v>162</v>
      </c>
      <c r="E137" s="151" t="s">
        <v>228</v>
      </c>
      <c r="F137" s="152" t="s">
        <v>229</v>
      </c>
      <c r="G137" s="153" t="s">
        <v>168</v>
      </c>
      <c r="H137" s="154">
        <v>98.2</v>
      </c>
      <c r="I137" s="155"/>
      <c r="J137" s="155"/>
      <c r="K137" s="156"/>
      <c r="L137" s="27"/>
      <c r="M137" s="157"/>
      <c r="N137" s="158"/>
      <c r="O137" s="159"/>
      <c r="P137" s="159"/>
      <c r="Q137" s="159"/>
      <c r="R137" s="159"/>
      <c r="S137" s="159"/>
      <c r="T137" s="160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/>
      <c r="AT137" s="161"/>
      <c r="AU137" s="161"/>
      <c r="AY137" s="14"/>
      <c r="BE137" s="162"/>
      <c r="BF137" s="162"/>
      <c r="BG137" s="162"/>
      <c r="BH137" s="162"/>
      <c r="BI137" s="162"/>
      <c r="BJ137" s="14"/>
      <c r="BK137" s="162"/>
      <c r="BL137" s="14"/>
      <c r="BM137" s="161"/>
    </row>
    <row r="138" spans="1:65" s="2" customFormat="1" ht="24.2" customHeight="1" x14ac:dyDescent="0.2">
      <c r="A138" s="26"/>
      <c r="B138" s="149"/>
      <c r="C138" s="150" t="s">
        <v>87</v>
      </c>
      <c r="D138" s="150" t="s">
        <v>162</v>
      </c>
      <c r="E138" s="151" t="s">
        <v>230</v>
      </c>
      <c r="F138" s="152" t="s">
        <v>231</v>
      </c>
      <c r="G138" s="153" t="s">
        <v>168</v>
      </c>
      <c r="H138" s="154">
        <v>98.2</v>
      </c>
      <c r="I138" s="155"/>
      <c r="J138" s="155"/>
      <c r="K138" s="156"/>
      <c r="L138" s="27"/>
      <c r="M138" s="157"/>
      <c r="N138" s="158"/>
      <c r="O138" s="159"/>
      <c r="P138" s="159"/>
      <c r="Q138" s="159"/>
      <c r="R138" s="159"/>
      <c r="S138" s="159"/>
      <c r="T138" s="160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1"/>
      <c r="AT138" s="161"/>
      <c r="AU138" s="161"/>
      <c r="AY138" s="14"/>
      <c r="BE138" s="162"/>
      <c r="BF138" s="162"/>
      <c r="BG138" s="162"/>
      <c r="BH138" s="162"/>
      <c r="BI138" s="162"/>
      <c r="BJ138" s="14"/>
      <c r="BK138" s="162"/>
      <c r="BL138" s="14"/>
      <c r="BM138" s="161"/>
    </row>
    <row r="139" spans="1:65" s="2" customFormat="1" ht="24.2" customHeight="1" x14ac:dyDescent="0.2">
      <c r="A139" s="26"/>
      <c r="B139" s="149"/>
      <c r="C139" s="150" t="s">
        <v>118</v>
      </c>
      <c r="D139" s="150" t="s">
        <v>162</v>
      </c>
      <c r="E139" s="151" t="s">
        <v>232</v>
      </c>
      <c r="F139" s="152" t="s">
        <v>233</v>
      </c>
      <c r="G139" s="153" t="s">
        <v>219</v>
      </c>
      <c r="H139" s="154">
        <v>0.80800000000000005</v>
      </c>
      <c r="I139" s="155"/>
      <c r="J139" s="155"/>
      <c r="K139" s="156"/>
      <c r="L139" s="27"/>
      <c r="M139" s="157"/>
      <c r="N139" s="158"/>
      <c r="O139" s="159"/>
      <c r="P139" s="159"/>
      <c r="Q139" s="159"/>
      <c r="R139" s="159"/>
      <c r="S139" s="159"/>
      <c r="T139" s="160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1"/>
      <c r="AT139" s="161"/>
      <c r="AU139" s="161"/>
      <c r="AY139" s="14"/>
      <c r="BE139" s="162"/>
      <c r="BF139" s="162"/>
      <c r="BG139" s="162"/>
      <c r="BH139" s="162"/>
      <c r="BI139" s="162"/>
      <c r="BJ139" s="14"/>
      <c r="BK139" s="162"/>
      <c r="BL139" s="14"/>
      <c r="BM139" s="161"/>
    </row>
    <row r="140" spans="1:65" s="12" customFormat="1" ht="22.9" customHeight="1" x14ac:dyDescent="0.2">
      <c r="B140" s="137"/>
      <c r="D140" s="138" t="s">
        <v>69</v>
      </c>
      <c r="E140" s="147" t="s">
        <v>183</v>
      </c>
      <c r="F140" s="147" t="s">
        <v>195</v>
      </c>
      <c r="J140" s="148"/>
      <c r="L140" s="137"/>
      <c r="M140" s="141"/>
      <c r="N140" s="142"/>
      <c r="O140" s="142"/>
      <c r="P140" s="143"/>
      <c r="Q140" s="142"/>
      <c r="R140" s="143"/>
      <c r="S140" s="142"/>
      <c r="T140" s="144"/>
      <c r="AR140" s="138"/>
      <c r="AT140" s="145"/>
      <c r="AU140" s="145"/>
      <c r="AY140" s="138"/>
      <c r="BK140" s="146"/>
    </row>
    <row r="141" spans="1:65" s="2" customFormat="1" ht="44.25" customHeight="1" x14ac:dyDescent="0.2">
      <c r="A141" s="26"/>
      <c r="B141" s="149"/>
      <c r="C141" s="150" t="s">
        <v>172</v>
      </c>
      <c r="D141" s="150" t="s">
        <v>162</v>
      </c>
      <c r="E141" s="151" t="s">
        <v>234</v>
      </c>
      <c r="F141" s="152" t="s">
        <v>235</v>
      </c>
      <c r="G141" s="153" t="s">
        <v>164</v>
      </c>
      <c r="H141" s="154">
        <v>11.006</v>
      </c>
      <c r="I141" s="155"/>
      <c r="J141" s="155"/>
      <c r="K141" s="156"/>
      <c r="L141" s="27"/>
      <c r="M141" s="157"/>
      <c r="N141" s="158"/>
      <c r="O141" s="159"/>
      <c r="P141" s="159"/>
      <c r="Q141" s="159"/>
      <c r="R141" s="159"/>
      <c r="S141" s="159"/>
      <c r="T141" s="160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/>
      <c r="AT141" s="161"/>
      <c r="AU141" s="161"/>
      <c r="AY141" s="14"/>
      <c r="BE141" s="162"/>
      <c r="BF141" s="162"/>
      <c r="BG141" s="162"/>
      <c r="BH141" s="162"/>
      <c r="BI141" s="162"/>
      <c r="BJ141" s="14"/>
      <c r="BK141" s="162"/>
      <c r="BL141" s="14"/>
      <c r="BM141" s="161"/>
    </row>
    <row r="142" spans="1:65" s="2" customFormat="1" ht="24.2" customHeight="1" x14ac:dyDescent="0.2">
      <c r="A142" s="26"/>
      <c r="B142" s="149"/>
      <c r="C142" s="150" t="s">
        <v>165</v>
      </c>
      <c r="D142" s="150" t="s">
        <v>162</v>
      </c>
      <c r="E142" s="151" t="s">
        <v>236</v>
      </c>
      <c r="F142" s="152" t="s">
        <v>237</v>
      </c>
      <c r="G142" s="153" t="s">
        <v>164</v>
      </c>
      <c r="H142" s="154">
        <v>246.447</v>
      </c>
      <c r="I142" s="155"/>
      <c r="J142" s="155"/>
      <c r="K142" s="156"/>
      <c r="L142" s="27"/>
      <c r="M142" s="157"/>
      <c r="N142" s="158"/>
      <c r="O142" s="159"/>
      <c r="P142" s="159"/>
      <c r="Q142" s="159"/>
      <c r="R142" s="159"/>
      <c r="S142" s="159"/>
      <c r="T142" s="160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1"/>
      <c r="AT142" s="161"/>
      <c r="AU142" s="161"/>
      <c r="AY142" s="14"/>
      <c r="BE142" s="162"/>
      <c r="BF142" s="162"/>
      <c r="BG142" s="162"/>
      <c r="BH142" s="162"/>
      <c r="BI142" s="162"/>
      <c r="BJ142" s="14"/>
      <c r="BK142" s="162"/>
      <c r="BL142" s="14"/>
      <c r="BM142" s="161"/>
    </row>
    <row r="143" spans="1:65" s="2" customFormat="1" ht="24.2" customHeight="1" x14ac:dyDescent="0.2">
      <c r="A143" s="26"/>
      <c r="B143" s="149"/>
      <c r="C143" s="150" t="s">
        <v>177</v>
      </c>
      <c r="D143" s="150" t="s">
        <v>162</v>
      </c>
      <c r="E143" s="151" t="s">
        <v>238</v>
      </c>
      <c r="F143" s="152" t="s">
        <v>239</v>
      </c>
      <c r="G143" s="153" t="s">
        <v>240</v>
      </c>
      <c r="H143" s="154">
        <v>450</v>
      </c>
      <c r="I143" s="155"/>
      <c r="J143" s="155"/>
      <c r="K143" s="156"/>
      <c r="L143" s="27"/>
      <c r="M143" s="157"/>
      <c r="N143" s="158"/>
      <c r="O143" s="159"/>
      <c r="P143" s="159"/>
      <c r="Q143" s="159"/>
      <c r="R143" s="159"/>
      <c r="S143" s="159"/>
      <c r="T143" s="160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/>
      <c r="AT143" s="161"/>
      <c r="AU143" s="161"/>
      <c r="AY143" s="14"/>
      <c r="BE143" s="162"/>
      <c r="BF143" s="162"/>
      <c r="BG143" s="162"/>
      <c r="BH143" s="162"/>
      <c r="BI143" s="162"/>
      <c r="BJ143" s="14"/>
      <c r="BK143" s="162"/>
      <c r="BL143" s="14"/>
      <c r="BM143" s="161"/>
    </row>
    <row r="144" spans="1:65" s="2" customFormat="1" ht="24.2" customHeight="1" x14ac:dyDescent="0.2">
      <c r="A144" s="26"/>
      <c r="B144" s="149"/>
      <c r="C144" s="150" t="s">
        <v>180</v>
      </c>
      <c r="D144" s="150" t="s">
        <v>162</v>
      </c>
      <c r="E144" s="151" t="s">
        <v>241</v>
      </c>
      <c r="F144" s="152" t="s">
        <v>242</v>
      </c>
      <c r="G144" s="153" t="s">
        <v>219</v>
      </c>
      <c r="H144" s="154">
        <v>378.584</v>
      </c>
      <c r="I144" s="155"/>
      <c r="J144" s="155"/>
      <c r="K144" s="156"/>
      <c r="L144" s="27"/>
      <c r="M144" s="157"/>
      <c r="N144" s="158"/>
      <c r="O144" s="159"/>
      <c r="P144" s="159"/>
      <c r="Q144" s="159"/>
      <c r="R144" s="159"/>
      <c r="S144" s="159"/>
      <c r="T144" s="160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/>
      <c r="AT144" s="161"/>
      <c r="AU144" s="161"/>
      <c r="AY144" s="14"/>
      <c r="BE144" s="162"/>
      <c r="BF144" s="162"/>
      <c r="BG144" s="162"/>
      <c r="BH144" s="162"/>
      <c r="BI144" s="162"/>
      <c r="BJ144" s="14"/>
      <c r="BK144" s="162"/>
      <c r="BL144" s="14"/>
      <c r="BM144" s="161"/>
    </row>
    <row r="145" spans="1:65" s="2" customFormat="1" ht="24.2" customHeight="1" x14ac:dyDescent="0.2">
      <c r="A145" s="26"/>
      <c r="B145" s="149"/>
      <c r="C145" s="150" t="s">
        <v>183</v>
      </c>
      <c r="D145" s="150" t="s">
        <v>162</v>
      </c>
      <c r="E145" s="151" t="s">
        <v>243</v>
      </c>
      <c r="F145" s="152" t="s">
        <v>244</v>
      </c>
      <c r="G145" s="153" t="s">
        <v>219</v>
      </c>
      <c r="H145" s="154">
        <v>757.16800000000001</v>
      </c>
      <c r="I145" s="155"/>
      <c r="J145" s="155"/>
      <c r="K145" s="156"/>
      <c r="L145" s="27"/>
      <c r="M145" s="157"/>
      <c r="N145" s="158"/>
      <c r="O145" s="159"/>
      <c r="P145" s="159"/>
      <c r="Q145" s="159"/>
      <c r="R145" s="159"/>
      <c r="S145" s="159"/>
      <c r="T145" s="160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/>
      <c r="AT145" s="161"/>
      <c r="AU145" s="161"/>
      <c r="AY145" s="14"/>
      <c r="BE145" s="162"/>
      <c r="BF145" s="162"/>
      <c r="BG145" s="162"/>
      <c r="BH145" s="162"/>
      <c r="BI145" s="162"/>
      <c r="BJ145" s="14"/>
      <c r="BK145" s="162"/>
      <c r="BL145" s="14"/>
      <c r="BM145" s="161"/>
    </row>
    <row r="146" spans="1:65" s="2" customFormat="1" ht="21.75" customHeight="1" x14ac:dyDescent="0.2">
      <c r="A146" s="26"/>
      <c r="B146" s="149"/>
      <c r="C146" s="150" t="s">
        <v>186</v>
      </c>
      <c r="D146" s="150" t="s">
        <v>162</v>
      </c>
      <c r="E146" s="151" t="s">
        <v>245</v>
      </c>
      <c r="F146" s="152" t="s">
        <v>246</v>
      </c>
      <c r="G146" s="153" t="s">
        <v>219</v>
      </c>
      <c r="H146" s="154">
        <v>378.584</v>
      </c>
      <c r="I146" s="155"/>
      <c r="J146" s="155"/>
      <c r="K146" s="156"/>
      <c r="L146" s="27"/>
      <c r="M146" s="157"/>
      <c r="N146" s="158"/>
      <c r="O146" s="159"/>
      <c r="P146" s="159"/>
      <c r="Q146" s="159"/>
      <c r="R146" s="159"/>
      <c r="S146" s="159"/>
      <c r="T146" s="160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/>
      <c r="AT146" s="161"/>
      <c r="AU146" s="161"/>
      <c r="AY146" s="14"/>
      <c r="BE146" s="162"/>
      <c r="BF146" s="162"/>
      <c r="BG146" s="162"/>
      <c r="BH146" s="162"/>
      <c r="BI146" s="162"/>
      <c r="BJ146" s="14"/>
      <c r="BK146" s="162"/>
      <c r="BL146" s="14"/>
      <c r="BM146" s="161"/>
    </row>
    <row r="147" spans="1:65" s="2" customFormat="1" ht="37.9" customHeight="1" x14ac:dyDescent="0.2">
      <c r="A147" s="26"/>
      <c r="B147" s="149"/>
      <c r="C147" s="150" t="s">
        <v>189</v>
      </c>
      <c r="D147" s="150" t="s">
        <v>162</v>
      </c>
      <c r="E147" s="151" t="s">
        <v>247</v>
      </c>
      <c r="F147" s="152" t="s">
        <v>248</v>
      </c>
      <c r="G147" s="153" t="s">
        <v>219</v>
      </c>
      <c r="H147" s="154">
        <v>7193.0959999999995</v>
      </c>
      <c r="I147" s="155"/>
      <c r="J147" s="155"/>
      <c r="K147" s="156"/>
      <c r="L147" s="27"/>
      <c r="M147" s="157"/>
      <c r="N147" s="158"/>
      <c r="O147" s="159"/>
      <c r="P147" s="159"/>
      <c r="Q147" s="159"/>
      <c r="R147" s="159"/>
      <c r="S147" s="159"/>
      <c r="T147" s="160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1"/>
      <c r="AT147" s="161"/>
      <c r="AU147" s="161"/>
      <c r="AY147" s="14"/>
      <c r="BE147" s="162"/>
      <c r="BF147" s="162"/>
      <c r="BG147" s="162"/>
      <c r="BH147" s="162"/>
      <c r="BI147" s="162"/>
      <c r="BJ147" s="14"/>
      <c r="BK147" s="162"/>
      <c r="BL147" s="14"/>
      <c r="BM147" s="161"/>
    </row>
    <row r="148" spans="1:65" s="2" customFormat="1" ht="24.2" customHeight="1" x14ac:dyDescent="0.2">
      <c r="A148" s="26"/>
      <c r="B148" s="149"/>
      <c r="C148" s="150" t="s">
        <v>192</v>
      </c>
      <c r="D148" s="150" t="s">
        <v>162</v>
      </c>
      <c r="E148" s="151" t="s">
        <v>249</v>
      </c>
      <c r="F148" s="152" t="s">
        <v>250</v>
      </c>
      <c r="G148" s="153" t="s">
        <v>219</v>
      </c>
      <c r="H148" s="154">
        <v>378.584</v>
      </c>
      <c r="I148" s="155"/>
      <c r="J148" s="155"/>
      <c r="K148" s="156"/>
      <c r="L148" s="27"/>
      <c r="M148" s="157"/>
      <c r="N148" s="158"/>
      <c r="O148" s="159"/>
      <c r="P148" s="159"/>
      <c r="Q148" s="159"/>
      <c r="R148" s="159"/>
      <c r="S148" s="159"/>
      <c r="T148" s="160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1"/>
      <c r="AT148" s="161"/>
      <c r="AU148" s="161"/>
      <c r="AY148" s="14"/>
      <c r="BE148" s="162"/>
      <c r="BF148" s="162"/>
      <c r="BG148" s="162"/>
      <c r="BH148" s="162"/>
      <c r="BI148" s="162"/>
      <c r="BJ148" s="14"/>
      <c r="BK148" s="162"/>
      <c r="BL148" s="14"/>
      <c r="BM148" s="161"/>
    </row>
    <row r="149" spans="1:65" s="2" customFormat="1" ht="24.2" customHeight="1" x14ac:dyDescent="0.2">
      <c r="A149" s="26"/>
      <c r="B149" s="149"/>
      <c r="C149" s="150" t="s">
        <v>196</v>
      </c>
      <c r="D149" s="150" t="s">
        <v>162</v>
      </c>
      <c r="E149" s="151" t="s">
        <v>251</v>
      </c>
      <c r="F149" s="152" t="s">
        <v>252</v>
      </c>
      <c r="G149" s="153" t="s">
        <v>219</v>
      </c>
      <c r="H149" s="154">
        <v>2451.3310000000001</v>
      </c>
      <c r="I149" s="155"/>
      <c r="J149" s="155"/>
      <c r="K149" s="156"/>
      <c r="L149" s="27"/>
      <c r="M149" s="157"/>
      <c r="N149" s="158"/>
      <c r="O149" s="159"/>
      <c r="P149" s="159"/>
      <c r="Q149" s="159"/>
      <c r="R149" s="159"/>
      <c r="S149" s="159"/>
      <c r="T149" s="160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1"/>
      <c r="AT149" s="161"/>
      <c r="AU149" s="161"/>
      <c r="AY149" s="14"/>
      <c r="BE149" s="162"/>
      <c r="BF149" s="162"/>
      <c r="BG149" s="162"/>
      <c r="BH149" s="162"/>
      <c r="BI149" s="162"/>
      <c r="BJ149" s="14"/>
      <c r="BK149" s="162"/>
      <c r="BL149" s="14"/>
      <c r="BM149" s="161"/>
    </row>
    <row r="150" spans="1:65" s="184" customFormat="1" ht="24.2" customHeight="1" x14ac:dyDescent="0.2">
      <c r="A150" s="456"/>
      <c r="B150" s="188"/>
      <c r="C150" s="533">
        <v>14</v>
      </c>
      <c r="D150" s="533" t="s">
        <v>162</v>
      </c>
      <c r="E150" s="200" t="s">
        <v>253</v>
      </c>
      <c r="F150" s="199" t="s">
        <v>254</v>
      </c>
      <c r="G150" s="201" t="s">
        <v>219</v>
      </c>
      <c r="H150" s="534">
        <v>367.012</v>
      </c>
      <c r="I150" s="191"/>
      <c r="J150" s="191"/>
      <c r="K150" s="192"/>
      <c r="L150" s="187"/>
      <c r="M150" s="193"/>
      <c r="N150" s="194"/>
      <c r="O150" s="195"/>
      <c r="P150" s="195"/>
      <c r="Q150" s="195"/>
      <c r="R150" s="195"/>
      <c r="S150" s="195"/>
      <c r="T150" s="196"/>
      <c r="U150" s="456"/>
      <c r="V150" s="456"/>
      <c r="W150" s="456"/>
      <c r="X150" s="456"/>
      <c r="Y150" s="456"/>
      <c r="Z150" s="456"/>
      <c r="AA150" s="456"/>
      <c r="AB150" s="456"/>
      <c r="AC150" s="456"/>
      <c r="AD150" s="456"/>
      <c r="AE150" s="456"/>
      <c r="AR150" s="197"/>
      <c r="AT150" s="197"/>
      <c r="AU150" s="197"/>
      <c r="AY150" s="185"/>
      <c r="BE150" s="198"/>
      <c r="BF150" s="198"/>
      <c r="BG150" s="198"/>
      <c r="BH150" s="198"/>
      <c r="BI150" s="198"/>
      <c r="BJ150" s="185"/>
      <c r="BK150" s="198"/>
      <c r="BL150" s="185"/>
      <c r="BM150" s="197"/>
    </row>
    <row r="151" spans="1:65" s="2" customFormat="1" ht="24.2" customHeight="1" x14ac:dyDescent="0.2">
      <c r="A151" s="26"/>
      <c r="B151" s="149"/>
      <c r="C151" s="512" t="s">
        <v>3320</v>
      </c>
      <c r="D151" s="512" t="s">
        <v>162</v>
      </c>
      <c r="E151" s="469" t="s">
        <v>3321</v>
      </c>
      <c r="F151" s="461" t="s">
        <v>3322</v>
      </c>
      <c r="G151" s="472" t="s">
        <v>219</v>
      </c>
      <c r="H151" s="534">
        <v>11.571999999999999</v>
      </c>
      <c r="I151" s="155"/>
      <c r="J151" s="155"/>
      <c r="K151" s="156"/>
      <c r="L151" s="27"/>
      <c r="M151" s="157"/>
      <c r="N151" s="158"/>
      <c r="O151" s="159"/>
      <c r="P151" s="159"/>
      <c r="Q151" s="159"/>
      <c r="R151" s="159"/>
      <c r="S151" s="159"/>
      <c r="T151" s="160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1"/>
      <c r="AT151" s="161"/>
      <c r="AU151" s="161"/>
      <c r="AY151" s="14"/>
      <c r="BE151" s="162"/>
      <c r="BF151" s="162"/>
      <c r="BG151" s="162"/>
      <c r="BH151" s="162"/>
      <c r="BI151" s="162"/>
      <c r="BJ151" s="14"/>
      <c r="BK151" s="162"/>
      <c r="BL151" s="14"/>
      <c r="BM151" s="161"/>
    </row>
    <row r="152" spans="1:65" s="12" customFormat="1" ht="25.9" customHeight="1" x14ac:dyDescent="0.2">
      <c r="B152" s="137"/>
      <c r="D152" s="138" t="s">
        <v>69</v>
      </c>
      <c r="E152" s="147" t="s">
        <v>214</v>
      </c>
      <c r="F152" s="147" t="s">
        <v>215</v>
      </c>
      <c r="J152" s="402"/>
      <c r="L152" s="137"/>
      <c r="M152" s="141"/>
      <c r="N152" s="142"/>
      <c r="O152" s="142"/>
      <c r="P152" s="143"/>
      <c r="Q152" s="142"/>
      <c r="R152" s="143"/>
      <c r="S152" s="142"/>
      <c r="T152" s="144"/>
      <c r="AR152" s="138"/>
      <c r="AT152" s="145"/>
      <c r="AU152" s="145"/>
      <c r="AY152" s="138"/>
      <c r="BK152" s="146"/>
    </row>
    <row r="153" spans="1:65" s="2" customFormat="1" ht="24.2" customHeight="1" x14ac:dyDescent="0.2">
      <c r="A153" s="26"/>
      <c r="B153" s="149"/>
      <c r="C153" s="150" t="s">
        <v>202</v>
      </c>
      <c r="D153" s="150" t="s">
        <v>162</v>
      </c>
      <c r="E153" s="151" t="s">
        <v>217</v>
      </c>
      <c r="F153" s="152" t="s">
        <v>218</v>
      </c>
      <c r="G153" s="153" t="s">
        <v>219</v>
      </c>
      <c r="H153" s="154">
        <v>25.532</v>
      </c>
      <c r="I153" s="155"/>
      <c r="J153" s="155"/>
      <c r="K153" s="156"/>
      <c r="L153" s="27"/>
      <c r="M153" s="157"/>
      <c r="N153" s="158"/>
      <c r="O153" s="159"/>
      <c r="P153" s="159"/>
      <c r="Q153" s="159"/>
      <c r="R153" s="159"/>
      <c r="S153" s="159"/>
      <c r="T153" s="160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1"/>
      <c r="AT153" s="161"/>
      <c r="AU153" s="161"/>
      <c r="AY153" s="14"/>
      <c r="BE153" s="162"/>
      <c r="BF153" s="162"/>
      <c r="BG153" s="162"/>
      <c r="BH153" s="162"/>
      <c r="BI153" s="162"/>
      <c r="BJ153" s="14"/>
      <c r="BK153" s="162"/>
      <c r="BL153" s="14"/>
      <c r="BM153" s="161"/>
    </row>
    <row r="154" spans="1:65" s="12" customFormat="1" ht="25.9" customHeight="1" x14ac:dyDescent="0.2">
      <c r="B154" s="137"/>
      <c r="D154" s="138" t="s">
        <v>69</v>
      </c>
      <c r="E154" s="139" t="s">
        <v>255</v>
      </c>
      <c r="F154" s="139" t="s">
        <v>256</v>
      </c>
      <c r="J154" s="140"/>
      <c r="L154" s="137"/>
      <c r="M154" s="141"/>
      <c r="N154" s="142"/>
      <c r="O154" s="142"/>
      <c r="P154" s="143"/>
      <c r="Q154" s="142"/>
      <c r="R154" s="143"/>
      <c r="S154" s="142"/>
      <c r="T154" s="144"/>
      <c r="AR154" s="138"/>
      <c r="AT154" s="145"/>
      <c r="AU154" s="145"/>
      <c r="AY154" s="138"/>
      <c r="BK154" s="146"/>
    </row>
    <row r="155" spans="1:65" s="12" customFormat="1" ht="22.9" customHeight="1" x14ac:dyDescent="0.2">
      <c r="B155" s="137"/>
      <c r="D155" s="138" t="s">
        <v>69</v>
      </c>
      <c r="E155" s="147" t="s">
        <v>257</v>
      </c>
      <c r="F155" s="147" t="s">
        <v>258</v>
      </c>
      <c r="J155" s="148"/>
      <c r="L155" s="137"/>
      <c r="M155" s="141"/>
      <c r="N155" s="142"/>
      <c r="O155" s="142"/>
      <c r="P155" s="143"/>
      <c r="Q155" s="142"/>
      <c r="R155" s="143"/>
      <c r="S155" s="142"/>
      <c r="T155" s="144"/>
      <c r="AR155" s="138"/>
      <c r="AT155" s="145"/>
      <c r="AU155" s="145"/>
      <c r="AY155" s="138"/>
      <c r="BK155" s="146"/>
    </row>
    <row r="156" spans="1:65" s="2" customFormat="1" ht="21.75" customHeight="1" x14ac:dyDescent="0.2">
      <c r="A156" s="26"/>
      <c r="B156" s="149"/>
      <c r="C156" s="150" t="s">
        <v>205</v>
      </c>
      <c r="D156" s="150" t="s">
        <v>162</v>
      </c>
      <c r="E156" s="151" t="s">
        <v>259</v>
      </c>
      <c r="F156" s="152" t="s">
        <v>260</v>
      </c>
      <c r="G156" s="153" t="s">
        <v>168</v>
      </c>
      <c r="H156" s="154">
        <v>1059.2529999999999</v>
      </c>
      <c r="I156" s="155"/>
      <c r="J156" s="155"/>
      <c r="K156" s="156"/>
      <c r="L156" s="27"/>
      <c r="M156" s="157"/>
      <c r="N156" s="158"/>
      <c r="O156" s="159"/>
      <c r="P156" s="159"/>
      <c r="Q156" s="159"/>
      <c r="R156" s="159"/>
      <c r="S156" s="159"/>
      <c r="T156" s="160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1"/>
      <c r="AT156" s="161"/>
      <c r="AU156" s="161"/>
      <c r="AY156" s="14"/>
      <c r="BE156" s="162"/>
      <c r="BF156" s="162"/>
      <c r="BG156" s="162"/>
      <c r="BH156" s="162"/>
      <c r="BI156" s="162"/>
      <c r="BJ156" s="14"/>
      <c r="BK156" s="162"/>
      <c r="BL156" s="14"/>
      <c r="BM156" s="161"/>
    </row>
    <row r="157" spans="1:65" s="2" customFormat="1" ht="16.5" customHeight="1" x14ac:dyDescent="0.2">
      <c r="A157" s="26"/>
      <c r="B157" s="149"/>
      <c r="C157" s="167" t="s">
        <v>208</v>
      </c>
      <c r="D157" s="167" t="s">
        <v>261</v>
      </c>
      <c r="E157" s="168" t="s">
        <v>262</v>
      </c>
      <c r="F157" s="224" t="s">
        <v>1724</v>
      </c>
      <c r="G157" s="383" t="s">
        <v>168</v>
      </c>
      <c r="H157" s="384">
        <v>1218.1410000000001</v>
      </c>
      <c r="I157" s="385"/>
      <c r="J157" s="385"/>
      <c r="K157" s="386"/>
      <c r="L157" s="237"/>
      <c r="M157" s="370"/>
      <c r="N157" s="371"/>
      <c r="O157" s="233"/>
      <c r="P157" s="233"/>
      <c r="Q157" s="233"/>
      <c r="R157" s="233"/>
      <c r="S157" s="233"/>
      <c r="T157" s="234"/>
      <c r="U157" s="225"/>
      <c r="V157" s="225"/>
      <c r="W157" s="26"/>
      <c r="X157" s="26"/>
      <c r="Y157" s="26"/>
      <c r="Z157" s="26"/>
      <c r="AA157" s="26"/>
      <c r="AB157" s="26"/>
      <c r="AC157" s="26"/>
      <c r="AD157" s="26"/>
      <c r="AE157" s="26"/>
      <c r="AR157" s="161"/>
      <c r="AT157" s="161"/>
      <c r="AU157" s="161"/>
      <c r="AY157" s="14"/>
      <c r="BE157" s="162"/>
      <c r="BF157" s="162"/>
      <c r="BG157" s="162"/>
      <c r="BH157" s="162"/>
      <c r="BI157" s="162"/>
      <c r="BJ157" s="14"/>
      <c r="BK157" s="162"/>
      <c r="BL157" s="14"/>
      <c r="BM157" s="161"/>
    </row>
    <row r="158" spans="1:65" s="2" customFormat="1" ht="24.2" customHeight="1" x14ac:dyDescent="0.2">
      <c r="A158" s="26"/>
      <c r="B158" s="149"/>
      <c r="C158" s="150" t="s">
        <v>211</v>
      </c>
      <c r="D158" s="150" t="s">
        <v>162</v>
      </c>
      <c r="E158" s="151" t="s">
        <v>264</v>
      </c>
      <c r="F158" s="152" t="s">
        <v>265</v>
      </c>
      <c r="G158" s="153" t="s">
        <v>266</v>
      </c>
      <c r="H158" s="154">
        <v>11</v>
      </c>
      <c r="I158" s="155"/>
      <c r="J158" s="155"/>
      <c r="K158" s="156"/>
      <c r="L158" s="27"/>
      <c r="M158" s="157"/>
      <c r="N158" s="158"/>
      <c r="O158" s="159"/>
      <c r="P158" s="159"/>
      <c r="Q158" s="159"/>
      <c r="R158" s="159"/>
      <c r="S158" s="159"/>
      <c r="T158" s="160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1"/>
      <c r="AT158" s="161"/>
      <c r="AU158" s="161"/>
      <c r="AY158" s="14"/>
      <c r="BE158" s="162"/>
      <c r="BF158" s="162"/>
      <c r="BG158" s="162"/>
      <c r="BH158" s="162"/>
      <c r="BI158" s="162"/>
      <c r="BJ158" s="14"/>
      <c r="BK158" s="162"/>
      <c r="BL158" s="14"/>
      <c r="BM158" s="161"/>
    </row>
    <row r="159" spans="1:65" s="2" customFormat="1" ht="37.9" customHeight="1" x14ac:dyDescent="0.2">
      <c r="A159" s="26"/>
      <c r="B159" s="149"/>
      <c r="C159" s="150" t="s">
        <v>216</v>
      </c>
      <c r="D159" s="150" t="s">
        <v>162</v>
      </c>
      <c r="E159" s="151" t="s">
        <v>267</v>
      </c>
      <c r="F159" s="152" t="s">
        <v>268</v>
      </c>
      <c r="G159" s="153" t="s">
        <v>266</v>
      </c>
      <c r="H159" s="154">
        <v>2</v>
      </c>
      <c r="I159" s="155"/>
      <c r="J159" s="155"/>
      <c r="K159" s="156"/>
      <c r="L159" s="27"/>
      <c r="M159" s="157"/>
      <c r="N159" s="158"/>
      <c r="O159" s="159"/>
      <c r="P159" s="159"/>
      <c r="Q159" s="159"/>
      <c r="R159" s="159"/>
      <c r="S159" s="159"/>
      <c r="T159" s="160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1"/>
      <c r="AT159" s="161"/>
      <c r="AU159" s="161"/>
      <c r="AY159" s="14"/>
      <c r="BE159" s="162"/>
      <c r="BF159" s="162"/>
      <c r="BG159" s="162"/>
      <c r="BH159" s="162"/>
      <c r="BI159" s="162"/>
      <c r="BJ159" s="14"/>
      <c r="BK159" s="162"/>
      <c r="BL159" s="14"/>
      <c r="BM159" s="161"/>
    </row>
    <row r="160" spans="1:65" s="2" customFormat="1" ht="24.2" customHeight="1" x14ac:dyDescent="0.2">
      <c r="A160" s="26"/>
      <c r="B160" s="149"/>
      <c r="C160" s="150" t="s">
        <v>7</v>
      </c>
      <c r="D160" s="150" t="s">
        <v>162</v>
      </c>
      <c r="E160" s="151" t="s">
        <v>269</v>
      </c>
      <c r="F160" s="152" t="s">
        <v>270</v>
      </c>
      <c r="G160" s="153" t="s">
        <v>168</v>
      </c>
      <c r="H160" s="154">
        <v>1157.2070000000001</v>
      </c>
      <c r="I160" s="155"/>
      <c r="J160" s="155"/>
      <c r="K160" s="156"/>
      <c r="L160" s="27"/>
      <c r="M160" s="157"/>
      <c r="N160" s="158"/>
      <c r="O160" s="159"/>
      <c r="P160" s="159"/>
      <c r="Q160" s="159"/>
      <c r="R160" s="159"/>
      <c r="S160" s="159"/>
      <c r="T160" s="160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1"/>
      <c r="AT160" s="161"/>
      <c r="AU160" s="161"/>
      <c r="AY160" s="14"/>
      <c r="BE160" s="162"/>
      <c r="BF160" s="162"/>
      <c r="BG160" s="162"/>
      <c r="BH160" s="162"/>
      <c r="BI160" s="162"/>
      <c r="BJ160" s="14"/>
      <c r="BK160" s="162"/>
      <c r="BL160" s="14"/>
      <c r="BM160" s="161"/>
    </row>
    <row r="161" spans="1:65" s="2" customFormat="1" ht="24.2" customHeight="1" x14ac:dyDescent="0.2">
      <c r="A161" s="26"/>
      <c r="B161" s="149"/>
      <c r="C161" s="150" t="s">
        <v>271</v>
      </c>
      <c r="D161" s="150" t="s">
        <v>162</v>
      </c>
      <c r="E161" s="151" t="s">
        <v>272</v>
      </c>
      <c r="F161" s="152" t="s">
        <v>273</v>
      </c>
      <c r="G161" s="153" t="s">
        <v>266</v>
      </c>
      <c r="H161" s="154">
        <v>3</v>
      </c>
      <c r="I161" s="155"/>
      <c r="J161" s="155"/>
      <c r="K161" s="156"/>
      <c r="L161" s="27"/>
      <c r="M161" s="157"/>
      <c r="N161" s="158"/>
      <c r="O161" s="159"/>
      <c r="P161" s="159"/>
      <c r="Q161" s="159"/>
      <c r="R161" s="159"/>
      <c r="S161" s="159"/>
      <c r="T161" s="160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1"/>
      <c r="AT161" s="161"/>
      <c r="AU161" s="161"/>
      <c r="AY161" s="14"/>
      <c r="BE161" s="162"/>
      <c r="BF161" s="162"/>
      <c r="BG161" s="162"/>
      <c r="BH161" s="162"/>
      <c r="BI161" s="162"/>
      <c r="BJ161" s="14"/>
      <c r="BK161" s="162"/>
      <c r="BL161" s="14"/>
      <c r="BM161" s="161"/>
    </row>
    <row r="162" spans="1:65" s="2" customFormat="1" ht="52.5" customHeight="1" x14ac:dyDescent="0.2">
      <c r="A162" s="26"/>
      <c r="B162" s="149"/>
      <c r="C162" s="150" t="s">
        <v>274</v>
      </c>
      <c r="D162" s="150" t="s">
        <v>162</v>
      </c>
      <c r="E162" s="151" t="s">
        <v>275</v>
      </c>
      <c r="F162" s="236" t="s">
        <v>1621</v>
      </c>
      <c r="G162" s="372" t="s">
        <v>168</v>
      </c>
      <c r="H162" s="373">
        <v>963.43299999999999</v>
      </c>
      <c r="I162" s="374"/>
      <c r="J162" s="374"/>
      <c r="K162" s="387"/>
      <c r="L162" s="230"/>
      <c r="M162" s="231"/>
      <c r="N162" s="232"/>
      <c r="O162" s="233"/>
      <c r="P162" s="233"/>
      <c r="Q162" s="233"/>
      <c r="R162" s="233"/>
      <c r="S162" s="233"/>
      <c r="T162" s="234"/>
      <c r="U162" s="225"/>
      <c r="V162" s="225"/>
      <c r="W162" s="225"/>
      <c r="X162" s="225"/>
      <c r="Y162" s="225"/>
      <c r="Z162" s="26"/>
      <c r="AA162" s="26"/>
      <c r="AB162" s="26"/>
      <c r="AC162" s="26"/>
      <c r="AD162" s="26"/>
      <c r="AE162" s="26"/>
      <c r="AR162" s="161"/>
      <c r="AT162" s="161"/>
      <c r="AU162" s="161"/>
      <c r="AY162" s="14"/>
      <c r="BE162" s="162"/>
      <c r="BF162" s="162"/>
      <c r="BG162" s="162"/>
      <c r="BH162" s="162"/>
      <c r="BI162" s="162"/>
      <c r="BJ162" s="14"/>
      <c r="BK162" s="162"/>
      <c r="BL162" s="14"/>
      <c r="BM162" s="161"/>
    </row>
    <row r="163" spans="1:65" s="2" customFormat="1" ht="63.75" customHeight="1" x14ac:dyDescent="0.2">
      <c r="A163" s="26"/>
      <c r="B163" s="149"/>
      <c r="C163" s="150" t="s">
        <v>276</v>
      </c>
      <c r="D163" s="150" t="s">
        <v>162</v>
      </c>
      <c r="E163" s="151" t="s">
        <v>277</v>
      </c>
      <c r="F163" s="236" t="s">
        <v>1622</v>
      </c>
      <c r="G163" s="372" t="s">
        <v>168</v>
      </c>
      <c r="H163" s="373">
        <v>142.155</v>
      </c>
      <c r="I163" s="374"/>
      <c r="J163" s="374"/>
      <c r="K163" s="387"/>
      <c r="L163" s="230"/>
      <c r="M163" s="231"/>
      <c r="N163" s="232"/>
      <c r="O163" s="233"/>
      <c r="P163" s="233"/>
      <c r="Q163" s="233"/>
      <c r="R163" s="233"/>
      <c r="S163" s="233"/>
      <c r="T163" s="234"/>
      <c r="U163" s="225"/>
      <c r="V163" s="225"/>
      <c r="W163" s="225"/>
      <c r="X163" s="225"/>
      <c r="Y163" s="225"/>
      <c r="Z163" s="26"/>
      <c r="AA163" s="26"/>
      <c r="AB163" s="26"/>
      <c r="AC163" s="26"/>
      <c r="AD163" s="26"/>
      <c r="AE163" s="26"/>
      <c r="AR163" s="161"/>
      <c r="AT163" s="161"/>
      <c r="AU163" s="161"/>
      <c r="AY163" s="14"/>
      <c r="BE163" s="162"/>
      <c r="BF163" s="162"/>
      <c r="BG163" s="162"/>
      <c r="BH163" s="162"/>
      <c r="BI163" s="162"/>
      <c r="BJ163" s="14"/>
      <c r="BK163" s="162"/>
      <c r="BL163" s="14"/>
      <c r="BM163" s="161"/>
    </row>
    <row r="164" spans="1:65" s="2" customFormat="1" ht="24.2" customHeight="1" x14ac:dyDescent="0.2">
      <c r="A164" s="26"/>
      <c r="B164" s="149"/>
      <c r="C164" s="167" t="s">
        <v>279</v>
      </c>
      <c r="D164" s="167" t="s">
        <v>261</v>
      </c>
      <c r="E164" s="168" t="s">
        <v>280</v>
      </c>
      <c r="F164" s="224" t="s">
        <v>1764</v>
      </c>
      <c r="G164" s="383" t="s">
        <v>168</v>
      </c>
      <c r="H164" s="384">
        <v>1271.4259999999999</v>
      </c>
      <c r="I164" s="385"/>
      <c r="J164" s="385"/>
      <c r="K164" s="386"/>
      <c r="L164" s="237"/>
      <c r="M164" s="370"/>
      <c r="N164" s="371"/>
      <c r="O164" s="233"/>
      <c r="P164" s="233"/>
      <c r="Q164" s="233"/>
      <c r="R164" s="233"/>
      <c r="S164" s="233"/>
      <c r="T164" s="234"/>
      <c r="U164" s="225"/>
      <c r="V164" s="225"/>
      <c r="W164" s="225"/>
      <c r="X164" s="225"/>
      <c r="Y164" s="225"/>
      <c r="Z164" s="26"/>
      <c r="AA164" s="26"/>
      <c r="AB164" s="26"/>
      <c r="AC164" s="26"/>
      <c r="AD164" s="26"/>
      <c r="AE164" s="26"/>
      <c r="AR164" s="161"/>
      <c r="AT164" s="161"/>
      <c r="AU164" s="161"/>
      <c r="AY164" s="14"/>
      <c r="BE164" s="162"/>
      <c r="BF164" s="162"/>
      <c r="BG164" s="162"/>
      <c r="BH164" s="162"/>
      <c r="BI164" s="162"/>
      <c r="BJ164" s="14"/>
      <c r="BK164" s="162"/>
      <c r="BL164" s="14"/>
      <c r="BM164" s="161"/>
    </row>
    <row r="165" spans="1:65" s="2" customFormat="1" ht="24.2" customHeight="1" x14ac:dyDescent="0.2">
      <c r="A165" s="26"/>
      <c r="B165" s="149"/>
      <c r="C165" s="150" t="s">
        <v>281</v>
      </c>
      <c r="D165" s="150" t="s">
        <v>162</v>
      </c>
      <c r="E165" s="151" t="s">
        <v>282</v>
      </c>
      <c r="F165" s="236" t="s">
        <v>283</v>
      </c>
      <c r="G165" s="372" t="s">
        <v>266</v>
      </c>
      <c r="H165" s="373">
        <v>3</v>
      </c>
      <c r="I165" s="374"/>
      <c r="J165" s="374"/>
      <c r="K165" s="387"/>
      <c r="L165" s="230"/>
      <c r="M165" s="231"/>
      <c r="N165" s="232"/>
      <c r="O165" s="233"/>
      <c r="P165" s="233"/>
      <c r="Q165" s="233"/>
      <c r="R165" s="233"/>
      <c r="S165" s="233"/>
      <c r="T165" s="234"/>
      <c r="U165" s="225"/>
      <c r="V165" s="225"/>
      <c r="W165" s="225"/>
      <c r="X165" s="225"/>
      <c r="Y165" s="225"/>
      <c r="Z165" s="26"/>
      <c r="AA165" s="26"/>
      <c r="AB165" s="26"/>
      <c r="AC165" s="26"/>
      <c r="AD165" s="26"/>
      <c r="AE165" s="26"/>
      <c r="AR165" s="161"/>
      <c r="AT165" s="161"/>
      <c r="AU165" s="161"/>
      <c r="AY165" s="14"/>
      <c r="BE165" s="162"/>
      <c r="BF165" s="162"/>
      <c r="BG165" s="162"/>
      <c r="BH165" s="162"/>
      <c r="BI165" s="162"/>
      <c r="BJ165" s="14"/>
      <c r="BK165" s="162"/>
      <c r="BL165" s="14"/>
      <c r="BM165" s="161"/>
    </row>
    <row r="166" spans="1:65" s="2" customFormat="1" ht="16.5" customHeight="1" x14ac:dyDescent="0.2">
      <c r="A166" s="26"/>
      <c r="B166" s="149"/>
      <c r="C166" s="167" t="s">
        <v>284</v>
      </c>
      <c r="D166" s="167" t="s">
        <v>261</v>
      </c>
      <c r="E166" s="168" t="s">
        <v>285</v>
      </c>
      <c r="F166" s="224" t="s">
        <v>286</v>
      </c>
      <c r="G166" s="383" t="s">
        <v>266</v>
      </c>
      <c r="H166" s="384">
        <v>3</v>
      </c>
      <c r="I166" s="385"/>
      <c r="J166" s="385"/>
      <c r="K166" s="386"/>
      <c r="L166" s="237"/>
      <c r="M166" s="370"/>
      <c r="N166" s="371"/>
      <c r="O166" s="233"/>
      <c r="P166" s="233"/>
      <c r="Q166" s="233"/>
      <c r="R166" s="233"/>
      <c r="S166" s="233"/>
      <c r="T166" s="234"/>
      <c r="U166" s="225"/>
      <c r="V166" s="225"/>
      <c r="W166" s="225"/>
      <c r="X166" s="225"/>
      <c r="Y166" s="225"/>
      <c r="Z166" s="26"/>
      <c r="AA166" s="26"/>
      <c r="AB166" s="26"/>
      <c r="AC166" s="26"/>
      <c r="AD166" s="26"/>
      <c r="AE166" s="26"/>
      <c r="AR166" s="161"/>
      <c r="AT166" s="161"/>
      <c r="AU166" s="161"/>
      <c r="AY166" s="14"/>
      <c r="BE166" s="162"/>
      <c r="BF166" s="162"/>
      <c r="BG166" s="162"/>
      <c r="BH166" s="162"/>
      <c r="BI166" s="162"/>
      <c r="BJ166" s="14"/>
      <c r="BK166" s="162"/>
      <c r="BL166" s="14"/>
      <c r="BM166" s="161"/>
    </row>
    <row r="167" spans="1:65" s="2" customFormat="1" ht="24.2" customHeight="1" x14ac:dyDescent="0.2">
      <c r="A167" s="26"/>
      <c r="B167" s="149"/>
      <c r="C167" s="150" t="s">
        <v>287</v>
      </c>
      <c r="D167" s="150" t="s">
        <v>162</v>
      </c>
      <c r="E167" s="151" t="s">
        <v>288</v>
      </c>
      <c r="F167" s="236" t="s">
        <v>289</v>
      </c>
      <c r="G167" s="372" t="s">
        <v>168</v>
      </c>
      <c r="H167" s="373">
        <v>2164.8409999999999</v>
      </c>
      <c r="I167" s="374"/>
      <c r="J167" s="374"/>
      <c r="K167" s="387"/>
      <c r="L167" s="230"/>
      <c r="M167" s="231"/>
      <c r="N167" s="232"/>
      <c r="O167" s="233"/>
      <c r="P167" s="233"/>
      <c r="Q167" s="233"/>
      <c r="R167" s="233"/>
      <c r="S167" s="233"/>
      <c r="T167" s="234"/>
      <c r="U167" s="225"/>
      <c r="V167" s="225"/>
      <c r="W167" s="225"/>
      <c r="X167" s="225"/>
      <c r="Y167" s="225"/>
      <c r="Z167" s="26"/>
      <c r="AA167" s="26"/>
      <c r="AB167" s="26"/>
      <c r="AC167" s="26"/>
      <c r="AD167" s="26"/>
      <c r="AE167" s="26"/>
      <c r="AR167" s="161"/>
      <c r="AT167" s="161"/>
      <c r="AU167" s="161"/>
      <c r="AY167" s="14"/>
      <c r="BE167" s="162"/>
      <c r="BF167" s="162"/>
      <c r="BG167" s="162"/>
      <c r="BH167" s="162"/>
      <c r="BI167" s="162"/>
      <c r="BJ167" s="14"/>
      <c r="BK167" s="162"/>
      <c r="BL167" s="14"/>
      <c r="BM167" s="161"/>
    </row>
    <row r="168" spans="1:65" s="184" customFormat="1" ht="48.75" customHeight="1" x14ac:dyDescent="0.2">
      <c r="A168" s="456"/>
      <c r="B168" s="457"/>
      <c r="C168" s="512" t="s">
        <v>3304</v>
      </c>
      <c r="D168" s="512" t="s">
        <v>162</v>
      </c>
      <c r="E168" s="469" t="s">
        <v>2014</v>
      </c>
      <c r="F168" s="461" t="s">
        <v>3305</v>
      </c>
      <c r="G168" s="472" t="s">
        <v>164</v>
      </c>
      <c r="H168" s="534">
        <v>1.7649999999999999</v>
      </c>
      <c r="I168" s="535"/>
      <c r="J168" s="535"/>
      <c r="K168" s="387"/>
      <c r="L168" s="230"/>
      <c r="M168" s="231"/>
      <c r="N168" s="232"/>
      <c r="O168" s="233"/>
      <c r="P168" s="233"/>
      <c r="Q168" s="233"/>
      <c r="R168" s="233"/>
      <c r="S168" s="233"/>
      <c r="T168" s="234"/>
      <c r="U168" s="225"/>
      <c r="V168" s="225"/>
      <c r="W168" s="225"/>
      <c r="X168" s="225"/>
      <c r="Y168" s="225"/>
      <c r="Z168" s="456"/>
      <c r="AA168" s="456"/>
      <c r="AB168" s="456"/>
      <c r="AC168" s="456"/>
      <c r="AD168" s="456"/>
      <c r="AE168" s="456"/>
      <c r="AR168" s="197"/>
      <c r="AT168" s="197"/>
      <c r="AU168" s="197"/>
      <c r="AY168" s="185"/>
      <c r="BE168" s="198"/>
      <c r="BF168" s="198"/>
      <c r="BG168" s="198"/>
      <c r="BH168" s="198"/>
      <c r="BI168" s="198"/>
      <c r="BJ168" s="185"/>
      <c r="BK168" s="198"/>
      <c r="BL168" s="185"/>
      <c r="BM168" s="197"/>
    </row>
    <row r="169" spans="1:65" s="2" customFormat="1" ht="24.2" customHeight="1" x14ac:dyDescent="0.2">
      <c r="A169" s="26"/>
      <c r="B169" s="149"/>
      <c r="C169" s="167" t="s">
        <v>290</v>
      </c>
      <c r="D169" s="167" t="s">
        <v>261</v>
      </c>
      <c r="E169" s="168" t="s">
        <v>291</v>
      </c>
      <c r="F169" s="224" t="s">
        <v>1763</v>
      </c>
      <c r="G169" s="383" t="s">
        <v>168</v>
      </c>
      <c r="H169" s="384">
        <v>2489.567</v>
      </c>
      <c r="I169" s="385"/>
      <c r="J169" s="385"/>
      <c r="K169" s="386"/>
      <c r="L169" s="237"/>
      <c r="M169" s="370"/>
      <c r="N169" s="371"/>
      <c r="O169" s="233"/>
      <c r="P169" s="233"/>
      <c r="Q169" s="233"/>
      <c r="R169" s="233"/>
      <c r="S169" s="233"/>
      <c r="T169" s="234"/>
      <c r="U169" s="225"/>
      <c r="V169" s="225"/>
      <c r="W169" s="225"/>
      <c r="X169" s="225"/>
      <c r="Y169" s="225"/>
      <c r="Z169" s="26"/>
      <c r="AA169" s="26"/>
      <c r="AB169" s="26"/>
      <c r="AC169" s="26"/>
      <c r="AD169" s="26"/>
      <c r="AE169" s="26"/>
      <c r="AR169" s="161"/>
      <c r="AT169" s="161"/>
      <c r="AU169" s="161"/>
      <c r="AY169" s="14"/>
      <c r="BE169" s="162"/>
      <c r="BF169" s="162"/>
      <c r="BG169" s="162"/>
      <c r="BH169" s="162"/>
      <c r="BI169" s="162"/>
      <c r="BJ169" s="14"/>
      <c r="BK169" s="162"/>
      <c r="BL169" s="14"/>
      <c r="BM169" s="161"/>
    </row>
    <row r="170" spans="1:65" s="2" customFormat="1" ht="37.9" customHeight="1" x14ac:dyDescent="0.2">
      <c r="A170" s="26"/>
      <c r="B170" s="149"/>
      <c r="C170" s="150" t="s">
        <v>292</v>
      </c>
      <c r="D170" s="150" t="s">
        <v>162</v>
      </c>
      <c r="E170" s="151" t="s">
        <v>293</v>
      </c>
      <c r="F170" s="152" t="s">
        <v>294</v>
      </c>
      <c r="G170" s="153" t="s">
        <v>295</v>
      </c>
      <c r="H170" s="154">
        <v>16.5</v>
      </c>
      <c r="I170" s="155"/>
      <c r="J170" s="155"/>
      <c r="K170" s="156"/>
      <c r="L170" s="27"/>
      <c r="M170" s="157"/>
      <c r="N170" s="158"/>
      <c r="O170" s="159"/>
      <c r="P170" s="159"/>
      <c r="Q170" s="159"/>
      <c r="R170" s="159"/>
      <c r="S170" s="159"/>
      <c r="T170" s="160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1"/>
      <c r="AT170" s="161"/>
      <c r="AU170" s="161"/>
      <c r="AY170" s="14"/>
      <c r="BE170" s="162"/>
      <c r="BF170" s="162"/>
      <c r="BG170" s="162"/>
      <c r="BH170" s="162"/>
      <c r="BI170" s="162"/>
      <c r="BJ170" s="14"/>
      <c r="BK170" s="162"/>
      <c r="BL170" s="14"/>
      <c r="BM170" s="161"/>
    </row>
    <row r="171" spans="1:65" s="2" customFormat="1" ht="37.9" customHeight="1" x14ac:dyDescent="0.2">
      <c r="A171" s="26"/>
      <c r="B171" s="149"/>
      <c r="C171" s="150" t="s">
        <v>296</v>
      </c>
      <c r="D171" s="150" t="s">
        <v>162</v>
      </c>
      <c r="E171" s="151" t="s">
        <v>297</v>
      </c>
      <c r="F171" s="152" t="s">
        <v>298</v>
      </c>
      <c r="G171" s="153" t="s">
        <v>295</v>
      </c>
      <c r="H171" s="154">
        <v>139.63999999999999</v>
      </c>
      <c r="I171" s="155"/>
      <c r="J171" s="155"/>
      <c r="K171" s="156"/>
      <c r="L171" s="27"/>
      <c r="M171" s="157"/>
      <c r="N171" s="158"/>
      <c r="O171" s="159"/>
      <c r="P171" s="159"/>
      <c r="Q171" s="159"/>
      <c r="R171" s="159"/>
      <c r="S171" s="159"/>
      <c r="T171" s="160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1"/>
      <c r="AT171" s="161"/>
      <c r="AU171" s="161"/>
      <c r="AY171" s="14"/>
      <c r="BE171" s="162"/>
      <c r="BF171" s="162"/>
      <c r="BG171" s="162"/>
      <c r="BH171" s="162"/>
      <c r="BI171" s="162"/>
      <c r="BJ171" s="14"/>
      <c r="BK171" s="162"/>
      <c r="BL171" s="14"/>
      <c r="BM171" s="161"/>
    </row>
    <row r="172" spans="1:65" s="2" customFormat="1" ht="16.5" customHeight="1" x14ac:dyDescent="0.2">
      <c r="A172" s="26"/>
      <c r="B172" s="149"/>
      <c r="C172" s="167" t="s">
        <v>299</v>
      </c>
      <c r="D172" s="167" t="s">
        <v>261</v>
      </c>
      <c r="E172" s="168" t="s">
        <v>300</v>
      </c>
      <c r="F172" s="169" t="s">
        <v>301</v>
      </c>
      <c r="G172" s="170" t="s">
        <v>168</v>
      </c>
      <c r="H172" s="171">
        <v>72.123999999999995</v>
      </c>
      <c r="I172" s="172"/>
      <c r="J172" s="172"/>
      <c r="K172" s="173"/>
      <c r="L172" s="174"/>
      <c r="M172" s="175"/>
      <c r="N172" s="176"/>
      <c r="O172" s="159"/>
      <c r="P172" s="159"/>
      <c r="Q172" s="159"/>
      <c r="R172" s="159"/>
      <c r="S172" s="159"/>
      <c r="T172" s="160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1"/>
      <c r="AT172" s="161"/>
      <c r="AU172" s="161"/>
      <c r="AY172" s="14"/>
      <c r="BE172" s="162"/>
      <c r="BF172" s="162"/>
      <c r="BG172" s="162"/>
      <c r="BH172" s="162"/>
      <c r="BI172" s="162"/>
      <c r="BJ172" s="14"/>
      <c r="BK172" s="162"/>
      <c r="BL172" s="14"/>
      <c r="BM172" s="161"/>
    </row>
    <row r="173" spans="1:65" s="2" customFormat="1" ht="24.2" customHeight="1" x14ac:dyDescent="0.2">
      <c r="A173" s="26"/>
      <c r="B173" s="149"/>
      <c r="C173" s="150" t="s">
        <v>263</v>
      </c>
      <c r="D173" s="150" t="s">
        <v>162</v>
      </c>
      <c r="E173" s="151" t="s">
        <v>302</v>
      </c>
      <c r="F173" s="152" t="s">
        <v>303</v>
      </c>
      <c r="G173" s="153" t="s">
        <v>304</v>
      </c>
      <c r="H173" s="154"/>
      <c r="I173" s="155">
        <v>3</v>
      </c>
      <c r="J173" s="155"/>
      <c r="K173" s="156"/>
      <c r="L173" s="27"/>
      <c r="M173" s="157"/>
      <c r="N173" s="158"/>
      <c r="O173" s="159"/>
      <c r="P173" s="159"/>
      <c r="Q173" s="159"/>
      <c r="R173" s="159"/>
      <c r="S173" s="159"/>
      <c r="T173" s="160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1"/>
      <c r="AT173" s="161"/>
      <c r="AU173" s="161"/>
      <c r="AY173" s="14"/>
      <c r="BE173" s="162"/>
      <c r="BF173" s="162"/>
      <c r="BG173" s="162"/>
      <c r="BH173" s="162"/>
      <c r="BI173" s="162"/>
      <c r="BJ173" s="14"/>
      <c r="BK173" s="162"/>
      <c r="BL173" s="14"/>
      <c r="BM173" s="161"/>
    </row>
    <row r="174" spans="1:65" s="12" customFormat="1" ht="22.9" customHeight="1" x14ac:dyDescent="0.2">
      <c r="B174" s="137"/>
      <c r="D174" s="138" t="s">
        <v>69</v>
      </c>
      <c r="E174" s="147" t="s">
        <v>305</v>
      </c>
      <c r="F174" s="147" t="s">
        <v>306</v>
      </c>
      <c r="J174" s="148"/>
      <c r="L174" s="137"/>
      <c r="M174" s="141"/>
      <c r="N174" s="142"/>
      <c r="O174" s="142"/>
      <c r="P174" s="143"/>
      <c r="Q174" s="142"/>
      <c r="R174" s="143"/>
      <c r="S174" s="142"/>
      <c r="T174" s="144"/>
      <c r="AR174" s="138"/>
      <c r="AT174" s="145"/>
      <c r="AU174" s="145"/>
      <c r="AY174" s="138"/>
      <c r="BK174" s="146"/>
    </row>
    <row r="175" spans="1:65" s="2" customFormat="1" ht="33" customHeight="1" x14ac:dyDescent="0.2">
      <c r="A175" s="26"/>
      <c r="B175" s="149"/>
      <c r="C175" s="150" t="s">
        <v>307</v>
      </c>
      <c r="D175" s="150" t="s">
        <v>162</v>
      </c>
      <c r="E175" s="151" t="s">
        <v>308</v>
      </c>
      <c r="F175" s="152" t="s">
        <v>309</v>
      </c>
      <c r="G175" s="153" t="s">
        <v>168</v>
      </c>
      <c r="H175" s="154">
        <v>16.8</v>
      </c>
      <c r="I175" s="155"/>
      <c r="J175" s="155"/>
      <c r="K175" s="156"/>
      <c r="L175" s="27"/>
      <c r="M175" s="157"/>
      <c r="N175" s="158"/>
      <c r="O175" s="159"/>
      <c r="P175" s="159"/>
      <c r="Q175" s="159"/>
      <c r="R175" s="159"/>
      <c r="S175" s="159"/>
      <c r="T175" s="160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1"/>
      <c r="AT175" s="161"/>
      <c r="AU175" s="161"/>
      <c r="AY175" s="14"/>
      <c r="BE175" s="162"/>
      <c r="BF175" s="162"/>
      <c r="BG175" s="162"/>
      <c r="BH175" s="162"/>
      <c r="BI175" s="162"/>
      <c r="BJ175" s="14"/>
      <c r="BK175" s="162"/>
      <c r="BL175" s="14"/>
      <c r="BM175" s="161"/>
    </row>
    <row r="176" spans="1:65" s="2" customFormat="1" ht="24.2" customHeight="1" x14ac:dyDescent="0.2">
      <c r="A176" s="26"/>
      <c r="B176" s="149"/>
      <c r="C176" s="167" t="s">
        <v>310</v>
      </c>
      <c r="D176" s="167" t="s">
        <v>261</v>
      </c>
      <c r="E176" s="168" t="s">
        <v>311</v>
      </c>
      <c r="F176" s="169" t="s">
        <v>312</v>
      </c>
      <c r="G176" s="170" t="s">
        <v>164</v>
      </c>
      <c r="H176" s="171">
        <v>2.0329999999999999</v>
      </c>
      <c r="I176" s="172"/>
      <c r="J176" s="172"/>
      <c r="K176" s="173"/>
      <c r="L176" s="174"/>
      <c r="M176" s="175"/>
      <c r="N176" s="176"/>
      <c r="O176" s="159"/>
      <c r="P176" s="159"/>
      <c r="Q176" s="159"/>
      <c r="R176" s="159"/>
      <c r="S176" s="159"/>
      <c r="T176" s="160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1"/>
      <c r="AT176" s="161"/>
      <c r="AU176" s="161"/>
      <c r="AY176" s="14"/>
      <c r="BE176" s="162"/>
      <c r="BF176" s="162"/>
      <c r="BG176" s="162"/>
      <c r="BH176" s="162"/>
      <c r="BI176" s="162"/>
      <c r="BJ176" s="14"/>
      <c r="BK176" s="162"/>
      <c r="BL176" s="14"/>
      <c r="BM176" s="161"/>
    </row>
    <row r="177" spans="1:65" s="2" customFormat="1" ht="24.2" customHeight="1" x14ac:dyDescent="0.2">
      <c r="A177" s="26"/>
      <c r="B177" s="149"/>
      <c r="C177" s="150" t="s">
        <v>313</v>
      </c>
      <c r="D177" s="150" t="s">
        <v>162</v>
      </c>
      <c r="E177" s="151" t="s">
        <v>314</v>
      </c>
      <c r="F177" s="152" t="s">
        <v>315</v>
      </c>
      <c r="G177" s="153" t="s">
        <v>168</v>
      </c>
      <c r="H177" s="154">
        <v>16.8</v>
      </c>
      <c r="I177" s="155"/>
      <c r="J177" s="155"/>
      <c r="K177" s="156"/>
      <c r="L177" s="27"/>
      <c r="M177" s="157"/>
      <c r="N177" s="158"/>
      <c r="O177" s="159"/>
      <c r="P177" s="159"/>
      <c r="Q177" s="159"/>
      <c r="R177" s="159"/>
      <c r="S177" s="159"/>
      <c r="T177" s="160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1"/>
      <c r="AT177" s="161"/>
      <c r="AU177" s="161"/>
      <c r="AY177" s="14"/>
      <c r="BE177" s="162"/>
      <c r="BF177" s="162"/>
      <c r="BG177" s="162"/>
      <c r="BH177" s="162"/>
      <c r="BI177" s="162"/>
      <c r="BJ177" s="14"/>
      <c r="BK177" s="162"/>
      <c r="BL177" s="14"/>
      <c r="BM177" s="161"/>
    </row>
    <row r="178" spans="1:65" s="2" customFormat="1" ht="24.2" customHeight="1" x14ac:dyDescent="0.2">
      <c r="A178" s="26"/>
      <c r="B178" s="149"/>
      <c r="C178" s="167" t="s">
        <v>316</v>
      </c>
      <c r="D178" s="167" t="s">
        <v>261</v>
      </c>
      <c r="E178" s="168" t="s">
        <v>317</v>
      </c>
      <c r="F178" s="169" t="s">
        <v>318</v>
      </c>
      <c r="G178" s="170" t="s">
        <v>168</v>
      </c>
      <c r="H178" s="171">
        <v>18.48</v>
      </c>
      <c r="I178" s="172"/>
      <c r="J178" s="172"/>
      <c r="K178" s="173"/>
      <c r="L178" s="174"/>
      <c r="M178" s="175"/>
      <c r="N178" s="176"/>
      <c r="O178" s="159"/>
      <c r="P178" s="159"/>
      <c r="Q178" s="159"/>
      <c r="R178" s="159"/>
      <c r="S178" s="159"/>
      <c r="T178" s="160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1"/>
      <c r="AT178" s="161"/>
      <c r="AU178" s="161"/>
      <c r="AY178" s="14"/>
      <c r="BE178" s="162"/>
      <c r="BF178" s="162"/>
      <c r="BG178" s="162"/>
      <c r="BH178" s="162"/>
      <c r="BI178" s="162"/>
      <c r="BJ178" s="14"/>
      <c r="BK178" s="162"/>
      <c r="BL178" s="14"/>
      <c r="BM178" s="161"/>
    </row>
    <row r="179" spans="1:65" s="2" customFormat="1" ht="24.2" customHeight="1" x14ac:dyDescent="0.2">
      <c r="A179" s="26"/>
      <c r="B179" s="149"/>
      <c r="C179" s="167" t="s">
        <v>319</v>
      </c>
      <c r="D179" s="167" t="s">
        <v>261</v>
      </c>
      <c r="E179" s="168" t="s">
        <v>320</v>
      </c>
      <c r="F179" s="169" t="s">
        <v>321</v>
      </c>
      <c r="G179" s="170" t="s">
        <v>168</v>
      </c>
      <c r="H179" s="171">
        <v>18.48</v>
      </c>
      <c r="I179" s="172"/>
      <c r="J179" s="172"/>
      <c r="K179" s="173"/>
      <c r="L179" s="174"/>
      <c r="M179" s="175"/>
      <c r="N179" s="176"/>
      <c r="O179" s="159"/>
      <c r="P179" s="159"/>
      <c r="Q179" s="159"/>
      <c r="R179" s="159"/>
      <c r="S179" s="159"/>
      <c r="T179" s="160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1"/>
      <c r="AT179" s="161"/>
      <c r="AU179" s="161"/>
      <c r="AY179" s="14"/>
      <c r="BE179" s="162"/>
      <c r="BF179" s="162"/>
      <c r="BG179" s="162"/>
      <c r="BH179" s="162"/>
      <c r="BI179" s="162"/>
      <c r="BJ179" s="14"/>
      <c r="BK179" s="162"/>
      <c r="BL179" s="14"/>
      <c r="BM179" s="161"/>
    </row>
    <row r="180" spans="1:65" s="2" customFormat="1" ht="33" customHeight="1" x14ac:dyDescent="0.2">
      <c r="A180" s="26"/>
      <c r="B180" s="149"/>
      <c r="C180" s="150" t="s">
        <v>322</v>
      </c>
      <c r="D180" s="150" t="s">
        <v>162</v>
      </c>
      <c r="E180" s="151" t="s">
        <v>323</v>
      </c>
      <c r="F180" s="152" t="s">
        <v>324</v>
      </c>
      <c r="G180" s="153" t="s">
        <v>168</v>
      </c>
      <c r="H180" s="154">
        <v>946.63300000000004</v>
      </c>
      <c r="I180" s="155"/>
      <c r="J180" s="155"/>
      <c r="K180" s="156"/>
      <c r="L180" s="27"/>
      <c r="M180" s="157"/>
      <c r="N180" s="158"/>
      <c r="O180" s="159"/>
      <c r="P180" s="159"/>
      <c r="Q180" s="159"/>
      <c r="R180" s="159"/>
      <c r="S180" s="159"/>
      <c r="T180" s="160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1"/>
      <c r="AT180" s="161"/>
      <c r="AU180" s="161"/>
      <c r="AY180" s="14"/>
      <c r="BE180" s="162"/>
      <c r="BF180" s="162"/>
      <c r="BG180" s="162"/>
      <c r="BH180" s="162"/>
      <c r="BI180" s="162"/>
      <c r="BJ180" s="14"/>
      <c r="BK180" s="162"/>
      <c r="BL180" s="14"/>
      <c r="BM180" s="161"/>
    </row>
    <row r="181" spans="1:65" s="2" customFormat="1" ht="37.9" customHeight="1" x14ac:dyDescent="0.2">
      <c r="A181" s="26"/>
      <c r="B181" s="149"/>
      <c r="C181" s="167" t="s">
        <v>325</v>
      </c>
      <c r="D181" s="167" t="s">
        <v>261</v>
      </c>
      <c r="E181" s="168" t="s">
        <v>326</v>
      </c>
      <c r="F181" s="169" t="s">
        <v>327</v>
      </c>
      <c r="G181" s="170" t="s">
        <v>164</v>
      </c>
      <c r="H181" s="171">
        <v>106.212</v>
      </c>
      <c r="I181" s="172"/>
      <c r="J181" s="172"/>
      <c r="K181" s="173"/>
      <c r="L181" s="174"/>
      <c r="M181" s="175"/>
      <c r="N181" s="176"/>
      <c r="O181" s="159"/>
      <c r="P181" s="159"/>
      <c r="Q181" s="159"/>
      <c r="R181" s="159"/>
      <c r="S181" s="159"/>
      <c r="T181" s="160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1"/>
      <c r="AT181" s="161"/>
      <c r="AU181" s="161"/>
      <c r="AY181" s="14"/>
      <c r="BE181" s="162"/>
      <c r="BF181" s="162"/>
      <c r="BG181" s="162"/>
      <c r="BH181" s="162"/>
      <c r="BI181" s="162"/>
      <c r="BJ181" s="14"/>
      <c r="BK181" s="162"/>
      <c r="BL181" s="14"/>
      <c r="BM181" s="161"/>
    </row>
    <row r="182" spans="1:65" s="2" customFormat="1" ht="24.2" customHeight="1" x14ac:dyDescent="0.2">
      <c r="A182" s="26"/>
      <c r="B182" s="149"/>
      <c r="C182" s="150" t="s">
        <v>328</v>
      </c>
      <c r="D182" s="150" t="s">
        <v>162</v>
      </c>
      <c r="E182" s="151" t="s">
        <v>329</v>
      </c>
      <c r="F182" s="152" t="s">
        <v>330</v>
      </c>
      <c r="G182" s="153" t="s">
        <v>168</v>
      </c>
      <c r="H182" s="154">
        <v>946.63300000000004</v>
      </c>
      <c r="I182" s="155"/>
      <c r="J182" s="155"/>
      <c r="K182" s="156"/>
      <c r="L182" s="27"/>
      <c r="M182" s="157"/>
      <c r="N182" s="158"/>
      <c r="O182" s="159"/>
      <c r="P182" s="159"/>
      <c r="Q182" s="159"/>
      <c r="R182" s="159"/>
      <c r="S182" s="159"/>
      <c r="T182" s="160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1"/>
      <c r="AT182" s="161"/>
      <c r="AU182" s="161"/>
      <c r="AY182" s="14"/>
      <c r="BE182" s="162"/>
      <c r="BF182" s="162"/>
      <c r="BG182" s="162"/>
      <c r="BH182" s="162"/>
      <c r="BI182" s="162"/>
      <c r="BJ182" s="14"/>
      <c r="BK182" s="162"/>
      <c r="BL182" s="14"/>
      <c r="BM182" s="161"/>
    </row>
    <row r="183" spans="1:65" s="2" customFormat="1" ht="24.2" customHeight="1" x14ac:dyDescent="0.2">
      <c r="A183" s="26"/>
      <c r="B183" s="149"/>
      <c r="C183" s="167" t="s">
        <v>331</v>
      </c>
      <c r="D183" s="167" t="s">
        <v>261</v>
      </c>
      <c r="E183" s="168" t="s">
        <v>332</v>
      </c>
      <c r="F183" s="169" t="s">
        <v>333</v>
      </c>
      <c r="G183" s="170" t="s">
        <v>168</v>
      </c>
      <c r="H183" s="171">
        <v>965.56600000000003</v>
      </c>
      <c r="I183" s="172"/>
      <c r="J183" s="172"/>
      <c r="K183" s="173"/>
      <c r="L183" s="174"/>
      <c r="M183" s="175"/>
      <c r="N183" s="176"/>
      <c r="O183" s="159"/>
      <c r="P183" s="159"/>
      <c r="Q183" s="159"/>
      <c r="R183" s="159"/>
      <c r="S183" s="159"/>
      <c r="T183" s="160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1"/>
      <c r="AT183" s="161"/>
      <c r="AU183" s="161"/>
      <c r="AY183" s="14"/>
      <c r="BE183" s="162"/>
      <c r="BF183" s="162"/>
      <c r="BG183" s="162"/>
      <c r="BH183" s="162"/>
      <c r="BI183" s="162"/>
      <c r="BJ183" s="14"/>
      <c r="BK183" s="162"/>
      <c r="BL183" s="14"/>
      <c r="BM183" s="161"/>
    </row>
    <row r="184" spans="1:65" s="2" customFormat="1" ht="24.2" customHeight="1" x14ac:dyDescent="0.2">
      <c r="A184" s="26"/>
      <c r="B184" s="149"/>
      <c r="C184" s="167" t="s">
        <v>334</v>
      </c>
      <c r="D184" s="167" t="s">
        <v>261</v>
      </c>
      <c r="E184" s="239" t="s">
        <v>335</v>
      </c>
      <c r="F184" s="224" t="s">
        <v>336</v>
      </c>
      <c r="G184" s="170" t="s">
        <v>168</v>
      </c>
      <c r="H184" s="171">
        <v>965.56600000000003</v>
      </c>
      <c r="I184" s="172"/>
      <c r="J184" s="172"/>
      <c r="K184" s="173"/>
      <c r="L184" s="174"/>
      <c r="M184" s="175"/>
      <c r="N184" s="176"/>
      <c r="O184" s="159"/>
      <c r="P184" s="159"/>
      <c r="Q184" s="159"/>
      <c r="R184" s="159"/>
      <c r="S184" s="159"/>
      <c r="T184" s="160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1"/>
      <c r="AT184" s="161"/>
      <c r="AU184" s="161"/>
      <c r="AY184" s="14"/>
      <c r="BE184" s="162"/>
      <c r="BF184" s="162"/>
      <c r="BG184" s="162"/>
      <c r="BH184" s="162"/>
      <c r="BI184" s="162"/>
      <c r="BJ184" s="14"/>
      <c r="BK184" s="162"/>
      <c r="BL184" s="14"/>
      <c r="BM184" s="161"/>
    </row>
    <row r="185" spans="1:65" s="2" customFormat="1" ht="21.75" customHeight="1" x14ac:dyDescent="0.2">
      <c r="A185" s="26"/>
      <c r="B185" s="149"/>
      <c r="C185" s="150" t="s">
        <v>337</v>
      </c>
      <c r="D185" s="150" t="s">
        <v>162</v>
      </c>
      <c r="E185" s="151" t="s">
        <v>338</v>
      </c>
      <c r="F185" s="152" t="s">
        <v>339</v>
      </c>
      <c r="G185" s="153" t="s">
        <v>168</v>
      </c>
      <c r="H185" s="154">
        <v>85.063000000000002</v>
      </c>
      <c r="I185" s="155"/>
      <c r="J185" s="155"/>
      <c r="K185" s="156"/>
      <c r="L185" s="27"/>
      <c r="M185" s="157"/>
      <c r="N185" s="158"/>
      <c r="O185" s="159"/>
      <c r="P185" s="159"/>
      <c r="Q185" s="159"/>
      <c r="R185" s="159"/>
      <c r="S185" s="159"/>
      <c r="T185" s="160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1"/>
      <c r="AT185" s="161"/>
      <c r="AU185" s="161"/>
      <c r="AY185" s="14"/>
      <c r="BE185" s="162"/>
      <c r="BF185" s="162"/>
      <c r="BG185" s="162"/>
      <c r="BH185" s="162"/>
      <c r="BI185" s="162"/>
      <c r="BJ185" s="14"/>
      <c r="BK185" s="162"/>
      <c r="BL185" s="14"/>
      <c r="BM185" s="161"/>
    </row>
    <row r="186" spans="1:65" s="2" customFormat="1" ht="38.25" customHeight="1" x14ac:dyDescent="0.2">
      <c r="A186" s="26"/>
      <c r="B186" s="149"/>
      <c r="C186" s="167" t="s">
        <v>340</v>
      </c>
      <c r="D186" s="167" t="s">
        <v>261</v>
      </c>
      <c r="E186" s="168" t="s">
        <v>341</v>
      </c>
      <c r="F186" s="224" t="s">
        <v>1736</v>
      </c>
      <c r="G186" s="383" t="s">
        <v>168</v>
      </c>
      <c r="H186" s="384">
        <v>88.498999999999995</v>
      </c>
      <c r="I186" s="385"/>
      <c r="J186" s="385"/>
      <c r="K186" s="386"/>
      <c r="L186" s="237"/>
      <c r="M186" s="370"/>
      <c r="N186" s="371"/>
      <c r="O186" s="233"/>
      <c r="P186" s="233"/>
      <c r="Q186" s="233"/>
      <c r="R186" s="233"/>
      <c r="S186" s="233"/>
      <c r="T186" s="234"/>
      <c r="U186" s="225"/>
      <c r="V186" s="225"/>
      <c r="W186" s="26"/>
      <c r="X186" s="26"/>
      <c r="Y186" s="26"/>
      <c r="Z186" s="26"/>
      <c r="AA186" s="26"/>
      <c r="AB186" s="26"/>
      <c r="AC186" s="26"/>
      <c r="AD186" s="26"/>
      <c r="AE186" s="26"/>
      <c r="AR186" s="161"/>
      <c r="AT186" s="161"/>
      <c r="AU186" s="161"/>
      <c r="AY186" s="14"/>
      <c r="BE186" s="162"/>
      <c r="BF186" s="162"/>
      <c r="BG186" s="162"/>
      <c r="BH186" s="162"/>
      <c r="BI186" s="162"/>
      <c r="BJ186" s="14"/>
      <c r="BK186" s="162"/>
      <c r="BL186" s="14"/>
      <c r="BM186" s="161"/>
    </row>
    <row r="187" spans="1:65" s="2" customFormat="1" ht="24.2" customHeight="1" x14ac:dyDescent="0.2">
      <c r="A187" s="26"/>
      <c r="B187" s="149"/>
      <c r="C187" s="150" t="s">
        <v>342</v>
      </c>
      <c r="D187" s="150" t="s">
        <v>162</v>
      </c>
      <c r="E187" s="151" t="s">
        <v>343</v>
      </c>
      <c r="F187" s="152" t="s">
        <v>344</v>
      </c>
      <c r="G187" s="153" t="s">
        <v>304</v>
      </c>
      <c r="H187" s="154"/>
      <c r="I187" s="155">
        <v>1.55</v>
      </c>
      <c r="J187" s="155"/>
      <c r="K187" s="156"/>
      <c r="L187" s="27"/>
      <c r="M187" s="157"/>
      <c r="N187" s="158"/>
      <c r="O187" s="159"/>
      <c r="P187" s="159"/>
      <c r="Q187" s="159"/>
      <c r="R187" s="159"/>
      <c r="S187" s="159"/>
      <c r="T187" s="160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1"/>
      <c r="AT187" s="161"/>
      <c r="AU187" s="161"/>
      <c r="AY187" s="14"/>
      <c r="BE187" s="162"/>
      <c r="BF187" s="162"/>
      <c r="BG187" s="162"/>
      <c r="BH187" s="162"/>
      <c r="BI187" s="162"/>
      <c r="BJ187" s="14"/>
      <c r="BK187" s="162"/>
      <c r="BL187" s="14"/>
      <c r="BM187" s="161"/>
    </row>
    <row r="188" spans="1:65" s="12" customFormat="1" ht="22.9" customHeight="1" x14ac:dyDescent="0.2">
      <c r="B188" s="137"/>
      <c r="D188" s="138" t="s">
        <v>69</v>
      </c>
      <c r="E188" s="147" t="s">
        <v>345</v>
      </c>
      <c r="F188" s="147" t="s">
        <v>346</v>
      </c>
      <c r="J188" s="148"/>
      <c r="L188" s="137"/>
      <c r="M188" s="141"/>
      <c r="N188" s="142"/>
      <c r="O188" s="142"/>
      <c r="P188" s="143"/>
      <c r="Q188" s="142"/>
      <c r="R188" s="143"/>
      <c r="S188" s="142"/>
      <c r="T188" s="144"/>
      <c r="AR188" s="138"/>
      <c r="AT188" s="145"/>
      <c r="AU188" s="145"/>
      <c r="AY188" s="138"/>
      <c r="BK188" s="146"/>
    </row>
    <row r="189" spans="1:65" s="2" customFormat="1" ht="33" customHeight="1" x14ac:dyDescent="0.2">
      <c r="A189" s="26"/>
      <c r="B189" s="149"/>
      <c r="C189" s="150" t="s">
        <v>347</v>
      </c>
      <c r="D189" s="150" t="s">
        <v>162</v>
      </c>
      <c r="E189" s="151" t="s">
        <v>348</v>
      </c>
      <c r="F189" s="152" t="s">
        <v>349</v>
      </c>
      <c r="G189" s="153" t="s">
        <v>295</v>
      </c>
      <c r="H189" s="154">
        <v>158</v>
      </c>
      <c r="I189" s="155"/>
      <c r="J189" s="155"/>
      <c r="K189" s="156"/>
      <c r="L189" s="27"/>
      <c r="M189" s="157"/>
      <c r="N189" s="158"/>
      <c r="O189" s="159"/>
      <c r="P189" s="159"/>
      <c r="Q189" s="159"/>
      <c r="R189" s="159"/>
      <c r="S189" s="159"/>
      <c r="T189" s="160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1"/>
      <c r="AT189" s="161"/>
      <c r="AU189" s="161"/>
      <c r="AY189" s="14"/>
      <c r="BE189" s="162"/>
      <c r="BF189" s="162"/>
      <c r="BG189" s="162"/>
      <c r="BH189" s="162"/>
      <c r="BI189" s="162"/>
      <c r="BJ189" s="14"/>
      <c r="BK189" s="162"/>
      <c r="BL189" s="14"/>
      <c r="BM189" s="161"/>
    </row>
    <row r="190" spans="1:65" s="2" customFormat="1" ht="24.2" customHeight="1" x14ac:dyDescent="0.2">
      <c r="A190" s="26"/>
      <c r="B190" s="149"/>
      <c r="C190" s="150" t="s">
        <v>350</v>
      </c>
      <c r="D190" s="150" t="s">
        <v>162</v>
      </c>
      <c r="E190" s="151" t="s">
        <v>351</v>
      </c>
      <c r="F190" s="152" t="s">
        <v>352</v>
      </c>
      <c r="G190" s="153" t="s">
        <v>295</v>
      </c>
      <c r="H190" s="154">
        <v>155.5</v>
      </c>
      <c r="I190" s="155"/>
      <c r="J190" s="155"/>
      <c r="K190" s="156"/>
      <c r="L190" s="27"/>
      <c r="M190" s="157"/>
      <c r="N190" s="158"/>
      <c r="O190" s="159"/>
      <c r="P190" s="159"/>
      <c r="Q190" s="159"/>
      <c r="R190" s="159"/>
      <c r="S190" s="159"/>
      <c r="T190" s="160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1"/>
      <c r="AT190" s="161"/>
      <c r="AU190" s="161"/>
      <c r="AY190" s="14"/>
      <c r="BE190" s="162"/>
      <c r="BF190" s="162"/>
      <c r="BG190" s="162"/>
      <c r="BH190" s="162"/>
      <c r="BI190" s="162"/>
      <c r="BJ190" s="14"/>
      <c r="BK190" s="162"/>
      <c r="BL190" s="14"/>
      <c r="BM190" s="161"/>
    </row>
    <row r="191" spans="1:65" s="2" customFormat="1" ht="24.2" customHeight="1" x14ac:dyDescent="0.2">
      <c r="A191" s="26"/>
      <c r="B191" s="149"/>
      <c r="C191" s="150" t="s">
        <v>353</v>
      </c>
      <c r="D191" s="150" t="s">
        <v>162</v>
      </c>
      <c r="E191" s="151" t="s">
        <v>354</v>
      </c>
      <c r="F191" s="152" t="s">
        <v>355</v>
      </c>
      <c r="G191" s="153" t="s">
        <v>304</v>
      </c>
      <c r="H191" s="154"/>
      <c r="I191" s="155">
        <v>1.95</v>
      </c>
      <c r="J191" s="155"/>
      <c r="K191" s="156"/>
      <c r="L191" s="27"/>
      <c r="M191" s="157"/>
      <c r="N191" s="158"/>
      <c r="O191" s="159"/>
      <c r="P191" s="159"/>
      <c r="Q191" s="159"/>
      <c r="R191" s="159"/>
      <c r="S191" s="159"/>
      <c r="T191" s="160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61"/>
      <c r="AT191" s="161"/>
      <c r="AU191" s="161"/>
      <c r="AY191" s="14"/>
      <c r="BE191" s="162"/>
      <c r="BF191" s="162"/>
      <c r="BG191" s="162"/>
      <c r="BH191" s="162"/>
      <c r="BI191" s="162"/>
      <c r="BJ191" s="14"/>
      <c r="BK191" s="162"/>
      <c r="BL191" s="14"/>
      <c r="BM191" s="161"/>
    </row>
    <row r="192" spans="1:65" s="12" customFormat="1" ht="22.9" customHeight="1" x14ac:dyDescent="0.2">
      <c r="B192" s="137"/>
      <c r="D192" s="138" t="s">
        <v>69</v>
      </c>
      <c r="E192" s="147" t="s">
        <v>356</v>
      </c>
      <c r="F192" s="147" t="s">
        <v>357</v>
      </c>
      <c r="J192" s="148"/>
      <c r="L192" s="137"/>
      <c r="M192" s="141"/>
      <c r="N192" s="142"/>
      <c r="O192" s="142"/>
      <c r="P192" s="143"/>
      <c r="Q192" s="142"/>
      <c r="R192" s="143"/>
      <c r="S192" s="142"/>
      <c r="T192" s="144"/>
      <c r="AR192" s="138"/>
      <c r="AT192" s="145"/>
      <c r="AU192" s="145"/>
      <c r="AY192" s="138"/>
      <c r="BK192" s="146"/>
    </row>
    <row r="193" spans="1:65" s="2" customFormat="1" ht="33" customHeight="1" x14ac:dyDescent="0.2">
      <c r="A193" s="26"/>
      <c r="B193" s="149"/>
      <c r="C193" s="150" t="s">
        <v>358</v>
      </c>
      <c r="D193" s="150" t="s">
        <v>162</v>
      </c>
      <c r="E193" s="151" t="s">
        <v>359</v>
      </c>
      <c r="F193" s="152" t="s">
        <v>360</v>
      </c>
      <c r="G193" s="153" t="s">
        <v>266</v>
      </c>
      <c r="H193" s="154">
        <v>1</v>
      </c>
      <c r="I193" s="155"/>
      <c r="J193" s="155"/>
      <c r="K193" s="156"/>
      <c r="L193" s="27"/>
      <c r="M193" s="157"/>
      <c r="N193" s="158"/>
      <c r="O193" s="159"/>
      <c r="P193" s="159"/>
      <c r="Q193" s="159"/>
      <c r="R193" s="159"/>
      <c r="S193" s="159"/>
      <c r="T193" s="160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61"/>
      <c r="AT193" s="161"/>
      <c r="AU193" s="161"/>
      <c r="AY193" s="14"/>
      <c r="BE193" s="162"/>
      <c r="BF193" s="162"/>
      <c r="BG193" s="162"/>
      <c r="BH193" s="162"/>
      <c r="BI193" s="162"/>
      <c r="BJ193" s="14"/>
      <c r="BK193" s="162"/>
      <c r="BL193" s="14"/>
      <c r="BM193" s="161"/>
    </row>
    <row r="194" spans="1:65" s="2" customFormat="1" ht="44.25" customHeight="1" x14ac:dyDescent="0.2">
      <c r="A194" s="26"/>
      <c r="B194" s="149"/>
      <c r="C194" s="150" t="s">
        <v>361</v>
      </c>
      <c r="D194" s="150" t="s">
        <v>162</v>
      </c>
      <c r="E194" s="151" t="s">
        <v>362</v>
      </c>
      <c r="F194" s="152" t="s">
        <v>363</v>
      </c>
      <c r="G194" s="153" t="s">
        <v>266</v>
      </c>
      <c r="H194" s="154">
        <v>1</v>
      </c>
      <c r="I194" s="155"/>
      <c r="J194" s="155"/>
      <c r="K194" s="156"/>
      <c r="L194" s="27"/>
      <c r="M194" s="157"/>
      <c r="N194" s="158"/>
      <c r="O194" s="159"/>
      <c r="P194" s="159"/>
      <c r="Q194" s="159"/>
      <c r="R194" s="159"/>
      <c r="S194" s="159"/>
      <c r="T194" s="160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61"/>
      <c r="AT194" s="161"/>
      <c r="AU194" s="161"/>
      <c r="AY194" s="14"/>
      <c r="BE194" s="162"/>
      <c r="BF194" s="162"/>
      <c r="BG194" s="162"/>
      <c r="BH194" s="162"/>
      <c r="BI194" s="162"/>
      <c r="BJ194" s="14"/>
      <c r="BK194" s="162"/>
      <c r="BL194" s="14"/>
      <c r="BM194" s="161"/>
    </row>
    <row r="195" spans="1:65" s="2" customFormat="1" ht="24.2" customHeight="1" x14ac:dyDescent="0.2">
      <c r="A195" s="26"/>
      <c r="B195" s="149"/>
      <c r="C195" s="150" t="s">
        <v>364</v>
      </c>
      <c r="D195" s="150" t="s">
        <v>162</v>
      </c>
      <c r="E195" s="151" t="s">
        <v>365</v>
      </c>
      <c r="F195" s="152" t="s">
        <v>366</v>
      </c>
      <c r="G195" s="153" t="s">
        <v>266</v>
      </c>
      <c r="H195" s="154">
        <v>1</v>
      </c>
      <c r="I195" s="155"/>
      <c r="J195" s="155"/>
      <c r="K195" s="156"/>
      <c r="L195" s="27"/>
      <c r="M195" s="157"/>
      <c r="N195" s="158"/>
      <c r="O195" s="159"/>
      <c r="P195" s="159"/>
      <c r="Q195" s="159"/>
      <c r="R195" s="159"/>
      <c r="S195" s="159"/>
      <c r="T195" s="160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61"/>
      <c r="AT195" s="161"/>
      <c r="AU195" s="161"/>
      <c r="AY195" s="14"/>
      <c r="BE195" s="162"/>
      <c r="BF195" s="162"/>
      <c r="BG195" s="162"/>
      <c r="BH195" s="162"/>
      <c r="BI195" s="162"/>
      <c r="BJ195" s="14"/>
      <c r="BK195" s="162"/>
      <c r="BL195" s="14"/>
      <c r="BM195" s="161"/>
    </row>
    <row r="196" spans="1:65" s="2" customFormat="1" ht="24.2" customHeight="1" x14ac:dyDescent="0.2">
      <c r="A196" s="26"/>
      <c r="B196" s="149"/>
      <c r="C196" s="150" t="s">
        <v>367</v>
      </c>
      <c r="D196" s="150" t="s">
        <v>162</v>
      </c>
      <c r="E196" s="151" t="s">
        <v>368</v>
      </c>
      <c r="F196" s="152" t="s">
        <v>369</v>
      </c>
      <c r="G196" s="153" t="s">
        <v>304</v>
      </c>
      <c r="H196" s="154"/>
      <c r="I196" s="155">
        <v>1.1000000000000001</v>
      </c>
      <c r="J196" s="155"/>
      <c r="K196" s="156"/>
      <c r="L196" s="27"/>
      <c r="M196" s="163"/>
      <c r="N196" s="164"/>
      <c r="O196" s="165"/>
      <c r="P196" s="165"/>
      <c r="Q196" s="165"/>
      <c r="R196" s="165"/>
      <c r="S196" s="165"/>
      <c r="T196" s="16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61"/>
      <c r="AT196" s="161"/>
      <c r="AU196" s="161"/>
      <c r="AY196" s="14"/>
      <c r="BE196" s="162"/>
      <c r="BF196" s="162"/>
      <c r="BG196" s="162"/>
      <c r="BH196" s="162"/>
      <c r="BI196" s="162"/>
      <c r="BJ196" s="14"/>
      <c r="BK196" s="162"/>
      <c r="BL196" s="14"/>
      <c r="BM196" s="161"/>
    </row>
    <row r="197" spans="1:65" s="2" customFormat="1" ht="6.95" customHeight="1" x14ac:dyDescent="0.2">
      <c r="A197" s="26"/>
      <c r="B197" s="44"/>
      <c r="C197" s="45"/>
      <c r="D197" s="45"/>
      <c r="E197" s="45"/>
      <c r="F197" s="45"/>
      <c r="G197" s="45"/>
      <c r="H197" s="45"/>
      <c r="I197" s="45"/>
      <c r="J197" s="45"/>
      <c r="K197" s="45"/>
      <c r="L197" s="27"/>
      <c r="M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</row>
  </sheetData>
  <autoFilter ref="C132:K196"/>
  <mergeCells count="15">
    <mergeCell ref="E119:H119"/>
    <mergeCell ref="E123:H123"/>
    <mergeCell ref="E121:H121"/>
    <mergeCell ref="E125:H125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8"/>
  <sheetViews>
    <sheetView showGridLines="0" topLeftCell="A11" workbookViewId="0">
      <selection activeCell="I38" sqref="I38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5"/>
    </row>
    <row r="2" spans="1:46" s="1" customFormat="1" ht="36.950000000000003" customHeight="1" x14ac:dyDescent="0.2">
      <c r="L2" s="593" t="s">
        <v>5</v>
      </c>
      <c r="M2" s="594"/>
      <c r="N2" s="594"/>
      <c r="O2" s="594"/>
      <c r="P2" s="594"/>
      <c r="Q2" s="594"/>
      <c r="R2" s="594"/>
      <c r="S2" s="594"/>
      <c r="T2" s="594"/>
      <c r="U2" s="594"/>
      <c r="V2" s="594"/>
      <c r="AT2" s="14" t="s">
        <v>94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customHeight="1" x14ac:dyDescent="0.2">
      <c r="B4" s="17"/>
      <c r="D4" s="18" t="s">
        <v>129</v>
      </c>
      <c r="L4" s="17"/>
      <c r="M4" s="96"/>
      <c r="AT4" s="14"/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13</v>
      </c>
      <c r="L6" s="17"/>
    </row>
    <row r="7" spans="1:46" s="1" customFormat="1" ht="16.5" customHeight="1" x14ac:dyDescent="0.2">
      <c r="B7" s="17"/>
      <c r="E7" s="612" t="str">
        <f>'Rekapitulácia SO 01 Rek. A a B'!K6</f>
        <v>SOŠ PZ Pezinok, rekonštrukcia ubytovne A a B</v>
      </c>
      <c r="F7" s="613"/>
      <c r="G7" s="613"/>
      <c r="H7" s="613"/>
      <c r="L7" s="17"/>
    </row>
    <row r="8" spans="1:46" ht="12.75" x14ac:dyDescent="0.2">
      <c r="B8" s="17"/>
      <c r="D8" s="23" t="s">
        <v>130</v>
      </c>
      <c r="L8" s="17"/>
    </row>
    <row r="9" spans="1:46" s="1" customFormat="1" ht="16.5" customHeight="1" x14ac:dyDescent="0.2">
      <c r="B9" s="17"/>
      <c r="E9" s="612" t="s">
        <v>131</v>
      </c>
      <c r="F9" s="594"/>
      <c r="G9" s="594"/>
      <c r="H9" s="594"/>
      <c r="L9" s="17"/>
    </row>
    <row r="10" spans="1:46" s="1" customFormat="1" ht="12" customHeight="1" x14ac:dyDescent="0.2">
      <c r="B10" s="17"/>
      <c r="D10" s="23" t="s">
        <v>132</v>
      </c>
      <c r="L10" s="17"/>
    </row>
    <row r="11" spans="1:46" s="2" customFormat="1" ht="16.5" customHeight="1" x14ac:dyDescent="0.2">
      <c r="A11" s="26"/>
      <c r="B11" s="27"/>
      <c r="C11" s="26"/>
      <c r="D11" s="26"/>
      <c r="E11" s="614" t="s">
        <v>133</v>
      </c>
      <c r="F11" s="615"/>
      <c r="G11" s="615"/>
      <c r="H11" s="615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134</v>
      </c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 x14ac:dyDescent="0.2">
      <c r="A13" s="26"/>
      <c r="B13" s="27"/>
      <c r="C13" s="26"/>
      <c r="D13" s="26"/>
      <c r="E13" s="583" t="s">
        <v>370</v>
      </c>
      <c r="F13" s="615"/>
      <c r="G13" s="615"/>
      <c r="H13" s="615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x14ac:dyDescent="0.2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 x14ac:dyDescent="0.2">
      <c r="A15" s="26"/>
      <c r="B15" s="27"/>
      <c r="C15" s="26"/>
      <c r="D15" s="23" t="s">
        <v>14</v>
      </c>
      <c r="E15" s="26"/>
      <c r="F15" s="21" t="s">
        <v>1</v>
      </c>
      <c r="G15" s="26"/>
      <c r="H15" s="26"/>
      <c r="I15" s="23" t="s">
        <v>15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 x14ac:dyDescent="0.2">
      <c r="A16" s="26"/>
      <c r="B16" s="27"/>
      <c r="C16" s="26"/>
      <c r="D16" s="23" t="s">
        <v>16</v>
      </c>
      <c r="E16" s="26"/>
      <c r="F16" s="21" t="s">
        <v>17</v>
      </c>
      <c r="G16" s="26"/>
      <c r="H16" s="26"/>
      <c r="I16" s="23" t="s">
        <v>18</v>
      </c>
      <c r="J16" s="52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 x14ac:dyDescent="0.2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 x14ac:dyDescent="0.2">
      <c r="A18" s="26"/>
      <c r="B18" s="27"/>
      <c r="C18" s="26"/>
      <c r="D18" s="23" t="s">
        <v>19</v>
      </c>
      <c r="E18" s="26"/>
      <c r="F18" s="26"/>
      <c r="G18" s="26"/>
      <c r="H18" s="26"/>
      <c r="I18" s="23" t="s">
        <v>20</v>
      </c>
      <c r="J18" s="21" t="str">
        <f>IF('Rekapitulácia SO 01 Rek. A a B'!AN11="","",'Rekapitulácia SO 01 Rek. A a B'!AN11)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 x14ac:dyDescent="0.2">
      <c r="A19" s="26"/>
      <c r="B19" s="27"/>
      <c r="C19" s="26"/>
      <c r="D19" s="26"/>
      <c r="E19" s="21" t="str">
        <f>IF('Rekapitulácia SO 01 Rek. A a B'!E12="","",'Rekapitulácia SO 01 Rek. A a B'!E12)</f>
        <v xml:space="preserve"> </v>
      </c>
      <c r="F19" s="26"/>
      <c r="G19" s="26"/>
      <c r="H19" s="26"/>
      <c r="I19" s="23" t="s">
        <v>22</v>
      </c>
      <c r="J19" s="21" t="str">
        <f>IF('Rekapitulácia SO 01 Rek. A a B'!AN12="","",'Rekapitulácia SO 01 Rek. A a B'!AN12)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 x14ac:dyDescent="0.2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 x14ac:dyDescent="0.2">
      <c r="A21" s="26"/>
      <c r="B21" s="27"/>
      <c r="C21" s="26"/>
      <c r="D21" s="23" t="s">
        <v>23</v>
      </c>
      <c r="E21" s="26"/>
      <c r="F21" s="26"/>
      <c r="G21" s="26"/>
      <c r="H21" s="26"/>
      <c r="I21" s="23" t="s">
        <v>20</v>
      </c>
      <c r="J21" s="21" t="str">
        <f>'Rekapitulácia SO 01 Rek. A a B'!AN14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 x14ac:dyDescent="0.2">
      <c r="A22" s="26"/>
      <c r="B22" s="27"/>
      <c r="C22" s="26"/>
      <c r="D22" s="26"/>
      <c r="E22" s="595" t="str">
        <f>'Rekapitulácia SO 01 Rek. A a B'!E15</f>
        <v xml:space="preserve"> </v>
      </c>
      <c r="F22" s="595"/>
      <c r="G22" s="595"/>
      <c r="H22" s="595"/>
      <c r="I22" s="23" t="s">
        <v>22</v>
      </c>
      <c r="J22" s="21" t="str">
        <f>'Rekapitulácia SO 01 Rek. A a B'!AN15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 x14ac:dyDescent="0.2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 x14ac:dyDescent="0.2">
      <c r="A24" s="26"/>
      <c r="B24" s="27"/>
      <c r="C24" s="26"/>
      <c r="D24" s="23" t="s">
        <v>24</v>
      </c>
      <c r="E24" s="26"/>
      <c r="F24" s="26"/>
      <c r="G24" s="26"/>
      <c r="H24" s="26"/>
      <c r="I24" s="23" t="s">
        <v>20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 x14ac:dyDescent="0.2">
      <c r="A25" s="26"/>
      <c r="B25" s="27"/>
      <c r="C25" s="26"/>
      <c r="D25" s="26"/>
      <c r="E25" s="21" t="s">
        <v>25</v>
      </c>
      <c r="F25" s="26"/>
      <c r="G25" s="26"/>
      <c r="H25" s="26"/>
      <c r="I25" s="23" t="s">
        <v>22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 x14ac:dyDescent="0.2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 x14ac:dyDescent="0.2">
      <c r="A27" s="26"/>
      <c r="B27" s="27"/>
      <c r="C27" s="26"/>
      <c r="D27" s="23" t="s">
        <v>27</v>
      </c>
      <c r="E27" s="26"/>
      <c r="F27" s="26"/>
      <c r="G27" s="26"/>
      <c r="H27" s="26"/>
      <c r="I27" s="23" t="s">
        <v>20</v>
      </c>
      <c r="J27" s="21" t="s">
        <v>1</v>
      </c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 x14ac:dyDescent="0.2">
      <c r="A28" s="26"/>
      <c r="B28" s="27"/>
      <c r="C28" s="26"/>
      <c r="D28" s="26"/>
      <c r="E28" s="21" t="s">
        <v>28</v>
      </c>
      <c r="F28" s="26"/>
      <c r="G28" s="26"/>
      <c r="H28" s="26"/>
      <c r="I28" s="23" t="s">
        <v>22</v>
      </c>
      <c r="J28" s="21" t="s">
        <v>1</v>
      </c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 x14ac:dyDescent="0.2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 x14ac:dyDescent="0.2">
      <c r="A30" s="26"/>
      <c r="B30" s="27"/>
      <c r="C30" s="26"/>
      <c r="D30" s="23" t="s">
        <v>29</v>
      </c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 x14ac:dyDescent="0.2">
      <c r="A31" s="98"/>
      <c r="B31" s="99"/>
      <c r="C31" s="98"/>
      <c r="D31" s="98"/>
      <c r="E31" s="597" t="s">
        <v>1</v>
      </c>
      <c r="F31" s="597"/>
      <c r="G31" s="597"/>
      <c r="H31" s="597"/>
      <c r="I31" s="98"/>
      <c r="J31" s="98"/>
      <c r="K31" s="98"/>
      <c r="L31" s="100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</row>
    <row r="32" spans="1:31" s="2" customFormat="1" ht="6.95" customHeight="1" x14ac:dyDescent="0.2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 x14ac:dyDescent="0.2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 x14ac:dyDescent="0.2">
      <c r="A34" s="26"/>
      <c r="B34" s="27"/>
      <c r="C34" s="26"/>
      <c r="D34" s="101" t="s">
        <v>30</v>
      </c>
      <c r="E34" s="26"/>
      <c r="F34" s="26"/>
      <c r="G34" s="26"/>
      <c r="H34" s="26"/>
      <c r="I34" s="26"/>
      <c r="J34" s="68"/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 x14ac:dyDescent="0.2">
      <c r="A35" s="26"/>
      <c r="B35" s="27"/>
      <c r="C35" s="26"/>
      <c r="D35" s="63"/>
      <c r="E35" s="63"/>
      <c r="F35" s="63"/>
      <c r="G35" s="63"/>
      <c r="H35" s="63"/>
      <c r="I35" s="63"/>
      <c r="J35" s="63"/>
      <c r="K35" s="63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 x14ac:dyDescent="0.2">
      <c r="A36" s="26"/>
      <c r="B36" s="27"/>
      <c r="C36" s="26"/>
      <c r="D36" s="26"/>
      <c r="E36" s="26"/>
      <c r="F36" s="30" t="s">
        <v>32</v>
      </c>
      <c r="G36" s="26"/>
      <c r="H36" s="26"/>
      <c r="I36" s="30" t="s">
        <v>31</v>
      </c>
      <c r="J36" s="30" t="s">
        <v>33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 x14ac:dyDescent="0.2">
      <c r="A37" s="26"/>
      <c r="B37" s="27"/>
      <c r="C37" s="26"/>
      <c r="D37" s="97" t="s">
        <v>34</v>
      </c>
      <c r="E37" s="32" t="s">
        <v>35</v>
      </c>
      <c r="F37" s="102">
        <f>ROUND((SUM(BE127:BE147)),  2)</f>
        <v>0</v>
      </c>
      <c r="G37" s="103"/>
      <c r="H37" s="103"/>
      <c r="I37" s="104">
        <v>0.2</v>
      </c>
      <c r="J37" s="102">
        <f>ROUND(((SUM(BE127:BE147))*I37),  2)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 x14ac:dyDescent="0.2">
      <c r="A38" s="26"/>
      <c r="B38" s="27"/>
      <c r="C38" s="26"/>
      <c r="D38" s="26"/>
      <c r="E38" s="32" t="s">
        <v>36</v>
      </c>
      <c r="F38" s="105"/>
      <c r="G38" s="26"/>
      <c r="H38" s="26"/>
      <c r="I38" s="106">
        <v>0.23</v>
      </c>
      <c r="J38" s="105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 x14ac:dyDescent="0.2">
      <c r="A39" s="26"/>
      <c r="B39" s="27"/>
      <c r="C39" s="26"/>
      <c r="D39" s="26"/>
      <c r="E39" s="23" t="s">
        <v>37</v>
      </c>
      <c r="F39" s="105">
        <f>ROUND((SUM(BG127:BG147)),  2)</f>
        <v>0</v>
      </c>
      <c r="G39" s="26"/>
      <c r="H39" s="26"/>
      <c r="I39" s="106">
        <v>0.2</v>
      </c>
      <c r="J39" s="105"/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 x14ac:dyDescent="0.2">
      <c r="A40" s="26"/>
      <c r="B40" s="27"/>
      <c r="C40" s="26"/>
      <c r="D40" s="26"/>
      <c r="E40" s="23" t="s">
        <v>38</v>
      </c>
      <c r="F40" s="105">
        <f>ROUND((SUM(BH127:BH147)),  2)</f>
        <v>0</v>
      </c>
      <c r="G40" s="26"/>
      <c r="H40" s="26"/>
      <c r="I40" s="106">
        <v>0.2</v>
      </c>
      <c r="J40" s="105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 x14ac:dyDescent="0.2">
      <c r="A41" s="26"/>
      <c r="B41" s="27"/>
      <c r="C41" s="26"/>
      <c r="D41" s="26"/>
      <c r="E41" s="32" t="s">
        <v>39</v>
      </c>
      <c r="F41" s="102">
        <f>ROUND((SUM(BI127:BI147)),  2)</f>
        <v>0</v>
      </c>
      <c r="G41" s="103"/>
      <c r="H41" s="103"/>
      <c r="I41" s="104">
        <v>0</v>
      </c>
      <c r="J41" s="102"/>
      <c r="K41" s="26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 x14ac:dyDescent="0.2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 x14ac:dyDescent="0.2">
      <c r="A43" s="26"/>
      <c r="B43" s="27"/>
      <c r="C43" s="107"/>
      <c r="D43" s="108" t="s">
        <v>40</v>
      </c>
      <c r="E43" s="57"/>
      <c r="F43" s="57"/>
      <c r="G43" s="109" t="s">
        <v>41</v>
      </c>
      <c r="H43" s="110" t="s">
        <v>42</v>
      </c>
      <c r="I43" s="57"/>
      <c r="J43" s="111"/>
      <c r="K43" s="112"/>
      <c r="L43" s="39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 x14ac:dyDescent="0.2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9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 x14ac:dyDescent="0.2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 x14ac:dyDescent="0.2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 x14ac:dyDescent="0.2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 x14ac:dyDescent="0.2">
      <c r="A85" s="26"/>
      <c r="B85" s="27"/>
      <c r="C85" s="26"/>
      <c r="D85" s="26"/>
      <c r="E85" s="612" t="str">
        <f>E7</f>
        <v>SOŠ PZ Pezinok, rekonštrukcia ubytovne A a B</v>
      </c>
      <c r="F85" s="613"/>
      <c r="G85" s="613"/>
      <c r="H85" s="613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 x14ac:dyDescent="0.2">
      <c r="B86" s="17"/>
      <c r="C86" s="23" t="s">
        <v>130</v>
      </c>
      <c r="L86" s="17"/>
    </row>
    <row r="87" spans="1:31" s="1" customFormat="1" ht="16.5" customHeight="1" x14ac:dyDescent="0.2">
      <c r="B87" s="17"/>
      <c r="E87" s="612" t="s">
        <v>131</v>
      </c>
      <c r="F87" s="594"/>
      <c r="G87" s="594"/>
      <c r="H87" s="594"/>
      <c r="L87" s="17"/>
    </row>
    <row r="88" spans="1:31" s="1" customFormat="1" ht="12" customHeight="1" x14ac:dyDescent="0.2">
      <c r="B88" s="17"/>
      <c r="C88" s="23" t="s">
        <v>132</v>
      </c>
      <c r="L88" s="17"/>
    </row>
    <row r="89" spans="1:31" s="2" customFormat="1" ht="16.5" customHeight="1" x14ac:dyDescent="0.2">
      <c r="A89" s="26"/>
      <c r="B89" s="27"/>
      <c r="C89" s="26"/>
      <c r="D89" s="26"/>
      <c r="E89" s="614" t="s">
        <v>133</v>
      </c>
      <c r="F89" s="615"/>
      <c r="G89" s="615"/>
      <c r="H89" s="615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 x14ac:dyDescent="0.2">
      <c r="A90" s="26"/>
      <c r="B90" s="27"/>
      <c r="C90" s="23" t="s">
        <v>134</v>
      </c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 x14ac:dyDescent="0.2">
      <c r="A91" s="26"/>
      <c r="B91" s="27"/>
      <c r="C91" s="26"/>
      <c r="D91" s="26"/>
      <c r="E91" s="583" t="str">
        <f>E13</f>
        <v xml:space="preserve">01.1.3 - Výmena otvorových konštrukcií </v>
      </c>
      <c r="F91" s="615"/>
      <c r="G91" s="615"/>
      <c r="H91" s="615"/>
      <c r="I91" s="26"/>
      <c r="J91" s="26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 x14ac:dyDescent="0.2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 x14ac:dyDescent="0.2">
      <c r="A93" s="26"/>
      <c r="B93" s="27"/>
      <c r="C93" s="23" t="s">
        <v>16</v>
      </c>
      <c r="D93" s="26"/>
      <c r="E93" s="26"/>
      <c r="F93" s="21" t="str">
        <f>F16</f>
        <v>Pezinok</v>
      </c>
      <c r="G93" s="26"/>
      <c r="H93" s="26"/>
      <c r="I93" s="23" t="s">
        <v>18</v>
      </c>
      <c r="J93" s="52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 x14ac:dyDescent="0.2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5.7" customHeight="1" x14ac:dyDescent="0.2">
      <c r="A95" s="26"/>
      <c r="B95" s="27"/>
      <c r="C95" s="23" t="s">
        <v>19</v>
      </c>
      <c r="D95" s="26"/>
      <c r="E95" s="26"/>
      <c r="F95" s="21" t="str">
        <f>E19</f>
        <v xml:space="preserve"> </v>
      </c>
      <c r="G95" s="26"/>
      <c r="H95" s="26"/>
      <c r="I95" s="23" t="s">
        <v>24</v>
      </c>
      <c r="J95" s="24" t="str">
        <f>E25</f>
        <v>Ing. arch. Rudolf Melčak, SKA</v>
      </c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 x14ac:dyDescent="0.2">
      <c r="A96" s="26"/>
      <c r="B96" s="27"/>
      <c r="C96" s="23" t="s">
        <v>23</v>
      </c>
      <c r="D96" s="26"/>
      <c r="E96" s="26"/>
      <c r="F96" s="21" t="str">
        <f>IF(E22="","",E22)</f>
        <v xml:space="preserve"> </v>
      </c>
      <c r="G96" s="26"/>
      <c r="H96" s="26"/>
      <c r="I96" s="23" t="s">
        <v>27</v>
      </c>
      <c r="J96" s="24" t="str">
        <f>E28</f>
        <v>Rosoft s.r.o.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 x14ac:dyDescent="0.2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 x14ac:dyDescent="0.2">
      <c r="A98" s="26"/>
      <c r="B98" s="27"/>
      <c r="C98" s="115" t="s">
        <v>137</v>
      </c>
      <c r="D98" s="107"/>
      <c r="E98" s="107"/>
      <c r="F98" s="107"/>
      <c r="G98" s="107"/>
      <c r="H98" s="107"/>
      <c r="I98" s="107"/>
      <c r="J98" s="116" t="s">
        <v>138</v>
      </c>
      <c r="K98" s="107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 x14ac:dyDescent="0.2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 x14ac:dyDescent="0.2">
      <c r="A100" s="26"/>
      <c r="B100" s="27"/>
      <c r="C100" s="117" t="s">
        <v>139</v>
      </c>
      <c r="D100" s="26"/>
      <c r="E100" s="26"/>
      <c r="F100" s="26"/>
      <c r="G100" s="26"/>
      <c r="H100" s="26"/>
      <c r="I100" s="26"/>
      <c r="J100" s="68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/>
    </row>
    <row r="101" spans="1:47" s="9" customFormat="1" ht="24.95" customHeight="1" x14ac:dyDescent="0.2">
      <c r="B101" s="118"/>
      <c r="D101" s="119" t="s">
        <v>221</v>
      </c>
      <c r="E101" s="120"/>
      <c r="F101" s="120"/>
      <c r="G101" s="120"/>
      <c r="H101" s="120"/>
      <c r="I101" s="120"/>
      <c r="J101" s="121"/>
      <c r="L101" s="118"/>
    </row>
    <row r="102" spans="1:47" s="10" customFormat="1" ht="19.899999999999999" customHeight="1" x14ac:dyDescent="0.2">
      <c r="B102" s="122"/>
      <c r="D102" s="123" t="s">
        <v>371</v>
      </c>
      <c r="E102" s="124"/>
      <c r="F102" s="124"/>
      <c r="G102" s="124"/>
      <c r="H102" s="124"/>
      <c r="I102" s="124"/>
      <c r="J102" s="125"/>
      <c r="L102" s="122"/>
    </row>
    <row r="103" spans="1:47" s="10" customFormat="1" ht="19.899999999999999" customHeight="1" x14ac:dyDescent="0.2">
      <c r="B103" s="122"/>
      <c r="D103" s="123" t="s">
        <v>225</v>
      </c>
      <c r="E103" s="124"/>
      <c r="F103" s="124"/>
      <c r="G103" s="124"/>
      <c r="H103" s="124"/>
      <c r="I103" s="124"/>
      <c r="J103" s="125"/>
      <c r="L103" s="122"/>
    </row>
    <row r="104" spans="1:47" s="2" customFormat="1" ht="21.75" customHeight="1" x14ac:dyDescent="0.2">
      <c r="A104" s="26"/>
      <c r="B104" s="27"/>
      <c r="C104" s="26"/>
      <c r="D104" s="26"/>
      <c r="E104" s="26"/>
      <c r="F104" s="26"/>
      <c r="G104" s="26"/>
      <c r="H104" s="26"/>
      <c r="I104" s="26"/>
      <c r="J104" s="26"/>
      <c r="K104" s="26"/>
      <c r="L104" s="39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47" s="2" customFormat="1" ht="6.95" customHeight="1" x14ac:dyDescent="0.2">
      <c r="A105" s="26"/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9" spans="1:47" s="2" customFormat="1" ht="6.95" customHeight="1" x14ac:dyDescent="0.2">
      <c r="A109" s="26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47" s="2" customFormat="1" ht="24.95" customHeight="1" x14ac:dyDescent="0.2">
      <c r="A110" s="26"/>
      <c r="B110" s="27"/>
      <c r="C110" s="18" t="s">
        <v>146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47" s="2" customFormat="1" ht="6.95" customHeight="1" x14ac:dyDescent="0.2">
      <c r="A111" s="26"/>
      <c r="B111" s="27"/>
      <c r="C111" s="26"/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47" s="2" customFormat="1" ht="12" customHeight="1" x14ac:dyDescent="0.2">
      <c r="A112" s="26"/>
      <c r="B112" s="27"/>
      <c r="C112" s="23" t="s">
        <v>13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3" s="2" customFormat="1" ht="16.5" customHeight="1" x14ac:dyDescent="0.2">
      <c r="A113" s="26"/>
      <c r="B113" s="27"/>
      <c r="C113" s="26"/>
      <c r="D113" s="26"/>
      <c r="E113" s="612" t="str">
        <f>E7</f>
        <v>SOŠ PZ Pezinok, rekonštrukcia ubytovne A a B</v>
      </c>
      <c r="F113" s="613"/>
      <c r="G113" s="613"/>
      <c r="H113" s="613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3" s="1" customFormat="1" ht="12" customHeight="1" x14ac:dyDescent="0.2">
      <c r="B114" s="17"/>
      <c r="C114" s="23" t="s">
        <v>130</v>
      </c>
      <c r="L114" s="17"/>
    </row>
    <row r="115" spans="1:63" s="1" customFormat="1" ht="16.5" customHeight="1" x14ac:dyDescent="0.2">
      <c r="B115" s="17"/>
      <c r="E115" s="612" t="s">
        <v>131</v>
      </c>
      <c r="F115" s="594"/>
      <c r="G115" s="594"/>
      <c r="H115" s="594"/>
      <c r="L115" s="17"/>
    </row>
    <row r="116" spans="1:63" s="1" customFormat="1" ht="12" customHeight="1" x14ac:dyDescent="0.2">
      <c r="B116" s="17"/>
      <c r="C116" s="23" t="s">
        <v>132</v>
      </c>
      <c r="L116" s="17"/>
    </row>
    <row r="117" spans="1:63" s="2" customFormat="1" ht="16.5" customHeight="1" x14ac:dyDescent="0.2">
      <c r="A117" s="26"/>
      <c r="B117" s="27"/>
      <c r="C117" s="26"/>
      <c r="D117" s="26"/>
      <c r="E117" s="614" t="s">
        <v>133</v>
      </c>
      <c r="F117" s="615"/>
      <c r="G117" s="615"/>
      <c r="H117" s="615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3" s="2" customFormat="1" ht="12" customHeight="1" x14ac:dyDescent="0.2">
      <c r="A118" s="26"/>
      <c r="B118" s="27"/>
      <c r="C118" s="23" t="s">
        <v>134</v>
      </c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3" s="2" customFormat="1" ht="16.5" customHeight="1" x14ac:dyDescent="0.2">
      <c r="A119" s="26"/>
      <c r="B119" s="27"/>
      <c r="C119" s="26"/>
      <c r="D119" s="26"/>
      <c r="E119" s="583" t="str">
        <f>E13</f>
        <v xml:space="preserve">01.1.3 - Výmena otvorových konštrukcií </v>
      </c>
      <c r="F119" s="615"/>
      <c r="G119" s="615"/>
      <c r="H119" s="615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3" s="2" customFormat="1" ht="6.95" customHeight="1" x14ac:dyDescent="0.2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3" s="2" customFormat="1" ht="12" customHeight="1" x14ac:dyDescent="0.2">
      <c r="A121" s="26"/>
      <c r="B121" s="27"/>
      <c r="C121" s="23" t="s">
        <v>16</v>
      </c>
      <c r="D121" s="26"/>
      <c r="E121" s="26"/>
      <c r="F121" s="21" t="str">
        <f>F16</f>
        <v>Pezinok</v>
      </c>
      <c r="G121" s="26"/>
      <c r="H121" s="26"/>
      <c r="I121" s="23" t="s">
        <v>18</v>
      </c>
      <c r="J121" s="52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3" s="2" customFormat="1" ht="6.95" customHeight="1" x14ac:dyDescent="0.2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3" s="2" customFormat="1" ht="25.7" customHeight="1" x14ac:dyDescent="0.2">
      <c r="A123" s="26"/>
      <c r="B123" s="27"/>
      <c r="C123" s="23" t="s">
        <v>19</v>
      </c>
      <c r="D123" s="26"/>
      <c r="E123" s="26"/>
      <c r="F123" s="21" t="str">
        <f>E19</f>
        <v xml:space="preserve"> </v>
      </c>
      <c r="G123" s="26"/>
      <c r="H123" s="26"/>
      <c r="I123" s="23" t="s">
        <v>24</v>
      </c>
      <c r="J123" s="24" t="str">
        <f>E25</f>
        <v>Ing. arch. Rudolf Melčak, SKA</v>
      </c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3" s="2" customFormat="1" ht="15.2" customHeight="1" x14ac:dyDescent="0.2">
      <c r="A124" s="26"/>
      <c r="B124" s="27"/>
      <c r="C124" s="23" t="s">
        <v>23</v>
      </c>
      <c r="D124" s="26"/>
      <c r="E124" s="26"/>
      <c r="F124" s="21" t="str">
        <f>IF(E22="","",E22)</f>
        <v xml:space="preserve"> </v>
      </c>
      <c r="G124" s="26"/>
      <c r="H124" s="26"/>
      <c r="I124" s="23" t="s">
        <v>27</v>
      </c>
      <c r="J124" s="24" t="str">
        <f>E28</f>
        <v>Rosoft s.r.o.</v>
      </c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63" s="2" customFormat="1" ht="10.35" customHeight="1" x14ac:dyDescent="0.2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63" s="11" customFormat="1" ht="29.25" customHeight="1" x14ac:dyDescent="0.2">
      <c r="A126" s="126"/>
      <c r="B126" s="127"/>
      <c r="C126" s="128" t="s">
        <v>147</v>
      </c>
      <c r="D126" s="129" t="s">
        <v>55</v>
      </c>
      <c r="E126" s="129" t="s">
        <v>51</v>
      </c>
      <c r="F126" s="129" t="s">
        <v>52</v>
      </c>
      <c r="G126" s="129" t="s">
        <v>148</v>
      </c>
      <c r="H126" s="129" t="s">
        <v>149</v>
      </c>
      <c r="I126" s="129" t="s">
        <v>150</v>
      </c>
      <c r="J126" s="130" t="s">
        <v>138</v>
      </c>
      <c r="K126" s="131" t="s">
        <v>151</v>
      </c>
      <c r="L126" s="132"/>
      <c r="M126" s="59"/>
      <c r="N126" s="60"/>
      <c r="O126" s="60"/>
      <c r="P126" s="60"/>
      <c r="Q126" s="60"/>
      <c r="R126" s="60"/>
      <c r="S126" s="60"/>
      <c r="T126" s="61"/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6"/>
    </row>
    <row r="127" spans="1:63" s="2" customFormat="1" ht="22.9" customHeight="1" x14ac:dyDescent="0.25">
      <c r="A127" s="26"/>
      <c r="B127" s="27"/>
      <c r="C127" s="66" t="s">
        <v>139</v>
      </c>
      <c r="D127" s="26"/>
      <c r="E127" s="26"/>
      <c r="F127" s="26"/>
      <c r="G127" s="26"/>
      <c r="H127" s="26"/>
      <c r="I127" s="26"/>
      <c r="J127" s="133"/>
      <c r="K127" s="26"/>
      <c r="L127" s="27"/>
      <c r="M127" s="62"/>
      <c r="N127" s="53"/>
      <c r="O127" s="63"/>
      <c r="P127" s="134"/>
      <c r="Q127" s="63"/>
      <c r="R127" s="134"/>
      <c r="S127" s="63"/>
      <c r="T127" s="135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T127" s="14"/>
      <c r="AU127" s="14"/>
      <c r="BK127" s="136"/>
    </row>
    <row r="128" spans="1:63" s="12" customFormat="1" ht="25.9" customHeight="1" x14ac:dyDescent="0.2">
      <c r="B128" s="137"/>
      <c r="D128" s="138" t="s">
        <v>69</v>
      </c>
      <c r="E128" s="139" t="s">
        <v>255</v>
      </c>
      <c r="F128" s="139" t="s">
        <v>256</v>
      </c>
      <c r="J128" s="140"/>
      <c r="L128" s="137"/>
      <c r="M128" s="141"/>
      <c r="N128" s="142"/>
      <c r="O128" s="142"/>
      <c r="P128" s="143"/>
      <c r="Q128" s="142"/>
      <c r="R128" s="143"/>
      <c r="S128" s="142"/>
      <c r="T128" s="144"/>
      <c r="AR128" s="138"/>
      <c r="AT128" s="145"/>
      <c r="AU128" s="145"/>
      <c r="AY128" s="138"/>
      <c r="BK128" s="146"/>
    </row>
    <row r="129" spans="1:65" s="12" customFormat="1" ht="22.9" customHeight="1" x14ac:dyDescent="0.2">
      <c r="B129" s="137"/>
      <c r="D129" s="138" t="s">
        <v>69</v>
      </c>
      <c r="E129" s="147" t="s">
        <v>372</v>
      </c>
      <c r="F129" s="147" t="s">
        <v>373</v>
      </c>
      <c r="J129" s="148"/>
      <c r="L129" s="137"/>
      <c r="M129" s="141"/>
      <c r="N129" s="142"/>
      <c r="O129" s="142"/>
      <c r="P129" s="143"/>
      <c r="Q129" s="142"/>
      <c r="R129" s="143"/>
      <c r="S129" s="142"/>
      <c r="T129" s="144"/>
      <c r="AR129" s="138"/>
      <c r="AT129" s="145"/>
      <c r="AU129" s="145"/>
      <c r="AY129" s="138"/>
      <c r="BK129" s="146"/>
    </row>
    <row r="130" spans="1:65" s="2" customFormat="1" ht="66.75" customHeight="1" x14ac:dyDescent="0.2">
      <c r="A130" s="26"/>
      <c r="B130" s="149"/>
      <c r="C130" s="150" t="s">
        <v>77</v>
      </c>
      <c r="D130" s="150" t="s">
        <v>162</v>
      </c>
      <c r="E130" s="151" t="s">
        <v>374</v>
      </c>
      <c r="F130" s="152" t="s">
        <v>1767</v>
      </c>
      <c r="G130" s="153" t="s">
        <v>266</v>
      </c>
      <c r="H130" s="154">
        <v>34</v>
      </c>
      <c r="I130" s="155"/>
      <c r="J130" s="155"/>
      <c r="K130" s="156"/>
      <c r="L130" s="230"/>
      <c r="M130" s="179"/>
      <c r="N130" s="181"/>
      <c r="O130" s="182"/>
      <c r="P130" s="182"/>
      <c r="Q130" s="182"/>
      <c r="R130" s="182"/>
      <c r="S130" s="182"/>
      <c r="T130" s="183"/>
      <c r="U130" s="180"/>
      <c r="V130" s="225"/>
      <c r="W130" s="26"/>
      <c r="X130" s="26"/>
      <c r="Y130" s="26"/>
      <c r="Z130" s="26"/>
      <c r="AA130" s="26"/>
      <c r="AB130" s="26"/>
      <c r="AC130" s="26"/>
      <c r="AD130" s="26"/>
      <c r="AE130" s="26"/>
      <c r="AR130" s="161"/>
      <c r="AT130" s="161"/>
      <c r="AU130" s="161"/>
      <c r="AY130" s="14"/>
      <c r="BE130" s="162"/>
      <c r="BF130" s="162"/>
      <c r="BG130" s="162"/>
      <c r="BH130" s="162"/>
      <c r="BI130" s="162"/>
      <c r="BJ130" s="14"/>
      <c r="BK130" s="162"/>
      <c r="BL130" s="14"/>
      <c r="BM130" s="161"/>
    </row>
    <row r="131" spans="1:65" s="2" customFormat="1" ht="66.75" customHeight="1" x14ac:dyDescent="0.2">
      <c r="A131" s="26"/>
      <c r="B131" s="149"/>
      <c r="C131" s="150" t="s">
        <v>82</v>
      </c>
      <c r="D131" s="150" t="s">
        <v>162</v>
      </c>
      <c r="E131" s="151" t="s">
        <v>375</v>
      </c>
      <c r="F131" s="152" t="s">
        <v>1765</v>
      </c>
      <c r="G131" s="153" t="s">
        <v>266</v>
      </c>
      <c r="H131" s="154">
        <v>34</v>
      </c>
      <c r="I131" s="155"/>
      <c r="J131" s="155"/>
      <c r="K131" s="156"/>
      <c r="L131" s="27"/>
      <c r="M131" s="157"/>
      <c r="N131" s="158"/>
      <c r="O131" s="159"/>
      <c r="P131" s="159"/>
      <c r="Q131" s="159"/>
      <c r="R131" s="159"/>
      <c r="S131" s="159"/>
      <c r="T131" s="160"/>
      <c r="U131" s="26"/>
      <c r="V131" s="225"/>
      <c r="W131" s="26"/>
      <c r="X131" s="26"/>
      <c r="Y131" s="26"/>
      <c r="Z131" s="26"/>
      <c r="AA131" s="26"/>
      <c r="AB131" s="26"/>
      <c r="AC131" s="26"/>
      <c r="AD131" s="26"/>
      <c r="AE131" s="26"/>
      <c r="AR131" s="161"/>
      <c r="AT131" s="161"/>
      <c r="AU131" s="161"/>
      <c r="AY131" s="14"/>
      <c r="BE131" s="162"/>
      <c r="BF131" s="162"/>
      <c r="BG131" s="162"/>
      <c r="BH131" s="162"/>
      <c r="BI131" s="162"/>
      <c r="BJ131" s="14"/>
      <c r="BK131" s="162"/>
      <c r="BL131" s="14"/>
      <c r="BM131" s="161"/>
    </row>
    <row r="132" spans="1:65" s="2" customFormat="1" ht="66.75" customHeight="1" x14ac:dyDescent="0.2">
      <c r="A132" s="26"/>
      <c r="B132" s="149"/>
      <c r="C132" s="150" t="s">
        <v>87</v>
      </c>
      <c r="D132" s="150" t="s">
        <v>162</v>
      </c>
      <c r="E132" s="151" t="s">
        <v>376</v>
      </c>
      <c r="F132" s="152" t="s">
        <v>1766</v>
      </c>
      <c r="G132" s="153" t="s">
        <v>266</v>
      </c>
      <c r="H132" s="154">
        <v>1</v>
      </c>
      <c r="I132" s="155"/>
      <c r="J132" s="155"/>
      <c r="K132" s="156"/>
      <c r="L132" s="27"/>
      <c r="M132" s="157"/>
      <c r="N132" s="158"/>
      <c r="O132" s="159"/>
      <c r="P132" s="159"/>
      <c r="Q132" s="159"/>
      <c r="R132" s="159"/>
      <c r="S132" s="159"/>
      <c r="T132" s="160"/>
      <c r="U132" s="26"/>
      <c r="V132" s="225"/>
      <c r="W132" s="26"/>
      <c r="X132" s="26"/>
      <c r="Y132" s="26"/>
      <c r="Z132" s="26"/>
      <c r="AA132" s="26"/>
      <c r="AB132" s="26"/>
      <c r="AC132" s="26"/>
      <c r="AD132" s="26"/>
      <c r="AE132" s="26"/>
      <c r="AR132" s="161"/>
      <c r="AT132" s="161"/>
      <c r="AU132" s="161"/>
      <c r="AY132" s="14"/>
      <c r="BE132" s="162"/>
      <c r="BF132" s="162"/>
      <c r="BG132" s="162"/>
      <c r="BH132" s="162"/>
      <c r="BI132" s="162"/>
      <c r="BJ132" s="14"/>
      <c r="BK132" s="162"/>
      <c r="BL132" s="14"/>
      <c r="BM132" s="161"/>
    </row>
    <row r="133" spans="1:65" s="2" customFormat="1" ht="66.75" customHeight="1" x14ac:dyDescent="0.2">
      <c r="A133" s="26"/>
      <c r="B133" s="149"/>
      <c r="C133" s="150" t="s">
        <v>118</v>
      </c>
      <c r="D133" s="150" t="s">
        <v>162</v>
      </c>
      <c r="E133" s="151" t="s">
        <v>377</v>
      </c>
      <c r="F133" s="461" t="s">
        <v>3373</v>
      </c>
      <c r="G133" s="153" t="s">
        <v>266</v>
      </c>
      <c r="H133" s="154">
        <v>2</v>
      </c>
      <c r="I133" s="155"/>
      <c r="J133" s="155"/>
      <c r="K133" s="156"/>
      <c r="L133" s="27"/>
      <c r="M133" s="157"/>
      <c r="N133" s="158"/>
      <c r="O133" s="159"/>
      <c r="P133" s="159"/>
      <c r="Q133" s="159"/>
      <c r="R133" s="159"/>
      <c r="S133" s="159"/>
      <c r="T133" s="160"/>
      <c r="U133" s="26"/>
      <c r="V133" s="225"/>
      <c r="W133" s="26"/>
      <c r="X133" s="26"/>
      <c r="Y133" s="26"/>
      <c r="Z133" s="26"/>
      <c r="AA133" s="26"/>
      <c r="AB133" s="26"/>
      <c r="AC133" s="26"/>
      <c r="AD133" s="26"/>
      <c r="AE133" s="26"/>
      <c r="AR133" s="161"/>
      <c r="AT133" s="161"/>
      <c r="AU133" s="161"/>
      <c r="AY133" s="14"/>
      <c r="BE133" s="162"/>
      <c r="BF133" s="162"/>
      <c r="BG133" s="162"/>
      <c r="BH133" s="162"/>
      <c r="BI133" s="162"/>
      <c r="BJ133" s="14"/>
      <c r="BK133" s="162"/>
      <c r="BL133" s="14"/>
      <c r="BM133" s="161"/>
    </row>
    <row r="134" spans="1:65" s="2" customFormat="1" ht="66.75" customHeight="1" x14ac:dyDescent="0.2">
      <c r="A134" s="26"/>
      <c r="B134" s="149"/>
      <c r="C134" s="150" t="s">
        <v>172</v>
      </c>
      <c r="D134" s="150" t="s">
        <v>162</v>
      </c>
      <c r="E134" s="151" t="s">
        <v>378</v>
      </c>
      <c r="F134" s="461" t="s">
        <v>3374</v>
      </c>
      <c r="G134" s="153" t="s">
        <v>266</v>
      </c>
      <c r="H134" s="154">
        <v>5</v>
      </c>
      <c r="I134" s="155"/>
      <c r="J134" s="155"/>
      <c r="K134" s="156"/>
      <c r="L134" s="27"/>
      <c r="M134" s="157"/>
      <c r="N134" s="158"/>
      <c r="O134" s="159"/>
      <c r="P134" s="159"/>
      <c r="Q134" s="159"/>
      <c r="R134" s="159"/>
      <c r="S134" s="159"/>
      <c r="T134" s="160"/>
      <c r="U134" s="26"/>
      <c r="V134" s="225"/>
      <c r="W134" s="26"/>
      <c r="X134" s="26"/>
      <c r="Y134" s="26"/>
      <c r="Z134" s="26"/>
      <c r="AA134" s="26"/>
      <c r="AB134" s="26"/>
      <c r="AC134" s="26"/>
      <c r="AD134" s="26"/>
      <c r="AE134" s="26"/>
      <c r="AR134" s="161"/>
      <c r="AT134" s="161"/>
      <c r="AU134" s="161"/>
      <c r="AY134" s="14"/>
      <c r="BE134" s="162"/>
      <c r="BF134" s="162"/>
      <c r="BG134" s="162"/>
      <c r="BH134" s="162"/>
      <c r="BI134" s="162"/>
      <c r="BJ134" s="14"/>
      <c r="BK134" s="162"/>
      <c r="BL134" s="14"/>
      <c r="BM134" s="161"/>
    </row>
    <row r="135" spans="1:65" s="2" customFormat="1" ht="66.75" customHeight="1" x14ac:dyDescent="0.2">
      <c r="A135" s="26"/>
      <c r="B135" s="149"/>
      <c r="C135" s="150" t="s">
        <v>165</v>
      </c>
      <c r="D135" s="150" t="s">
        <v>162</v>
      </c>
      <c r="E135" s="151" t="s">
        <v>379</v>
      </c>
      <c r="F135" s="461" t="s">
        <v>3375</v>
      </c>
      <c r="G135" s="153" t="s">
        <v>266</v>
      </c>
      <c r="H135" s="154">
        <v>1</v>
      </c>
      <c r="I135" s="155"/>
      <c r="J135" s="155"/>
      <c r="K135" s="156"/>
      <c r="L135" s="230"/>
      <c r="M135" s="231"/>
      <c r="N135" s="232"/>
      <c r="O135" s="233"/>
      <c r="P135" s="233"/>
      <c r="Q135" s="233"/>
      <c r="R135" s="233"/>
      <c r="S135" s="233"/>
      <c r="T135" s="234"/>
      <c r="U135" s="225"/>
      <c r="V135" s="225"/>
      <c r="W135" s="225"/>
      <c r="X135" s="225"/>
      <c r="Y135" s="225"/>
      <c r="Z135" s="26"/>
      <c r="AA135" s="26"/>
      <c r="AB135" s="26"/>
      <c r="AC135" s="26"/>
      <c r="AD135" s="26"/>
      <c r="AE135" s="26"/>
      <c r="AR135" s="161"/>
      <c r="AT135" s="161"/>
      <c r="AU135" s="161"/>
      <c r="AY135" s="14"/>
      <c r="BE135" s="162"/>
      <c r="BF135" s="162"/>
      <c r="BG135" s="162"/>
      <c r="BH135" s="162"/>
      <c r="BI135" s="162"/>
      <c r="BJ135" s="14"/>
      <c r="BK135" s="162"/>
      <c r="BL135" s="14"/>
      <c r="BM135" s="161"/>
    </row>
    <row r="136" spans="1:65" s="2" customFormat="1" ht="66.75" customHeight="1" x14ac:dyDescent="0.2">
      <c r="A136" s="26"/>
      <c r="B136" s="149"/>
      <c r="C136" s="150" t="s">
        <v>177</v>
      </c>
      <c r="D136" s="150" t="s">
        <v>162</v>
      </c>
      <c r="E136" s="151" t="s">
        <v>380</v>
      </c>
      <c r="F136" s="461" t="s">
        <v>3376</v>
      </c>
      <c r="G136" s="153" t="s">
        <v>266</v>
      </c>
      <c r="H136" s="154">
        <v>2</v>
      </c>
      <c r="I136" s="155"/>
      <c r="J136" s="155"/>
      <c r="K136" s="156"/>
      <c r="L136" s="230"/>
      <c r="M136" s="231"/>
      <c r="N136" s="232"/>
      <c r="O136" s="233"/>
      <c r="P136" s="233"/>
      <c r="Q136" s="233"/>
      <c r="R136" s="233"/>
      <c r="S136" s="233"/>
      <c r="T136" s="234"/>
      <c r="U136" s="225"/>
      <c r="V136" s="225"/>
      <c r="W136" s="225"/>
      <c r="X136" s="225"/>
      <c r="Y136" s="225"/>
      <c r="Z136" s="26"/>
      <c r="AA136" s="26"/>
      <c r="AB136" s="26"/>
      <c r="AC136" s="26"/>
      <c r="AD136" s="26"/>
      <c r="AE136" s="26"/>
      <c r="AR136" s="161"/>
      <c r="AT136" s="161"/>
      <c r="AU136" s="161"/>
      <c r="AY136" s="14"/>
      <c r="BE136" s="162"/>
      <c r="BF136" s="162"/>
      <c r="BG136" s="162"/>
      <c r="BH136" s="162"/>
      <c r="BI136" s="162"/>
      <c r="BJ136" s="14"/>
      <c r="BK136" s="162"/>
      <c r="BL136" s="14"/>
      <c r="BM136" s="161"/>
    </row>
    <row r="137" spans="1:65" s="2" customFormat="1" ht="66.75" customHeight="1" x14ac:dyDescent="0.2">
      <c r="A137" s="26"/>
      <c r="B137" s="149"/>
      <c r="C137" s="150" t="s">
        <v>180</v>
      </c>
      <c r="D137" s="150" t="s">
        <v>162</v>
      </c>
      <c r="E137" s="151" t="s">
        <v>381</v>
      </c>
      <c r="F137" s="461" t="s">
        <v>3377</v>
      </c>
      <c r="G137" s="153" t="s">
        <v>266</v>
      </c>
      <c r="H137" s="154">
        <v>1</v>
      </c>
      <c r="I137" s="155"/>
      <c r="J137" s="155"/>
      <c r="K137" s="156"/>
      <c r="L137" s="230"/>
      <c r="M137" s="231"/>
      <c r="N137" s="232"/>
      <c r="O137" s="233"/>
      <c r="P137" s="233"/>
      <c r="Q137" s="233"/>
      <c r="R137" s="233"/>
      <c r="S137" s="233"/>
      <c r="T137" s="234"/>
      <c r="U137" s="225"/>
      <c r="V137" s="225"/>
      <c r="W137" s="225"/>
      <c r="X137" s="225"/>
      <c r="Y137" s="225"/>
      <c r="Z137" s="26"/>
      <c r="AA137" s="26"/>
      <c r="AB137" s="26"/>
      <c r="AC137" s="26"/>
      <c r="AD137" s="26"/>
      <c r="AE137" s="26"/>
      <c r="AR137" s="161"/>
      <c r="AT137" s="161"/>
      <c r="AU137" s="161"/>
      <c r="AY137" s="14"/>
      <c r="BE137" s="162"/>
      <c r="BF137" s="162"/>
      <c r="BG137" s="162"/>
      <c r="BH137" s="162"/>
      <c r="BI137" s="162"/>
      <c r="BJ137" s="14"/>
      <c r="BK137" s="162"/>
      <c r="BL137" s="14"/>
      <c r="BM137" s="161"/>
    </row>
    <row r="138" spans="1:65" s="184" customFormat="1" ht="39.75" customHeight="1" x14ac:dyDescent="0.2">
      <c r="A138" s="476"/>
      <c r="B138" s="188"/>
      <c r="C138" s="505" t="s">
        <v>3344</v>
      </c>
      <c r="D138" s="505" t="s">
        <v>162</v>
      </c>
      <c r="E138" s="506"/>
      <c r="F138" s="531" t="s">
        <v>3371</v>
      </c>
      <c r="G138" s="458" t="s">
        <v>3370</v>
      </c>
      <c r="H138" s="459">
        <v>1</v>
      </c>
      <c r="I138" s="460"/>
      <c r="J138" s="460"/>
      <c r="K138" s="192"/>
      <c r="L138" s="230"/>
      <c r="M138" s="231"/>
      <c r="N138" s="232"/>
      <c r="O138" s="233"/>
      <c r="P138" s="233"/>
      <c r="Q138" s="233"/>
      <c r="R138" s="233"/>
      <c r="S138" s="233"/>
      <c r="T138" s="234"/>
      <c r="U138" s="225"/>
      <c r="V138" s="225"/>
      <c r="W138" s="225"/>
      <c r="X138" s="225"/>
      <c r="Y138" s="225"/>
      <c r="Z138" s="476"/>
      <c r="AA138" s="476"/>
      <c r="AB138" s="476"/>
      <c r="AC138" s="476"/>
      <c r="AD138" s="476"/>
      <c r="AE138" s="476"/>
      <c r="AR138" s="197"/>
      <c r="AT138" s="197"/>
      <c r="AU138" s="197"/>
      <c r="AY138" s="185"/>
      <c r="BE138" s="198"/>
      <c r="BF138" s="198"/>
      <c r="BG138" s="198"/>
      <c r="BH138" s="198"/>
      <c r="BI138" s="198"/>
      <c r="BJ138" s="185"/>
      <c r="BK138" s="198"/>
      <c r="BL138" s="185"/>
      <c r="BM138" s="197"/>
    </row>
    <row r="139" spans="1:65" s="184" customFormat="1" ht="96.75" customHeight="1" x14ac:dyDescent="0.2">
      <c r="A139" s="499"/>
      <c r="B139" s="188"/>
      <c r="C139" s="505"/>
      <c r="D139" s="505"/>
      <c r="E139" s="506"/>
      <c r="F139" s="532" t="s">
        <v>3412</v>
      </c>
      <c r="G139" s="458"/>
      <c r="H139" s="459"/>
      <c r="I139" s="460"/>
      <c r="J139" s="460"/>
      <c r="K139" s="192"/>
      <c r="L139" s="230"/>
      <c r="M139" s="231"/>
      <c r="N139" s="232"/>
      <c r="O139" s="233"/>
      <c r="P139" s="233"/>
      <c r="Q139" s="233"/>
      <c r="R139" s="233"/>
      <c r="S139" s="233"/>
      <c r="T139" s="234"/>
      <c r="U139" s="225"/>
      <c r="V139" s="225"/>
      <c r="W139" s="225"/>
      <c r="X139" s="225"/>
      <c r="Y139" s="225"/>
      <c r="Z139" s="499"/>
      <c r="AA139" s="499"/>
      <c r="AB139" s="499"/>
      <c r="AC139" s="499"/>
      <c r="AD139" s="499"/>
      <c r="AE139" s="499"/>
      <c r="AR139" s="197"/>
      <c r="AT139" s="197"/>
      <c r="AU139" s="197"/>
      <c r="AY139" s="185"/>
      <c r="BE139" s="198"/>
      <c r="BF139" s="198"/>
      <c r="BG139" s="198"/>
      <c r="BH139" s="198"/>
      <c r="BI139" s="198"/>
      <c r="BJ139" s="185"/>
      <c r="BK139" s="198"/>
      <c r="BL139" s="185"/>
      <c r="BM139" s="197"/>
    </row>
    <row r="140" spans="1:65" s="2" customFormat="1" ht="61.5" customHeight="1" x14ac:dyDescent="0.2">
      <c r="A140" s="26"/>
      <c r="B140" s="149"/>
      <c r="C140" s="150" t="s">
        <v>183</v>
      </c>
      <c r="D140" s="150" t="s">
        <v>162</v>
      </c>
      <c r="E140" s="151" t="s">
        <v>382</v>
      </c>
      <c r="F140" s="461" t="s">
        <v>3378</v>
      </c>
      <c r="G140" s="153" t="s">
        <v>266</v>
      </c>
      <c r="H140" s="154">
        <v>2</v>
      </c>
      <c r="I140" s="155"/>
      <c r="J140" s="155"/>
      <c r="K140" s="156"/>
      <c r="L140" s="391"/>
      <c r="M140" s="231"/>
      <c r="N140" s="232"/>
      <c r="O140" s="233"/>
      <c r="P140" s="233"/>
      <c r="Q140" s="233"/>
      <c r="R140" s="233"/>
      <c r="S140" s="233"/>
      <c r="T140" s="234"/>
      <c r="U140" s="225"/>
      <c r="V140" s="225"/>
      <c r="W140" s="225"/>
      <c r="X140" s="225"/>
      <c r="Y140" s="225"/>
      <c r="Z140" s="26"/>
      <c r="AA140" s="26"/>
      <c r="AB140" s="26"/>
      <c r="AC140" s="26"/>
      <c r="AD140" s="26"/>
      <c r="AE140" s="26"/>
      <c r="AR140" s="161"/>
      <c r="AT140" s="161"/>
      <c r="AU140" s="161"/>
      <c r="AY140" s="14"/>
      <c r="BE140" s="162"/>
      <c r="BF140" s="162"/>
      <c r="BG140" s="162"/>
      <c r="BH140" s="162"/>
      <c r="BI140" s="162"/>
      <c r="BJ140" s="14"/>
      <c r="BK140" s="162"/>
      <c r="BL140" s="14"/>
      <c r="BM140" s="161"/>
    </row>
    <row r="141" spans="1:65" s="2" customFormat="1" ht="61.5" customHeight="1" x14ac:dyDescent="0.2">
      <c r="A141" s="26"/>
      <c r="B141" s="149"/>
      <c r="C141" s="150" t="s">
        <v>186</v>
      </c>
      <c r="D141" s="150" t="s">
        <v>162</v>
      </c>
      <c r="E141" s="151" t="s">
        <v>383</v>
      </c>
      <c r="F141" s="461" t="s">
        <v>3379</v>
      </c>
      <c r="G141" s="153" t="s">
        <v>266</v>
      </c>
      <c r="H141" s="154">
        <v>2</v>
      </c>
      <c r="I141" s="155"/>
      <c r="J141" s="155"/>
      <c r="K141" s="156"/>
      <c r="L141" s="391"/>
      <c r="M141" s="231"/>
      <c r="N141" s="232"/>
      <c r="O141" s="233"/>
      <c r="P141" s="233"/>
      <c r="Q141" s="233"/>
      <c r="R141" s="233"/>
      <c r="S141" s="233"/>
      <c r="T141" s="234"/>
      <c r="U141" s="225"/>
      <c r="V141" s="225"/>
      <c r="W141" s="225"/>
      <c r="X141" s="225"/>
      <c r="Y141" s="225"/>
      <c r="Z141" s="26"/>
      <c r="AA141" s="26"/>
      <c r="AB141" s="26"/>
      <c r="AC141" s="26"/>
      <c r="AD141" s="26"/>
      <c r="AE141" s="26"/>
      <c r="AR141" s="161"/>
      <c r="AT141" s="161"/>
      <c r="AU141" s="161"/>
      <c r="AY141" s="14"/>
      <c r="BE141" s="162"/>
      <c r="BF141" s="162"/>
      <c r="BG141" s="162"/>
      <c r="BH141" s="162"/>
      <c r="BI141" s="162"/>
      <c r="BJ141" s="14"/>
      <c r="BK141" s="162"/>
      <c r="BL141" s="14"/>
      <c r="BM141" s="161"/>
    </row>
    <row r="142" spans="1:65" s="2" customFormat="1" ht="66.75" customHeight="1" x14ac:dyDescent="0.2">
      <c r="A142" s="26"/>
      <c r="B142" s="149"/>
      <c r="C142" s="150" t="s">
        <v>189</v>
      </c>
      <c r="D142" s="150" t="s">
        <v>162</v>
      </c>
      <c r="E142" s="151" t="s">
        <v>384</v>
      </c>
      <c r="F142" s="152" t="s">
        <v>1842</v>
      </c>
      <c r="G142" s="153" t="s">
        <v>266</v>
      </c>
      <c r="H142" s="154">
        <v>3</v>
      </c>
      <c r="I142" s="155"/>
      <c r="J142" s="155"/>
      <c r="K142" s="156"/>
      <c r="L142" s="230"/>
      <c r="M142" s="231"/>
      <c r="N142" s="232"/>
      <c r="O142" s="233"/>
      <c r="P142" s="233"/>
      <c r="Q142" s="233"/>
      <c r="R142" s="233"/>
      <c r="S142" s="233"/>
      <c r="T142" s="234"/>
      <c r="U142" s="225"/>
      <c r="V142" s="225"/>
      <c r="W142" s="225"/>
      <c r="X142" s="225"/>
      <c r="Y142" s="225"/>
      <c r="Z142" s="26"/>
      <c r="AA142" s="26"/>
      <c r="AB142" s="26"/>
      <c r="AC142" s="26"/>
      <c r="AD142" s="26"/>
      <c r="AE142" s="26"/>
      <c r="AR142" s="161"/>
      <c r="AT142" s="161"/>
      <c r="AU142" s="161"/>
      <c r="AY142" s="14"/>
      <c r="BE142" s="162"/>
      <c r="BF142" s="162"/>
      <c r="BG142" s="162"/>
      <c r="BH142" s="162"/>
      <c r="BI142" s="162"/>
      <c r="BJ142" s="14"/>
      <c r="BK142" s="162"/>
      <c r="BL142" s="14"/>
      <c r="BM142" s="161"/>
    </row>
    <row r="143" spans="1:65" s="2" customFormat="1" ht="24.2" customHeight="1" x14ac:dyDescent="0.2">
      <c r="A143" s="26"/>
      <c r="B143" s="149"/>
      <c r="C143" s="150" t="s">
        <v>192</v>
      </c>
      <c r="D143" s="150" t="s">
        <v>162</v>
      </c>
      <c r="E143" s="151" t="s">
        <v>385</v>
      </c>
      <c r="F143" s="152" t="s">
        <v>386</v>
      </c>
      <c r="G143" s="153" t="s">
        <v>304</v>
      </c>
      <c r="H143" s="154"/>
      <c r="I143" s="155">
        <v>0.8</v>
      </c>
      <c r="J143" s="155"/>
      <c r="K143" s="156"/>
      <c r="L143" s="27"/>
      <c r="M143" s="157"/>
      <c r="N143" s="158"/>
      <c r="O143" s="159"/>
      <c r="P143" s="159"/>
      <c r="Q143" s="159"/>
      <c r="R143" s="159"/>
      <c r="S143" s="159"/>
      <c r="T143" s="160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/>
      <c r="AT143" s="161"/>
      <c r="AU143" s="161"/>
      <c r="AY143" s="14"/>
      <c r="BE143" s="162"/>
      <c r="BF143" s="162"/>
      <c r="BG143" s="162"/>
      <c r="BH143" s="162"/>
      <c r="BI143" s="162"/>
      <c r="BJ143" s="14"/>
      <c r="BK143" s="162"/>
      <c r="BL143" s="14"/>
      <c r="BM143" s="161"/>
    </row>
    <row r="144" spans="1:65" s="12" customFormat="1" ht="22.9" customHeight="1" x14ac:dyDescent="0.2">
      <c r="B144" s="137"/>
      <c r="D144" s="138" t="s">
        <v>69</v>
      </c>
      <c r="E144" s="147" t="s">
        <v>356</v>
      </c>
      <c r="F144" s="147" t="s">
        <v>357</v>
      </c>
      <c r="J144" s="148"/>
      <c r="L144" s="137"/>
      <c r="M144" s="141"/>
      <c r="N144" s="142"/>
      <c r="O144" s="142"/>
      <c r="P144" s="143"/>
      <c r="Q144" s="142"/>
      <c r="R144" s="143"/>
      <c r="S144" s="142"/>
      <c r="T144" s="144"/>
      <c r="AR144" s="138"/>
      <c r="AT144" s="145"/>
      <c r="AU144" s="145"/>
      <c r="AY144" s="138"/>
      <c r="BK144" s="146"/>
    </row>
    <row r="145" spans="1:65" s="2" customFormat="1" ht="66.75" customHeight="1" x14ac:dyDescent="0.2">
      <c r="A145" s="26"/>
      <c r="B145" s="149"/>
      <c r="C145" s="150" t="s">
        <v>196</v>
      </c>
      <c r="D145" s="150" t="s">
        <v>162</v>
      </c>
      <c r="E145" s="151" t="s">
        <v>387</v>
      </c>
      <c r="F145" s="152" t="s">
        <v>388</v>
      </c>
      <c r="G145" s="153" t="s">
        <v>266</v>
      </c>
      <c r="H145" s="154">
        <v>1</v>
      </c>
      <c r="I145" s="155"/>
      <c r="J145" s="155"/>
      <c r="K145" s="156"/>
      <c r="L145" s="27"/>
      <c r="M145" s="157"/>
      <c r="N145" s="158"/>
      <c r="O145" s="159"/>
      <c r="P145" s="159"/>
      <c r="Q145" s="159"/>
      <c r="R145" s="159"/>
      <c r="S145" s="159"/>
      <c r="T145" s="160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/>
      <c r="AT145" s="161"/>
      <c r="AU145" s="161"/>
      <c r="AY145" s="14"/>
      <c r="BE145" s="162"/>
      <c r="BF145" s="162"/>
      <c r="BG145" s="162"/>
      <c r="BH145" s="162"/>
      <c r="BI145" s="162"/>
      <c r="BJ145" s="14"/>
      <c r="BK145" s="162"/>
      <c r="BL145" s="14"/>
      <c r="BM145" s="161"/>
    </row>
    <row r="146" spans="1:65" s="2" customFormat="1" ht="66.75" customHeight="1" x14ac:dyDescent="0.2">
      <c r="A146" s="26"/>
      <c r="B146" s="149"/>
      <c r="C146" s="150" t="s">
        <v>199</v>
      </c>
      <c r="D146" s="150" t="s">
        <v>162</v>
      </c>
      <c r="E146" s="151" t="s">
        <v>389</v>
      </c>
      <c r="F146" s="152" t="s">
        <v>390</v>
      </c>
      <c r="G146" s="153" t="s">
        <v>266</v>
      </c>
      <c r="H146" s="154">
        <v>1</v>
      </c>
      <c r="I146" s="155"/>
      <c r="J146" s="155"/>
      <c r="K146" s="156"/>
      <c r="L146" s="27"/>
      <c r="M146" s="157"/>
      <c r="N146" s="158"/>
      <c r="O146" s="159"/>
      <c r="P146" s="159"/>
      <c r="Q146" s="159"/>
      <c r="R146" s="159"/>
      <c r="S146" s="159"/>
      <c r="T146" s="160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/>
      <c r="AT146" s="161"/>
      <c r="AU146" s="161"/>
      <c r="AY146" s="14"/>
      <c r="BE146" s="162"/>
      <c r="BF146" s="162"/>
      <c r="BG146" s="162"/>
      <c r="BH146" s="162"/>
      <c r="BI146" s="162"/>
      <c r="BJ146" s="14"/>
      <c r="BK146" s="162"/>
      <c r="BL146" s="14"/>
      <c r="BM146" s="161"/>
    </row>
    <row r="147" spans="1:65" s="2" customFormat="1" ht="24.2" customHeight="1" x14ac:dyDescent="0.2">
      <c r="A147" s="26"/>
      <c r="B147" s="149"/>
      <c r="C147" s="150" t="s">
        <v>202</v>
      </c>
      <c r="D147" s="150" t="s">
        <v>162</v>
      </c>
      <c r="E147" s="151" t="s">
        <v>368</v>
      </c>
      <c r="F147" s="152" t="s">
        <v>369</v>
      </c>
      <c r="G147" s="153" t="s">
        <v>304</v>
      </c>
      <c r="H147" s="154"/>
      <c r="I147" s="155">
        <v>1.1000000000000001</v>
      </c>
      <c r="J147" s="155"/>
      <c r="K147" s="156"/>
      <c r="L147" s="27"/>
      <c r="M147" s="163"/>
      <c r="N147" s="164"/>
      <c r="O147" s="165"/>
      <c r="P147" s="165"/>
      <c r="Q147" s="165"/>
      <c r="R147" s="165"/>
      <c r="S147" s="165"/>
      <c r="T147" s="16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1"/>
      <c r="AT147" s="161"/>
      <c r="AU147" s="161"/>
      <c r="AY147" s="14"/>
      <c r="BE147" s="162"/>
      <c r="BF147" s="162"/>
      <c r="BG147" s="162"/>
      <c r="BH147" s="162"/>
      <c r="BI147" s="162"/>
      <c r="BJ147" s="14"/>
      <c r="BK147" s="162"/>
      <c r="BL147" s="14"/>
      <c r="BM147" s="161"/>
    </row>
    <row r="148" spans="1:65" s="2" customFormat="1" ht="6.95" customHeight="1" x14ac:dyDescent="0.2">
      <c r="A148" s="26"/>
      <c r="B148" s="44"/>
      <c r="C148" s="45"/>
      <c r="D148" s="45"/>
      <c r="E148" s="45"/>
      <c r="F148" s="45"/>
      <c r="G148" s="45"/>
      <c r="H148" s="45"/>
      <c r="I148" s="45"/>
      <c r="J148" s="45"/>
      <c r="K148" s="45"/>
      <c r="L148" s="27"/>
      <c r="M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</row>
  </sheetData>
  <autoFilter ref="C126:K147"/>
  <mergeCells count="15">
    <mergeCell ref="E113:H113"/>
    <mergeCell ref="E117:H117"/>
    <mergeCell ref="E115:H115"/>
    <mergeCell ref="E119:H11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90"/>
  <sheetViews>
    <sheetView showGridLines="0" topLeftCell="A4" workbookViewId="0">
      <selection activeCell="I38" sqref="I38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57" width="9.33203125" style="1" hidden="1"/>
    <col min="58" max="58" width="9.6640625" style="1" hidden="1" customWidth="1"/>
    <col min="59" max="59" width="10.5" style="1" hidden="1" customWidth="1"/>
    <col min="60" max="60" width="10.6640625" style="1" hidden="1" customWidth="1"/>
    <col min="61" max="61" width="11.83203125" style="1" hidden="1" customWidth="1"/>
    <col min="62" max="62" width="15.5" style="1" hidden="1" customWidth="1"/>
    <col min="63" max="63" width="12.6640625" style="1" hidden="1" customWidth="1"/>
    <col min="64" max="64" width="14.6640625" style="1" hidden="1" customWidth="1"/>
    <col min="65" max="65" width="12.6640625" style="1" hidden="1" customWidth="1"/>
    <col min="66" max="66" width="9.33203125" hidden="1" customWidth="1"/>
  </cols>
  <sheetData>
    <row r="1" spans="1:46" x14ac:dyDescent="0.2">
      <c r="A1" s="95"/>
    </row>
    <row r="2" spans="1:46" s="1" customFormat="1" ht="36.950000000000003" customHeight="1" x14ac:dyDescent="0.2">
      <c r="L2" s="593" t="s">
        <v>5</v>
      </c>
      <c r="M2" s="594"/>
      <c r="N2" s="594"/>
      <c r="O2" s="594"/>
      <c r="P2" s="594"/>
      <c r="Q2" s="594"/>
      <c r="R2" s="594"/>
      <c r="S2" s="594"/>
      <c r="T2" s="594"/>
      <c r="U2" s="594"/>
      <c r="V2" s="594"/>
      <c r="AT2" s="14" t="s">
        <v>97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customHeight="1" x14ac:dyDescent="0.2">
      <c r="B4" s="17"/>
      <c r="D4" s="18" t="s">
        <v>129</v>
      </c>
      <c r="L4" s="17"/>
      <c r="M4" s="96"/>
      <c r="AT4" s="14"/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13</v>
      </c>
      <c r="L6" s="17"/>
    </row>
    <row r="7" spans="1:46" s="1" customFormat="1" ht="16.5" customHeight="1" x14ac:dyDescent="0.2">
      <c r="B7" s="17"/>
      <c r="E7" s="612" t="str">
        <f>'Rekapitulácia SO 01 Rek. A a B'!K6</f>
        <v>SOŠ PZ Pezinok, rekonštrukcia ubytovne A a B</v>
      </c>
      <c r="F7" s="613"/>
      <c r="G7" s="613"/>
      <c r="H7" s="613"/>
      <c r="L7" s="17"/>
    </row>
    <row r="8" spans="1:46" ht="12.75" x14ac:dyDescent="0.2">
      <c r="B8" s="17"/>
      <c r="D8" s="23" t="s">
        <v>130</v>
      </c>
      <c r="L8" s="17"/>
    </row>
    <row r="9" spans="1:46" s="1" customFormat="1" ht="16.5" customHeight="1" x14ac:dyDescent="0.2">
      <c r="B9" s="17"/>
      <c r="E9" s="612" t="s">
        <v>131</v>
      </c>
      <c r="F9" s="594"/>
      <c r="G9" s="594"/>
      <c r="H9" s="594"/>
      <c r="L9" s="17"/>
    </row>
    <row r="10" spans="1:46" s="1" customFormat="1" ht="12" customHeight="1" x14ac:dyDescent="0.2">
      <c r="B10" s="17"/>
      <c r="D10" s="23" t="s">
        <v>132</v>
      </c>
      <c r="L10" s="17"/>
    </row>
    <row r="11" spans="1:46" s="2" customFormat="1" ht="16.5" customHeight="1" x14ac:dyDescent="0.2">
      <c r="A11" s="26"/>
      <c r="B11" s="27"/>
      <c r="C11" s="26"/>
      <c r="D11" s="26"/>
      <c r="E11" s="614" t="s">
        <v>133</v>
      </c>
      <c r="F11" s="615"/>
      <c r="G11" s="615"/>
      <c r="H11" s="615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134</v>
      </c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 x14ac:dyDescent="0.2">
      <c r="A13" s="26"/>
      <c r="B13" s="27"/>
      <c r="C13" s="26"/>
      <c r="D13" s="26"/>
      <c r="E13" s="583" t="s">
        <v>391</v>
      </c>
      <c r="F13" s="615"/>
      <c r="G13" s="615"/>
      <c r="H13" s="615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x14ac:dyDescent="0.2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 x14ac:dyDescent="0.2">
      <c r="A15" s="26"/>
      <c r="B15" s="27"/>
      <c r="C15" s="26"/>
      <c r="D15" s="23" t="s">
        <v>14</v>
      </c>
      <c r="E15" s="26"/>
      <c r="F15" s="21" t="s">
        <v>1</v>
      </c>
      <c r="G15" s="26"/>
      <c r="H15" s="26"/>
      <c r="I15" s="23" t="s">
        <v>15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 x14ac:dyDescent="0.2">
      <c r="A16" s="26"/>
      <c r="B16" s="27"/>
      <c r="C16" s="26"/>
      <c r="D16" s="23" t="s">
        <v>16</v>
      </c>
      <c r="E16" s="26"/>
      <c r="F16" s="21" t="s">
        <v>17</v>
      </c>
      <c r="G16" s="26"/>
      <c r="H16" s="26"/>
      <c r="I16" s="23" t="s">
        <v>18</v>
      </c>
      <c r="J16" s="52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 x14ac:dyDescent="0.2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 x14ac:dyDescent="0.2">
      <c r="A18" s="26"/>
      <c r="B18" s="27"/>
      <c r="C18" s="26"/>
      <c r="D18" s="23" t="s">
        <v>19</v>
      </c>
      <c r="E18" s="26"/>
      <c r="F18" s="26"/>
      <c r="G18" s="26"/>
      <c r="H18" s="26"/>
      <c r="I18" s="23" t="s">
        <v>20</v>
      </c>
      <c r="J18" s="21" t="str">
        <f>IF('Rekapitulácia SO 01 Rek. A a B'!AN11="","",'Rekapitulácia SO 01 Rek. A a B'!AN11)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 x14ac:dyDescent="0.2">
      <c r="A19" s="26"/>
      <c r="B19" s="27"/>
      <c r="C19" s="26"/>
      <c r="D19" s="26"/>
      <c r="E19" s="21" t="str">
        <f>IF('Rekapitulácia SO 01 Rek. A a B'!E12="","",'Rekapitulácia SO 01 Rek. A a B'!E12)</f>
        <v xml:space="preserve"> </v>
      </c>
      <c r="F19" s="26"/>
      <c r="G19" s="26"/>
      <c r="H19" s="26"/>
      <c r="I19" s="23" t="s">
        <v>22</v>
      </c>
      <c r="J19" s="21" t="str">
        <f>IF('Rekapitulácia SO 01 Rek. A a B'!AN12="","",'Rekapitulácia SO 01 Rek. A a B'!AN12)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 x14ac:dyDescent="0.2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 x14ac:dyDescent="0.2">
      <c r="A21" s="26"/>
      <c r="B21" s="27"/>
      <c r="C21" s="26"/>
      <c r="D21" s="23" t="s">
        <v>23</v>
      </c>
      <c r="E21" s="26"/>
      <c r="F21" s="26"/>
      <c r="G21" s="26"/>
      <c r="H21" s="26"/>
      <c r="I21" s="23" t="s">
        <v>20</v>
      </c>
      <c r="J21" s="21" t="str">
        <f>'Rekapitulácia SO 01 Rek. A a B'!AN14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 x14ac:dyDescent="0.2">
      <c r="A22" s="26"/>
      <c r="B22" s="27"/>
      <c r="C22" s="26"/>
      <c r="D22" s="26"/>
      <c r="E22" s="595" t="str">
        <f>'Rekapitulácia SO 01 Rek. A a B'!E15</f>
        <v xml:space="preserve"> </v>
      </c>
      <c r="F22" s="595"/>
      <c r="G22" s="595"/>
      <c r="H22" s="595"/>
      <c r="I22" s="23" t="s">
        <v>22</v>
      </c>
      <c r="J22" s="21" t="str">
        <f>'Rekapitulácia SO 01 Rek. A a B'!AN15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 x14ac:dyDescent="0.2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 x14ac:dyDescent="0.2">
      <c r="A24" s="26"/>
      <c r="B24" s="27"/>
      <c r="C24" s="26"/>
      <c r="D24" s="23" t="s">
        <v>24</v>
      </c>
      <c r="E24" s="26"/>
      <c r="F24" s="26"/>
      <c r="G24" s="26"/>
      <c r="H24" s="26"/>
      <c r="I24" s="23" t="s">
        <v>20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 x14ac:dyDescent="0.2">
      <c r="A25" s="26"/>
      <c r="B25" s="27"/>
      <c r="C25" s="26"/>
      <c r="D25" s="26"/>
      <c r="E25" s="21" t="s">
        <v>25</v>
      </c>
      <c r="F25" s="26"/>
      <c r="G25" s="26"/>
      <c r="H25" s="26"/>
      <c r="I25" s="23" t="s">
        <v>22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 x14ac:dyDescent="0.2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 x14ac:dyDescent="0.2">
      <c r="A27" s="26"/>
      <c r="B27" s="27"/>
      <c r="C27" s="26"/>
      <c r="D27" s="23" t="s">
        <v>27</v>
      </c>
      <c r="E27" s="26"/>
      <c r="F27" s="26"/>
      <c r="G27" s="26"/>
      <c r="H27" s="26"/>
      <c r="I27" s="23" t="s">
        <v>20</v>
      </c>
      <c r="J27" s="21" t="s">
        <v>1</v>
      </c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 x14ac:dyDescent="0.2">
      <c r="A28" s="26"/>
      <c r="B28" s="27"/>
      <c r="C28" s="26"/>
      <c r="D28" s="26"/>
      <c r="E28" s="21" t="s">
        <v>28</v>
      </c>
      <c r="F28" s="26"/>
      <c r="G28" s="26"/>
      <c r="H28" s="26"/>
      <c r="I28" s="23" t="s">
        <v>22</v>
      </c>
      <c r="J28" s="21" t="s">
        <v>1</v>
      </c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 x14ac:dyDescent="0.2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 x14ac:dyDescent="0.2">
      <c r="A30" s="26"/>
      <c r="B30" s="27"/>
      <c r="C30" s="26"/>
      <c r="D30" s="23" t="s">
        <v>29</v>
      </c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 x14ac:dyDescent="0.2">
      <c r="A31" s="98"/>
      <c r="B31" s="99"/>
      <c r="C31" s="98"/>
      <c r="D31" s="98"/>
      <c r="E31" s="597" t="s">
        <v>1</v>
      </c>
      <c r="F31" s="597"/>
      <c r="G31" s="597"/>
      <c r="H31" s="597"/>
      <c r="I31" s="98"/>
      <c r="J31" s="98"/>
      <c r="K31" s="98"/>
      <c r="L31" s="100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</row>
    <row r="32" spans="1:31" s="2" customFormat="1" ht="6.95" customHeight="1" x14ac:dyDescent="0.2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 x14ac:dyDescent="0.2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 x14ac:dyDescent="0.2">
      <c r="A34" s="26"/>
      <c r="B34" s="27"/>
      <c r="C34" s="26"/>
      <c r="D34" s="101" t="s">
        <v>30</v>
      </c>
      <c r="E34" s="26"/>
      <c r="F34" s="26"/>
      <c r="G34" s="26"/>
      <c r="H34" s="26"/>
      <c r="I34" s="26"/>
      <c r="J34" s="68"/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 x14ac:dyDescent="0.2">
      <c r="A35" s="26"/>
      <c r="B35" s="27"/>
      <c r="C35" s="26"/>
      <c r="D35" s="63"/>
      <c r="E35" s="63"/>
      <c r="F35" s="63"/>
      <c r="G35" s="63"/>
      <c r="H35" s="63"/>
      <c r="I35" s="63"/>
      <c r="J35" s="63"/>
      <c r="K35" s="63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 x14ac:dyDescent="0.2">
      <c r="A36" s="26"/>
      <c r="B36" s="27"/>
      <c r="C36" s="26"/>
      <c r="D36" s="26"/>
      <c r="E36" s="26"/>
      <c r="F36" s="30" t="s">
        <v>32</v>
      </c>
      <c r="G36" s="26"/>
      <c r="H36" s="26"/>
      <c r="I36" s="30" t="s">
        <v>31</v>
      </c>
      <c r="J36" s="30" t="s">
        <v>33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 x14ac:dyDescent="0.2">
      <c r="A37" s="26"/>
      <c r="B37" s="27"/>
      <c r="C37" s="26"/>
      <c r="D37" s="97" t="s">
        <v>34</v>
      </c>
      <c r="E37" s="32" t="s">
        <v>35</v>
      </c>
      <c r="F37" s="102">
        <f>ROUND((SUM(BE130:BE183)),  2)</f>
        <v>0</v>
      </c>
      <c r="G37" s="103"/>
      <c r="H37" s="103"/>
      <c r="I37" s="104">
        <v>0.2</v>
      </c>
      <c r="J37" s="102">
        <f>ROUND(((SUM(BE130:BE183))*I37),  2)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 x14ac:dyDescent="0.2">
      <c r="A38" s="26"/>
      <c r="B38" s="27"/>
      <c r="C38" s="26"/>
      <c r="D38" s="26"/>
      <c r="E38" s="32" t="s">
        <v>36</v>
      </c>
      <c r="F38" s="105"/>
      <c r="G38" s="26"/>
      <c r="H38" s="26"/>
      <c r="I38" s="106">
        <v>0.23</v>
      </c>
      <c r="J38" s="105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 x14ac:dyDescent="0.2">
      <c r="A39" s="26"/>
      <c r="B39" s="27"/>
      <c r="C39" s="26"/>
      <c r="D39" s="26"/>
      <c r="E39" s="23" t="s">
        <v>37</v>
      </c>
      <c r="F39" s="105">
        <f>ROUND((SUM(BG130:BG183)),  2)</f>
        <v>0</v>
      </c>
      <c r="G39" s="26"/>
      <c r="H39" s="26"/>
      <c r="I39" s="106">
        <v>0.2</v>
      </c>
      <c r="J39" s="105"/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 x14ac:dyDescent="0.2">
      <c r="A40" s="26"/>
      <c r="B40" s="27"/>
      <c r="C40" s="26"/>
      <c r="D40" s="26"/>
      <c r="E40" s="23" t="s">
        <v>38</v>
      </c>
      <c r="F40" s="105">
        <f>ROUND((SUM(BH130:BH183)),  2)</f>
        <v>0</v>
      </c>
      <c r="G40" s="26"/>
      <c r="H40" s="26"/>
      <c r="I40" s="106">
        <v>0.2</v>
      </c>
      <c r="J40" s="105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 x14ac:dyDescent="0.2">
      <c r="A41" s="26"/>
      <c r="B41" s="27"/>
      <c r="C41" s="26"/>
      <c r="D41" s="26"/>
      <c r="E41" s="32" t="s">
        <v>39</v>
      </c>
      <c r="F41" s="102">
        <f>ROUND((SUM(BI130:BI183)),  2)</f>
        <v>0</v>
      </c>
      <c r="G41" s="103"/>
      <c r="H41" s="103"/>
      <c r="I41" s="104">
        <v>0</v>
      </c>
      <c r="J41" s="102"/>
      <c r="K41" s="26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 x14ac:dyDescent="0.2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 x14ac:dyDescent="0.2">
      <c r="A43" s="26"/>
      <c r="B43" s="27"/>
      <c r="C43" s="107"/>
      <c r="D43" s="108" t="s">
        <v>40</v>
      </c>
      <c r="E43" s="57"/>
      <c r="F43" s="57"/>
      <c r="G43" s="109" t="s">
        <v>41</v>
      </c>
      <c r="H43" s="110" t="s">
        <v>42</v>
      </c>
      <c r="I43" s="57"/>
      <c r="J43" s="111"/>
      <c r="K43" s="112"/>
      <c r="L43" s="39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 x14ac:dyDescent="0.2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9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 x14ac:dyDescent="0.2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 x14ac:dyDescent="0.2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 x14ac:dyDescent="0.2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 x14ac:dyDescent="0.2">
      <c r="A85" s="26"/>
      <c r="B85" s="27"/>
      <c r="C85" s="26"/>
      <c r="D85" s="26"/>
      <c r="E85" s="612" t="str">
        <f>E7</f>
        <v>SOŠ PZ Pezinok, rekonštrukcia ubytovne A a B</v>
      </c>
      <c r="F85" s="613"/>
      <c r="G85" s="613"/>
      <c r="H85" s="613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 x14ac:dyDescent="0.2">
      <c r="B86" s="17"/>
      <c r="C86" s="23" t="s">
        <v>130</v>
      </c>
      <c r="L86" s="17"/>
    </row>
    <row r="87" spans="1:31" s="1" customFormat="1" ht="16.5" customHeight="1" x14ac:dyDescent="0.2">
      <c r="B87" s="17"/>
      <c r="E87" s="612" t="s">
        <v>131</v>
      </c>
      <c r="F87" s="594"/>
      <c r="G87" s="594"/>
      <c r="H87" s="594"/>
      <c r="L87" s="17"/>
    </row>
    <row r="88" spans="1:31" s="1" customFormat="1" ht="12" customHeight="1" x14ac:dyDescent="0.2">
      <c r="B88" s="17"/>
      <c r="C88" s="23" t="s">
        <v>132</v>
      </c>
      <c r="L88" s="17"/>
    </row>
    <row r="89" spans="1:31" s="2" customFormat="1" ht="16.5" customHeight="1" x14ac:dyDescent="0.2">
      <c r="A89" s="26"/>
      <c r="B89" s="27"/>
      <c r="C89" s="26"/>
      <c r="D89" s="26"/>
      <c r="E89" s="614" t="s">
        <v>133</v>
      </c>
      <c r="F89" s="615"/>
      <c r="G89" s="615"/>
      <c r="H89" s="615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 x14ac:dyDescent="0.2">
      <c r="A90" s="26"/>
      <c r="B90" s="27"/>
      <c r="C90" s="23" t="s">
        <v>134</v>
      </c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 x14ac:dyDescent="0.2">
      <c r="A91" s="26"/>
      <c r="B91" s="27"/>
      <c r="C91" s="26"/>
      <c r="D91" s="26"/>
      <c r="E91" s="583" t="str">
        <f>E13</f>
        <v>01.1.6 - Vykurovanie</v>
      </c>
      <c r="F91" s="615"/>
      <c r="G91" s="615"/>
      <c r="H91" s="615"/>
      <c r="I91" s="26"/>
      <c r="J91" s="26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 x14ac:dyDescent="0.2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 x14ac:dyDescent="0.2">
      <c r="A93" s="26"/>
      <c r="B93" s="27"/>
      <c r="C93" s="23" t="s">
        <v>16</v>
      </c>
      <c r="D93" s="26"/>
      <c r="E93" s="26"/>
      <c r="F93" s="21" t="str">
        <f>F16</f>
        <v>Pezinok</v>
      </c>
      <c r="G93" s="26"/>
      <c r="H93" s="26"/>
      <c r="I93" s="23" t="s">
        <v>18</v>
      </c>
      <c r="J93" s="52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 x14ac:dyDescent="0.2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5.7" customHeight="1" x14ac:dyDescent="0.2">
      <c r="A95" s="26"/>
      <c r="B95" s="27"/>
      <c r="C95" s="23" t="s">
        <v>19</v>
      </c>
      <c r="D95" s="26"/>
      <c r="E95" s="26"/>
      <c r="F95" s="21" t="str">
        <f>E19</f>
        <v xml:space="preserve"> </v>
      </c>
      <c r="G95" s="26"/>
      <c r="H95" s="26"/>
      <c r="I95" s="23" t="s">
        <v>24</v>
      </c>
      <c r="J95" s="24" t="str">
        <f>E25</f>
        <v>Ing. arch. Rudolf Melčak, SKA</v>
      </c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 x14ac:dyDescent="0.2">
      <c r="A96" s="26"/>
      <c r="B96" s="27"/>
      <c r="C96" s="23" t="s">
        <v>23</v>
      </c>
      <c r="D96" s="26"/>
      <c r="E96" s="26"/>
      <c r="F96" s="21" t="str">
        <f>IF(E22="","",E22)</f>
        <v xml:space="preserve"> </v>
      </c>
      <c r="G96" s="26"/>
      <c r="H96" s="26"/>
      <c r="I96" s="23" t="s">
        <v>27</v>
      </c>
      <c r="J96" s="24" t="str">
        <f>E28</f>
        <v>Rosoft s.r.o.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 x14ac:dyDescent="0.2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 x14ac:dyDescent="0.2">
      <c r="A98" s="26"/>
      <c r="B98" s="27"/>
      <c r="C98" s="115" t="s">
        <v>137</v>
      </c>
      <c r="D98" s="107"/>
      <c r="E98" s="107"/>
      <c r="F98" s="107"/>
      <c r="G98" s="107"/>
      <c r="H98" s="107"/>
      <c r="I98" s="107"/>
      <c r="J98" s="116" t="s">
        <v>138</v>
      </c>
      <c r="K98" s="107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 x14ac:dyDescent="0.2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 x14ac:dyDescent="0.2">
      <c r="A100" s="26"/>
      <c r="B100" s="27"/>
      <c r="C100" s="117" t="s">
        <v>139</v>
      </c>
      <c r="D100" s="26"/>
      <c r="E100" s="26"/>
      <c r="F100" s="26"/>
      <c r="G100" s="26"/>
      <c r="H100" s="26"/>
      <c r="I100" s="26"/>
      <c r="J100" s="68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/>
    </row>
    <row r="101" spans="1:47" s="9" customFormat="1" ht="24.95" customHeight="1" x14ac:dyDescent="0.2">
      <c r="B101" s="118"/>
      <c r="D101" s="119" t="s">
        <v>221</v>
      </c>
      <c r="E101" s="120"/>
      <c r="F101" s="120"/>
      <c r="G101" s="120"/>
      <c r="H101" s="120"/>
      <c r="I101" s="120"/>
      <c r="J101" s="121"/>
      <c r="L101" s="118"/>
    </row>
    <row r="102" spans="1:47" s="10" customFormat="1" ht="19.899999999999999" customHeight="1" x14ac:dyDescent="0.2">
      <c r="B102" s="122"/>
      <c r="D102" s="123" t="s">
        <v>392</v>
      </c>
      <c r="E102" s="124"/>
      <c r="F102" s="124"/>
      <c r="G102" s="124"/>
      <c r="H102" s="124"/>
      <c r="I102" s="124"/>
      <c r="J102" s="125"/>
      <c r="L102" s="122"/>
    </row>
    <row r="103" spans="1:47" s="10" customFormat="1" ht="19.899999999999999" customHeight="1" x14ac:dyDescent="0.2">
      <c r="B103" s="122"/>
      <c r="D103" s="123" t="s">
        <v>393</v>
      </c>
      <c r="E103" s="124"/>
      <c r="F103" s="124"/>
      <c r="G103" s="124"/>
      <c r="H103" s="124"/>
      <c r="I103" s="124"/>
      <c r="J103" s="125"/>
      <c r="L103" s="122"/>
    </row>
    <row r="104" spans="1:47" s="10" customFormat="1" ht="19.899999999999999" customHeight="1" x14ac:dyDescent="0.2">
      <c r="B104" s="122"/>
      <c r="D104" s="123" t="s">
        <v>394</v>
      </c>
      <c r="E104" s="124"/>
      <c r="F104" s="124"/>
      <c r="G104" s="124"/>
      <c r="H104" s="124"/>
      <c r="I104" s="124"/>
      <c r="J104" s="125"/>
      <c r="L104" s="122"/>
    </row>
    <row r="105" spans="1:47" s="10" customFormat="1" ht="19.899999999999999" customHeight="1" x14ac:dyDescent="0.2">
      <c r="B105" s="122"/>
      <c r="D105" s="123" t="s">
        <v>395</v>
      </c>
      <c r="E105" s="124"/>
      <c r="F105" s="124"/>
      <c r="G105" s="124"/>
      <c r="H105" s="124"/>
      <c r="I105" s="124"/>
      <c r="J105" s="125"/>
      <c r="L105" s="122"/>
    </row>
    <row r="106" spans="1:47" s="10" customFormat="1" ht="19.899999999999999" customHeight="1" x14ac:dyDescent="0.2">
      <c r="B106" s="122"/>
      <c r="D106" s="123" t="s">
        <v>396</v>
      </c>
      <c r="E106" s="124"/>
      <c r="F106" s="124"/>
      <c r="G106" s="124"/>
      <c r="H106" s="124"/>
      <c r="I106" s="124"/>
      <c r="J106" s="125"/>
      <c r="L106" s="122"/>
    </row>
    <row r="107" spans="1:47" s="202" customFormat="1" ht="19.899999999999999" customHeight="1" x14ac:dyDescent="0.2">
      <c r="B107" s="122"/>
      <c r="D107" s="123" t="s">
        <v>1650</v>
      </c>
      <c r="E107" s="124"/>
      <c r="F107" s="124"/>
      <c r="G107" s="124"/>
      <c r="H107" s="124"/>
      <c r="I107" s="124"/>
      <c r="J107" s="125"/>
      <c r="L107" s="122"/>
    </row>
    <row r="108" spans="1:47" s="2" customFormat="1" ht="6.95" customHeight="1" x14ac:dyDescent="0.2">
      <c r="A108" s="26"/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12" spans="1:47" s="2" customFormat="1" ht="6.95" customHeight="1" x14ac:dyDescent="0.2">
      <c r="A112" s="26"/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s="2" customFormat="1" ht="24.95" customHeight="1" x14ac:dyDescent="0.2">
      <c r="A113" s="26"/>
      <c r="B113" s="27"/>
      <c r="C113" s="18" t="s">
        <v>146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2" customFormat="1" ht="6.95" customHeight="1" x14ac:dyDescent="0.2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12" customHeight="1" x14ac:dyDescent="0.2">
      <c r="A115" s="26"/>
      <c r="B115" s="27"/>
      <c r="C115" s="23" t="s">
        <v>13</v>
      </c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16.5" customHeight="1" x14ac:dyDescent="0.2">
      <c r="A116" s="26"/>
      <c r="B116" s="27"/>
      <c r="C116" s="26"/>
      <c r="D116" s="26"/>
      <c r="E116" s="612" t="str">
        <f>E7</f>
        <v>SOŠ PZ Pezinok, rekonštrukcia ubytovne A a B</v>
      </c>
      <c r="F116" s="613"/>
      <c r="G116" s="613"/>
      <c r="H116" s="613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1" customFormat="1" ht="12" customHeight="1" x14ac:dyDescent="0.2">
      <c r="B117" s="17"/>
      <c r="C117" s="23" t="s">
        <v>130</v>
      </c>
      <c r="L117" s="17"/>
    </row>
    <row r="118" spans="1:31" s="1" customFormat="1" ht="16.5" customHeight="1" x14ac:dyDescent="0.2">
      <c r="B118" s="17"/>
      <c r="E118" s="612" t="s">
        <v>131</v>
      </c>
      <c r="F118" s="594"/>
      <c r="G118" s="594"/>
      <c r="H118" s="594"/>
      <c r="L118" s="17"/>
    </row>
    <row r="119" spans="1:31" s="1" customFormat="1" ht="12" customHeight="1" x14ac:dyDescent="0.2">
      <c r="B119" s="17"/>
      <c r="C119" s="23" t="s">
        <v>132</v>
      </c>
      <c r="L119" s="17"/>
    </row>
    <row r="120" spans="1:31" s="2" customFormat="1" ht="16.5" customHeight="1" x14ac:dyDescent="0.2">
      <c r="A120" s="26"/>
      <c r="B120" s="27"/>
      <c r="C120" s="26"/>
      <c r="D120" s="26"/>
      <c r="E120" s="614" t="s">
        <v>133</v>
      </c>
      <c r="F120" s="615"/>
      <c r="G120" s="615"/>
      <c r="H120" s="615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2" customHeight="1" x14ac:dyDescent="0.2">
      <c r="A121" s="26"/>
      <c r="B121" s="27"/>
      <c r="C121" s="23" t="s">
        <v>134</v>
      </c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6.5" customHeight="1" x14ac:dyDescent="0.2">
      <c r="A122" s="26"/>
      <c r="B122" s="27"/>
      <c r="C122" s="26"/>
      <c r="D122" s="26"/>
      <c r="E122" s="583" t="str">
        <f>E13</f>
        <v>01.1.6 - Vykurovanie</v>
      </c>
      <c r="F122" s="615"/>
      <c r="G122" s="615"/>
      <c r="H122" s="615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6.95" customHeight="1" x14ac:dyDescent="0.2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 x14ac:dyDescent="0.2">
      <c r="A124" s="26"/>
      <c r="B124" s="27"/>
      <c r="C124" s="23" t="s">
        <v>16</v>
      </c>
      <c r="D124" s="26"/>
      <c r="E124" s="26"/>
      <c r="F124" s="21" t="str">
        <f>F16</f>
        <v>Pezinok</v>
      </c>
      <c r="G124" s="26"/>
      <c r="H124" s="26"/>
      <c r="I124" s="23" t="s">
        <v>18</v>
      </c>
      <c r="J124" s="52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6.95" customHeight="1" x14ac:dyDescent="0.2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25.7" customHeight="1" x14ac:dyDescent="0.2">
      <c r="A126" s="26"/>
      <c r="B126" s="27"/>
      <c r="C126" s="23" t="s">
        <v>19</v>
      </c>
      <c r="D126" s="26"/>
      <c r="E126" s="26"/>
      <c r="F126" s="21" t="str">
        <f>E19</f>
        <v xml:space="preserve"> </v>
      </c>
      <c r="G126" s="26"/>
      <c r="H126" s="26"/>
      <c r="I126" s="23" t="s">
        <v>24</v>
      </c>
      <c r="J126" s="24" t="str">
        <f>E25</f>
        <v>Ing. arch. Rudolf Melčak, SKA</v>
      </c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5.2" customHeight="1" x14ac:dyDescent="0.2">
      <c r="A127" s="26"/>
      <c r="B127" s="27"/>
      <c r="C127" s="23" t="s">
        <v>23</v>
      </c>
      <c r="D127" s="26"/>
      <c r="E127" s="26"/>
      <c r="F127" s="21" t="str">
        <f>IF(E22="","",E22)</f>
        <v xml:space="preserve"> </v>
      </c>
      <c r="G127" s="26"/>
      <c r="H127" s="26"/>
      <c r="I127" s="23" t="s">
        <v>27</v>
      </c>
      <c r="J127" s="24" t="str">
        <f>E28</f>
        <v>Rosoft s.r.o.</v>
      </c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0.35" customHeight="1" x14ac:dyDescent="0.2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11" customFormat="1" ht="29.25" customHeight="1" x14ac:dyDescent="0.2">
      <c r="A129" s="126"/>
      <c r="B129" s="127"/>
      <c r="C129" s="128" t="s">
        <v>147</v>
      </c>
      <c r="D129" s="129" t="s">
        <v>55</v>
      </c>
      <c r="E129" s="129" t="s">
        <v>51</v>
      </c>
      <c r="F129" s="129" t="s">
        <v>52</v>
      </c>
      <c r="G129" s="129" t="s">
        <v>148</v>
      </c>
      <c r="H129" s="129" t="s">
        <v>149</v>
      </c>
      <c r="I129" s="129" t="s">
        <v>150</v>
      </c>
      <c r="J129" s="130" t="s">
        <v>138</v>
      </c>
      <c r="K129" s="131" t="s">
        <v>151</v>
      </c>
      <c r="L129" s="132"/>
      <c r="M129" s="59"/>
      <c r="N129" s="60"/>
      <c r="O129" s="60"/>
      <c r="P129" s="60"/>
      <c r="Q129" s="60"/>
      <c r="R129" s="60"/>
      <c r="S129" s="60"/>
      <c r="T129" s="61"/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</row>
    <row r="130" spans="1:65" s="2" customFormat="1" ht="22.9" customHeight="1" x14ac:dyDescent="0.25">
      <c r="A130" s="26"/>
      <c r="B130" s="27"/>
      <c r="C130" s="66" t="s">
        <v>139</v>
      </c>
      <c r="D130" s="26"/>
      <c r="E130" s="26"/>
      <c r="F130" s="26"/>
      <c r="G130" s="26"/>
      <c r="H130" s="26"/>
      <c r="I130" s="26"/>
      <c r="J130" s="133"/>
      <c r="K130" s="26"/>
      <c r="L130" s="27"/>
      <c r="M130" s="62"/>
      <c r="N130" s="53"/>
      <c r="O130" s="63"/>
      <c r="P130" s="134"/>
      <c r="Q130" s="63"/>
      <c r="R130" s="134"/>
      <c r="S130" s="63"/>
      <c r="T130" s="135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T130" s="14"/>
      <c r="AU130" s="14"/>
      <c r="BK130" s="136"/>
    </row>
    <row r="131" spans="1:65" s="12" customFormat="1" ht="25.9" customHeight="1" x14ac:dyDescent="0.2">
      <c r="B131" s="137"/>
      <c r="D131" s="138" t="s">
        <v>69</v>
      </c>
      <c r="E131" s="139" t="s">
        <v>255</v>
      </c>
      <c r="F131" s="139" t="s">
        <v>256</v>
      </c>
      <c r="J131" s="140"/>
      <c r="L131" s="137"/>
      <c r="M131" s="141"/>
      <c r="N131" s="142"/>
      <c r="O131" s="142"/>
      <c r="P131" s="143"/>
      <c r="Q131" s="142"/>
      <c r="R131" s="143"/>
      <c r="S131" s="142"/>
      <c r="T131" s="144"/>
      <c r="AR131" s="138"/>
      <c r="AT131" s="145"/>
      <c r="AU131" s="145"/>
      <c r="AY131" s="138"/>
      <c r="BK131" s="146"/>
    </row>
    <row r="132" spans="1:65" s="12" customFormat="1" ht="22.9" customHeight="1" x14ac:dyDescent="0.2">
      <c r="B132" s="137"/>
      <c r="D132" s="138" t="s">
        <v>69</v>
      </c>
      <c r="E132" s="147" t="s">
        <v>397</v>
      </c>
      <c r="F132" s="147" t="s">
        <v>398</v>
      </c>
      <c r="J132" s="148"/>
      <c r="L132" s="137"/>
      <c r="M132" s="141"/>
      <c r="N132" s="142"/>
      <c r="O132" s="142"/>
      <c r="P132" s="143"/>
      <c r="Q132" s="142"/>
      <c r="R132" s="143"/>
      <c r="S132" s="142"/>
      <c r="T132" s="144"/>
      <c r="AR132" s="138"/>
      <c r="AT132" s="145"/>
      <c r="AU132" s="145"/>
      <c r="AY132" s="138"/>
      <c r="BK132" s="146"/>
    </row>
    <row r="133" spans="1:65" s="2" customFormat="1" ht="24" customHeight="1" x14ac:dyDescent="0.2">
      <c r="A133" s="26"/>
      <c r="B133" s="149"/>
      <c r="C133" s="167" t="s">
        <v>77</v>
      </c>
      <c r="D133" s="167" t="s">
        <v>261</v>
      </c>
      <c r="E133" s="168" t="s">
        <v>399</v>
      </c>
      <c r="F133" s="224" t="s">
        <v>1843</v>
      </c>
      <c r="G133" s="383" t="s">
        <v>266</v>
      </c>
      <c r="H133" s="384">
        <v>1</v>
      </c>
      <c r="I133" s="385"/>
      <c r="J133" s="385"/>
      <c r="K133" s="386"/>
      <c r="L133" s="237"/>
      <c r="M133" s="370"/>
      <c r="N133" s="371"/>
      <c r="O133" s="233"/>
      <c r="P133" s="233"/>
      <c r="Q133" s="233"/>
      <c r="R133" s="233"/>
      <c r="S133" s="233"/>
      <c r="T133" s="234"/>
      <c r="U133" s="225"/>
      <c r="V133" s="225"/>
      <c r="W133" s="616"/>
      <c r="X133" s="616"/>
      <c r="Y133" s="616"/>
      <c r="Z133" s="616"/>
      <c r="AA133" s="616"/>
      <c r="AB133" s="616"/>
      <c r="AC133" s="26"/>
      <c r="AD133" s="26"/>
      <c r="AE133" s="26"/>
      <c r="AR133" s="161"/>
      <c r="AT133" s="161"/>
      <c r="AU133" s="161"/>
      <c r="AY133" s="14"/>
      <c r="BE133" s="162"/>
      <c r="BF133" s="162"/>
      <c r="BG133" s="162"/>
      <c r="BH133" s="162"/>
      <c r="BI133" s="162"/>
      <c r="BJ133" s="14"/>
      <c r="BK133" s="162"/>
      <c r="BL133" s="14"/>
      <c r="BM133" s="161"/>
    </row>
    <row r="134" spans="1:65" s="2" customFormat="1" ht="16.5" customHeight="1" x14ac:dyDescent="0.2">
      <c r="A134" s="26"/>
      <c r="B134" s="149"/>
      <c r="C134" s="167" t="s">
        <v>82</v>
      </c>
      <c r="D134" s="167" t="s">
        <v>261</v>
      </c>
      <c r="E134" s="168" t="s">
        <v>400</v>
      </c>
      <c r="F134" s="169" t="s">
        <v>401</v>
      </c>
      <c r="G134" s="170" t="s">
        <v>266</v>
      </c>
      <c r="H134" s="171">
        <v>3</v>
      </c>
      <c r="I134" s="172"/>
      <c r="J134" s="172"/>
      <c r="K134" s="173"/>
      <c r="L134" s="174"/>
      <c r="M134" s="175"/>
      <c r="N134" s="176"/>
      <c r="O134" s="159"/>
      <c r="P134" s="159"/>
      <c r="Q134" s="159"/>
      <c r="R134" s="159"/>
      <c r="S134" s="159"/>
      <c r="T134" s="160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1"/>
      <c r="AT134" s="161"/>
      <c r="AU134" s="161"/>
      <c r="AY134" s="14"/>
      <c r="BE134" s="162"/>
      <c r="BF134" s="162"/>
      <c r="BG134" s="162"/>
      <c r="BH134" s="162"/>
      <c r="BI134" s="162"/>
      <c r="BJ134" s="14"/>
      <c r="BK134" s="162"/>
      <c r="BL134" s="14"/>
      <c r="BM134" s="161"/>
    </row>
    <row r="135" spans="1:65" s="2" customFormat="1" ht="16.5" customHeight="1" x14ac:dyDescent="0.2">
      <c r="A135" s="26"/>
      <c r="B135" s="149"/>
      <c r="C135" s="167" t="s">
        <v>87</v>
      </c>
      <c r="D135" s="167" t="s">
        <v>261</v>
      </c>
      <c r="E135" s="168" t="s">
        <v>402</v>
      </c>
      <c r="F135" s="169" t="s">
        <v>403</v>
      </c>
      <c r="G135" s="170" t="s">
        <v>266</v>
      </c>
      <c r="H135" s="171">
        <v>9</v>
      </c>
      <c r="I135" s="172"/>
      <c r="J135" s="172"/>
      <c r="K135" s="173"/>
      <c r="L135" s="174"/>
      <c r="M135" s="175"/>
      <c r="N135" s="176"/>
      <c r="O135" s="159"/>
      <c r="P135" s="159"/>
      <c r="Q135" s="159"/>
      <c r="R135" s="159"/>
      <c r="S135" s="159"/>
      <c r="T135" s="160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1"/>
      <c r="AT135" s="161"/>
      <c r="AU135" s="161"/>
      <c r="AY135" s="14"/>
      <c r="BE135" s="162"/>
      <c r="BF135" s="162"/>
      <c r="BG135" s="162"/>
      <c r="BH135" s="162"/>
      <c r="BI135" s="162"/>
      <c r="BJ135" s="14"/>
      <c r="BK135" s="162"/>
      <c r="BL135" s="14"/>
      <c r="BM135" s="161"/>
    </row>
    <row r="136" spans="1:65" s="2" customFormat="1" ht="16.5" customHeight="1" x14ac:dyDescent="0.2">
      <c r="A136" s="26"/>
      <c r="B136" s="149"/>
      <c r="C136" s="167" t="s">
        <v>118</v>
      </c>
      <c r="D136" s="167" t="s">
        <v>261</v>
      </c>
      <c r="E136" s="168" t="s">
        <v>404</v>
      </c>
      <c r="F136" s="169" t="s">
        <v>405</v>
      </c>
      <c r="G136" s="170" t="s">
        <v>266</v>
      </c>
      <c r="H136" s="171">
        <v>3</v>
      </c>
      <c r="I136" s="172"/>
      <c r="J136" s="172"/>
      <c r="K136" s="173"/>
      <c r="L136" s="174"/>
      <c r="M136" s="175"/>
      <c r="N136" s="176"/>
      <c r="O136" s="159"/>
      <c r="P136" s="159"/>
      <c r="Q136" s="159"/>
      <c r="R136" s="159"/>
      <c r="S136" s="159"/>
      <c r="T136" s="160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/>
      <c r="AT136" s="161"/>
      <c r="AU136" s="161"/>
      <c r="AY136" s="14"/>
      <c r="BE136" s="162"/>
      <c r="BF136" s="162"/>
      <c r="BG136" s="162"/>
      <c r="BH136" s="162"/>
      <c r="BI136" s="162"/>
      <c r="BJ136" s="14"/>
      <c r="BK136" s="162"/>
      <c r="BL136" s="14"/>
      <c r="BM136" s="161"/>
    </row>
    <row r="137" spans="1:65" s="2" customFormat="1" ht="16.5" customHeight="1" x14ac:dyDescent="0.2">
      <c r="A137" s="26"/>
      <c r="B137" s="149"/>
      <c r="C137" s="167" t="s">
        <v>172</v>
      </c>
      <c r="D137" s="167" t="s">
        <v>261</v>
      </c>
      <c r="E137" s="168" t="s">
        <v>406</v>
      </c>
      <c r="F137" s="169" t="s">
        <v>407</v>
      </c>
      <c r="G137" s="170" t="s">
        <v>266</v>
      </c>
      <c r="H137" s="171">
        <v>24</v>
      </c>
      <c r="I137" s="172"/>
      <c r="J137" s="172"/>
      <c r="K137" s="173"/>
      <c r="L137" s="174"/>
      <c r="M137" s="175"/>
      <c r="N137" s="176"/>
      <c r="O137" s="159"/>
      <c r="P137" s="159"/>
      <c r="Q137" s="159"/>
      <c r="R137" s="159"/>
      <c r="S137" s="159"/>
      <c r="T137" s="160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/>
      <c r="AT137" s="161"/>
      <c r="AU137" s="161"/>
      <c r="AY137" s="14"/>
      <c r="BE137" s="162"/>
      <c r="BF137" s="162"/>
      <c r="BG137" s="162"/>
      <c r="BH137" s="162"/>
      <c r="BI137" s="162"/>
      <c r="BJ137" s="14"/>
      <c r="BK137" s="162"/>
      <c r="BL137" s="14"/>
      <c r="BM137" s="161"/>
    </row>
    <row r="138" spans="1:65" s="2" customFormat="1" ht="25.5" customHeight="1" x14ac:dyDescent="0.2">
      <c r="A138" s="26"/>
      <c r="B138" s="149"/>
      <c r="C138" s="167" t="s">
        <v>165</v>
      </c>
      <c r="D138" s="167" t="s">
        <v>261</v>
      </c>
      <c r="E138" s="168" t="s">
        <v>408</v>
      </c>
      <c r="F138" s="224" t="s">
        <v>1769</v>
      </c>
      <c r="G138" s="383" t="s">
        <v>266</v>
      </c>
      <c r="H138" s="384">
        <v>3</v>
      </c>
      <c r="I138" s="385"/>
      <c r="J138" s="385"/>
      <c r="K138" s="386"/>
      <c r="L138" s="237"/>
      <c r="M138" s="370"/>
      <c r="N138" s="371"/>
      <c r="O138" s="233"/>
      <c r="P138" s="233"/>
      <c r="Q138" s="233"/>
      <c r="R138" s="233"/>
      <c r="S138" s="233"/>
      <c r="T138" s="234"/>
      <c r="U138" s="225"/>
      <c r="V138" s="225"/>
      <c r="W138" s="225"/>
      <c r="X138" s="26"/>
      <c r="Y138" s="26"/>
      <c r="Z138" s="26"/>
      <c r="AA138" s="26"/>
      <c r="AB138" s="26"/>
      <c r="AC138" s="26"/>
      <c r="AD138" s="26"/>
      <c r="AE138" s="26"/>
      <c r="AR138" s="161"/>
      <c r="AT138" s="161"/>
      <c r="AU138" s="161"/>
      <c r="AY138" s="14"/>
      <c r="BE138" s="162"/>
      <c r="BF138" s="162"/>
      <c r="BG138" s="162"/>
      <c r="BH138" s="162"/>
      <c r="BI138" s="162"/>
      <c r="BJ138" s="14"/>
      <c r="BK138" s="162"/>
      <c r="BL138" s="14"/>
      <c r="BM138" s="161"/>
    </row>
    <row r="139" spans="1:65" s="2" customFormat="1" ht="26.25" customHeight="1" x14ac:dyDescent="0.2">
      <c r="A139" s="26"/>
      <c r="B139" s="149"/>
      <c r="C139" s="167" t="s">
        <v>177</v>
      </c>
      <c r="D139" s="167" t="s">
        <v>261</v>
      </c>
      <c r="E139" s="168" t="s">
        <v>409</v>
      </c>
      <c r="F139" s="224" t="s">
        <v>1768</v>
      </c>
      <c r="G139" s="383" t="s">
        <v>266</v>
      </c>
      <c r="H139" s="384">
        <v>9</v>
      </c>
      <c r="I139" s="385"/>
      <c r="J139" s="385"/>
      <c r="K139" s="386"/>
      <c r="L139" s="237"/>
      <c r="M139" s="370"/>
      <c r="N139" s="371"/>
      <c r="O139" s="233"/>
      <c r="P139" s="233"/>
      <c r="Q139" s="233"/>
      <c r="R139" s="233"/>
      <c r="S139" s="233"/>
      <c r="T139" s="234"/>
      <c r="U139" s="225"/>
      <c r="V139" s="225"/>
      <c r="W139" s="225"/>
      <c r="X139" s="26"/>
      <c r="Y139" s="26"/>
      <c r="Z139" s="26"/>
      <c r="AA139" s="26"/>
      <c r="AB139" s="26"/>
      <c r="AC139" s="26"/>
      <c r="AD139" s="26"/>
      <c r="AE139" s="26"/>
      <c r="AR139" s="161"/>
      <c r="AT139" s="161"/>
      <c r="AU139" s="161"/>
      <c r="AY139" s="14"/>
      <c r="BE139" s="162"/>
      <c r="BF139" s="162"/>
      <c r="BG139" s="162"/>
      <c r="BH139" s="162"/>
      <c r="BI139" s="162"/>
      <c r="BJ139" s="14"/>
      <c r="BK139" s="162"/>
      <c r="BL139" s="14"/>
      <c r="BM139" s="161"/>
    </row>
    <row r="140" spans="1:65" s="2" customFormat="1" ht="27" customHeight="1" x14ac:dyDescent="0.2">
      <c r="A140" s="26"/>
      <c r="B140" s="149"/>
      <c r="C140" s="167" t="s">
        <v>180</v>
      </c>
      <c r="D140" s="167" t="s">
        <v>261</v>
      </c>
      <c r="E140" s="168" t="s">
        <v>410</v>
      </c>
      <c r="F140" s="224" t="s">
        <v>1770</v>
      </c>
      <c r="G140" s="383" t="s">
        <v>266</v>
      </c>
      <c r="H140" s="384">
        <v>1</v>
      </c>
      <c r="I140" s="385"/>
      <c r="J140" s="385"/>
      <c r="K140" s="386"/>
      <c r="L140" s="237"/>
      <c r="M140" s="370"/>
      <c r="N140" s="371"/>
      <c r="O140" s="233"/>
      <c r="P140" s="233"/>
      <c r="Q140" s="233"/>
      <c r="R140" s="233"/>
      <c r="S140" s="233"/>
      <c r="T140" s="234"/>
      <c r="U140" s="225"/>
      <c r="V140" s="225"/>
      <c r="W140" s="225"/>
      <c r="X140" s="26"/>
      <c r="Y140" s="26"/>
      <c r="Z140" s="26"/>
      <c r="AA140" s="26"/>
      <c r="AB140" s="26"/>
      <c r="AC140" s="26"/>
      <c r="AD140" s="26"/>
      <c r="AE140" s="26"/>
      <c r="AR140" s="161"/>
      <c r="AT140" s="161"/>
      <c r="AU140" s="161"/>
      <c r="AY140" s="14"/>
      <c r="BE140" s="162"/>
      <c r="BF140" s="162"/>
      <c r="BG140" s="162"/>
      <c r="BH140" s="162"/>
      <c r="BI140" s="162"/>
      <c r="BJ140" s="14"/>
      <c r="BK140" s="162"/>
      <c r="BL140" s="14"/>
      <c r="BM140" s="161"/>
    </row>
    <row r="141" spans="1:65" s="2" customFormat="1" ht="24.2" customHeight="1" x14ac:dyDescent="0.2">
      <c r="A141" s="26"/>
      <c r="B141" s="149"/>
      <c r="C141" s="167" t="s">
        <v>183</v>
      </c>
      <c r="D141" s="167" t="s">
        <v>261</v>
      </c>
      <c r="E141" s="168" t="s">
        <v>411</v>
      </c>
      <c r="F141" s="224" t="s">
        <v>1771</v>
      </c>
      <c r="G141" s="383" t="s">
        <v>266</v>
      </c>
      <c r="H141" s="384">
        <v>63</v>
      </c>
      <c r="I141" s="385"/>
      <c r="J141" s="385"/>
      <c r="K141" s="386"/>
      <c r="L141" s="237"/>
      <c r="M141" s="370"/>
      <c r="N141" s="371"/>
      <c r="O141" s="233"/>
      <c r="P141" s="233"/>
      <c r="Q141" s="233"/>
      <c r="R141" s="233"/>
      <c r="S141" s="233"/>
      <c r="T141" s="234"/>
      <c r="U141" s="225"/>
      <c r="V141" s="225"/>
      <c r="W141" s="225"/>
      <c r="X141" s="26"/>
      <c r="Y141" s="26"/>
      <c r="Z141" s="26"/>
      <c r="AA141" s="26"/>
      <c r="AB141" s="26"/>
      <c r="AC141" s="26"/>
      <c r="AD141" s="26"/>
      <c r="AE141" s="26"/>
      <c r="AR141" s="161"/>
      <c r="AT141" s="161"/>
      <c r="AU141" s="161"/>
      <c r="AY141" s="14"/>
      <c r="BE141" s="162"/>
      <c r="BF141" s="162"/>
      <c r="BG141" s="162"/>
      <c r="BH141" s="162"/>
      <c r="BI141" s="162"/>
      <c r="BJ141" s="14"/>
      <c r="BK141" s="162"/>
      <c r="BL141" s="14"/>
      <c r="BM141" s="161"/>
    </row>
    <row r="142" spans="1:65" s="2" customFormat="1" ht="24.2" customHeight="1" x14ac:dyDescent="0.2">
      <c r="A142" s="26"/>
      <c r="B142" s="149"/>
      <c r="C142" s="167" t="s">
        <v>186</v>
      </c>
      <c r="D142" s="167" t="s">
        <v>261</v>
      </c>
      <c r="E142" s="168" t="s">
        <v>412</v>
      </c>
      <c r="F142" s="224" t="s">
        <v>1772</v>
      </c>
      <c r="G142" s="383" t="s">
        <v>266</v>
      </c>
      <c r="H142" s="384">
        <v>63</v>
      </c>
      <c r="I142" s="385"/>
      <c r="J142" s="385"/>
      <c r="K142" s="386"/>
      <c r="L142" s="237"/>
      <c r="M142" s="370"/>
      <c r="N142" s="371"/>
      <c r="O142" s="233"/>
      <c r="P142" s="233"/>
      <c r="Q142" s="233"/>
      <c r="R142" s="233"/>
      <c r="S142" s="233"/>
      <c r="T142" s="234"/>
      <c r="U142" s="225"/>
      <c r="V142" s="225"/>
      <c r="W142" s="225"/>
      <c r="X142" s="26"/>
      <c r="Y142" s="26"/>
      <c r="Z142" s="26"/>
      <c r="AA142" s="26"/>
      <c r="AB142" s="26"/>
      <c r="AC142" s="26"/>
      <c r="AD142" s="26"/>
      <c r="AE142" s="26"/>
      <c r="AR142" s="161"/>
      <c r="AT142" s="161"/>
      <c r="AU142" s="161"/>
      <c r="AY142" s="14"/>
      <c r="BE142" s="162"/>
      <c r="BF142" s="162"/>
      <c r="BG142" s="162"/>
      <c r="BH142" s="162"/>
      <c r="BI142" s="162"/>
      <c r="BJ142" s="14"/>
      <c r="BK142" s="162"/>
      <c r="BL142" s="14"/>
      <c r="BM142" s="161"/>
    </row>
    <row r="143" spans="1:65" s="2" customFormat="1" ht="24.2" customHeight="1" x14ac:dyDescent="0.2">
      <c r="A143" s="26"/>
      <c r="B143" s="149"/>
      <c r="C143" s="167" t="s">
        <v>189</v>
      </c>
      <c r="D143" s="167" t="s">
        <v>261</v>
      </c>
      <c r="E143" s="168" t="s">
        <v>413</v>
      </c>
      <c r="F143" s="224" t="s">
        <v>1773</v>
      </c>
      <c r="G143" s="383" t="s">
        <v>266</v>
      </c>
      <c r="H143" s="384">
        <v>9</v>
      </c>
      <c r="I143" s="385"/>
      <c r="J143" s="385"/>
      <c r="K143" s="386"/>
      <c r="L143" s="237"/>
      <c r="M143" s="370"/>
      <c r="N143" s="371"/>
      <c r="O143" s="233"/>
      <c r="P143" s="233"/>
      <c r="Q143" s="233"/>
      <c r="R143" s="233"/>
      <c r="S143" s="233"/>
      <c r="T143" s="234"/>
      <c r="U143" s="225"/>
      <c r="V143" s="225"/>
      <c r="W143" s="225"/>
      <c r="X143" s="26"/>
      <c r="Y143" s="26"/>
      <c r="Z143" s="26"/>
      <c r="AA143" s="26"/>
      <c r="AB143" s="26"/>
      <c r="AC143" s="26"/>
      <c r="AD143" s="26"/>
      <c r="AE143" s="26"/>
      <c r="AR143" s="161"/>
      <c r="AT143" s="161"/>
      <c r="AU143" s="161"/>
      <c r="AY143" s="14"/>
      <c r="BE143" s="162"/>
      <c r="BF143" s="162"/>
      <c r="BG143" s="162"/>
      <c r="BH143" s="162"/>
      <c r="BI143" s="162"/>
      <c r="BJ143" s="14"/>
      <c r="BK143" s="162"/>
      <c r="BL143" s="14"/>
      <c r="BM143" s="161"/>
    </row>
    <row r="144" spans="1:65" s="2" customFormat="1" ht="22.5" customHeight="1" x14ac:dyDescent="0.2">
      <c r="A144" s="26"/>
      <c r="B144" s="149"/>
      <c r="C144" s="167" t="s">
        <v>192</v>
      </c>
      <c r="D144" s="167" t="s">
        <v>261</v>
      </c>
      <c r="E144" s="168" t="s">
        <v>414</v>
      </c>
      <c r="F144" s="224" t="s">
        <v>1727</v>
      </c>
      <c r="G144" s="383" t="s">
        <v>266</v>
      </c>
      <c r="H144" s="384">
        <v>145</v>
      </c>
      <c r="I144" s="385"/>
      <c r="J144" s="385"/>
      <c r="K144" s="386"/>
      <c r="L144" s="237"/>
      <c r="M144" s="370"/>
      <c r="N144" s="371"/>
      <c r="O144" s="233"/>
      <c r="P144" s="233"/>
      <c r="Q144" s="233"/>
      <c r="R144" s="233"/>
      <c r="S144" s="233"/>
      <c r="T144" s="234"/>
      <c r="U144" s="225"/>
      <c r="V144" s="225"/>
      <c r="W144" s="225"/>
      <c r="X144" s="26"/>
      <c r="Y144" s="26"/>
      <c r="Z144" s="26"/>
      <c r="AA144" s="26"/>
      <c r="AB144" s="26"/>
      <c r="AC144" s="26"/>
      <c r="AD144" s="26"/>
      <c r="AE144" s="26"/>
      <c r="AR144" s="161"/>
      <c r="AT144" s="161"/>
      <c r="AU144" s="161"/>
      <c r="AY144" s="14"/>
      <c r="BE144" s="162"/>
      <c r="BF144" s="162"/>
      <c r="BG144" s="162"/>
      <c r="BH144" s="162"/>
      <c r="BI144" s="162"/>
      <c r="BJ144" s="14"/>
      <c r="BK144" s="162"/>
      <c r="BL144" s="14"/>
      <c r="BM144" s="161"/>
    </row>
    <row r="145" spans="1:65" s="2" customFormat="1" ht="18.75" customHeight="1" x14ac:dyDescent="0.2">
      <c r="A145" s="26"/>
      <c r="B145" s="149"/>
      <c r="C145" s="167" t="s">
        <v>196</v>
      </c>
      <c r="D145" s="167" t="s">
        <v>261</v>
      </c>
      <c r="E145" s="168" t="s">
        <v>415</v>
      </c>
      <c r="F145" s="224" t="s">
        <v>1728</v>
      </c>
      <c r="G145" s="383" t="s">
        <v>266</v>
      </c>
      <c r="H145" s="384">
        <v>7</v>
      </c>
      <c r="I145" s="385"/>
      <c r="J145" s="385"/>
      <c r="K145" s="386"/>
      <c r="L145" s="237"/>
      <c r="M145" s="370"/>
      <c r="N145" s="371"/>
      <c r="O145" s="233"/>
      <c r="P145" s="233"/>
      <c r="Q145" s="233"/>
      <c r="R145" s="233"/>
      <c r="S145" s="233"/>
      <c r="T145" s="234"/>
      <c r="U145" s="225"/>
      <c r="V145" s="225"/>
      <c r="W145" s="225"/>
      <c r="X145" s="26"/>
      <c r="Y145" s="26"/>
      <c r="Z145" s="26"/>
      <c r="AA145" s="26"/>
      <c r="AB145" s="26"/>
      <c r="AC145" s="26"/>
      <c r="AD145" s="26"/>
      <c r="AE145" s="26"/>
      <c r="AR145" s="161"/>
      <c r="AT145" s="161"/>
      <c r="AU145" s="161"/>
      <c r="AY145" s="14"/>
      <c r="BE145" s="162"/>
      <c r="BF145" s="162"/>
      <c r="BG145" s="162"/>
      <c r="BH145" s="162"/>
      <c r="BI145" s="162"/>
      <c r="BJ145" s="14"/>
      <c r="BK145" s="162"/>
      <c r="BL145" s="14"/>
      <c r="BM145" s="161"/>
    </row>
    <row r="146" spans="1:65" s="2" customFormat="1" ht="22.5" customHeight="1" x14ac:dyDescent="0.2">
      <c r="A146" s="26"/>
      <c r="B146" s="149"/>
      <c r="C146" s="167" t="s">
        <v>199</v>
      </c>
      <c r="D146" s="167" t="s">
        <v>261</v>
      </c>
      <c r="E146" s="168" t="s">
        <v>416</v>
      </c>
      <c r="F146" s="224" t="s">
        <v>1774</v>
      </c>
      <c r="G146" s="383" t="s">
        <v>266</v>
      </c>
      <c r="H146" s="384">
        <v>89</v>
      </c>
      <c r="I146" s="385"/>
      <c r="J146" s="385"/>
      <c r="K146" s="386"/>
      <c r="L146" s="237"/>
      <c r="M146" s="370"/>
      <c r="N146" s="371"/>
      <c r="O146" s="233"/>
      <c r="P146" s="233"/>
      <c r="Q146" s="233"/>
      <c r="R146" s="233"/>
      <c r="S146" s="233"/>
      <c r="T146" s="234"/>
      <c r="U146" s="225"/>
      <c r="V146" s="225"/>
      <c r="W146" s="225"/>
      <c r="X146" s="26"/>
      <c r="Y146" s="26"/>
      <c r="Z146" s="26"/>
      <c r="AA146" s="26"/>
      <c r="AB146" s="26"/>
      <c r="AC146" s="26"/>
      <c r="AD146" s="26"/>
      <c r="AE146" s="26"/>
      <c r="AR146" s="161"/>
      <c r="AT146" s="161"/>
      <c r="AU146" s="161"/>
      <c r="AY146" s="14"/>
      <c r="BE146" s="162"/>
      <c r="BF146" s="162"/>
      <c r="BG146" s="162"/>
      <c r="BH146" s="162"/>
      <c r="BI146" s="162"/>
      <c r="BJ146" s="14"/>
      <c r="BK146" s="162"/>
      <c r="BL146" s="14"/>
      <c r="BM146" s="161"/>
    </row>
    <row r="147" spans="1:65" s="2" customFormat="1" ht="22.5" customHeight="1" x14ac:dyDescent="0.2">
      <c r="A147" s="26"/>
      <c r="B147" s="149"/>
      <c r="C147" s="167" t="s">
        <v>202</v>
      </c>
      <c r="D147" s="167" t="s">
        <v>261</v>
      </c>
      <c r="E147" s="168" t="s">
        <v>417</v>
      </c>
      <c r="F147" s="224" t="s">
        <v>1775</v>
      </c>
      <c r="G147" s="383" t="s">
        <v>266</v>
      </c>
      <c r="H147" s="384">
        <v>1</v>
      </c>
      <c r="I147" s="385"/>
      <c r="J147" s="385"/>
      <c r="K147" s="386"/>
      <c r="L147" s="237"/>
      <c r="M147" s="370"/>
      <c r="N147" s="371"/>
      <c r="O147" s="233"/>
      <c r="P147" s="233"/>
      <c r="Q147" s="233"/>
      <c r="R147" s="233"/>
      <c r="S147" s="233"/>
      <c r="T147" s="234"/>
      <c r="U147" s="225"/>
      <c r="V147" s="225"/>
      <c r="W147" s="225"/>
      <c r="X147" s="26"/>
      <c r="Y147" s="26"/>
      <c r="Z147" s="26"/>
      <c r="AA147" s="26"/>
      <c r="AB147" s="26"/>
      <c r="AC147" s="26"/>
      <c r="AD147" s="26"/>
      <c r="AE147" s="26"/>
      <c r="AR147" s="161"/>
      <c r="AT147" s="161"/>
      <c r="AU147" s="161"/>
      <c r="AY147" s="14"/>
      <c r="BE147" s="162"/>
      <c r="BF147" s="162"/>
      <c r="BG147" s="162"/>
      <c r="BH147" s="162"/>
      <c r="BI147" s="162"/>
      <c r="BJ147" s="14"/>
      <c r="BK147" s="162"/>
      <c r="BL147" s="14"/>
      <c r="BM147" s="161"/>
    </row>
    <row r="148" spans="1:65" s="12" customFormat="1" ht="22.9" customHeight="1" x14ac:dyDescent="0.2">
      <c r="B148" s="137"/>
      <c r="D148" s="138" t="s">
        <v>69</v>
      </c>
      <c r="E148" s="147" t="s">
        <v>418</v>
      </c>
      <c r="F148" s="147" t="s">
        <v>419</v>
      </c>
      <c r="J148" s="148"/>
      <c r="L148" s="137"/>
      <c r="M148" s="141"/>
      <c r="N148" s="142"/>
      <c r="O148" s="142"/>
      <c r="P148" s="143"/>
      <c r="Q148" s="142"/>
      <c r="R148" s="143"/>
      <c r="S148" s="142"/>
      <c r="T148" s="144"/>
      <c r="AR148" s="138"/>
      <c r="AT148" s="145"/>
      <c r="AU148" s="145"/>
      <c r="AY148" s="138"/>
      <c r="BK148" s="146"/>
    </row>
    <row r="149" spans="1:65" s="2" customFormat="1" ht="36" customHeight="1" x14ac:dyDescent="0.2">
      <c r="A149" s="26"/>
      <c r="B149" s="149"/>
      <c r="C149" s="167" t="s">
        <v>205</v>
      </c>
      <c r="D149" s="167" t="s">
        <v>261</v>
      </c>
      <c r="E149" s="168" t="s">
        <v>420</v>
      </c>
      <c r="F149" s="224" t="s">
        <v>1783</v>
      </c>
      <c r="G149" s="383" t="s">
        <v>421</v>
      </c>
      <c r="H149" s="384">
        <v>1045</v>
      </c>
      <c r="I149" s="385"/>
      <c r="J149" s="385"/>
      <c r="K149" s="386"/>
      <c r="L149" s="237"/>
      <c r="M149" s="370"/>
      <c r="N149" s="371"/>
      <c r="O149" s="233"/>
      <c r="P149" s="233"/>
      <c r="Q149" s="233"/>
      <c r="R149" s="233"/>
      <c r="S149" s="233"/>
      <c r="T149" s="234"/>
      <c r="U149" s="225"/>
      <c r="V149" s="225"/>
      <c r="W149" s="225"/>
      <c r="X149" s="225"/>
      <c r="Y149" s="225"/>
      <c r="Z149" s="225"/>
      <c r="AA149" s="225"/>
      <c r="AB149" s="225"/>
      <c r="AC149" s="26"/>
      <c r="AD149" s="26"/>
      <c r="AE149" s="26"/>
      <c r="AR149" s="161"/>
      <c r="AT149" s="161"/>
      <c r="AU149" s="161"/>
      <c r="AY149" s="14"/>
      <c r="BE149" s="162"/>
      <c r="BF149" s="162"/>
      <c r="BG149" s="162"/>
      <c r="BH149" s="162"/>
      <c r="BI149" s="162"/>
      <c r="BJ149" s="14"/>
      <c r="BK149" s="162"/>
      <c r="BL149" s="14"/>
      <c r="BM149" s="161"/>
    </row>
    <row r="150" spans="1:65" s="2" customFormat="1" ht="36" customHeight="1" x14ac:dyDescent="0.2">
      <c r="A150" s="26"/>
      <c r="B150" s="149"/>
      <c r="C150" s="167" t="s">
        <v>208</v>
      </c>
      <c r="D150" s="167" t="s">
        <v>261</v>
      </c>
      <c r="E150" s="168" t="s">
        <v>422</v>
      </c>
      <c r="F150" s="224" t="s">
        <v>1784</v>
      </c>
      <c r="G150" s="383" t="s">
        <v>421</v>
      </c>
      <c r="H150" s="384">
        <v>25</v>
      </c>
      <c r="I150" s="385"/>
      <c r="J150" s="385"/>
      <c r="K150" s="386"/>
      <c r="L150" s="237"/>
      <c r="M150" s="370"/>
      <c r="N150" s="371"/>
      <c r="O150" s="233"/>
      <c r="P150" s="233"/>
      <c r="Q150" s="233"/>
      <c r="R150" s="233"/>
      <c r="S150" s="233"/>
      <c r="T150" s="234"/>
      <c r="U150" s="225"/>
      <c r="V150" s="225"/>
      <c r="W150" s="225"/>
      <c r="X150" s="225"/>
      <c r="Y150" s="225"/>
      <c r="Z150" s="225"/>
      <c r="AA150" s="225"/>
      <c r="AB150" s="225"/>
      <c r="AC150" s="26"/>
      <c r="AD150" s="26"/>
      <c r="AE150" s="26"/>
      <c r="AR150" s="161"/>
      <c r="AT150" s="161"/>
      <c r="AU150" s="161"/>
      <c r="AY150" s="14"/>
      <c r="BE150" s="162"/>
      <c r="BF150" s="162"/>
      <c r="BG150" s="162"/>
      <c r="BH150" s="162"/>
      <c r="BI150" s="162"/>
      <c r="BJ150" s="14"/>
      <c r="BK150" s="162"/>
      <c r="BL150" s="14"/>
      <c r="BM150" s="161"/>
    </row>
    <row r="151" spans="1:65" s="2" customFormat="1" ht="36" customHeight="1" x14ac:dyDescent="0.2">
      <c r="A151" s="26"/>
      <c r="B151" s="149"/>
      <c r="C151" s="167" t="s">
        <v>211</v>
      </c>
      <c r="D151" s="167" t="s">
        <v>261</v>
      </c>
      <c r="E151" s="168" t="s">
        <v>423</v>
      </c>
      <c r="F151" s="224" t="s">
        <v>1785</v>
      </c>
      <c r="G151" s="383" t="s">
        <v>421</v>
      </c>
      <c r="H151" s="384">
        <v>244</v>
      </c>
      <c r="I151" s="385"/>
      <c r="J151" s="385"/>
      <c r="K151" s="386"/>
      <c r="L151" s="237"/>
      <c r="M151" s="370"/>
      <c r="N151" s="371"/>
      <c r="O151" s="233"/>
      <c r="P151" s="233"/>
      <c r="Q151" s="233"/>
      <c r="R151" s="233"/>
      <c r="S151" s="233"/>
      <c r="T151" s="234"/>
      <c r="U151" s="225"/>
      <c r="V151" s="225"/>
      <c r="W151" s="225"/>
      <c r="X151" s="225"/>
      <c r="Y151" s="225"/>
      <c r="Z151" s="225"/>
      <c r="AA151" s="225"/>
      <c r="AB151" s="225"/>
      <c r="AC151" s="225"/>
      <c r="AD151" s="225"/>
      <c r="AE151" s="26"/>
      <c r="AR151" s="161"/>
      <c r="AT151" s="161"/>
      <c r="AU151" s="161"/>
      <c r="AY151" s="14"/>
      <c r="BE151" s="162"/>
      <c r="BF151" s="162"/>
      <c r="BG151" s="162"/>
      <c r="BH151" s="162"/>
      <c r="BI151" s="162"/>
      <c r="BJ151" s="14"/>
      <c r="BK151" s="162"/>
      <c r="BL151" s="14"/>
      <c r="BM151" s="161"/>
    </row>
    <row r="152" spans="1:65" s="2" customFormat="1" ht="36" customHeight="1" x14ac:dyDescent="0.2">
      <c r="A152" s="26"/>
      <c r="B152" s="149"/>
      <c r="C152" s="167" t="s">
        <v>216</v>
      </c>
      <c r="D152" s="167" t="s">
        <v>261</v>
      </c>
      <c r="E152" s="168" t="s">
        <v>424</v>
      </c>
      <c r="F152" s="224" t="s">
        <v>1786</v>
      </c>
      <c r="G152" s="383" t="s">
        <v>421</v>
      </c>
      <c r="H152" s="384">
        <v>166</v>
      </c>
      <c r="I152" s="385"/>
      <c r="J152" s="385"/>
      <c r="K152" s="386"/>
      <c r="L152" s="237"/>
      <c r="M152" s="370"/>
      <c r="N152" s="371"/>
      <c r="O152" s="233"/>
      <c r="P152" s="233"/>
      <c r="Q152" s="233"/>
      <c r="R152" s="233"/>
      <c r="S152" s="233"/>
      <c r="T152" s="234"/>
      <c r="U152" s="225"/>
      <c r="V152" s="225"/>
      <c r="W152" s="225"/>
      <c r="X152" s="225"/>
      <c r="Y152" s="225"/>
      <c r="Z152" s="225"/>
      <c r="AA152" s="225"/>
      <c r="AB152" s="225"/>
      <c r="AC152" s="26"/>
      <c r="AD152" s="26"/>
      <c r="AE152" s="26"/>
      <c r="AR152" s="161"/>
      <c r="AT152" s="161"/>
      <c r="AU152" s="161"/>
      <c r="AY152" s="14"/>
      <c r="BE152" s="162"/>
      <c r="BF152" s="162"/>
      <c r="BG152" s="162"/>
      <c r="BH152" s="162"/>
      <c r="BI152" s="162"/>
      <c r="BJ152" s="14"/>
      <c r="BK152" s="162"/>
      <c r="BL152" s="14"/>
      <c r="BM152" s="161"/>
    </row>
    <row r="153" spans="1:65" s="2" customFormat="1" ht="36" customHeight="1" x14ac:dyDescent="0.2">
      <c r="A153" s="26"/>
      <c r="B153" s="149"/>
      <c r="C153" s="167" t="s">
        <v>7</v>
      </c>
      <c r="D153" s="167" t="s">
        <v>261</v>
      </c>
      <c r="E153" s="168" t="s">
        <v>425</v>
      </c>
      <c r="F153" s="224" t="s">
        <v>1787</v>
      </c>
      <c r="G153" s="383" t="s">
        <v>421</v>
      </c>
      <c r="H153" s="384">
        <v>40</v>
      </c>
      <c r="I153" s="385"/>
      <c r="J153" s="385"/>
      <c r="K153" s="386"/>
      <c r="L153" s="237"/>
      <c r="M153" s="370"/>
      <c r="N153" s="371"/>
      <c r="O153" s="233"/>
      <c r="P153" s="233"/>
      <c r="Q153" s="233"/>
      <c r="R153" s="233"/>
      <c r="S153" s="233"/>
      <c r="T153" s="234"/>
      <c r="U153" s="225"/>
      <c r="V153" s="225"/>
      <c r="W153" s="225"/>
      <c r="X153" s="225"/>
      <c r="Y153" s="225"/>
      <c r="Z153" s="225"/>
      <c r="AA153" s="225"/>
      <c r="AB153" s="225"/>
      <c r="AC153" s="26"/>
      <c r="AD153" s="26"/>
      <c r="AE153" s="26"/>
      <c r="AR153" s="161"/>
      <c r="AT153" s="161"/>
      <c r="AU153" s="161"/>
      <c r="AY153" s="14"/>
      <c r="BE153" s="162"/>
      <c r="BF153" s="162"/>
      <c r="BG153" s="162"/>
      <c r="BH153" s="162"/>
      <c r="BI153" s="162"/>
      <c r="BJ153" s="14"/>
      <c r="BK153" s="162"/>
      <c r="BL153" s="14"/>
      <c r="BM153" s="161"/>
    </row>
    <row r="154" spans="1:65" s="2" customFormat="1" ht="36" customHeight="1" x14ac:dyDescent="0.2">
      <c r="A154" s="26"/>
      <c r="B154" s="149"/>
      <c r="C154" s="167" t="s">
        <v>271</v>
      </c>
      <c r="D154" s="167" t="s">
        <v>261</v>
      </c>
      <c r="E154" s="168" t="s">
        <v>426</v>
      </c>
      <c r="F154" s="224" t="s">
        <v>1788</v>
      </c>
      <c r="G154" s="383" t="s">
        <v>421</v>
      </c>
      <c r="H154" s="384">
        <v>14</v>
      </c>
      <c r="I154" s="385"/>
      <c r="J154" s="385"/>
      <c r="K154" s="386"/>
      <c r="L154" s="237"/>
      <c r="M154" s="370"/>
      <c r="N154" s="371"/>
      <c r="O154" s="233"/>
      <c r="P154" s="233"/>
      <c r="Q154" s="233"/>
      <c r="R154" s="233"/>
      <c r="S154" s="233"/>
      <c r="T154" s="234"/>
      <c r="U154" s="225"/>
      <c r="V154" s="225"/>
      <c r="W154" s="225"/>
      <c r="X154" s="225"/>
      <c r="Y154" s="225"/>
      <c r="Z154" s="225"/>
      <c r="AA154" s="225"/>
      <c r="AB154" s="225"/>
      <c r="AC154" s="26"/>
      <c r="AD154" s="26"/>
      <c r="AE154" s="26"/>
      <c r="AR154" s="161"/>
      <c r="AT154" s="161"/>
      <c r="AU154" s="161"/>
      <c r="AY154" s="14"/>
      <c r="BE154" s="162"/>
      <c r="BF154" s="162"/>
      <c r="BG154" s="162"/>
      <c r="BH154" s="162"/>
      <c r="BI154" s="162"/>
      <c r="BJ154" s="14"/>
      <c r="BK154" s="162"/>
      <c r="BL154" s="14"/>
      <c r="BM154" s="161"/>
    </row>
    <row r="155" spans="1:65" s="2" customFormat="1" ht="36" customHeight="1" x14ac:dyDescent="0.2">
      <c r="A155" s="26"/>
      <c r="B155" s="149"/>
      <c r="C155" s="167" t="s">
        <v>274</v>
      </c>
      <c r="D155" s="167" t="s">
        <v>261</v>
      </c>
      <c r="E155" s="168" t="s">
        <v>427</v>
      </c>
      <c r="F155" s="224" t="s">
        <v>1789</v>
      </c>
      <c r="G155" s="383" t="s">
        <v>421</v>
      </c>
      <c r="H155" s="384">
        <v>62</v>
      </c>
      <c r="I155" s="385"/>
      <c r="J155" s="385"/>
      <c r="K155" s="386"/>
      <c r="L155" s="237"/>
      <c r="M155" s="370"/>
      <c r="N155" s="371"/>
      <c r="O155" s="233"/>
      <c r="P155" s="233"/>
      <c r="Q155" s="233"/>
      <c r="R155" s="233"/>
      <c r="S155" s="233"/>
      <c r="T155" s="234"/>
      <c r="U155" s="225"/>
      <c r="V155" s="225"/>
      <c r="W155" s="225"/>
      <c r="X155" s="225"/>
      <c r="Y155" s="225"/>
      <c r="Z155" s="225"/>
      <c r="AA155" s="225"/>
      <c r="AB155" s="225"/>
      <c r="AC155" s="26"/>
      <c r="AD155" s="26"/>
      <c r="AE155" s="26"/>
      <c r="AR155" s="161"/>
      <c r="AT155" s="161"/>
      <c r="AU155" s="161"/>
      <c r="AY155" s="14"/>
      <c r="BE155" s="162"/>
      <c r="BF155" s="162"/>
      <c r="BG155" s="162"/>
      <c r="BH155" s="162"/>
      <c r="BI155" s="162"/>
      <c r="BJ155" s="14"/>
      <c r="BK155" s="162"/>
      <c r="BL155" s="14"/>
      <c r="BM155" s="161"/>
    </row>
    <row r="156" spans="1:65" s="2" customFormat="1" ht="36" customHeight="1" x14ac:dyDescent="0.2">
      <c r="A156" s="26"/>
      <c r="B156" s="149"/>
      <c r="C156" s="167" t="s">
        <v>276</v>
      </c>
      <c r="D156" s="167" t="s">
        <v>261</v>
      </c>
      <c r="E156" s="168" t="s">
        <v>428</v>
      </c>
      <c r="F156" s="224" t="s">
        <v>1795</v>
      </c>
      <c r="G156" s="383" t="s">
        <v>421</v>
      </c>
      <c r="H156" s="384">
        <v>22</v>
      </c>
      <c r="I156" s="385"/>
      <c r="J156" s="385"/>
      <c r="K156" s="386"/>
      <c r="L156" s="237"/>
      <c r="M156" s="370"/>
      <c r="N156" s="371"/>
      <c r="O156" s="233"/>
      <c r="P156" s="233"/>
      <c r="Q156" s="233"/>
      <c r="R156" s="233"/>
      <c r="S156" s="233"/>
      <c r="T156" s="234"/>
      <c r="U156" s="225"/>
      <c r="V156" s="225"/>
      <c r="W156" s="225"/>
      <c r="X156" s="225"/>
      <c r="Y156" s="225"/>
      <c r="Z156" s="225"/>
      <c r="AA156" s="225"/>
      <c r="AB156" s="225"/>
      <c r="AC156" s="26"/>
      <c r="AD156" s="26"/>
      <c r="AE156" s="26"/>
      <c r="AR156" s="161"/>
      <c r="AT156" s="161"/>
      <c r="AU156" s="161"/>
      <c r="AY156" s="14"/>
      <c r="BE156" s="162"/>
      <c r="BF156" s="162"/>
      <c r="BG156" s="162"/>
      <c r="BH156" s="162"/>
      <c r="BI156" s="162"/>
      <c r="BJ156" s="14"/>
      <c r="BK156" s="162"/>
      <c r="BL156" s="14"/>
      <c r="BM156" s="161"/>
    </row>
    <row r="157" spans="1:65" s="2" customFormat="1" ht="16.5" customHeight="1" x14ac:dyDescent="0.2">
      <c r="A157" s="26"/>
      <c r="B157" s="149"/>
      <c r="C157" s="167" t="s">
        <v>279</v>
      </c>
      <c r="D157" s="167" t="s">
        <v>261</v>
      </c>
      <c r="E157" s="168" t="s">
        <v>429</v>
      </c>
      <c r="F157" s="169" t="s">
        <v>430</v>
      </c>
      <c r="G157" s="170" t="s">
        <v>266</v>
      </c>
      <c r="H157" s="171">
        <v>2</v>
      </c>
      <c r="I157" s="172"/>
      <c r="J157" s="172"/>
      <c r="K157" s="173"/>
      <c r="L157" s="174"/>
      <c r="M157" s="175"/>
      <c r="N157" s="176"/>
      <c r="O157" s="159"/>
      <c r="P157" s="159"/>
      <c r="Q157" s="159"/>
      <c r="R157" s="159"/>
      <c r="S157" s="159"/>
      <c r="T157" s="160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1"/>
      <c r="AT157" s="161"/>
      <c r="AU157" s="161"/>
      <c r="AY157" s="14"/>
      <c r="BE157" s="162"/>
      <c r="BF157" s="162"/>
      <c r="BG157" s="162"/>
      <c r="BH157" s="162"/>
      <c r="BI157" s="162"/>
      <c r="BJ157" s="14"/>
      <c r="BK157" s="162"/>
      <c r="BL157" s="14"/>
      <c r="BM157" s="161"/>
    </row>
    <row r="158" spans="1:65" s="2" customFormat="1" ht="16.5" customHeight="1" x14ac:dyDescent="0.2">
      <c r="A158" s="26"/>
      <c r="B158" s="149"/>
      <c r="C158" s="167" t="s">
        <v>281</v>
      </c>
      <c r="D158" s="167" t="s">
        <v>261</v>
      </c>
      <c r="E158" s="168" t="s">
        <v>431</v>
      </c>
      <c r="F158" s="169" t="s">
        <v>432</v>
      </c>
      <c r="G158" s="170" t="s">
        <v>266</v>
      </c>
      <c r="H158" s="171">
        <v>2</v>
      </c>
      <c r="I158" s="172"/>
      <c r="J158" s="172"/>
      <c r="K158" s="173"/>
      <c r="L158" s="174"/>
      <c r="M158" s="175"/>
      <c r="N158" s="176"/>
      <c r="O158" s="159"/>
      <c r="P158" s="159"/>
      <c r="Q158" s="159"/>
      <c r="R158" s="159"/>
      <c r="S158" s="159"/>
      <c r="T158" s="160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1"/>
      <c r="AT158" s="161"/>
      <c r="AU158" s="161"/>
      <c r="AY158" s="14"/>
      <c r="BE158" s="162"/>
      <c r="BF158" s="162"/>
      <c r="BG158" s="162"/>
      <c r="BH158" s="162"/>
      <c r="BI158" s="162"/>
      <c r="BJ158" s="14"/>
      <c r="BK158" s="162"/>
      <c r="BL158" s="14"/>
      <c r="BM158" s="161"/>
    </row>
    <row r="159" spans="1:65" s="12" customFormat="1" ht="22.9" customHeight="1" x14ac:dyDescent="0.2">
      <c r="B159" s="137"/>
      <c r="D159" s="138" t="s">
        <v>69</v>
      </c>
      <c r="E159" s="147" t="s">
        <v>433</v>
      </c>
      <c r="F159" s="147" t="s">
        <v>434</v>
      </c>
      <c r="J159" s="148"/>
      <c r="L159" s="137"/>
      <c r="M159" s="141"/>
      <c r="N159" s="142"/>
      <c r="O159" s="142"/>
      <c r="P159" s="143"/>
      <c r="Q159" s="142"/>
      <c r="R159" s="143"/>
      <c r="S159" s="142"/>
      <c r="T159" s="144"/>
      <c r="AR159" s="138"/>
      <c r="AT159" s="145"/>
      <c r="AU159" s="145"/>
      <c r="AY159" s="138"/>
      <c r="BK159" s="146"/>
    </row>
    <row r="160" spans="1:65" s="2" customFormat="1" ht="27" customHeight="1" x14ac:dyDescent="0.2">
      <c r="A160" s="26"/>
      <c r="B160" s="149"/>
      <c r="C160" s="167" t="s">
        <v>284</v>
      </c>
      <c r="D160" s="167" t="s">
        <v>261</v>
      </c>
      <c r="E160" s="168" t="s">
        <v>435</v>
      </c>
      <c r="F160" s="224" t="s">
        <v>1776</v>
      </c>
      <c r="G160" s="383" t="s">
        <v>266</v>
      </c>
      <c r="H160" s="384">
        <v>433</v>
      </c>
      <c r="I160" s="385"/>
      <c r="J160" s="385"/>
      <c r="K160" s="386"/>
      <c r="L160" s="237"/>
      <c r="M160" s="370"/>
      <c r="N160" s="371"/>
      <c r="O160" s="233"/>
      <c r="P160" s="233"/>
      <c r="Q160" s="233"/>
      <c r="R160" s="233"/>
      <c r="S160" s="233"/>
      <c r="T160" s="234"/>
      <c r="U160" s="225"/>
      <c r="V160" s="225"/>
      <c r="W160" s="225"/>
      <c r="X160" s="225"/>
      <c r="Y160" s="225"/>
      <c r="Z160" s="225"/>
      <c r="AA160" s="225"/>
      <c r="AB160" s="26"/>
      <c r="AC160" s="26"/>
      <c r="AD160" s="26"/>
      <c r="AE160" s="26"/>
      <c r="AR160" s="161"/>
      <c r="AT160" s="161"/>
      <c r="AU160" s="161"/>
      <c r="AY160" s="14"/>
      <c r="BE160" s="162"/>
      <c r="BF160" s="162"/>
      <c r="BG160" s="162"/>
      <c r="BH160" s="162"/>
      <c r="BI160" s="162"/>
      <c r="BJ160" s="14"/>
      <c r="BK160" s="162"/>
      <c r="BL160" s="14"/>
      <c r="BM160" s="161"/>
    </row>
    <row r="161" spans="1:65" s="2" customFormat="1" ht="27" customHeight="1" x14ac:dyDescent="0.2">
      <c r="A161" s="26"/>
      <c r="B161" s="149"/>
      <c r="C161" s="167" t="s">
        <v>287</v>
      </c>
      <c r="D161" s="167" t="s">
        <v>261</v>
      </c>
      <c r="E161" s="168" t="s">
        <v>436</v>
      </c>
      <c r="F161" s="224" t="s">
        <v>1777</v>
      </c>
      <c r="G161" s="383" t="s">
        <v>266</v>
      </c>
      <c r="H161" s="384">
        <v>244</v>
      </c>
      <c r="I161" s="385"/>
      <c r="J161" s="385"/>
      <c r="K161" s="386"/>
      <c r="L161" s="237"/>
      <c r="M161" s="370"/>
      <c r="N161" s="371"/>
      <c r="O161" s="233"/>
      <c r="P161" s="233"/>
      <c r="Q161" s="233"/>
      <c r="R161" s="233"/>
      <c r="S161" s="233"/>
      <c r="T161" s="234"/>
      <c r="U161" s="225"/>
      <c r="V161" s="225"/>
      <c r="W161" s="225"/>
      <c r="X161" s="225"/>
      <c r="Y161" s="225"/>
      <c r="Z161" s="225"/>
      <c r="AA161" s="225"/>
      <c r="AB161" s="26"/>
      <c r="AC161" s="26"/>
      <c r="AD161" s="26"/>
      <c r="AE161" s="26"/>
      <c r="AR161" s="161"/>
      <c r="AT161" s="161"/>
      <c r="AU161" s="161"/>
      <c r="AY161" s="14"/>
      <c r="BE161" s="162"/>
      <c r="BF161" s="162"/>
      <c r="BG161" s="162"/>
      <c r="BH161" s="162"/>
      <c r="BI161" s="162"/>
      <c r="BJ161" s="14"/>
      <c r="BK161" s="162"/>
      <c r="BL161" s="14"/>
      <c r="BM161" s="161"/>
    </row>
    <row r="162" spans="1:65" s="2" customFormat="1" ht="27" customHeight="1" x14ac:dyDescent="0.2">
      <c r="A162" s="26"/>
      <c r="B162" s="149"/>
      <c r="C162" s="167" t="s">
        <v>290</v>
      </c>
      <c r="D162" s="167" t="s">
        <v>261</v>
      </c>
      <c r="E162" s="168" t="s">
        <v>437</v>
      </c>
      <c r="F162" s="224" t="s">
        <v>1778</v>
      </c>
      <c r="G162" s="383" t="s">
        <v>266</v>
      </c>
      <c r="H162" s="384">
        <v>166</v>
      </c>
      <c r="I162" s="385"/>
      <c r="J162" s="385"/>
      <c r="K162" s="386"/>
      <c r="L162" s="237"/>
      <c r="M162" s="370"/>
      <c r="N162" s="371"/>
      <c r="O162" s="233"/>
      <c r="P162" s="233"/>
      <c r="Q162" s="233"/>
      <c r="R162" s="233"/>
      <c r="S162" s="233"/>
      <c r="T162" s="234"/>
      <c r="U162" s="225"/>
      <c r="V162" s="225"/>
      <c r="W162" s="225"/>
      <c r="X162" s="225"/>
      <c r="Y162" s="225"/>
      <c r="Z162" s="225"/>
      <c r="AA162" s="225"/>
      <c r="AB162" s="26"/>
      <c r="AC162" s="26"/>
      <c r="AD162" s="26"/>
      <c r="AE162" s="26"/>
      <c r="AR162" s="161"/>
      <c r="AT162" s="161"/>
      <c r="AU162" s="161"/>
      <c r="AY162" s="14"/>
      <c r="BE162" s="162"/>
      <c r="BF162" s="162"/>
      <c r="BG162" s="162"/>
      <c r="BH162" s="162"/>
      <c r="BI162" s="162"/>
      <c r="BJ162" s="14"/>
      <c r="BK162" s="162"/>
      <c r="BL162" s="14"/>
      <c r="BM162" s="161"/>
    </row>
    <row r="163" spans="1:65" s="2" customFormat="1" ht="27" customHeight="1" x14ac:dyDescent="0.2">
      <c r="A163" s="26"/>
      <c r="B163" s="149"/>
      <c r="C163" s="167" t="s">
        <v>292</v>
      </c>
      <c r="D163" s="167" t="s">
        <v>261</v>
      </c>
      <c r="E163" s="168" t="s">
        <v>438</v>
      </c>
      <c r="F163" s="224" t="s">
        <v>1779</v>
      </c>
      <c r="G163" s="383" t="s">
        <v>266</v>
      </c>
      <c r="H163" s="384">
        <v>40</v>
      </c>
      <c r="I163" s="385"/>
      <c r="J163" s="385"/>
      <c r="K163" s="386"/>
      <c r="L163" s="237"/>
      <c r="M163" s="370"/>
      <c r="N163" s="371"/>
      <c r="O163" s="233"/>
      <c r="P163" s="233"/>
      <c r="Q163" s="233"/>
      <c r="R163" s="233"/>
      <c r="S163" s="233"/>
      <c r="T163" s="234"/>
      <c r="U163" s="225"/>
      <c r="V163" s="225"/>
      <c r="W163" s="225"/>
      <c r="X163" s="225"/>
      <c r="Y163" s="225"/>
      <c r="Z163" s="225"/>
      <c r="AA163" s="225"/>
      <c r="AB163" s="26"/>
      <c r="AC163" s="26"/>
      <c r="AD163" s="26"/>
      <c r="AE163" s="26"/>
      <c r="AR163" s="161"/>
      <c r="AT163" s="161"/>
      <c r="AU163" s="161"/>
      <c r="AY163" s="14"/>
      <c r="BE163" s="162"/>
      <c r="BF163" s="162"/>
      <c r="BG163" s="162"/>
      <c r="BH163" s="162"/>
      <c r="BI163" s="162"/>
      <c r="BJ163" s="14"/>
      <c r="BK163" s="162"/>
      <c r="BL163" s="14"/>
      <c r="BM163" s="161"/>
    </row>
    <row r="164" spans="1:65" s="2" customFormat="1" ht="27" customHeight="1" x14ac:dyDescent="0.2">
      <c r="A164" s="26"/>
      <c r="B164" s="149"/>
      <c r="C164" s="167" t="s">
        <v>296</v>
      </c>
      <c r="D164" s="167" t="s">
        <v>261</v>
      </c>
      <c r="E164" s="168" t="s">
        <v>439</v>
      </c>
      <c r="F164" s="224" t="s">
        <v>1780</v>
      </c>
      <c r="G164" s="383" t="s">
        <v>266</v>
      </c>
      <c r="H164" s="384">
        <v>14</v>
      </c>
      <c r="I164" s="385"/>
      <c r="J164" s="385"/>
      <c r="K164" s="386"/>
      <c r="L164" s="237"/>
      <c r="M164" s="370"/>
      <c r="N164" s="371"/>
      <c r="O164" s="233"/>
      <c r="P164" s="233"/>
      <c r="Q164" s="233"/>
      <c r="R164" s="233"/>
      <c r="S164" s="233"/>
      <c r="T164" s="234"/>
      <c r="U164" s="225"/>
      <c r="V164" s="225"/>
      <c r="W164" s="225"/>
      <c r="X164" s="225"/>
      <c r="Y164" s="225"/>
      <c r="Z164" s="225"/>
      <c r="AA164" s="225"/>
      <c r="AB164" s="26"/>
      <c r="AC164" s="26"/>
      <c r="AD164" s="26"/>
      <c r="AE164" s="26"/>
      <c r="AR164" s="161"/>
      <c r="AT164" s="161"/>
      <c r="AU164" s="161"/>
      <c r="AY164" s="14"/>
      <c r="BE164" s="162"/>
      <c r="BF164" s="162"/>
      <c r="BG164" s="162"/>
      <c r="BH164" s="162"/>
      <c r="BI164" s="162"/>
      <c r="BJ164" s="14"/>
      <c r="BK164" s="162"/>
      <c r="BL164" s="14"/>
      <c r="BM164" s="161"/>
    </row>
    <row r="165" spans="1:65" s="2" customFormat="1" ht="27" customHeight="1" x14ac:dyDescent="0.2">
      <c r="A165" s="26"/>
      <c r="B165" s="149"/>
      <c r="C165" s="167" t="s">
        <v>299</v>
      </c>
      <c r="D165" s="167" t="s">
        <v>261</v>
      </c>
      <c r="E165" s="168" t="s">
        <v>440</v>
      </c>
      <c r="F165" s="224" t="s">
        <v>1781</v>
      </c>
      <c r="G165" s="383" t="s">
        <v>266</v>
      </c>
      <c r="H165" s="384">
        <v>62</v>
      </c>
      <c r="I165" s="385"/>
      <c r="J165" s="385"/>
      <c r="K165" s="386"/>
      <c r="L165" s="237"/>
      <c r="M165" s="370"/>
      <c r="N165" s="371"/>
      <c r="O165" s="233"/>
      <c r="P165" s="233"/>
      <c r="Q165" s="233"/>
      <c r="R165" s="233"/>
      <c r="S165" s="233"/>
      <c r="T165" s="234"/>
      <c r="U165" s="225"/>
      <c r="V165" s="225"/>
      <c r="W165" s="225"/>
      <c r="X165" s="225"/>
      <c r="Y165" s="225"/>
      <c r="Z165" s="225"/>
      <c r="AA165" s="225"/>
      <c r="AB165" s="26"/>
      <c r="AC165" s="26"/>
      <c r="AD165" s="26"/>
      <c r="AE165" s="26"/>
      <c r="AR165" s="161"/>
      <c r="AT165" s="161"/>
      <c r="AU165" s="161"/>
      <c r="AY165" s="14"/>
      <c r="BE165" s="162"/>
      <c r="BF165" s="162"/>
      <c r="BG165" s="162"/>
      <c r="BH165" s="162"/>
      <c r="BI165" s="162"/>
      <c r="BJ165" s="14"/>
      <c r="BK165" s="162"/>
      <c r="BL165" s="14"/>
      <c r="BM165" s="161"/>
    </row>
    <row r="166" spans="1:65" s="2" customFormat="1" ht="27" customHeight="1" x14ac:dyDescent="0.2">
      <c r="A166" s="26"/>
      <c r="B166" s="149"/>
      <c r="C166" s="167" t="s">
        <v>263</v>
      </c>
      <c r="D166" s="167" t="s">
        <v>261</v>
      </c>
      <c r="E166" s="168" t="s">
        <v>441</v>
      </c>
      <c r="F166" s="224" t="s">
        <v>1782</v>
      </c>
      <c r="G166" s="383" t="s">
        <v>266</v>
      </c>
      <c r="H166" s="384">
        <v>22</v>
      </c>
      <c r="I166" s="385"/>
      <c r="J166" s="385"/>
      <c r="K166" s="386"/>
      <c r="L166" s="237"/>
      <c r="M166" s="370"/>
      <c r="N166" s="371"/>
      <c r="O166" s="233"/>
      <c r="P166" s="233"/>
      <c r="Q166" s="233"/>
      <c r="R166" s="233"/>
      <c r="S166" s="233"/>
      <c r="T166" s="234"/>
      <c r="U166" s="225"/>
      <c r="V166" s="225"/>
      <c r="W166" s="225"/>
      <c r="X166" s="225"/>
      <c r="Y166" s="225"/>
      <c r="Z166" s="225"/>
      <c r="AA166" s="225"/>
      <c r="AB166" s="26"/>
      <c r="AC166" s="26"/>
      <c r="AD166" s="26"/>
      <c r="AE166" s="26"/>
      <c r="AR166" s="161"/>
      <c r="AT166" s="161"/>
      <c r="AU166" s="161"/>
      <c r="AY166" s="14"/>
      <c r="BE166" s="162"/>
      <c r="BF166" s="162"/>
      <c r="BG166" s="162"/>
      <c r="BH166" s="162"/>
      <c r="BI166" s="162"/>
      <c r="BJ166" s="14"/>
      <c r="BK166" s="162"/>
      <c r="BL166" s="14"/>
      <c r="BM166" s="161"/>
    </row>
    <row r="167" spans="1:65" s="12" customFormat="1" ht="22.9" customHeight="1" x14ac:dyDescent="0.2">
      <c r="B167" s="137"/>
      <c r="D167" s="138" t="s">
        <v>69</v>
      </c>
      <c r="E167" s="147" t="s">
        <v>442</v>
      </c>
      <c r="F167" s="376" t="s">
        <v>443</v>
      </c>
      <c r="G167" s="226"/>
      <c r="H167" s="226"/>
      <c r="I167" s="226"/>
      <c r="J167" s="392"/>
      <c r="K167" s="226"/>
      <c r="L167" s="377"/>
      <c r="M167" s="378"/>
      <c r="N167" s="379"/>
      <c r="O167" s="379"/>
      <c r="P167" s="380"/>
      <c r="Q167" s="379"/>
      <c r="R167" s="380"/>
      <c r="S167" s="379"/>
      <c r="T167" s="381"/>
      <c r="U167" s="226"/>
      <c r="V167" s="226"/>
      <c r="W167" s="226"/>
      <c r="X167" s="226"/>
      <c r="Y167" s="226"/>
      <c r="Z167" s="226"/>
      <c r="AA167" s="226"/>
      <c r="AR167" s="138"/>
      <c r="AT167" s="145"/>
      <c r="AU167" s="145"/>
      <c r="AY167" s="138"/>
      <c r="BK167" s="146"/>
    </row>
    <row r="168" spans="1:65" s="2" customFormat="1" ht="30" customHeight="1" x14ac:dyDescent="0.2">
      <c r="A168" s="26"/>
      <c r="B168" s="149"/>
      <c r="C168" s="167" t="s">
        <v>307</v>
      </c>
      <c r="D168" s="167" t="s">
        <v>261</v>
      </c>
      <c r="E168" s="168" t="s">
        <v>444</v>
      </c>
      <c r="F168" s="224" t="s">
        <v>1758</v>
      </c>
      <c r="G168" s="383" t="s">
        <v>266</v>
      </c>
      <c r="H168" s="384">
        <v>1</v>
      </c>
      <c r="I168" s="385"/>
      <c r="J168" s="385"/>
      <c r="K168" s="386"/>
      <c r="L168" s="237"/>
      <c r="M168" s="370"/>
      <c r="N168" s="371"/>
      <c r="O168" s="233"/>
      <c r="P168" s="233"/>
      <c r="Q168" s="233"/>
      <c r="R168" s="233"/>
      <c r="S168" s="233"/>
      <c r="T168" s="234"/>
      <c r="U168" s="225"/>
      <c r="V168" s="225"/>
      <c r="W168" s="225"/>
      <c r="X168" s="26"/>
      <c r="Y168" s="26"/>
      <c r="Z168" s="26"/>
      <c r="AA168" s="26"/>
      <c r="AB168" s="26"/>
      <c r="AC168" s="26"/>
      <c r="AD168" s="26"/>
      <c r="AE168" s="26"/>
      <c r="AR168" s="161"/>
      <c r="AT168" s="161"/>
      <c r="AU168" s="161"/>
      <c r="AY168" s="14"/>
      <c r="BE168" s="162"/>
      <c r="BF168" s="162"/>
      <c r="BG168" s="162"/>
      <c r="BH168" s="162"/>
      <c r="BI168" s="162"/>
      <c r="BJ168" s="14"/>
      <c r="BK168" s="162"/>
      <c r="BL168" s="14"/>
      <c r="BM168" s="161"/>
    </row>
    <row r="169" spans="1:65" s="2" customFormat="1" ht="30" customHeight="1" x14ac:dyDescent="0.2">
      <c r="A169" s="26"/>
      <c r="B169" s="149"/>
      <c r="C169" s="167" t="s">
        <v>310</v>
      </c>
      <c r="D169" s="167" t="s">
        <v>261</v>
      </c>
      <c r="E169" s="168" t="s">
        <v>445</v>
      </c>
      <c r="F169" s="224" t="s">
        <v>1790</v>
      </c>
      <c r="G169" s="383" t="s">
        <v>266</v>
      </c>
      <c r="H169" s="384">
        <v>6</v>
      </c>
      <c r="I169" s="385"/>
      <c r="J169" s="385"/>
      <c r="K169" s="386"/>
      <c r="L169" s="237"/>
      <c r="M169" s="370"/>
      <c r="N169" s="371"/>
      <c r="O169" s="233"/>
      <c r="P169" s="233"/>
      <c r="Q169" s="233"/>
      <c r="R169" s="233"/>
      <c r="S169" s="233"/>
      <c r="T169" s="234"/>
      <c r="U169" s="225"/>
      <c r="V169" s="225"/>
      <c r="W169" s="225"/>
      <c r="X169" s="26"/>
      <c r="Y169" s="26"/>
      <c r="Z169" s="26"/>
      <c r="AA169" s="26"/>
      <c r="AB169" s="26"/>
      <c r="AC169" s="26"/>
      <c r="AD169" s="26"/>
      <c r="AE169" s="26"/>
      <c r="AR169" s="161"/>
      <c r="AT169" s="161"/>
      <c r="AU169" s="161"/>
      <c r="AY169" s="14"/>
      <c r="BE169" s="162"/>
      <c r="BF169" s="162"/>
      <c r="BG169" s="162"/>
      <c r="BH169" s="162"/>
      <c r="BI169" s="162"/>
      <c r="BJ169" s="14"/>
      <c r="BK169" s="162"/>
      <c r="BL169" s="14"/>
      <c r="BM169" s="161"/>
    </row>
    <row r="170" spans="1:65" s="2" customFormat="1" ht="30" customHeight="1" x14ac:dyDescent="0.2">
      <c r="A170" s="26"/>
      <c r="B170" s="149"/>
      <c r="C170" s="167" t="s">
        <v>313</v>
      </c>
      <c r="D170" s="167" t="s">
        <v>261</v>
      </c>
      <c r="E170" s="168" t="s">
        <v>446</v>
      </c>
      <c r="F170" s="471" t="s">
        <v>3380</v>
      </c>
      <c r="G170" s="383" t="s">
        <v>266</v>
      </c>
      <c r="H170" s="384">
        <v>69</v>
      </c>
      <c r="I170" s="385"/>
      <c r="J170" s="385"/>
      <c r="K170" s="386"/>
      <c r="L170" s="237"/>
      <c r="M170" s="370"/>
      <c r="N170" s="371"/>
      <c r="O170" s="233"/>
      <c r="P170" s="233"/>
      <c r="Q170" s="233"/>
      <c r="R170" s="233"/>
      <c r="S170" s="233"/>
      <c r="T170" s="234"/>
      <c r="U170" s="225"/>
      <c r="V170" s="225"/>
      <c r="W170" s="225"/>
      <c r="X170" s="26"/>
      <c r="Y170" s="26"/>
      <c r="Z170" s="26"/>
      <c r="AA170" s="26"/>
      <c r="AB170" s="26"/>
      <c r="AC170" s="26"/>
      <c r="AD170" s="26"/>
      <c r="AE170" s="26"/>
      <c r="AR170" s="161"/>
      <c r="AT170" s="161"/>
      <c r="AU170" s="161"/>
      <c r="AY170" s="14"/>
      <c r="BE170" s="162"/>
      <c r="BF170" s="162"/>
      <c r="BG170" s="162"/>
      <c r="BH170" s="162"/>
      <c r="BI170" s="162"/>
      <c r="BJ170" s="14"/>
      <c r="BK170" s="162"/>
      <c r="BL170" s="14"/>
      <c r="BM170" s="161"/>
    </row>
    <row r="171" spans="1:65" s="2" customFormat="1" ht="30" customHeight="1" x14ac:dyDescent="0.2">
      <c r="A171" s="26"/>
      <c r="B171" s="149"/>
      <c r="C171" s="167" t="s">
        <v>316</v>
      </c>
      <c r="D171" s="167" t="s">
        <v>261</v>
      </c>
      <c r="E171" s="168" t="s">
        <v>447</v>
      </c>
      <c r="F171" s="471" t="s">
        <v>3381</v>
      </c>
      <c r="G171" s="383" t="s">
        <v>266</v>
      </c>
      <c r="H171" s="384">
        <v>11</v>
      </c>
      <c r="I171" s="385"/>
      <c r="J171" s="385"/>
      <c r="K171" s="386"/>
      <c r="L171" s="237"/>
      <c r="M171" s="370"/>
      <c r="N171" s="371"/>
      <c r="O171" s="233"/>
      <c r="P171" s="233"/>
      <c r="Q171" s="233"/>
      <c r="R171" s="233"/>
      <c r="S171" s="233"/>
      <c r="T171" s="234"/>
      <c r="U171" s="225"/>
      <c r="V171" s="225"/>
      <c r="W171" s="225"/>
      <c r="X171" s="26"/>
      <c r="Y171" s="26"/>
      <c r="Z171" s="26"/>
      <c r="AA171" s="26"/>
      <c r="AB171" s="26"/>
      <c r="AC171" s="26"/>
      <c r="AD171" s="26"/>
      <c r="AE171" s="26"/>
      <c r="AR171" s="161"/>
      <c r="AT171" s="161"/>
      <c r="AU171" s="161"/>
      <c r="AY171" s="14"/>
      <c r="BE171" s="162"/>
      <c r="BF171" s="162"/>
      <c r="BG171" s="162"/>
      <c r="BH171" s="162"/>
      <c r="BI171" s="162"/>
      <c r="BJ171" s="14"/>
      <c r="BK171" s="162"/>
      <c r="BL171" s="14"/>
      <c r="BM171" s="161"/>
    </row>
    <row r="172" spans="1:65" s="2" customFormat="1" ht="30" customHeight="1" x14ac:dyDescent="0.2">
      <c r="A172" s="26"/>
      <c r="B172" s="149"/>
      <c r="C172" s="167" t="s">
        <v>319</v>
      </c>
      <c r="D172" s="167" t="s">
        <v>261</v>
      </c>
      <c r="E172" s="168" t="s">
        <v>448</v>
      </c>
      <c r="F172" s="224" t="s">
        <v>1791</v>
      </c>
      <c r="G172" s="383" t="s">
        <v>266</v>
      </c>
      <c r="H172" s="384">
        <v>1</v>
      </c>
      <c r="I172" s="385"/>
      <c r="J172" s="385"/>
      <c r="K172" s="386"/>
      <c r="L172" s="237"/>
      <c r="M172" s="370"/>
      <c r="N172" s="371"/>
      <c r="O172" s="233"/>
      <c r="P172" s="233"/>
      <c r="Q172" s="233"/>
      <c r="R172" s="233"/>
      <c r="S172" s="233"/>
      <c r="T172" s="234"/>
      <c r="U172" s="225"/>
      <c r="V172" s="225"/>
      <c r="W172" s="225"/>
      <c r="X172" s="26"/>
      <c r="Y172" s="26"/>
      <c r="Z172" s="26"/>
      <c r="AA172" s="26"/>
      <c r="AB172" s="26"/>
      <c r="AC172" s="26"/>
      <c r="AD172" s="26"/>
      <c r="AE172" s="26"/>
      <c r="AR172" s="161"/>
      <c r="AT172" s="161"/>
      <c r="AU172" s="161"/>
      <c r="AY172" s="14"/>
      <c r="BE172" s="162"/>
      <c r="BF172" s="162"/>
      <c r="BG172" s="162"/>
      <c r="BH172" s="162"/>
      <c r="BI172" s="162"/>
      <c r="BJ172" s="14"/>
      <c r="BK172" s="162"/>
      <c r="BL172" s="14"/>
      <c r="BM172" s="161"/>
    </row>
    <row r="173" spans="1:65" s="2" customFormat="1" ht="30" customHeight="1" x14ac:dyDescent="0.2">
      <c r="A173" s="26"/>
      <c r="B173" s="149"/>
      <c r="C173" s="167" t="s">
        <v>322</v>
      </c>
      <c r="D173" s="167" t="s">
        <v>261</v>
      </c>
      <c r="E173" s="168" t="s">
        <v>449</v>
      </c>
      <c r="F173" s="224" t="s">
        <v>1792</v>
      </c>
      <c r="G173" s="383" t="s">
        <v>266</v>
      </c>
      <c r="H173" s="384">
        <v>1</v>
      </c>
      <c r="I173" s="385"/>
      <c r="J173" s="385"/>
      <c r="K173" s="386"/>
      <c r="L173" s="237"/>
      <c r="M173" s="370"/>
      <c r="N173" s="371"/>
      <c r="O173" s="233"/>
      <c r="P173" s="233"/>
      <c r="Q173" s="233"/>
      <c r="R173" s="233"/>
      <c r="S173" s="233"/>
      <c r="T173" s="234"/>
      <c r="U173" s="225"/>
      <c r="V173" s="225"/>
      <c r="W173" s="225"/>
      <c r="X173" s="26"/>
      <c r="Y173" s="26"/>
      <c r="Z173" s="26"/>
      <c r="AA173" s="26"/>
      <c r="AB173" s="26"/>
      <c r="AC173" s="26"/>
      <c r="AD173" s="26"/>
      <c r="AE173" s="26"/>
      <c r="AR173" s="161"/>
      <c r="AT173" s="161"/>
      <c r="AU173" s="161"/>
      <c r="AY173" s="14"/>
      <c r="BE173" s="162"/>
      <c r="BF173" s="162"/>
      <c r="BG173" s="162"/>
      <c r="BH173" s="162"/>
      <c r="BI173" s="162"/>
      <c r="BJ173" s="14"/>
      <c r="BK173" s="162"/>
      <c r="BL173" s="14"/>
      <c r="BM173" s="161"/>
    </row>
    <row r="174" spans="1:65" s="2" customFormat="1" ht="30" customHeight="1" x14ac:dyDescent="0.2">
      <c r="A174" s="26"/>
      <c r="B174" s="149"/>
      <c r="C174" s="167" t="s">
        <v>325</v>
      </c>
      <c r="D174" s="167" t="s">
        <v>261</v>
      </c>
      <c r="E174" s="168" t="s">
        <v>450</v>
      </c>
      <c r="F174" s="224" t="s">
        <v>1793</v>
      </c>
      <c r="G174" s="383" t="s">
        <v>266</v>
      </c>
      <c r="H174" s="384">
        <v>222</v>
      </c>
      <c r="I174" s="385"/>
      <c r="J174" s="385"/>
      <c r="K174" s="386"/>
      <c r="L174" s="237"/>
      <c r="M174" s="370"/>
      <c r="N174" s="371"/>
      <c r="O174" s="233"/>
      <c r="P174" s="233"/>
      <c r="Q174" s="233"/>
      <c r="R174" s="233"/>
      <c r="S174" s="233"/>
      <c r="T174" s="234"/>
      <c r="U174" s="225"/>
      <c r="V174" s="225"/>
      <c r="W174" s="225"/>
      <c r="X174" s="26"/>
      <c r="Y174" s="26"/>
      <c r="Z174" s="26"/>
      <c r="AA174" s="26"/>
      <c r="AB174" s="26"/>
      <c r="AC174" s="26"/>
      <c r="AD174" s="26"/>
      <c r="AE174" s="26"/>
      <c r="AR174" s="161"/>
      <c r="AT174" s="161"/>
      <c r="AU174" s="161"/>
      <c r="AY174" s="14"/>
      <c r="BE174" s="162"/>
      <c r="BF174" s="162"/>
      <c r="BG174" s="162"/>
      <c r="BH174" s="162"/>
      <c r="BI174" s="162"/>
      <c r="BJ174" s="14"/>
      <c r="BK174" s="162"/>
      <c r="BL174" s="14"/>
      <c r="BM174" s="161"/>
    </row>
    <row r="175" spans="1:65" s="2" customFormat="1" ht="30" customHeight="1" x14ac:dyDescent="0.2">
      <c r="A175" s="26"/>
      <c r="B175" s="149"/>
      <c r="C175" s="167" t="s">
        <v>328</v>
      </c>
      <c r="D175" s="167" t="s">
        <v>261</v>
      </c>
      <c r="E175" s="168" t="s">
        <v>451</v>
      </c>
      <c r="F175" s="224" t="s">
        <v>1794</v>
      </c>
      <c r="G175" s="383" t="s">
        <v>266</v>
      </c>
      <c r="H175" s="384">
        <v>63</v>
      </c>
      <c r="I175" s="385"/>
      <c r="J175" s="385"/>
      <c r="K175" s="386"/>
      <c r="L175" s="237"/>
      <c r="M175" s="370"/>
      <c r="N175" s="371"/>
      <c r="O175" s="233"/>
      <c r="P175" s="233"/>
      <c r="Q175" s="233"/>
      <c r="R175" s="233"/>
      <c r="S175" s="233"/>
      <c r="T175" s="234"/>
      <c r="U175" s="225"/>
      <c r="V175" s="225"/>
      <c r="W175" s="225"/>
      <c r="X175" s="26"/>
      <c r="Y175" s="26"/>
      <c r="Z175" s="26"/>
      <c r="AA175" s="26"/>
      <c r="AB175" s="26"/>
      <c r="AC175" s="26"/>
      <c r="AD175" s="26"/>
      <c r="AE175" s="26"/>
      <c r="AR175" s="161"/>
      <c r="AT175" s="161"/>
      <c r="AU175" s="161"/>
      <c r="AY175" s="14"/>
      <c r="BE175" s="162"/>
      <c r="BF175" s="162"/>
      <c r="BG175" s="162"/>
      <c r="BH175" s="162"/>
      <c r="BI175" s="162"/>
      <c r="BJ175" s="14"/>
      <c r="BK175" s="162"/>
      <c r="BL175" s="14"/>
      <c r="BM175" s="161"/>
    </row>
    <row r="176" spans="1:65" s="12" customFormat="1" ht="22.9" customHeight="1" x14ac:dyDescent="0.2">
      <c r="B176" s="137"/>
      <c r="D176" s="138" t="s">
        <v>69</v>
      </c>
      <c r="E176" s="147" t="s">
        <v>452</v>
      </c>
      <c r="F176" s="147" t="s">
        <v>453</v>
      </c>
      <c r="J176" s="148"/>
      <c r="L176" s="137"/>
      <c r="M176" s="141"/>
      <c r="N176" s="142"/>
      <c r="O176" s="142"/>
      <c r="P176" s="143"/>
      <c r="Q176" s="142"/>
      <c r="R176" s="143"/>
      <c r="S176" s="142"/>
      <c r="T176" s="144"/>
      <c r="AR176" s="138"/>
      <c r="AT176" s="145"/>
      <c r="AU176" s="145"/>
      <c r="AY176" s="138"/>
      <c r="BK176" s="146"/>
    </row>
    <row r="177" spans="1:65" s="2" customFormat="1" ht="16.5" customHeight="1" x14ac:dyDescent="0.2">
      <c r="A177" s="26"/>
      <c r="B177" s="149"/>
      <c r="C177" s="150" t="s">
        <v>331</v>
      </c>
      <c r="D177" s="150" t="s">
        <v>162</v>
      </c>
      <c r="E177" s="151" t="s">
        <v>454</v>
      </c>
      <c r="F177" s="152" t="s">
        <v>455</v>
      </c>
      <c r="G177" s="458" t="s">
        <v>964</v>
      </c>
      <c r="H177" s="154">
        <v>1</v>
      </c>
      <c r="I177" s="155"/>
      <c r="J177" s="155"/>
      <c r="K177" s="156"/>
      <c r="L177" s="27"/>
      <c r="M177" s="157"/>
      <c r="N177" s="158"/>
      <c r="O177" s="159"/>
      <c r="P177" s="159"/>
      <c r="Q177" s="159"/>
      <c r="R177" s="159"/>
      <c r="S177" s="159"/>
      <c r="T177" s="160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1"/>
      <c r="AT177" s="161"/>
      <c r="AU177" s="161"/>
      <c r="AY177" s="14"/>
      <c r="BE177" s="162"/>
      <c r="BF177" s="162"/>
      <c r="BG177" s="162"/>
      <c r="BH177" s="162"/>
      <c r="BI177" s="162"/>
      <c r="BJ177" s="14"/>
      <c r="BK177" s="162"/>
      <c r="BL177" s="14"/>
      <c r="BM177" s="161"/>
    </row>
    <row r="178" spans="1:65" s="2" customFormat="1" ht="27" customHeight="1" x14ac:dyDescent="0.2">
      <c r="A178" s="26"/>
      <c r="B178" s="149"/>
      <c r="C178" s="150" t="s">
        <v>334</v>
      </c>
      <c r="D178" s="150" t="s">
        <v>162</v>
      </c>
      <c r="E178" s="151" t="s">
        <v>456</v>
      </c>
      <c r="F178" s="152" t="s">
        <v>1623</v>
      </c>
      <c r="G178" s="458" t="s">
        <v>964</v>
      </c>
      <c r="H178" s="154">
        <v>1</v>
      </c>
      <c r="I178" s="155"/>
      <c r="J178" s="155"/>
      <c r="K178" s="156"/>
      <c r="L178" s="27"/>
      <c r="M178" s="157"/>
      <c r="N178" s="158"/>
      <c r="O178" s="159"/>
      <c r="P178" s="159"/>
      <c r="Q178" s="159"/>
      <c r="R178" s="159"/>
      <c r="S178" s="159"/>
      <c r="T178" s="160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1"/>
      <c r="AT178" s="161"/>
      <c r="AU178" s="161"/>
      <c r="AY178" s="14"/>
      <c r="BE178" s="162"/>
      <c r="BF178" s="162"/>
      <c r="BG178" s="162"/>
      <c r="BH178" s="162"/>
      <c r="BI178" s="162"/>
      <c r="BJ178" s="14"/>
      <c r="BK178" s="162"/>
      <c r="BL178" s="14"/>
      <c r="BM178" s="161"/>
    </row>
    <row r="179" spans="1:65" s="2" customFormat="1" ht="16.5" customHeight="1" x14ac:dyDescent="0.2">
      <c r="A179" s="26"/>
      <c r="B179" s="149"/>
      <c r="C179" s="150" t="s">
        <v>337</v>
      </c>
      <c r="D179" s="150" t="s">
        <v>162</v>
      </c>
      <c r="E179" s="151" t="s">
        <v>457</v>
      </c>
      <c r="F179" s="152" t="s">
        <v>458</v>
      </c>
      <c r="G179" s="458" t="s">
        <v>964</v>
      </c>
      <c r="H179" s="154">
        <v>1</v>
      </c>
      <c r="I179" s="155"/>
      <c r="J179" s="155"/>
      <c r="K179" s="156"/>
      <c r="L179" s="27"/>
      <c r="M179" s="157"/>
      <c r="N179" s="158"/>
      <c r="O179" s="159"/>
      <c r="P179" s="159"/>
      <c r="Q179" s="159"/>
      <c r="R179" s="159"/>
      <c r="S179" s="159"/>
      <c r="T179" s="160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1"/>
      <c r="AT179" s="161"/>
      <c r="AU179" s="161"/>
      <c r="AY179" s="14"/>
      <c r="BE179" s="162"/>
      <c r="BF179" s="162"/>
      <c r="BG179" s="162"/>
      <c r="BH179" s="162"/>
      <c r="BI179" s="162"/>
      <c r="BJ179" s="14"/>
      <c r="BK179" s="162"/>
      <c r="BL179" s="14"/>
      <c r="BM179" s="161"/>
    </row>
    <row r="180" spans="1:65" s="2" customFormat="1" ht="30" customHeight="1" x14ac:dyDescent="0.2">
      <c r="A180" s="26"/>
      <c r="B180" s="149"/>
      <c r="C180" s="150" t="s">
        <v>340</v>
      </c>
      <c r="D180" s="150" t="s">
        <v>162</v>
      </c>
      <c r="E180" s="151" t="s">
        <v>459</v>
      </c>
      <c r="F180" s="461" t="s">
        <v>3382</v>
      </c>
      <c r="G180" s="458" t="s">
        <v>964</v>
      </c>
      <c r="H180" s="154">
        <v>1</v>
      </c>
      <c r="I180" s="155"/>
      <c r="J180" s="155"/>
      <c r="K180" s="156"/>
      <c r="L180" s="27"/>
      <c r="M180" s="157"/>
      <c r="N180" s="158"/>
      <c r="O180" s="159"/>
      <c r="P180" s="159"/>
      <c r="Q180" s="159"/>
      <c r="R180" s="159"/>
      <c r="S180" s="159"/>
      <c r="T180" s="160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1"/>
      <c r="AT180" s="161"/>
      <c r="AU180" s="161"/>
      <c r="AY180" s="14"/>
      <c r="BE180" s="162"/>
      <c r="BF180" s="162"/>
      <c r="BG180" s="162"/>
      <c r="BH180" s="162"/>
      <c r="BI180" s="162"/>
      <c r="BJ180" s="14"/>
      <c r="BK180" s="162"/>
      <c r="BL180" s="14"/>
      <c r="BM180" s="161"/>
    </row>
    <row r="181" spans="1:65" s="2" customFormat="1" ht="16.5" customHeight="1" x14ac:dyDescent="0.2">
      <c r="A181" s="26"/>
      <c r="B181" s="149"/>
      <c r="C181" s="150">
        <v>46</v>
      </c>
      <c r="D181" s="150" t="s">
        <v>162</v>
      </c>
      <c r="E181" s="151" t="s">
        <v>460</v>
      </c>
      <c r="F181" s="152" t="s">
        <v>461</v>
      </c>
      <c r="G181" s="153" t="s">
        <v>266</v>
      </c>
      <c r="H181" s="459">
        <v>2</v>
      </c>
      <c r="I181" s="155"/>
      <c r="J181" s="155"/>
      <c r="K181" s="156"/>
      <c r="L181" s="27"/>
      <c r="M181" s="157"/>
      <c r="N181" s="158"/>
      <c r="O181" s="159"/>
      <c r="P181" s="159"/>
      <c r="Q181" s="159"/>
      <c r="R181" s="159"/>
      <c r="S181" s="159"/>
      <c r="T181" s="160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1"/>
      <c r="AT181" s="161"/>
      <c r="AU181" s="161"/>
      <c r="AY181" s="14"/>
      <c r="BE181" s="162"/>
      <c r="BF181" s="162"/>
      <c r="BG181" s="162"/>
      <c r="BH181" s="162"/>
      <c r="BI181" s="162"/>
      <c r="BJ181" s="14"/>
      <c r="BK181" s="162"/>
      <c r="BL181" s="14"/>
      <c r="BM181" s="161"/>
    </row>
    <row r="182" spans="1:65" s="2" customFormat="1" ht="31.5" customHeight="1" x14ac:dyDescent="0.2">
      <c r="A182" s="26"/>
      <c r="B182" s="149"/>
      <c r="C182" s="150">
        <v>47</v>
      </c>
      <c r="D182" s="150" t="s">
        <v>162</v>
      </c>
      <c r="E182" s="151" t="s">
        <v>462</v>
      </c>
      <c r="F182" s="461" t="s">
        <v>3383</v>
      </c>
      <c r="G182" s="153" t="s">
        <v>463</v>
      </c>
      <c r="H182" s="154">
        <v>42</v>
      </c>
      <c r="I182" s="155"/>
      <c r="J182" s="155"/>
      <c r="K182" s="156"/>
      <c r="L182" s="27"/>
      <c r="M182" s="157"/>
      <c r="N182" s="158"/>
      <c r="O182" s="159"/>
      <c r="P182" s="159"/>
      <c r="Q182" s="159"/>
      <c r="R182" s="159"/>
      <c r="S182" s="159"/>
      <c r="T182" s="160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1"/>
      <c r="AT182" s="161"/>
      <c r="AU182" s="161"/>
      <c r="AY182" s="14"/>
      <c r="BE182" s="162"/>
      <c r="BF182" s="162"/>
      <c r="BG182" s="162"/>
      <c r="BH182" s="162"/>
      <c r="BI182" s="162"/>
      <c r="BJ182" s="14"/>
      <c r="BK182" s="162"/>
      <c r="BL182" s="14"/>
      <c r="BM182" s="161"/>
    </row>
    <row r="183" spans="1:65" s="2" customFormat="1" ht="16.5" customHeight="1" x14ac:dyDescent="0.2">
      <c r="A183" s="26"/>
      <c r="B183" s="149"/>
      <c r="C183" s="150">
        <v>48</v>
      </c>
      <c r="D183" s="150" t="s">
        <v>162</v>
      </c>
      <c r="E183" s="151" t="s">
        <v>464</v>
      </c>
      <c r="F183" s="152" t="s">
        <v>465</v>
      </c>
      <c r="G183" s="153" t="s">
        <v>463</v>
      </c>
      <c r="H183" s="154">
        <v>114</v>
      </c>
      <c r="I183" s="155"/>
      <c r="J183" s="155"/>
      <c r="K183" s="156"/>
      <c r="L183" s="27"/>
      <c r="M183" s="163"/>
      <c r="N183" s="164"/>
      <c r="O183" s="165"/>
      <c r="P183" s="165"/>
      <c r="Q183" s="165"/>
      <c r="R183" s="165"/>
      <c r="S183" s="165"/>
      <c r="T183" s="16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1"/>
      <c r="AT183" s="161"/>
      <c r="AU183" s="161"/>
      <c r="AY183" s="14"/>
      <c r="BE183" s="162"/>
      <c r="BF183" s="162"/>
      <c r="BG183" s="162"/>
      <c r="BH183" s="162"/>
      <c r="BI183" s="162"/>
      <c r="BJ183" s="14"/>
      <c r="BK183" s="162"/>
      <c r="BL183" s="14"/>
      <c r="BM183" s="161"/>
    </row>
    <row r="184" spans="1:65" s="12" customFormat="1" ht="22.9" customHeight="1" x14ac:dyDescent="0.2">
      <c r="B184" s="137"/>
      <c r="D184" s="138" t="s">
        <v>69</v>
      </c>
      <c r="E184" s="147" t="s">
        <v>1642</v>
      </c>
      <c r="F184" s="147" t="s">
        <v>1643</v>
      </c>
      <c r="J184" s="148"/>
      <c r="L184" s="137"/>
      <c r="M184" s="141"/>
      <c r="N184" s="142"/>
      <c r="O184" s="142"/>
      <c r="P184" s="143"/>
      <c r="Q184" s="142"/>
      <c r="R184" s="143"/>
      <c r="S184" s="142"/>
      <c r="T184" s="144"/>
      <c r="AR184" s="138"/>
      <c r="AT184" s="145"/>
      <c r="AU184" s="145"/>
      <c r="AY184" s="138"/>
      <c r="BK184" s="146"/>
    </row>
    <row r="185" spans="1:65" s="184" customFormat="1" ht="30.75" customHeight="1" x14ac:dyDescent="0.2">
      <c r="A185" s="203"/>
      <c r="B185" s="188"/>
      <c r="C185" s="189">
        <v>49</v>
      </c>
      <c r="D185" s="189" t="s">
        <v>162</v>
      </c>
      <c r="E185" s="151" t="s">
        <v>1644</v>
      </c>
      <c r="F185" s="461" t="s">
        <v>3384</v>
      </c>
      <c r="G185" s="153" t="s">
        <v>266</v>
      </c>
      <c r="H185" s="190">
        <v>152</v>
      </c>
      <c r="I185" s="191"/>
      <c r="J185" s="191"/>
      <c r="K185" s="192"/>
      <c r="L185" s="187"/>
      <c r="M185" s="193"/>
      <c r="N185" s="194"/>
      <c r="O185" s="195"/>
      <c r="P185" s="195"/>
      <c r="Q185" s="195"/>
      <c r="R185" s="195"/>
      <c r="S185" s="195"/>
      <c r="T185" s="196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R185" s="197"/>
      <c r="AT185" s="197"/>
      <c r="AU185" s="197"/>
      <c r="AY185" s="185"/>
      <c r="BE185" s="198"/>
      <c r="BF185" s="198"/>
      <c r="BG185" s="198"/>
      <c r="BH185" s="198"/>
      <c r="BI185" s="198"/>
      <c r="BJ185" s="185"/>
      <c r="BK185" s="198"/>
      <c r="BL185" s="185"/>
      <c r="BM185" s="197"/>
    </row>
    <row r="186" spans="1:65" s="184" customFormat="1" ht="29.25" customHeight="1" x14ac:dyDescent="0.2">
      <c r="A186" s="203"/>
      <c r="B186" s="188"/>
      <c r="C186" s="189">
        <v>50</v>
      </c>
      <c r="D186" s="189" t="s">
        <v>162</v>
      </c>
      <c r="E186" s="151" t="s">
        <v>1645</v>
      </c>
      <c r="F186" s="461" t="s">
        <v>3385</v>
      </c>
      <c r="G186" s="153" t="s">
        <v>266</v>
      </c>
      <c r="H186" s="190">
        <v>152</v>
      </c>
      <c r="I186" s="191"/>
      <c r="J186" s="191"/>
      <c r="K186" s="192"/>
      <c r="L186" s="187"/>
      <c r="M186" s="193"/>
      <c r="N186" s="194"/>
      <c r="O186" s="195"/>
      <c r="P186" s="195"/>
      <c r="Q186" s="195"/>
      <c r="R186" s="195"/>
      <c r="S186" s="195"/>
      <c r="T186" s="196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R186" s="197"/>
      <c r="AT186" s="197"/>
      <c r="AU186" s="197"/>
      <c r="AY186" s="185"/>
      <c r="BE186" s="198"/>
      <c r="BF186" s="198"/>
      <c r="BG186" s="198"/>
      <c r="BH186" s="198"/>
      <c r="BI186" s="198"/>
      <c r="BJ186" s="185"/>
      <c r="BK186" s="198"/>
      <c r="BL186" s="185"/>
      <c r="BM186" s="197"/>
    </row>
    <row r="187" spans="1:65" s="184" customFormat="1" ht="16.5" customHeight="1" x14ac:dyDescent="0.2">
      <c r="A187" s="203"/>
      <c r="B187" s="188"/>
      <c r="C187" s="189">
        <v>51</v>
      </c>
      <c r="D187" s="189" t="s">
        <v>162</v>
      </c>
      <c r="E187" s="151" t="s">
        <v>1646</v>
      </c>
      <c r="F187" s="461" t="s">
        <v>3386</v>
      </c>
      <c r="G187" s="153" t="s">
        <v>421</v>
      </c>
      <c r="H187" s="190">
        <v>1618</v>
      </c>
      <c r="I187" s="191"/>
      <c r="J187" s="191"/>
      <c r="K187" s="192"/>
      <c r="L187" s="187"/>
      <c r="M187" s="193"/>
      <c r="N187" s="194"/>
      <c r="O187" s="195"/>
      <c r="P187" s="195"/>
      <c r="Q187" s="195"/>
      <c r="R187" s="195"/>
      <c r="S187" s="195"/>
      <c r="T187" s="196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R187" s="197"/>
      <c r="AT187" s="197"/>
      <c r="AU187" s="197"/>
      <c r="AY187" s="185"/>
      <c r="BE187" s="198"/>
      <c r="BF187" s="198"/>
      <c r="BG187" s="198"/>
      <c r="BH187" s="198"/>
      <c r="BI187" s="198"/>
      <c r="BJ187" s="185"/>
      <c r="BK187" s="198"/>
      <c r="BL187" s="185"/>
      <c r="BM187" s="197"/>
    </row>
    <row r="188" spans="1:65" s="184" customFormat="1" ht="16.5" customHeight="1" x14ac:dyDescent="0.2">
      <c r="A188" s="203"/>
      <c r="B188" s="188"/>
      <c r="C188" s="189">
        <v>52</v>
      </c>
      <c r="D188" s="189" t="s">
        <v>162</v>
      </c>
      <c r="E188" s="151" t="s">
        <v>1647</v>
      </c>
      <c r="F188" s="199" t="s">
        <v>1649</v>
      </c>
      <c r="G188" s="153" t="s">
        <v>219</v>
      </c>
      <c r="H188" s="190">
        <v>3</v>
      </c>
      <c r="I188" s="191"/>
      <c r="J188" s="191"/>
      <c r="K188" s="192"/>
      <c r="L188" s="187"/>
      <c r="M188" s="193"/>
      <c r="N188" s="194"/>
      <c r="O188" s="195"/>
      <c r="P188" s="195"/>
      <c r="Q188" s="195"/>
      <c r="R188" s="195"/>
      <c r="S188" s="195"/>
      <c r="T188" s="196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R188" s="197"/>
      <c r="AT188" s="197"/>
      <c r="AU188" s="197"/>
      <c r="AY188" s="185"/>
      <c r="BE188" s="198"/>
      <c r="BF188" s="198"/>
      <c r="BG188" s="198"/>
      <c r="BH188" s="198"/>
      <c r="BI188" s="198"/>
      <c r="BJ188" s="185"/>
      <c r="BK188" s="198"/>
      <c r="BL188" s="185"/>
      <c r="BM188" s="197"/>
    </row>
    <row r="189" spans="1:65" s="184" customFormat="1" ht="32.25" customHeight="1" x14ac:dyDescent="0.2">
      <c r="A189" s="203"/>
      <c r="B189" s="188"/>
      <c r="C189" s="189">
        <v>53</v>
      </c>
      <c r="D189" s="189" t="s">
        <v>162</v>
      </c>
      <c r="E189" s="200" t="s">
        <v>1648</v>
      </c>
      <c r="F189" s="461" t="s">
        <v>3302</v>
      </c>
      <c r="G189" s="201" t="s">
        <v>219</v>
      </c>
      <c r="H189" s="190">
        <v>3</v>
      </c>
      <c r="I189" s="191"/>
      <c r="J189" s="191"/>
      <c r="K189" s="192"/>
      <c r="L189" s="187"/>
      <c r="M189" s="193"/>
      <c r="N189" s="194"/>
      <c r="O189" s="195"/>
      <c r="P189" s="195"/>
      <c r="Q189" s="195"/>
      <c r="R189" s="195"/>
      <c r="S189" s="195"/>
      <c r="T189" s="196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R189" s="197"/>
      <c r="AT189" s="197"/>
      <c r="AU189" s="197"/>
      <c r="AY189" s="185"/>
      <c r="BE189" s="198"/>
      <c r="BF189" s="198"/>
      <c r="BG189" s="198"/>
      <c r="BH189" s="198"/>
      <c r="BI189" s="198"/>
      <c r="BJ189" s="185"/>
      <c r="BK189" s="198"/>
      <c r="BL189" s="185"/>
      <c r="BM189" s="197"/>
    </row>
    <row r="190" spans="1:65" s="2" customFormat="1" ht="6.95" customHeight="1" x14ac:dyDescent="0.2">
      <c r="A190" s="26"/>
      <c r="B190" s="44"/>
      <c r="C190" s="45"/>
      <c r="D190" s="45"/>
      <c r="E190" s="45"/>
      <c r="F190" s="45"/>
      <c r="G190" s="45"/>
      <c r="H190" s="45"/>
      <c r="I190" s="45"/>
      <c r="J190" s="45"/>
      <c r="K190" s="45"/>
      <c r="L190" s="27"/>
      <c r="M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</row>
  </sheetData>
  <autoFilter ref="C129:K183"/>
  <mergeCells count="16">
    <mergeCell ref="E91:H91"/>
    <mergeCell ref="E7:H7"/>
    <mergeCell ref="E11:H11"/>
    <mergeCell ref="E9:H9"/>
    <mergeCell ref="E13:H13"/>
    <mergeCell ref="E22:H22"/>
    <mergeCell ref="L2:V2"/>
    <mergeCell ref="E31:H31"/>
    <mergeCell ref="E85:H85"/>
    <mergeCell ref="E89:H89"/>
    <mergeCell ref="E87:H87"/>
    <mergeCell ref="W133:AB133"/>
    <mergeCell ref="E116:H116"/>
    <mergeCell ref="E120:H120"/>
    <mergeCell ref="E118:H118"/>
    <mergeCell ref="E122:H1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32"/>
  <sheetViews>
    <sheetView showGridLines="0" topLeftCell="A4" zoomScaleNormal="100" workbookViewId="0">
      <selection activeCell="I38" sqref="I38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6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1640625" style="1" customWidth="1"/>
    <col min="13" max="13" width="10.83203125" style="1" hidden="1" customWidth="1"/>
    <col min="14" max="14" width="8.6640625" style="1" hidden="1" customWidth="1"/>
    <col min="15" max="15" width="8.83203125" style="1" hidden="1" customWidth="1"/>
    <col min="16" max="16" width="9.5" style="1" hidden="1" customWidth="1"/>
    <col min="17" max="17" width="10.1640625" style="1" hidden="1" customWidth="1"/>
    <col min="18" max="18" width="10" style="1" hidden="1" customWidth="1"/>
    <col min="19" max="19" width="10.6640625" style="1" hidden="1" customWidth="1"/>
    <col min="20" max="20" width="9.5" style="1" hidden="1" customWidth="1"/>
    <col min="21" max="21" width="10.1640625" style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3" max="43" width="7.1640625" customWidth="1"/>
    <col min="44" max="57" width="9.33203125" style="1" hidden="1" customWidth="1"/>
    <col min="58" max="58" width="13.5" style="1" hidden="1" customWidth="1"/>
    <col min="59" max="59" width="13.83203125" style="1" hidden="1" customWidth="1"/>
    <col min="60" max="60" width="13.1640625" style="1" hidden="1" customWidth="1"/>
    <col min="61" max="61" width="13.33203125" style="1" hidden="1" customWidth="1"/>
    <col min="62" max="62" width="15.5" style="1" hidden="1" customWidth="1"/>
    <col min="63" max="63" width="11.83203125" style="1" hidden="1" customWidth="1"/>
    <col min="64" max="64" width="12" style="1" hidden="1" customWidth="1"/>
    <col min="65" max="65" width="10.1640625" style="1" hidden="1" customWidth="1"/>
  </cols>
  <sheetData>
    <row r="1" spans="1:46" x14ac:dyDescent="0.2">
      <c r="A1" s="95"/>
    </row>
    <row r="2" spans="1:46" s="1" customFormat="1" ht="36.950000000000003" customHeight="1" x14ac:dyDescent="0.2">
      <c r="L2" s="593" t="s">
        <v>5</v>
      </c>
      <c r="M2" s="594"/>
      <c r="N2" s="594"/>
      <c r="O2" s="594"/>
      <c r="P2" s="594"/>
      <c r="Q2" s="594"/>
      <c r="R2" s="594"/>
      <c r="S2" s="594"/>
      <c r="T2" s="594"/>
      <c r="U2" s="594"/>
      <c r="V2" s="594"/>
      <c r="AT2" s="14" t="s">
        <v>100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customHeight="1" x14ac:dyDescent="0.2">
      <c r="B4" s="17"/>
      <c r="D4" s="18" t="s">
        <v>129</v>
      </c>
      <c r="L4" s="17"/>
      <c r="M4" s="96"/>
      <c r="AT4" s="14"/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13</v>
      </c>
      <c r="L6" s="17"/>
    </row>
    <row r="7" spans="1:46" s="1" customFormat="1" ht="16.5" customHeight="1" x14ac:dyDescent="0.2">
      <c r="B7" s="17"/>
      <c r="E7" s="612" t="str">
        <f>'Rekapitulácia SO 01 Rek. A a B'!K6</f>
        <v>SOŠ PZ Pezinok, rekonštrukcia ubytovne A a B</v>
      </c>
      <c r="F7" s="613"/>
      <c r="G7" s="613"/>
      <c r="H7" s="613"/>
      <c r="L7" s="17"/>
    </row>
    <row r="8" spans="1:46" ht="12.75" x14ac:dyDescent="0.2">
      <c r="B8" s="17"/>
      <c r="D8" s="23" t="s">
        <v>130</v>
      </c>
      <c r="L8" s="17"/>
    </row>
    <row r="9" spans="1:46" s="1" customFormat="1" ht="16.5" customHeight="1" x14ac:dyDescent="0.2">
      <c r="B9" s="17"/>
      <c r="E9" s="612" t="s">
        <v>131</v>
      </c>
      <c r="F9" s="594"/>
      <c r="G9" s="594"/>
      <c r="H9" s="594"/>
      <c r="L9" s="17"/>
    </row>
    <row r="10" spans="1:46" s="1" customFormat="1" ht="12" customHeight="1" x14ac:dyDescent="0.2">
      <c r="B10" s="17"/>
      <c r="D10" s="23" t="s">
        <v>132</v>
      </c>
      <c r="L10" s="17"/>
    </row>
    <row r="11" spans="1:46" s="2" customFormat="1" ht="16.5" customHeight="1" x14ac:dyDescent="0.2">
      <c r="A11" s="26"/>
      <c r="B11" s="27"/>
      <c r="C11" s="26"/>
      <c r="D11" s="26"/>
      <c r="E11" s="614" t="s">
        <v>133</v>
      </c>
      <c r="F11" s="615"/>
      <c r="G11" s="615"/>
      <c r="H11" s="615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134</v>
      </c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 x14ac:dyDescent="0.2">
      <c r="A13" s="26"/>
      <c r="B13" s="27"/>
      <c r="C13" s="26"/>
      <c r="D13" s="26"/>
      <c r="E13" s="583" t="s">
        <v>466</v>
      </c>
      <c r="F13" s="615"/>
      <c r="G13" s="615"/>
      <c r="H13" s="615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x14ac:dyDescent="0.2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 x14ac:dyDescent="0.2">
      <c r="A15" s="26"/>
      <c r="B15" s="27"/>
      <c r="C15" s="26"/>
      <c r="D15" s="23" t="s">
        <v>14</v>
      </c>
      <c r="E15" s="26"/>
      <c r="F15" s="21" t="s">
        <v>1</v>
      </c>
      <c r="G15" s="26"/>
      <c r="H15" s="26"/>
      <c r="I15" s="23" t="s">
        <v>15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 x14ac:dyDescent="0.2">
      <c r="A16" s="26"/>
      <c r="B16" s="27"/>
      <c r="C16" s="26"/>
      <c r="D16" s="23" t="s">
        <v>16</v>
      </c>
      <c r="E16" s="26"/>
      <c r="F16" s="21" t="s">
        <v>17</v>
      </c>
      <c r="G16" s="26"/>
      <c r="H16" s="26"/>
      <c r="I16" s="23" t="s">
        <v>18</v>
      </c>
      <c r="J16" s="52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 x14ac:dyDescent="0.2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 x14ac:dyDescent="0.2">
      <c r="A18" s="26"/>
      <c r="B18" s="27"/>
      <c r="C18" s="26"/>
      <c r="D18" s="23" t="s">
        <v>19</v>
      </c>
      <c r="E18" s="26"/>
      <c r="F18" s="26"/>
      <c r="G18" s="26"/>
      <c r="H18" s="26"/>
      <c r="I18" s="23" t="s">
        <v>20</v>
      </c>
      <c r="J18" s="21" t="str">
        <f>IF('Rekapitulácia SO 01 Rek. A a B'!AN11="","",'Rekapitulácia SO 01 Rek. A a B'!AN11)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 x14ac:dyDescent="0.2">
      <c r="A19" s="26"/>
      <c r="B19" s="27"/>
      <c r="C19" s="26"/>
      <c r="D19" s="26"/>
      <c r="E19" s="21" t="str">
        <f>IF('Rekapitulácia SO 01 Rek. A a B'!E12="","",'Rekapitulácia SO 01 Rek. A a B'!E12)</f>
        <v xml:space="preserve"> </v>
      </c>
      <c r="F19" s="26"/>
      <c r="G19" s="26"/>
      <c r="H19" s="26"/>
      <c r="I19" s="23" t="s">
        <v>22</v>
      </c>
      <c r="J19" s="21" t="str">
        <f>IF('Rekapitulácia SO 01 Rek. A a B'!AN12="","",'Rekapitulácia SO 01 Rek. A a B'!AN12)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 x14ac:dyDescent="0.2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 x14ac:dyDescent="0.2">
      <c r="A21" s="26"/>
      <c r="B21" s="27"/>
      <c r="C21" s="26"/>
      <c r="D21" s="23" t="s">
        <v>23</v>
      </c>
      <c r="E21" s="26"/>
      <c r="F21" s="26"/>
      <c r="G21" s="26"/>
      <c r="H21" s="26"/>
      <c r="I21" s="23" t="s">
        <v>20</v>
      </c>
      <c r="J21" s="21" t="str">
        <f>'Rekapitulácia SO 01 Rek. A a B'!AN14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 x14ac:dyDescent="0.2">
      <c r="A22" s="26"/>
      <c r="B22" s="27"/>
      <c r="C22" s="26"/>
      <c r="D22" s="26"/>
      <c r="E22" s="595" t="str">
        <f>'Rekapitulácia SO 01 Rek. A a B'!E15</f>
        <v xml:space="preserve"> </v>
      </c>
      <c r="F22" s="595"/>
      <c r="G22" s="595"/>
      <c r="H22" s="595"/>
      <c r="I22" s="23" t="s">
        <v>22</v>
      </c>
      <c r="J22" s="21" t="str">
        <f>'Rekapitulácia SO 01 Rek. A a B'!AN15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 x14ac:dyDescent="0.2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 x14ac:dyDescent="0.2">
      <c r="A24" s="26"/>
      <c r="B24" s="27"/>
      <c r="C24" s="26"/>
      <c r="D24" s="23" t="s">
        <v>24</v>
      </c>
      <c r="E24" s="26"/>
      <c r="F24" s="26"/>
      <c r="G24" s="26"/>
      <c r="H24" s="26"/>
      <c r="I24" s="23" t="s">
        <v>20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 x14ac:dyDescent="0.2">
      <c r="A25" s="26"/>
      <c r="B25" s="27"/>
      <c r="C25" s="26"/>
      <c r="D25" s="26"/>
      <c r="E25" s="21" t="s">
        <v>25</v>
      </c>
      <c r="F25" s="26"/>
      <c r="G25" s="26"/>
      <c r="H25" s="26"/>
      <c r="I25" s="23" t="s">
        <v>22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 x14ac:dyDescent="0.2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 x14ac:dyDescent="0.2">
      <c r="A27" s="26"/>
      <c r="B27" s="27"/>
      <c r="C27" s="26"/>
      <c r="D27" s="23" t="s">
        <v>27</v>
      </c>
      <c r="E27" s="26"/>
      <c r="F27" s="26"/>
      <c r="G27" s="26"/>
      <c r="H27" s="26"/>
      <c r="I27" s="23" t="s">
        <v>20</v>
      </c>
      <c r="J27" s="21" t="s">
        <v>1</v>
      </c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 x14ac:dyDescent="0.2">
      <c r="A28" s="26"/>
      <c r="B28" s="27"/>
      <c r="C28" s="26"/>
      <c r="D28" s="26"/>
      <c r="E28" s="21" t="s">
        <v>28</v>
      </c>
      <c r="F28" s="26"/>
      <c r="G28" s="26"/>
      <c r="H28" s="26"/>
      <c r="I28" s="23" t="s">
        <v>22</v>
      </c>
      <c r="J28" s="21" t="s">
        <v>1</v>
      </c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 x14ac:dyDescent="0.2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 x14ac:dyDescent="0.2">
      <c r="A30" s="26"/>
      <c r="B30" s="27"/>
      <c r="C30" s="26"/>
      <c r="D30" s="23" t="s">
        <v>29</v>
      </c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 x14ac:dyDescent="0.2">
      <c r="A31" s="98"/>
      <c r="B31" s="99"/>
      <c r="C31" s="98"/>
      <c r="D31" s="98"/>
      <c r="E31" s="597" t="s">
        <v>1</v>
      </c>
      <c r="F31" s="597"/>
      <c r="G31" s="597"/>
      <c r="H31" s="597"/>
      <c r="I31" s="98"/>
      <c r="J31" s="98"/>
      <c r="K31" s="98"/>
      <c r="L31" s="100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</row>
    <row r="32" spans="1:31" s="2" customFormat="1" ht="6.95" customHeight="1" x14ac:dyDescent="0.2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 x14ac:dyDescent="0.2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 x14ac:dyDescent="0.2">
      <c r="A34" s="26"/>
      <c r="B34" s="27"/>
      <c r="C34" s="26"/>
      <c r="D34" s="101" t="s">
        <v>30</v>
      </c>
      <c r="E34" s="26"/>
      <c r="F34" s="26"/>
      <c r="G34" s="26"/>
      <c r="H34" s="26"/>
      <c r="I34" s="26"/>
      <c r="J34" s="68"/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 x14ac:dyDescent="0.2">
      <c r="A35" s="26"/>
      <c r="B35" s="27"/>
      <c r="C35" s="26"/>
      <c r="D35" s="63"/>
      <c r="E35" s="63"/>
      <c r="F35" s="63"/>
      <c r="G35" s="63"/>
      <c r="H35" s="63"/>
      <c r="I35" s="63"/>
      <c r="J35" s="63"/>
      <c r="K35" s="63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 x14ac:dyDescent="0.2">
      <c r="A36" s="26"/>
      <c r="B36" s="27"/>
      <c r="C36" s="26"/>
      <c r="D36" s="26"/>
      <c r="E36" s="26"/>
      <c r="F36" s="30" t="s">
        <v>32</v>
      </c>
      <c r="G36" s="26"/>
      <c r="H36" s="26"/>
      <c r="I36" s="30" t="s">
        <v>31</v>
      </c>
      <c r="J36" s="30" t="s">
        <v>33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 x14ac:dyDescent="0.2">
      <c r="A37" s="26"/>
      <c r="B37" s="27"/>
      <c r="C37" s="26"/>
      <c r="D37" s="97" t="s">
        <v>34</v>
      </c>
      <c r="E37" s="32" t="s">
        <v>35</v>
      </c>
      <c r="F37" s="102">
        <f>ROUND((SUM(BE130:BE231)),  2)</f>
        <v>0</v>
      </c>
      <c r="G37" s="103"/>
      <c r="H37" s="103"/>
      <c r="I37" s="104">
        <v>0.2</v>
      </c>
      <c r="J37" s="102">
        <f>ROUND(((SUM(BE130:BE231))*I37),  2)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 x14ac:dyDescent="0.2">
      <c r="A38" s="26"/>
      <c r="B38" s="27"/>
      <c r="C38" s="26"/>
      <c r="D38" s="26"/>
      <c r="E38" s="32" t="s">
        <v>36</v>
      </c>
      <c r="F38" s="105"/>
      <c r="G38" s="26"/>
      <c r="H38" s="26"/>
      <c r="I38" s="106">
        <v>0.23</v>
      </c>
      <c r="J38" s="105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 x14ac:dyDescent="0.2">
      <c r="A39" s="26"/>
      <c r="B39" s="27"/>
      <c r="C39" s="26"/>
      <c r="D39" s="26"/>
      <c r="E39" s="23" t="s">
        <v>37</v>
      </c>
      <c r="F39" s="105">
        <f>ROUND((SUM(BG130:BG231)),  2)</f>
        <v>0</v>
      </c>
      <c r="G39" s="26"/>
      <c r="H39" s="26"/>
      <c r="I39" s="106">
        <v>0.2</v>
      </c>
      <c r="J39" s="105"/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 x14ac:dyDescent="0.2">
      <c r="A40" s="26"/>
      <c r="B40" s="27"/>
      <c r="C40" s="26"/>
      <c r="D40" s="26"/>
      <c r="E40" s="23" t="s">
        <v>38</v>
      </c>
      <c r="F40" s="105">
        <f>ROUND((SUM(BH130:BH231)),  2)</f>
        <v>0</v>
      </c>
      <c r="G40" s="26"/>
      <c r="H40" s="26"/>
      <c r="I40" s="106">
        <v>0.2</v>
      </c>
      <c r="J40" s="105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 x14ac:dyDescent="0.2">
      <c r="A41" s="26"/>
      <c r="B41" s="27"/>
      <c r="C41" s="26"/>
      <c r="D41" s="26"/>
      <c r="E41" s="32" t="s">
        <v>39</v>
      </c>
      <c r="F41" s="102">
        <f>ROUND((SUM(BI130:BI231)),  2)</f>
        <v>0</v>
      </c>
      <c r="G41" s="103"/>
      <c r="H41" s="103"/>
      <c r="I41" s="104">
        <v>0</v>
      </c>
      <c r="J41" s="102"/>
      <c r="K41" s="26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 x14ac:dyDescent="0.2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 x14ac:dyDescent="0.2">
      <c r="A43" s="26"/>
      <c r="B43" s="27"/>
      <c r="C43" s="107"/>
      <c r="D43" s="108" t="s">
        <v>40</v>
      </c>
      <c r="E43" s="57"/>
      <c r="F43" s="57"/>
      <c r="G43" s="109" t="s">
        <v>41</v>
      </c>
      <c r="H43" s="110" t="s">
        <v>42</v>
      </c>
      <c r="I43" s="57"/>
      <c r="J43" s="111"/>
      <c r="K43" s="112"/>
      <c r="L43" s="39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 x14ac:dyDescent="0.2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9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 x14ac:dyDescent="0.2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 x14ac:dyDescent="0.2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 x14ac:dyDescent="0.2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 x14ac:dyDescent="0.2">
      <c r="A85" s="26"/>
      <c r="B85" s="27"/>
      <c r="C85" s="26"/>
      <c r="D85" s="26"/>
      <c r="E85" s="612" t="str">
        <f>E7</f>
        <v>SOŠ PZ Pezinok, rekonštrukcia ubytovne A a B</v>
      </c>
      <c r="F85" s="613"/>
      <c r="G85" s="613"/>
      <c r="H85" s="613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 x14ac:dyDescent="0.2">
      <c r="B86" s="17"/>
      <c r="C86" s="23" t="s">
        <v>130</v>
      </c>
      <c r="L86" s="17"/>
    </row>
    <row r="87" spans="1:31" s="1" customFormat="1" ht="16.5" customHeight="1" x14ac:dyDescent="0.2">
      <c r="B87" s="17"/>
      <c r="E87" s="612" t="s">
        <v>131</v>
      </c>
      <c r="F87" s="594"/>
      <c r="G87" s="594"/>
      <c r="H87" s="594"/>
      <c r="L87" s="17"/>
    </row>
    <row r="88" spans="1:31" s="1" customFormat="1" ht="12" customHeight="1" x14ac:dyDescent="0.2">
      <c r="B88" s="17"/>
      <c r="C88" s="23" t="s">
        <v>132</v>
      </c>
      <c r="L88" s="17"/>
    </row>
    <row r="89" spans="1:31" s="2" customFormat="1" ht="16.5" customHeight="1" x14ac:dyDescent="0.2">
      <c r="A89" s="26"/>
      <c r="B89" s="27"/>
      <c r="C89" s="26"/>
      <c r="D89" s="26"/>
      <c r="E89" s="614" t="s">
        <v>133</v>
      </c>
      <c r="F89" s="615"/>
      <c r="G89" s="615"/>
      <c r="H89" s="615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 x14ac:dyDescent="0.2">
      <c r="A90" s="26"/>
      <c r="B90" s="27"/>
      <c r="C90" s="23" t="s">
        <v>134</v>
      </c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 x14ac:dyDescent="0.2">
      <c r="A91" s="26"/>
      <c r="B91" s="27"/>
      <c r="C91" s="26"/>
      <c r="D91" s="26"/>
      <c r="E91" s="583" t="str">
        <f>E13</f>
        <v>01.1.8 - Elektroinštalácia - silnoprúd</v>
      </c>
      <c r="F91" s="615"/>
      <c r="G91" s="615"/>
      <c r="H91" s="615"/>
      <c r="I91" s="26"/>
      <c r="J91" s="26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 x14ac:dyDescent="0.2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 x14ac:dyDescent="0.2">
      <c r="A93" s="26"/>
      <c r="B93" s="27"/>
      <c r="C93" s="23" t="s">
        <v>16</v>
      </c>
      <c r="D93" s="26"/>
      <c r="E93" s="26"/>
      <c r="F93" s="21" t="str">
        <f>F16</f>
        <v>Pezinok</v>
      </c>
      <c r="G93" s="26"/>
      <c r="H93" s="26"/>
      <c r="I93" s="23" t="s">
        <v>18</v>
      </c>
      <c r="J93" s="52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 x14ac:dyDescent="0.2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5.7" customHeight="1" x14ac:dyDescent="0.2">
      <c r="A95" s="26"/>
      <c r="B95" s="27"/>
      <c r="C95" s="23" t="s">
        <v>19</v>
      </c>
      <c r="D95" s="26"/>
      <c r="E95" s="26"/>
      <c r="F95" s="21" t="str">
        <f>E19</f>
        <v xml:space="preserve"> </v>
      </c>
      <c r="G95" s="26"/>
      <c r="H95" s="26"/>
      <c r="I95" s="23" t="s">
        <v>24</v>
      </c>
      <c r="J95" s="24" t="str">
        <f>E25</f>
        <v>Ing. arch. Rudolf Melčak, SKA</v>
      </c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 x14ac:dyDescent="0.2">
      <c r="A96" s="26"/>
      <c r="B96" s="27"/>
      <c r="C96" s="23" t="s">
        <v>23</v>
      </c>
      <c r="D96" s="26"/>
      <c r="E96" s="26"/>
      <c r="F96" s="21" t="str">
        <f>IF(E22="","",E22)</f>
        <v xml:space="preserve"> </v>
      </c>
      <c r="G96" s="26"/>
      <c r="H96" s="26"/>
      <c r="I96" s="23" t="s">
        <v>27</v>
      </c>
      <c r="J96" s="24" t="str">
        <f>E28</f>
        <v>Rosoft s.r.o.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 x14ac:dyDescent="0.2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 x14ac:dyDescent="0.2">
      <c r="A98" s="26"/>
      <c r="B98" s="27"/>
      <c r="C98" s="115" t="s">
        <v>137</v>
      </c>
      <c r="D98" s="107"/>
      <c r="E98" s="107"/>
      <c r="F98" s="107"/>
      <c r="G98" s="107"/>
      <c r="H98" s="107"/>
      <c r="I98" s="107"/>
      <c r="J98" s="116" t="s">
        <v>138</v>
      </c>
      <c r="K98" s="107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 x14ac:dyDescent="0.2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 x14ac:dyDescent="0.2">
      <c r="A100" s="26"/>
      <c r="B100" s="27"/>
      <c r="C100" s="117" t="s">
        <v>139</v>
      </c>
      <c r="D100" s="26"/>
      <c r="E100" s="26"/>
      <c r="F100" s="26"/>
      <c r="G100" s="26"/>
      <c r="H100" s="26"/>
      <c r="I100" s="26"/>
      <c r="J100" s="68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/>
    </row>
    <row r="101" spans="1:47" s="9" customFormat="1" ht="24.95" customHeight="1" x14ac:dyDescent="0.2">
      <c r="B101" s="118"/>
      <c r="D101" s="119" t="s">
        <v>467</v>
      </c>
      <c r="E101" s="120"/>
      <c r="F101" s="120"/>
      <c r="G101" s="120"/>
      <c r="H101" s="120"/>
      <c r="I101" s="120"/>
      <c r="J101" s="121"/>
      <c r="L101" s="118"/>
    </row>
    <row r="102" spans="1:47" s="10" customFormat="1" ht="19.899999999999999" customHeight="1" x14ac:dyDescent="0.2">
      <c r="B102" s="122"/>
      <c r="D102" s="123" t="s">
        <v>468</v>
      </c>
      <c r="E102" s="124"/>
      <c r="F102" s="124"/>
      <c r="G102" s="124"/>
      <c r="H102" s="124"/>
      <c r="I102" s="124"/>
      <c r="J102" s="125"/>
      <c r="L102" s="122"/>
    </row>
    <row r="103" spans="1:47" s="10" customFormat="1" ht="19.899999999999999" customHeight="1" x14ac:dyDescent="0.2">
      <c r="B103" s="122"/>
      <c r="D103" s="123" t="s">
        <v>469</v>
      </c>
      <c r="E103" s="124"/>
      <c r="F103" s="124"/>
      <c r="G103" s="124"/>
      <c r="H103" s="124"/>
      <c r="I103" s="124"/>
      <c r="J103" s="125"/>
      <c r="L103" s="122"/>
    </row>
    <row r="104" spans="1:47" s="10" customFormat="1" ht="19.899999999999999" customHeight="1" x14ac:dyDescent="0.2">
      <c r="B104" s="122"/>
      <c r="D104" s="123" t="s">
        <v>470</v>
      </c>
      <c r="E104" s="124"/>
      <c r="F104" s="124"/>
      <c r="G104" s="124"/>
      <c r="H104" s="124"/>
      <c r="I104" s="124"/>
      <c r="J104" s="125"/>
      <c r="L104" s="122"/>
    </row>
    <row r="105" spans="1:47" s="10" customFormat="1" ht="19.899999999999999" customHeight="1" x14ac:dyDescent="0.2">
      <c r="B105" s="122"/>
      <c r="D105" s="123" t="s">
        <v>471</v>
      </c>
      <c r="E105" s="124"/>
      <c r="F105" s="124"/>
      <c r="G105" s="124"/>
      <c r="H105" s="124"/>
      <c r="I105" s="124"/>
      <c r="J105" s="125"/>
      <c r="L105" s="122"/>
    </row>
    <row r="106" spans="1:47" s="10" customFormat="1" ht="19.899999999999999" customHeight="1" x14ac:dyDescent="0.2">
      <c r="B106" s="122"/>
      <c r="D106" s="123" t="s">
        <v>472</v>
      </c>
      <c r="E106" s="124"/>
      <c r="F106" s="124"/>
      <c r="G106" s="124"/>
      <c r="H106" s="124"/>
      <c r="I106" s="124"/>
      <c r="J106" s="125"/>
      <c r="L106" s="122"/>
    </row>
    <row r="107" spans="1:47" s="2" customFormat="1" ht="21.75" customHeight="1" x14ac:dyDescent="0.2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47" s="2" customFormat="1" ht="6.95" customHeight="1" x14ac:dyDescent="0.2">
      <c r="A108" s="26"/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12" spans="1:47" s="2" customFormat="1" ht="6.95" customHeight="1" x14ac:dyDescent="0.2">
      <c r="A112" s="26"/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s="2" customFormat="1" ht="24.95" customHeight="1" x14ac:dyDescent="0.2">
      <c r="A113" s="26"/>
      <c r="B113" s="27"/>
      <c r="C113" s="18" t="s">
        <v>146</v>
      </c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s="2" customFormat="1" ht="6.95" customHeight="1" x14ac:dyDescent="0.2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s="2" customFormat="1" ht="12" customHeight="1" x14ac:dyDescent="0.2">
      <c r="A115" s="26"/>
      <c r="B115" s="27"/>
      <c r="C115" s="23" t="s">
        <v>13</v>
      </c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16.5" customHeight="1" x14ac:dyDescent="0.2">
      <c r="A116" s="26"/>
      <c r="B116" s="27"/>
      <c r="C116" s="26"/>
      <c r="D116" s="26"/>
      <c r="E116" s="612" t="str">
        <f>E7</f>
        <v>SOŠ PZ Pezinok, rekonštrukcia ubytovne A a B</v>
      </c>
      <c r="F116" s="613"/>
      <c r="G116" s="613"/>
      <c r="H116" s="613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s="1" customFormat="1" ht="12" customHeight="1" x14ac:dyDescent="0.2">
      <c r="B117" s="17"/>
      <c r="C117" s="23" t="s">
        <v>130</v>
      </c>
      <c r="L117" s="17"/>
    </row>
    <row r="118" spans="1:31" s="1" customFormat="1" ht="16.5" customHeight="1" x14ac:dyDescent="0.2">
      <c r="B118" s="17"/>
      <c r="E118" s="612" t="s">
        <v>131</v>
      </c>
      <c r="F118" s="594"/>
      <c r="G118" s="594"/>
      <c r="H118" s="594"/>
      <c r="L118" s="17"/>
    </row>
    <row r="119" spans="1:31" s="1" customFormat="1" ht="12" customHeight="1" x14ac:dyDescent="0.2">
      <c r="B119" s="17"/>
      <c r="C119" s="23" t="s">
        <v>132</v>
      </c>
      <c r="L119" s="17"/>
    </row>
    <row r="120" spans="1:31" s="2" customFormat="1" ht="16.5" customHeight="1" x14ac:dyDescent="0.2">
      <c r="A120" s="26"/>
      <c r="B120" s="27"/>
      <c r="C120" s="26"/>
      <c r="D120" s="26"/>
      <c r="E120" s="614" t="s">
        <v>133</v>
      </c>
      <c r="F120" s="615"/>
      <c r="G120" s="615"/>
      <c r="H120" s="615"/>
      <c r="I120" s="26"/>
      <c r="J120" s="26"/>
      <c r="K120" s="26"/>
      <c r="L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12" customHeight="1" x14ac:dyDescent="0.2">
      <c r="A121" s="26"/>
      <c r="B121" s="27"/>
      <c r="C121" s="23" t="s">
        <v>134</v>
      </c>
      <c r="D121" s="26"/>
      <c r="E121" s="26"/>
      <c r="F121" s="26"/>
      <c r="G121" s="26"/>
      <c r="H121" s="26"/>
      <c r="I121" s="26"/>
      <c r="J121" s="26"/>
      <c r="K121" s="26"/>
      <c r="L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16.5" customHeight="1" x14ac:dyDescent="0.2">
      <c r="A122" s="26"/>
      <c r="B122" s="27"/>
      <c r="C122" s="26"/>
      <c r="D122" s="26"/>
      <c r="E122" s="583" t="str">
        <f>E13</f>
        <v>01.1.8 - Elektroinštalácia - silnoprúd</v>
      </c>
      <c r="F122" s="615"/>
      <c r="G122" s="615"/>
      <c r="H122" s="615"/>
      <c r="I122" s="26"/>
      <c r="J122" s="26"/>
      <c r="K122" s="26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6.95" customHeight="1" x14ac:dyDescent="0.2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2" customHeight="1" x14ac:dyDescent="0.2">
      <c r="A124" s="26"/>
      <c r="B124" s="27"/>
      <c r="C124" s="23" t="s">
        <v>16</v>
      </c>
      <c r="D124" s="26"/>
      <c r="E124" s="26"/>
      <c r="F124" s="21" t="str">
        <f>F16</f>
        <v>Pezinok</v>
      </c>
      <c r="G124" s="26"/>
      <c r="H124" s="26"/>
      <c r="I124" s="23" t="s">
        <v>18</v>
      </c>
      <c r="J124" s="52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6.95" customHeight="1" x14ac:dyDescent="0.2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25.7" customHeight="1" x14ac:dyDescent="0.2">
      <c r="A126" s="26"/>
      <c r="B126" s="27"/>
      <c r="C126" s="23" t="s">
        <v>19</v>
      </c>
      <c r="D126" s="26"/>
      <c r="E126" s="26"/>
      <c r="F126" s="21" t="str">
        <f>E19</f>
        <v xml:space="preserve"> </v>
      </c>
      <c r="G126" s="26"/>
      <c r="H126" s="26"/>
      <c r="I126" s="23" t="s">
        <v>24</v>
      </c>
      <c r="J126" s="24" t="str">
        <f>E25</f>
        <v>Ing. arch. Rudolf Melčak, SKA</v>
      </c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5.2" customHeight="1" x14ac:dyDescent="0.2">
      <c r="A127" s="26"/>
      <c r="B127" s="27"/>
      <c r="C127" s="23" t="s">
        <v>23</v>
      </c>
      <c r="D127" s="26"/>
      <c r="E127" s="26"/>
      <c r="F127" s="21" t="str">
        <f>IF(E22="","",E22)</f>
        <v xml:space="preserve"> </v>
      </c>
      <c r="G127" s="26"/>
      <c r="H127" s="26"/>
      <c r="I127" s="23" t="s">
        <v>27</v>
      </c>
      <c r="J127" s="24" t="str">
        <f>E28</f>
        <v>Rosoft s.r.o.</v>
      </c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0.35" customHeight="1" x14ac:dyDescent="0.2">
      <c r="A128" s="26"/>
      <c r="B128" s="27"/>
      <c r="C128" s="26"/>
      <c r="D128" s="26"/>
      <c r="E128" s="26"/>
      <c r="F128" s="26"/>
      <c r="G128" s="26"/>
      <c r="H128" s="26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11" customFormat="1" ht="29.25" customHeight="1" x14ac:dyDescent="0.2">
      <c r="A129" s="126"/>
      <c r="B129" s="127"/>
      <c r="C129" s="128" t="s">
        <v>147</v>
      </c>
      <c r="D129" s="129" t="s">
        <v>55</v>
      </c>
      <c r="E129" s="129" t="s">
        <v>51</v>
      </c>
      <c r="F129" s="129" t="s">
        <v>52</v>
      </c>
      <c r="G129" s="129" t="s">
        <v>148</v>
      </c>
      <c r="H129" s="129" t="s">
        <v>149</v>
      </c>
      <c r="I129" s="129" t="s">
        <v>150</v>
      </c>
      <c r="J129" s="130" t="s">
        <v>138</v>
      </c>
      <c r="K129" s="131" t="s">
        <v>151</v>
      </c>
      <c r="L129" s="132"/>
      <c r="M129" s="59"/>
      <c r="N129" s="60"/>
      <c r="O129" s="60"/>
      <c r="P129" s="60"/>
      <c r="Q129" s="60"/>
      <c r="R129" s="60"/>
      <c r="S129" s="60"/>
      <c r="T129" s="61"/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</row>
    <row r="130" spans="1:65" s="2" customFormat="1" ht="22.9" customHeight="1" x14ac:dyDescent="0.25">
      <c r="A130" s="26"/>
      <c r="B130" s="27"/>
      <c r="C130" s="66" t="s">
        <v>139</v>
      </c>
      <c r="D130" s="26"/>
      <c r="E130" s="26"/>
      <c r="F130" s="26"/>
      <c r="G130" s="26"/>
      <c r="H130" s="26"/>
      <c r="I130" s="26"/>
      <c r="J130" s="133"/>
      <c r="K130" s="26"/>
      <c r="L130" s="27"/>
      <c r="M130" s="62"/>
      <c r="N130" s="53"/>
      <c r="O130" s="63"/>
      <c r="P130" s="134"/>
      <c r="Q130" s="63"/>
      <c r="R130" s="134"/>
      <c r="S130" s="63"/>
      <c r="T130" s="135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T130" s="14"/>
      <c r="AU130" s="14"/>
      <c r="BK130" s="136"/>
    </row>
    <row r="131" spans="1:65" s="12" customFormat="1" ht="25.9" customHeight="1" x14ac:dyDescent="0.2">
      <c r="B131" s="137"/>
      <c r="D131" s="138" t="s">
        <v>69</v>
      </c>
      <c r="E131" s="139" t="s">
        <v>69</v>
      </c>
      <c r="F131" s="139" t="s">
        <v>473</v>
      </c>
      <c r="J131" s="140"/>
      <c r="L131" s="137"/>
      <c r="M131" s="141"/>
      <c r="N131" s="142"/>
      <c r="O131" s="142"/>
      <c r="P131" s="143"/>
      <c r="Q131" s="142"/>
      <c r="R131" s="143"/>
      <c r="S131" s="142"/>
      <c r="T131" s="144"/>
      <c r="AR131" s="138"/>
      <c r="AT131" s="145"/>
      <c r="AU131" s="145"/>
      <c r="AY131" s="138"/>
      <c r="BK131" s="146"/>
    </row>
    <row r="132" spans="1:65" s="12" customFormat="1" ht="22.9" customHeight="1" x14ac:dyDescent="0.2">
      <c r="B132" s="137"/>
      <c r="D132" s="138" t="s">
        <v>69</v>
      </c>
      <c r="E132" s="147" t="s">
        <v>474</v>
      </c>
      <c r="F132" s="147" t="s">
        <v>475</v>
      </c>
      <c r="J132" s="148"/>
      <c r="L132" s="137"/>
      <c r="M132" s="141"/>
      <c r="N132" s="142"/>
      <c r="O132" s="142"/>
      <c r="P132" s="143"/>
      <c r="Q132" s="142"/>
      <c r="R132" s="143"/>
      <c r="S132" s="142"/>
      <c r="T132" s="144"/>
      <c r="AR132" s="138"/>
      <c r="AT132" s="145"/>
      <c r="AU132" s="145"/>
      <c r="AY132" s="138"/>
      <c r="BK132" s="146"/>
    </row>
    <row r="133" spans="1:65" s="2" customFormat="1" ht="16.5" customHeight="1" x14ac:dyDescent="0.2">
      <c r="A133" s="26"/>
      <c r="B133" s="149"/>
      <c r="C133" s="150" t="s">
        <v>77</v>
      </c>
      <c r="D133" s="150" t="s">
        <v>162</v>
      </c>
      <c r="E133" s="151" t="s">
        <v>476</v>
      </c>
      <c r="F133" s="152" t="s">
        <v>477</v>
      </c>
      <c r="G133" s="153" t="s">
        <v>266</v>
      </c>
      <c r="H133" s="154">
        <v>2</v>
      </c>
      <c r="I133" s="155"/>
      <c r="J133" s="155"/>
      <c r="K133" s="156"/>
      <c r="L133" s="27"/>
      <c r="M133" s="157"/>
      <c r="N133" s="158"/>
      <c r="O133" s="159"/>
      <c r="P133" s="159"/>
      <c r="Q133" s="159"/>
      <c r="R133" s="159"/>
      <c r="S133" s="159"/>
      <c r="T133" s="160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61"/>
      <c r="AT133" s="161"/>
      <c r="AU133" s="161"/>
      <c r="AY133" s="14"/>
      <c r="BE133" s="162"/>
      <c r="BF133" s="162"/>
      <c r="BG133" s="162"/>
      <c r="BH133" s="162"/>
      <c r="BI133" s="162"/>
      <c r="BJ133" s="14"/>
      <c r="BK133" s="162"/>
      <c r="BL133" s="14"/>
      <c r="BM133" s="161"/>
    </row>
    <row r="134" spans="1:65" s="2" customFormat="1" ht="16.5" customHeight="1" x14ac:dyDescent="0.2">
      <c r="A134" s="26"/>
      <c r="B134" s="149"/>
      <c r="C134" s="150" t="s">
        <v>82</v>
      </c>
      <c r="D134" s="150" t="s">
        <v>162</v>
      </c>
      <c r="E134" s="151" t="s">
        <v>479</v>
      </c>
      <c r="F134" s="199" t="s">
        <v>3414</v>
      </c>
      <c r="G134" s="153" t="s">
        <v>266</v>
      </c>
      <c r="H134" s="459">
        <v>0</v>
      </c>
      <c r="I134" s="155"/>
      <c r="J134" s="155"/>
      <c r="K134" s="156"/>
      <c r="L134" s="27"/>
      <c r="M134" s="157"/>
      <c r="N134" s="158"/>
      <c r="O134" s="159"/>
      <c r="P134" s="159"/>
      <c r="Q134" s="159"/>
      <c r="R134" s="159"/>
      <c r="S134" s="159"/>
      <c r="T134" s="160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61"/>
      <c r="AT134" s="161"/>
      <c r="AU134" s="161"/>
      <c r="AY134" s="14"/>
      <c r="BE134" s="162"/>
      <c r="BF134" s="162"/>
      <c r="BG134" s="162"/>
      <c r="BH134" s="162"/>
      <c r="BI134" s="162"/>
      <c r="BJ134" s="14"/>
      <c r="BK134" s="162"/>
      <c r="BL134" s="14"/>
      <c r="BM134" s="161"/>
    </row>
    <row r="135" spans="1:65" s="2" customFormat="1" ht="30.75" customHeight="1" x14ac:dyDescent="0.2">
      <c r="A135" s="26"/>
      <c r="B135" s="149"/>
      <c r="C135" s="150" t="s">
        <v>87</v>
      </c>
      <c r="D135" s="150" t="s">
        <v>162</v>
      </c>
      <c r="E135" s="151" t="s">
        <v>480</v>
      </c>
      <c r="F135" s="199" t="s">
        <v>3415</v>
      </c>
      <c r="G135" s="153" t="s">
        <v>266</v>
      </c>
      <c r="H135" s="534">
        <v>0</v>
      </c>
      <c r="I135" s="155"/>
      <c r="J135" s="155"/>
      <c r="K135" s="156"/>
      <c r="L135" s="27"/>
      <c r="M135" s="157"/>
      <c r="N135" s="158"/>
      <c r="O135" s="159"/>
      <c r="P135" s="159"/>
      <c r="Q135" s="159"/>
      <c r="R135" s="159"/>
      <c r="S135" s="159"/>
      <c r="T135" s="160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61"/>
      <c r="AT135" s="161"/>
      <c r="AU135" s="161"/>
      <c r="AY135" s="14"/>
      <c r="BE135" s="162"/>
      <c r="BF135" s="162"/>
      <c r="BG135" s="162"/>
      <c r="BH135" s="162"/>
      <c r="BI135" s="162"/>
      <c r="BJ135" s="14"/>
      <c r="BK135" s="162"/>
      <c r="BL135" s="14"/>
      <c r="BM135" s="161"/>
    </row>
    <row r="136" spans="1:65" s="2" customFormat="1" ht="16.5" customHeight="1" x14ac:dyDescent="0.2">
      <c r="A136" s="26"/>
      <c r="B136" s="149"/>
      <c r="C136" s="150" t="s">
        <v>172</v>
      </c>
      <c r="D136" s="150" t="s">
        <v>162</v>
      </c>
      <c r="E136" s="151" t="s">
        <v>481</v>
      </c>
      <c r="F136" s="152" t="s">
        <v>482</v>
      </c>
      <c r="G136" s="153" t="s">
        <v>266</v>
      </c>
      <c r="H136" s="154">
        <v>2</v>
      </c>
      <c r="I136" s="155"/>
      <c r="J136" s="155"/>
      <c r="K136" s="156"/>
      <c r="L136" s="27"/>
      <c r="M136" s="157"/>
      <c r="N136" s="158"/>
      <c r="O136" s="159"/>
      <c r="P136" s="159"/>
      <c r="Q136" s="159"/>
      <c r="R136" s="159"/>
      <c r="S136" s="159"/>
      <c r="T136" s="160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61"/>
      <c r="AT136" s="161"/>
      <c r="AU136" s="161"/>
      <c r="AY136" s="14"/>
      <c r="BE136" s="162"/>
      <c r="BF136" s="162"/>
      <c r="BG136" s="162"/>
      <c r="BH136" s="162"/>
      <c r="BI136" s="162"/>
      <c r="BJ136" s="14"/>
      <c r="BK136" s="162"/>
      <c r="BL136" s="14"/>
      <c r="BM136" s="161"/>
    </row>
    <row r="137" spans="1:65" s="2" customFormat="1" ht="16.5" customHeight="1" x14ac:dyDescent="0.2">
      <c r="A137" s="26"/>
      <c r="B137" s="149"/>
      <c r="C137" s="150" t="s">
        <v>180</v>
      </c>
      <c r="D137" s="150" t="s">
        <v>162</v>
      </c>
      <c r="E137" s="151" t="s">
        <v>483</v>
      </c>
      <c r="F137" s="152" t="s">
        <v>484</v>
      </c>
      <c r="G137" s="153" t="s">
        <v>266</v>
      </c>
      <c r="H137" s="154">
        <v>70</v>
      </c>
      <c r="I137" s="155"/>
      <c r="J137" s="155"/>
      <c r="K137" s="156"/>
      <c r="L137" s="27"/>
      <c r="M137" s="157"/>
      <c r="N137" s="158"/>
      <c r="O137" s="159"/>
      <c r="P137" s="159"/>
      <c r="Q137" s="159"/>
      <c r="R137" s="159"/>
      <c r="S137" s="159"/>
      <c r="T137" s="160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61"/>
      <c r="AT137" s="161"/>
      <c r="AU137" s="161"/>
      <c r="AY137" s="14"/>
      <c r="BE137" s="162"/>
      <c r="BF137" s="162"/>
      <c r="BG137" s="162"/>
      <c r="BH137" s="162"/>
      <c r="BI137" s="162"/>
      <c r="BJ137" s="14"/>
      <c r="BK137" s="162"/>
      <c r="BL137" s="14"/>
      <c r="BM137" s="161"/>
    </row>
    <row r="138" spans="1:65" s="2" customFormat="1" ht="16.5" customHeight="1" x14ac:dyDescent="0.2">
      <c r="A138" s="26"/>
      <c r="B138" s="149"/>
      <c r="C138" s="150" t="s">
        <v>183</v>
      </c>
      <c r="D138" s="150" t="s">
        <v>162</v>
      </c>
      <c r="E138" s="151" t="s">
        <v>485</v>
      </c>
      <c r="F138" s="152" t="s">
        <v>486</v>
      </c>
      <c r="G138" s="153" t="s">
        <v>266</v>
      </c>
      <c r="H138" s="154">
        <v>139</v>
      </c>
      <c r="I138" s="155"/>
      <c r="J138" s="155"/>
      <c r="K138" s="156"/>
      <c r="L138" s="27"/>
      <c r="M138" s="157"/>
      <c r="N138" s="158"/>
      <c r="O138" s="159"/>
      <c r="P138" s="159"/>
      <c r="Q138" s="159"/>
      <c r="R138" s="159"/>
      <c r="S138" s="159"/>
      <c r="T138" s="160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61"/>
      <c r="AT138" s="161"/>
      <c r="AU138" s="161"/>
      <c r="AY138" s="14"/>
      <c r="BE138" s="162"/>
      <c r="BF138" s="162"/>
      <c r="BG138" s="162"/>
      <c r="BH138" s="162"/>
      <c r="BI138" s="162"/>
      <c r="BJ138" s="14"/>
      <c r="BK138" s="162"/>
      <c r="BL138" s="14"/>
      <c r="BM138" s="161"/>
    </row>
    <row r="139" spans="1:65" s="2" customFormat="1" ht="16.5" customHeight="1" x14ac:dyDescent="0.2">
      <c r="A139" s="26"/>
      <c r="B139" s="149"/>
      <c r="C139" s="150" t="s">
        <v>186</v>
      </c>
      <c r="D139" s="150" t="s">
        <v>162</v>
      </c>
      <c r="E139" s="151" t="s">
        <v>487</v>
      </c>
      <c r="F139" s="152" t="s">
        <v>488</v>
      </c>
      <c r="G139" s="153" t="s">
        <v>266</v>
      </c>
      <c r="H139" s="154">
        <v>128</v>
      </c>
      <c r="I139" s="155"/>
      <c r="J139" s="155"/>
      <c r="K139" s="156"/>
      <c r="L139" s="27"/>
      <c r="M139" s="157"/>
      <c r="N139" s="158"/>
      <c r="O139" s="159"/>
      <c r="P139" s="159"/>
      <c r="Q139" s="159"/>
      <c r="R139" s="159"/>
      <c r="S139" s="159"/>
      <c r="T139" s="160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61"/>
      <c r="AT139" s="161"/>
      <c r="AU139" s="161"/>
      <c r="AY139" s="14"/>
      <c r="BE139" s="162"/>
      <c r="BF139" s="162"/>
      <c r="BG139" s="162"/>
      <c r="BH139" s="162"/>
      <c r="BI139" s="162"/>
      <c r="BJ139" s="14"/>
      <c r="BK139" s="162"/>
      <c r="BL139" s="14"/>
      <c r="BM139" s="161"/>
    </row>
    <row r="140" spans="1:65" s="2" customFormat="1" ht="21.75" customHeight="1" x14ac:dyDescent="0.2">
      <c r="A140" s="26"/>
      <c r="B140" s="149"/>
      <c r="C140" s="150" t="s">
        <v>192</v>
      </c>
      <c r="D140" s="150" t="s">
        <v>162</v>
      </c>
      <c r="E140" s="151" t="s">
        <v>489</v>
      </c>
      <c r="F140" s="152" t="s">
        <v>490</v>
      </c>
      <c r="G140" s="153" t="s">
        <v>266</v>
      </c>
      <c r="H140" s="154">
        <v>62</v>
      </c>
      <c r="I140" s="155"/>
      <c r="J140" s="155"/>
      <c r="K140" s="156"/>
      <c r="L140" s="27"/>
      <c r="M140" s="157"/>
      <c r="N140" s="158"/>
      <c r="O140" s="159"/>
      <c r="P140" s="159"/>
      <c r="Q140" s="159"/>
      <c r="R140" s="159"/>
      <c r="S140" s="159"/>
      <c r="T140" s="160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61"/>
      <c r="AT140" s="161"/>
      <c r="AU140" s="161"/>
      <c r="AY140" s="14"/>
      <c r="BE140" s="162"/>
      <c r="BF140" s="162"/>
      <c r="BG140" s="162"/>
      <c r="BH140" s="162"/>
      <c r="BI140" s="162"/>
      <c r="BJ140" s="14"/>
      <c r="BK140" s="162"/>
      <c r="BL140" s="14"/>
      <c r="BM140" s="161"/>
    </row>
    <row r="141" spans="1:65" s="2" customFormat="1" ht="21.75" customHeight="1" x14ac:dyDescent="0.2">
      <c r="A141" s="26"/>
      <c r="B141" s="149"/>
      <c r="C141" s="150" t="s">
        <v>196</v>
      </c>
      <c r="D141" s="150" t="s">
        <v>162</v>
      </c>
      <c r="E141" s="151" t="s">
        <v>491</v>
      </c>
      <c r="F141" s="152" t="s">
        <v>492</v>
      </c>
      <c r="G141" s="153" t="s">
        <v>266</v>
      </c>
      <c r="H141" s="154">
        <v>3</v>
      </c>
      <c r="I141" s="155"/>
      <c r="J141" s="155"/>
      <c r="K141" s="156"/>
      <c r="L141" s="27"/>
      <c r="M141" s="157"/>
      <c r="N141" s="158"/>
      <c r="O141" s="159"/>
      <c r="P141" s="159"/>
      <c r="Q141" s="159"/>
      <c r="R141" s="159"/>
      <c r="S141" s="159"/>
      <c r="T141" s="160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61"/>
      <c r="AT141" s="161"/>
      <c r="AU141" s="161"/>
      <c r="AY141" s="14"/>
      <c r="BE141" s="162"/>
      <c r="BF141" s="162"/>
      <c r="BG141" s="162"/>
      <c r="BH141" s="162"/>
      <c r="BI141" s="162"/>
      <c r="BJ141" s="14"/>
      <c r="BK141" s="162"/>
      <c r="BL141" s="14"/>
      <c r="BM141" s="161"/>
    </row>
    <row r="142" spans="1:65" s="2" customFormat="1" ht="16.5" customHeight="1" x14ac:dyDescent="0.2">
      <c r="A142" s="26"/>
      <c r="B142" s="149"/>
      <c r="C142" s="150" t="s">
        <v>208</v>
      </c>
      <c r="D142" s="150" t="s">
        <v>162</v>
      </c>
      <c r="E142" s="151" t="s">
        <v>493</v>
      </c>
      <c r="F142" s="152" t="s">
        <v>494</v>
      </c>
      <c r="G142" s="153" t="s">
        <v>266</v>
      </c>
      <c r="H142" s="154">
        <v>1370</v>
      </c>
      <c r="I142" s="155"/>
      <c r="J142" s="155"/>
      <c r="K142" s="156"/>
      <c r="L142" s="27"/>
      <c r="M142" s="157"/>
      <c r="N142" s="158"/>
      <c r="O142" s="159"/>
      <c r="P142" s="159"/>
      <c r="Q142" s="159"/>
      <c r="R142" s="159"/>
      <c r="S142" s="159"/>
      <c r="T142" s="160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61"/>
      <c r="AT142" s="161"/>
      <c r="AU142" s="161"/>
      <c r="AY142" s="14"/>
      <c r="BE142" s="162"/>
      <c r="BF142" s="162"/>
      <c r="BG142" s="162"/>
      <c r="BH142" s="162"/>
      <c r="BI142" s="162"/>
      <c r="BJ142" s="14"/>
      <c r="BK142" s="162"/>
      <c r="BL142" s="14"/>
      <c r="BM142" s="161"/>
    </row>
    <row r="143" spans="1:65" s="2" customFormat="1" ht="16.5" customHeight="1" x14ac:dyDescent="0.2">
      <c r="A143" s="26"/>
      <c r="B143" s="149"/>
      <c r="C143" s="150" t="s">
        <v>211</v>
      </c>
      <c r="D143" s="150" t="s">
        <v>162</v>
      </c>
      <c r="E143" s="151" t="s">
        <v>495</v>
      </c>
      <c r="F143" s="152" t="s">
        <v>496</v>
      </c>
      <c r="G143" s="153" t="s">
        <v>266</v>
      </c>
      <c r="H143" s="154">
        <v>9</v>
      </c>
      <c r="I143" s="155"/>
      <c r="J143" s="155"/>
      <c r="K143" s="156"/>
      <c r="L143" s="27"/>
      <c r="M143" s="157"/>
      <c r="N143" s="158"/>
      <c r="O143" s="159"/>
      <c r="P143" s="159"/>
      <c r="Q143" s="159"/>
      <c r="R143" s="159"/>
      <c r="S143" s="159"/>
      <c r="T143" s="160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61"/>
      <c r="AT143" s="161"/>
      <c r="AU143" s="161"/>
      <c r="AY143" s="14"/>
      <c r="BE143" s="162"/>
      <c r="BF143" s="162"/>
      <c r="BG143" s="162"/>
      <c r="BH143" s="162"/>
      <c r="BI143" s="162"/>
      <c r="BJ143" s="14"/>
      <c r="BK143" s="162"/>
      <c r="BL143" s="14"/>
      <c r="BM143" s="161"/>
    </row>
    <row r="144" spans="1:65" s="2" customFormat="1" ht="21.75" customHeight="1" x14ac:dyDescent="0.2">
      <c r="A144" s="26"/>
      <c r="B144" s="149"/>
      <c r="C144" s="150" t="s">
        <v>7</v>
      </c>
      <c r="D144" s="150" t="s">
        <v>162</v>
      </c>
      <c r="E144" s="151" t="s">
        <v>497</v>
      </c>
      <c r="F144" s="152" t="s">
        <v>498</v>
      </c>
      <c r="G144" s="153" t="s">
        <v>266</v>
      </c>
      <c r="H144" s="154">
        <v>1200</v>
      </c>
      <c r="I144" s="155"/>
      <c r="J144" s="155"/>
      <c r="K144" s="156"/>
      <c r="L144" s="27"/>
      <c r="M144" s="157"/>
      <c r="N144" s="158"/>
      <c r="O144" s="159"/>
      <c r="P144" s="159"/>
      <c r="Q144" s="159"/>
      <c r="R144" s="159"/>
      <c r="S144" s="159"/>
      <c r="T144" s="160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61"/>
      <c r="AT144" s="161"/>
      <c r="AU144" s="161"/>
      <c r="AY144" s="14"/>
      <c r="BE144" s="162"/>
      <c r="BF144" s="162"/>
      <c r="BG144" s="162"/>
      <c r="BH144" s="162"/>
      <c r="BI144" s="162"/>
      <c r="BJ144" s="14"/>
      <c r="BK144" s="162"/>
      <c r="BL144" s="14"/>
      <c r="BM144" s="161"/>
    </row>
    <row r="145" spans="1:65" s="2" customFormat="1" ht="21.75" customHeight="1" x14ac:dyDescent="0.2">
      <c r="A145" s="26"/>
      <c r="B145" s="149"/>
      <c r="C145" s="150" t="s">
        <v>271</v>
      </c>
      <c r="D145" s="150" t="s">
        <v>162</v>
      </c>
      <c r="E145" s="151" t="s">
        <v>499</v>
      </c>
      <c r="F145" s="152" t="s">
        <v>500</v>
      </c>
      <c r="G145" s="153" t="s">
        <v>266</v>
      </c>
      <c r="H145" s="154">
        <v>86</v>
      </c>
      <c r="I145" s="155"/>
      <c r="J145" s="155"/>
      <c r="K145" s="156"/>
      <c r="L145" s="27"/>
      <c r="M145" s="157"/>
      <c r="N145" s="158"/>
      <c r="O145" s="159"/>
      <c r="P145" s="159"/>
      <c r="Q145" s="159"/>
      <c r="R145" s="159"/>
      <c r="S145" s="159"/>
      <c r="T145" s="160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61"/>
      <c r="AT145" s="161"/>
      <c r="AU145" s="161"/>
      <c r="AY145" s="14"/>
      <c r="BE145" s="162"/>
      <c r="BF145" s="162"/>
      <c r="BG145" s="162"/>
      <c r="BH145" s="162"/>
      <c r="BI145" s="162"/>
      <c r="BJ145" s="14"/>
      <c r="BK145" s="162"/>
      <c r="BL145" s="14"/>
      <c r="BM145" s="161"/>
    </row>
    <row r="146" spans="1:65" s="2" customFormat="1" ht="16.5" customHeight="1" x14ac:dyDescent="0.2">
      <c r="A146" s="26"/>
      <c r="B146" s="149"/>
      <c r="C146" s="150" t="s">
        <v>274</v>
      </c>
      <c r="D146" s="150" t="s">
        <v>162</v>
      </c>
      <c r="E146" s="151" t="s">
        <v>501</v>
      </c>
      <c r="F146" s="152" t="s">
        <v>502</v>
      </c>
      <c r="G146" s="153" t="s">
        <v>266</v>
      </c>
      <c r="H146" s="154">
        <v>1950</v>
      </c>
      <c r="I146" s="155"/>
      <c r="J146" s="155"/>
      <c r="K146" s="156"/>
      <c r="L146" s="27"/>
      <c r="M146" s="157"/>
      <c r="N146" s="158"/>
      <c r="O146" s="159"/>
      <c r="P146" s="159"/>
      <c r="Q146" s="159"/>
      <c r="R146" s="159"/>
      <c r="S146" s="159"/>
      <c r="T146" s="160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61"/>
      <c r="AT146" s="161"/>
      <c r="AU146" s="161"/>
      <c r="AY146" s="14"/>
      <c r="BE146" s="162"/>
      <c r="BF146" s="162"/>
      <c r="BG146" s="162"/>
      <c r="BH146" s="162"/>
      <c r="BI146" s="162"/>
      <c r="BJ146" s="14"/>
      <c r="BK146" s="162"/>
      <c r="BL146" s="14"/>
      <c r="BM146" s="161"/>
    </row>
    <row r="147" spans="1:65" s="2" customFormat="1" ht="16.5" customHeight="1" x14ac:dyDescent="0.2">
      <c r="A147" s="26"/>
      <c r="B147" s="149"/>
      <c r="C147" s="150" t="s">
        <v>276</v>
      </c>
      <c r="D147" s="150" t="s">
        <v>162</v>
      </c>
      <c r="E147" s="151" t="s">
        <v>503</v>
      </c>
      <c r="F147" s="152" t="s">
        <v>504</v>
      </c>
      <c r="G147" s="153" t="s">
        <v>266</v>
      </c>
      <c r="H147" s="154">
        <v>29</v>
      </c>
      <c r="I147" s="155"/>
      <c r="J147" s="155"/>
      <c r="K147" s="156"/>
      <c r="L147" s="27"/>
      <c r="M147" s="157"/>
      <c r="N147" s="158"/>
      <c r="O147" s="159"/>
      <c r="P147" s="159"/>
      <c r="Q147" s="159"/>
      <c r="R147" s="159"/>
      <c r="S147" s="159"/>
      <c r="T147" s="160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61"/>
      <c r="AT147" s="161"/>
      <c r="AU147" s="161"/>
      <c r="AY147" s="14"/>
      <c r="BE147" s="162"/>
      <c r="BF147" s="162"/>
      <c r="BG147" s="162"/>
      <c r="BH147" s="162"/>
      <c r="BI147" s="162"/>
      <c r="BJ147" s="14"/>
      <c r="BK147" s="162"/>
      <c r="BL147" s="14"/>
      <c r="BM147" s="161"/>
    </row>
    <row r="148" spans="1:65" s="2" customFormat="1" ht="16.5" customHeight="1" x14ac:dyDescent="0.2">
      <c r="A148" s="26"/>
      <c r="B148" s="149"/>
      <c r="C148" s="150" t="s">
        <v>279</v>
      </c>
      <c r="D148" s="150" t="s">
        <v>162</v>
      </c>
      <c r="E148" s="151" t="s">
        <v>505</v>
      </c>
      <c r="F148" s="152" t="s">
        <v>506</v>
      </c>
      <c r="G148" s="153" t="s">
        <v>266</v>
      </c>
      <c r="H148" s="154">
        <v>180</v>
      </c>
      <c r="I148" s="155"/>
      <c r="J148" s="155"/>
      <c r="K148" s="156"/>
      <c r="L148" s="27"/>
      <c r="M148" s="157"/>
      <c r="N148" s="158"/>
      <c r="O148" s="159"/>
      <c r="P148" s="159"/>
      <c r="Q148" s="159"/>
      <c r="R148" s="159"/>
      <c r="S148" s="159"/>
      <c r="T148" s="160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61"/>
      <c r="AT148" s="161"/>
      <c r="AU148" s="161"/>
      <c r="AY148" s="14"/>
      <c r="BE148" s="162"/>
      <c r="BF148" s="162"/>
      <c r="BG148" s="162"/>
      <c r="BH148" s="162"/>
      <c r="BI148" s="162"/>
      <c r="BJ148" s="14"/>
      <c r="BK148" s="162"/>
      <c r="BL148" s="14"/>
      <c r="BM148" s="161"/>
    </row>
    <row r="149" spans="1:65" s="2" customFormat="1" ht="16.5" customHeight="1" x14ac:dyDescent="0.2">
      <c r="A149" s="26"/>
      <c r="B149" s="149"/>
      <c r="C149" s="150" t="s">
        <v>281</v>
      </c>
      <c r="D149" s="150" t="s">
        <v>162</v>
      </c>
      <c r="E149" s="151" t="s">
        <v>507</v>
      </c>
      <c r="F149" s="152" t="s">
        <v>508</v>
      </c>
      <c r="G149" s="153" t="s">
        <v>295</v>
      </c>
      <c r="H149" s="154">
        <v>45</v>
      </c>
      <c r="I149" s="155"/>
      <c r="J149" s="155"/>
      <c r="K149" s="156"/>
      <c r="L149" s="27"/>
      <c r="M149" s="157"/>
      <c r="N149" s="158"/>
      <c r="O149" s="159"/>
      <c r="P149" s="159"/>
      <c r="Q149" s="159"/>
      <c r="R149" s="159"/>
      <c r="S149" s="159"/>
      <c r="T149" s="160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61"/>
      <c r="AT149" s="161"/>
      <c r="AU149" s="161"/>
      <c r="AY149" s="14"/>
      <c r="BE149" s="162"/>
      <c r="BF149" s="162"/>
      <c r="BG149" s="162"/>
      <c r="BH149" s="162"/>
      <c r="BI149" s="162"/>
      <c r="BJ149" s="14"/>
      <c r="BK149" s="162"/>
      <c r="BL149" s="14"/>
      <c r="BM149" s="161"/>
    </row>
    <row r="150" spans="1:65" s="2" customFormat="1" ht="16.5" customHeight="1" x14ac:dyDescent="0.2">
      <c r="A150" s="26"/>
      <c r="B150" s="149"/>
      <c r="C150" s="150" t="s">
        <v>284</v>
      </c>
      <c r="D150" s="150" t="s">
        <v>162</v>
      </c>
      <c r="E150" s="151" t="s">
        <v>509</v>
      </c>
      <c r="F150" s="152" t="s">
        <v>510</v>
      </c>
      <c r="G150" s="153" t="s">
        <v>295</v>
      </c>
      <c r="H150" s="154">
        <v>140</v>
      </c>
      <c r="I150" s="155"/>
      <c r="J150" s="155"/>
      <c r="K150" s="156"/>
      <c r="L150" s="27"/>
      <c r="M150" s="157"/>
      <c r="N150" s="158"/>
      <c r="O150" s="159"/>
      <c r="P150" s="159"/>
      <c r="Q150" s="159"/>
      <c r="R150" s="159"/>
      <c r="S150" s="159"/>
      <c r="T150" s="160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61"/>
      <c r="AT150" s="161"/>
      <c r="AU150" s="161"/>
      <c r="AY150" s="14"/>
      <c r="BE150" s="162"/>
      <c r="BF150" s="162"/>
      <c r="BG150" s="162"/>
      <c r="BH150" s="162"/>
      <c r="BI150" s="162"/>
      <c r="BJ150" s="14"/>
      <c r="BK150" s="162"/>
      <c r="BL150" s="14"/>
      <c r="BM150" s="161"/>
    </row>
    <row r="151" spans="1:65" s="2" customFormat="1" ht="16.5" customHeight="1" x14ac:dyDescent="0.2">
      <c r="A151" s="26"/>
      <c r="B151" s="149"/>
      <c r="C151" s="150" t="s">
        <v>290</v>
      </c>
      <c r="D151" s="150" t="s">
        <v>162</v>
      </c>
      <c r="E151" s="151" t="s">
        <v>512</v>
      </c>
      <c r="F151" s="152" t="s">
        <v>513</v>
      </c>
      <c r="G151" s="153" t="s">
        <v>295</v>
      </c>
      <c r="H151" s="154">
        <v>10452</v>
      </c>
      <c r="I151" s="155"/>
      <c r="J151" s="155"/>
      <c r="K151" s="156"/>
      <c r="L151" s="27"/>
      <c r="M151" s="157"/>
      <c r="N151" s="158"/>
      <c r="O151" s="159"/>
      <c r="P151" s="159"/>
      <c r="Q151" s="159"/>
      <c r="R151" s="159"/>
      <c r="S151" s="159"/>
      <c r="T151" s="160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1"/>
      <c r="AT151" s="161"/>
      <c r="AU151" s="161"/>
      <c r="AY151" s="14"/>
      <c r="BE151" s="162"/>
      <c r="BF151" s="162"/>
      <c r="BG151" s="162"/>
      <c r="BH151" s="162"/>
      <c r="BI151" s="162"/>
      <c r="BJ151" s="14"/>
      <c r="BK151" s="162"/>
      <c r="BL151" s="14"/>
      <c r="BM151" s="161"/>
    </row>
    <row r="152" spans="1:65" s="2" customFormat="1" ht="16.5" customHeight="1" x14ac:dyDescent="0.2">
      <c r="A152" s="26"/>
      <c r="B152" s="149"/>
      <c r="C152" s="150" t="s">
        <v>292</v>
      </c>
      <c r="D152" s="150" t="s">
        <v>162</v>
      </c>
      <c r="E152" s="151" t="s">
        <v>515</v>
      </c>
      <c r="F152" s="152" t="s">
        <v>516</v>
      </c>
      <c r="G152" s="153" t="s">
        <v>295</v>
      </c>
      <c r="H152" s="154">
        <v>4673</v>
      </c>
      <c r="I152" s="155"/>
      <c r="J152" s="155"/>
      <c r="K152" s="156"/>
      <c r="L152" s="27"/>
      <c r="M152" s="157"/>
      <c r="N152" s="158"/>
      <c r="O152" s="159"/>
      <c r="P152" s="159"/>
      <c r="Q152" s="159"/>
      <c r="R152" s="159"/>
      <c r="S152" s="159"/>
      <c r="T152" s="160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1"/>
      <c r="AT152" s="161"/>
      <c r="AU152" s="161"/>
      <c r="AY152" s="14"/>
      <c r="BE152" s="162"/>
      <c r="BF152" s="162"/>
      <c r="BG152" s="162"/>
      <c r="BH152" s="162"/>
      <c r="BI152" s="162"/>
      <c r="BJ152" s="14"/>
      <c r="BK152" s="162"/>
      <c r="BL152" s="14"/>
      <c r="BM152" s="161"/>
    </row>
    <row r="153" spans="1:65" s="2" customFormat="1" ht="16.5" customHeight="1" x14ac:dyDescent="0.2">
      <c r="A153" s="26"/>
      <c r="B153" s="149"/>
      <c r="C153" s="150" t="s">
        <v>296</v>
      </c>
      <c r="D153" s="150" t="s">
        <v>162</v>
      </c>
      <c r="E153" s="151" t="s">
        <v>518</v>
      </c>
      <c r="F153" s="152" t="s">
        <v>519</v>
      </c>
      <c r="G153" s="153" t="s">
        <v>295</v>
      </c>
      <c r="H153" s="154">
        <v>250</v>
      </c>
      <c r="I153" s="155"/>
      <c r="J153" s="155"/>
      <c r="K153" s="156"/>
      <c r="L153" s="27"/>
      <c r="M153" s="157"/>
      <c r="N153" s="158"/>
      <c r="O153" s="159"/>
      <c r="P153" s="159"/>
      <c r="Q153" s="159"/>
      <c r="R153" s="159"/>
      <c r="S153" s="159"/>
      <c r="T153" s="160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1"/>
      <c r="AT153" s="161"/>
      <c r="AU153" s="161"/>
      <c r="AY153" s="14"/>
      <c r="BE153" s="162"/>
      <c r="BF153" s="162"/>
      <c r="BG153" s="162"/>
      <c r="BH153" s="162"/>
      <c r="BI153" s="162"/>
      <c r="BJ153" s="14"/>
      <c r="BK153" s="162"/>
      <c r="BL153" s="14"/>
      <c r="BM153" s="161"/>
    </row>
    <row r="154" spans="1:65" s="2" customFormat="1" ht="16.5" customHeight="1" x14ac:dyDescent="0.2">
      <c r="A154" s="26"/>
      <c r="B154" s="149"/>
      <c r="C154" s="150" t="s">
        <v>299</v>
      </c>
      <c r="D154" s="150" t="s">
        <v>162</v>
      </c>
      <c r="E154" s="151" t="s">
        <v>521</v>
      </c>
      <c r="F154" s="152" t="s">
        <v>522</v>
      </c>
      <c r="G154" s="153" t="s">
        <v>295</v>
      </c>
      <c r="H154" s="154">
        <v>100</v>
      </c>
      <c r="I154" s="155"/>
      <c r="J154" s="155"/>
      <c r="K154" s="156"/>
      <c r="L154" s="27"/>
      <c r="M154" s="157"/>
      <c r="N154" s="158"/>
      <c r="O154" s="159"/>
      <c r="P154" s="159"/>
      <c r="Q154" s="159"/>
      <c r="R154" s="159"/>
      <c r="S154" s="159"/>
      <c r="T154" s="160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1"/>
      <c r="AT154" s="161"/>
      <c r="AU154" s="161"/>
      <c r="AY154" s="14"/>
      <c r="BE154" s="162"/>
      <c r="BF154" s="162"/>
      <c r="BG154" s="162"/>
      <c r="BH154" s="162"/>
      <c r="BI154" s="162"/>
      <c r="BJ154" s="14"/>
      <c r="BK154" s="162"/>
      <c r="BL154" s="14"/>
      <c r="BM154" s="161"/>
    </row>
    <row r="155" spans="1:65" s="2" customFormat="1" ht="16.5" customHeight="1" x14ac:dyDescent="0.2">
      <c r="A155" s="26"/>
      <c r="B155" s="149"/>
      <c r="C155" s="150" t="s">
        <v>263</v>
      </c>
      <c r="D155" s="150" t="s">
        <v>162</v>
      </c>
      <c r="E155" s="151" t="s">
        <v>524</v>
      </c>
      <c r="F155" s="152" t="s">
        <v>525</v>
      </c>
      <c r="G155" s="153" t="s">
        <v>295</v>
      </c>
      <c r="H155" s="154">
        <v>16745</v>
      </c>
      <c r="I155" s="155"/>
      <c r="J155" s="155"/>
      <c r="K155" s="156"/>
      <c r="L155" s="27"/>
      <c r="M155" s="157"/>
      <c r="N155" s="158"/>
      <c r="O155" s="159"/>
      <c r="P155" s="159"/>
      <c r="Q155" s="159"/>
      <c r="R155" s="159"/>
      <c r="S155" s="159"/>
      <c r="T155" s="160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1"/>
      <c r="AT155" s="161"/>
      <c r="AU155" s="161"/>
      <c r="AY155" s="14"/>
      <c r="BE155" s="162"/>
      <c r="BF155" s="162"/>
      <c r="BG155" s="162"/>
      <c r="BH155" s="162"/>
      <c r="BI155" s="162"/>
      <c r="BJ155" s="14"/>
      <c r="BK155" s="162"/>
      <c r="BL155" s="14"/>
      <c r="BM155" s="161"/>
    </row>
    <row r="156" spans="1:65" s="2" customFormat="1" ht="16.5" customHeight="1" x14ac:dyDescent="0.2">
      <c r="A156" s="26"/>
      <c r="B156" s="149"/>
      <c r="C156" s="150" t="s">
        <v>307</v>
      </c>
      <c r="D156" s="150" t="s">
        <v>162</v>
      </c>
      <c r="E156" s="151" t="s">
        <v>526</v>
      </c>
      <c r="F156" s="152" t="s">
        <v>527</v>
      </c>
      <c r="G156" s="153" t="s">
        <v>295</v>
      </c>
      <c r="H156" s="154">
        <v>80</v>
      </c>
      <c r="I156" s="155"/>
      <c r="J156" s="155"/>
      <c r="K156" s="156"/>
      <c r="L156" s="27"/>
      <c r="M156" s="157"/>
      <c r="N156" s="158"/>
      <c r="O156" s="159"/>
      <c r="P156" s="159"/>
      <c r="Q156" s="159"/>
      <c r="R156" s="159"/>
      <c r="S156" s="159"/>
      <c r="T156" s="160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1"/>
      <c r="AT156" s="161"/>
      <c r="AU156" s="161"/>
      <c r="AY156" s="14"/>
      <c r="BE156" s="162"/>
      <c r="BF156" s="162"/>
      <c r="BG156" s="162"/>
      <c r="BH156" s="162"/>
      <c r="BI156" s="162"/>
      <c r="BJ156" s="14"/>
      <c r="BK156" s="162"/>
      <c r="BL156" s="14"/>
      <c r="BM156" s="161"/>
    </row>
    <row r="157" spans="1:65" s="2" customFormat="1" ht="16.5" customHeight="1" x14ac:dyDescent="0.2">
      <c r="A157" s="26"/>
      <c r="B157" s="149"/>
      <c r="C157" s="150" t="s">
        <v>310</v>
      </c>
      <c r="D157" s="150" t="s">
        <v>162</v>
      </c>
      <c r="E157" s="151" t="s">
        <v>529</v>
      </c>
      <c r="F157" s="152" t="s">
        <v>530</v>
      </c>
      <c r="G157" s="153" t="s">
        <v>295</v>
      </c>
      <c r="H157" s="154">
        <v>2394</v>
      </c>
      <c r="I157" s="155"/>
      <c r="J157" s="155"/>
      <c r="K157" s="156"/>
      <c r="L157" s="27"/>
      <c r="M157" s="157"/>
      <c r="N157" s="158"/>
      <c r="O157" s="159"/>
      <c r="P157" s="159"/>
      <c r="Q157" s="159"/>
      <c r="R157" s="159"/>
      <c r="S157" s="159"/>
      <c r="T157" s="160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1"/>
      <c r="AT157" s="161"/>
      <c r="AU157" s="161"/>
      <c r="AY157" s="14"/>
      <c r="BE157" s="162"/>
      <c r="BF157" s="162"/>
      <c r="BG157" s="162"/>
      <c r="BH157" s="162"/>
      <c r="BI157" s="162"/>
      <c r="BJ157" s="14"/>
      <c r="BK157" s="162"/>
      <c r="BL157" s="14"/>
      <c r="BM157" s="161"/>
    </row>
    <row r="158" spans="1:65" s="2" customFormat="1" ht="16.5" customHeight="1" x14ac:dyDescent="0.2">
      <c r="A158" s="26"/>
      <c r="B158" s="149"/>
      <c r="C158" s="150" t="s">
        <v>313</v>
      </c>
      <c r="D158" s="150" t="s">
        <v>162</v>
      </c>
      <c r="E158" s="151" t="s">
        <v>532</v>
      </c>
      <c r="F158" s="152" t="s">
        <v>533</v>
      </c>
      <c r="G158" s="153" t="s">
        <v>295</v>
      </c>
      <c r="H158" s="154">
        <v>45</v>
      </c>
      <c r="I158" s="155"/>
      <c r="J158" s="155"/>
      <c r="K158" s="156"/>
      <c r="L158" s="27"/>
      <c r="M158" s="157"/>
      <c r="N158" s="158"/>
      <c r="O158" s="159"/>
      <c r="P158" s="159"/>
      <c r="Q158" s="159"/>
      <c r="R158" s="159"/>
      <c r="S158" s="159"/>
      <c r="T158" s="160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1"/>
      <c r="AT158" s="161"/>
      <c r="AU158" s="161"/>
      <c r="AY158" s="14"/>
      <c r="BE158" s="162"/>
      <c r="BF158" s="162"/>
      <c r="BG158" s="162"/>
      <c r="BH158" s="162"/>
      <c r="BI158" s="162"/>
      <c r="BJ158" s="14"/>
      <c r="BK158" s="162"/>
      <c r="BL158" s="14"/>
      <c r="BM158" s="161"/>
    </row>
    <row r="159" spans="1:65" s="2" customFormat="1" ht="16.5" customHeight="1" x14ac:dyDescent="0.2">
      <c r="A159" s="26"/>
      <c r="B159" s="149"/>
      <c r="C159" s="150" t="s">
        <v>316</v>
      </c>
      <c r="D159" s="150" t="s">
        <v>162</v>
      </c>
      <c r="E159" s="151" t="s">
        <v>535</v>
      </c>
      <c r="F159" s="152" t="s">
        <v>536</v>
      </c>
      <c r="G159" s="153" t="s">
        <v>295</v>
      </c>
      <c r="H159" s="154">
        <v>60</v>
      </c>
      <c r="I159" s="155"/>
      <c r="J159" s="155"/>
      <c r="K159" s="156"/>
      <c r="L159" s="27"/>
      <c r="M159" s="157"/>
      <c r="N159" s="158"/>
      <c r="O159" s="159"/>
      <c r="P159" s="159"/>
      <c r="Q159" s="159"/>
      <c r="R159" s="159"/>
      <c r="S159" s="159"/>
      <c r="T159" s="160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61"/>
      <c r="AT159" s="161"/>
      <c r="AU159" s="161"/>
      <c r="AY159" s="14"/>
      <c r="BE159" s="162"/>
      <c r="BF159" s="162"/>
      <c r="BG159" s="162"/>
      <c r="BH159" s="162"/>
      <c r="BI159" s="162"/>
      <c r="BJ159" s="14"/>
      <c r="BK159" s="162"/>
      <c r="BL159" s="14"/>
      <c r="BM159" s="161"/>
    </row>
    <row r="160" spans="1:65" s="2" customFormat="1" ht="16.5" customHeight="1" x14ac:dyDescent="0.2">
      <c r="A160" s="26"/>
      <c r="B160" s="149"/>
      <c r="C160" s="150" t="s">
        <v>319</v>
      </c>
      <c r="D160" s="150" t="s">
        <v>162</v>
      </c>
      <c r="E160" s="151" t="s">
        <v>538</v>
      </c>
      <c r="F160" s="152" t="s">
        <v>539</v>
      </c>
      <c r="G160" s="153" t="s">
        <v>295</v>
      </c>
      <c r="H160" s="154">
        <v>45</v>
      </c>
      <c r="I160" s="155"/>
      <c r="J160" s="155"/>
      <c r="K160" s="156"/>
      <c r="L160" s="27"/>
      <c r="M160" s="157"/>
      <c r="N160" s="158"/>
      <c r="O160" s="159"/>
      <c r="P160" s="159"/>
      <c r="Q160" s="159"/>
      <c r="R160" s="159"/>
      <c r="S160" s="159"/>
      <c r="T160" s="160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1"/>
      <c r="AT160" s="161"/>
      <c r="AU160" s="161"/>
      <c r="AY160" s="14"/>
      <c r="BE160" s="162"/>
      <c r="BF160" s="162"/>
      <c r="BG160" s="162"/>
      <c r="BH160" s="162"/>
      <c r="BI160" s="162"/>
      <c r="BJ160" s="14"/>
      <c r="BK160" s="162"/>
      <c r="BL160" s="14"/>
      <c r="BM160" s="161"/>
    </row>
    <row r="161" spans="1:65" s="2" customFormat="1" ht="16.5" customHeight="1" x14ac:dyDescent="0.2">
      <c r="A161" s="26"/>
      <c r="B161" s="149"/>
      <c r="C161" s="150" t="s">
        <v>322</v>
      </c>
      <c r="D161" s="150" t="s">
        <v>162</v>
      </c>
      <c r="E161" s="151" t="s">
        <v>541</v>
      </c>
      <c r="F161" s="152" t="s">
        <v>542</v>
      </c>
      <c r="G161" s="153" t="s">
        <v>295</v>
      </c>
      <c r="H161" s="154">
        <v>250</v>
      </c>
      <c r="I161" s="155"/>
      <c r="J161" s="155"/>
      <c r="K161" s="156"/>
      <c r="L161" s="27"/>
      <c r="M161" s="157"/>
      <c r="N161" s="158"/>
      <c r="O161" s="159"/>
      <c r="P161" s="159"/>
      <c r="Q161" s="159"/>
      <c r="R161" s="159"/>
      <c r="S161" s="159"/>
      <c r="T161" s="160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1"/>
      <c r="AT161" s="161"/>
      <c r="AU161" s="161"/>
      <c r="AY161" s="14"/>
      <c r="BE161" s="162"/>
      <c r="BF161" s="162"/>
      <c r="BG161" s="162"/>
      <c r="BH161" s="162"/>
      <c r="BI161" s="162"/>
      <c r="BJ161" s="14"/>
      <c r="BK161" s="162"/>
      <c r="BL161" s="14"/>
      <c r="BM161" s="161"/>
    </row>
    <row r="162" spans="1:65" s="2" customFormat="1" ht="16.5" customHeight="1" x14ac:dyDescent="0.2">
      <c r="A162" s="26"/>
      <c r="B162" s="149"/>
      <c r="C162" s="150" t="s">
        <v>325</v>
      </c>
      <c r="D162" s="150" t="s">
        <v>162</v>
      </c>
      <c r="E162" s="151" t="s">
        <v>544</v>
      </c>
      <c r="F162" s="152" t="s">
        <v>545</v>
      </c>
      <c r="G162" s="153" t="s">
        <v>295</v>
      </c>
      <c r="H162" s="154">
        <v>1715</v>
      </c>
      <c r="I162" s="155"/>
      <c r="J162" s="155"/>
      <c r="K162" s="156"/>
      <c r="L162" s="27"/>
      <c r="M162" s="157"/>
      <c r="N162" s="158"/>
      <c r="O162" s="159"/>
      <c r="P162" s="159"/>
      <c r="Q162" s="159"/>
      <c r="R162" s="159"/>
      <c r="S162" s="159"/>
      <c r="T162" s="160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1"/>
      <c r="AT162" s="161"/>
      <c r="AU162" s="161"/>
      <c r="AY162" s="14"/>
      <c r="BE162" s="162"/>
      <c r="BF162" s="162"/>
      <c r="BG162" s="162"/>
      <c r="BH162" s="162"/>
      <c r="BI162" s="162"/>
      <c r="BJ162" s="14"/>
      <c r="BK162" s="162"/>
      <c r="BL162" s="14"/>
      <c r="BM162" s="161"/>
    </row>
    <row r="163" spans="1:65" s="2" customFormat="1" ht="16.5" customHeight="1" x14ac:dyDescent="0.2">
      <c r="A163" s="26"/>
      <c r="B163" s="149"/>
      <c r="C163" s="150" t="s">
        <v>328</v>
      </c>
      <c r="D163" s="150" t="s">
        <v>162</v>
      </c>
      <c r="E163" s="151" t="s">
        <v>547</v>
      </c>
      <c r="F163" s="152" t="s">
        <v>548</v>
      </c>
      <c r="G163" s="153" t="s">
        <v>295</v>
      </c>
      <c r="H163" s="154">
        <v>325</v>
      </c>
      <c r="I163" s="155"/>
      <c r="J163" s="155"/>
      <c r="K163" s="156"/>
      <c r="L163" s="27"/>
      <c r="M163" s="157"/>
      <c r="N163" s="158"/>
      <c r="O163" s="159"/>
      <c r="P163" s="159"/>
      <c r="Q163" s="159"/>
      <c r="R163" s="159"/>
      <c r="S163" s="159"/>
      <c r="T163" s="160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1"/>
      <c r="AT163" s="161"/>
      <c r="AU163" s="161"/>
      <c r="AY163" s="14"/>
      <c r="BE163" s="162"/>
      <c r="BF163" s="162"/>
      <c r="BG163" s="162"/>
      <c r="BH163" s="162"/>
      <c r="BI163" s="162"/>
      <c r="BJ163" s="14"/>
      <c r="BK163" s="162"/>
      <c r="BL163" s="14"/>
      <c r="BM163" s="161"/>
    </row>
    <row r="164" spans="1:65" s="2" customFormat="1" ht="16.5" customHeight="1" x14ac:dyDescent="0.2">
      <c r="A164" s="26"/>
      <c r="B164" s="149"/>
      <c r="C164" s="150" t="s">
        <v>331</v>
      </c>
      <c r="D164" s="150" t="s">
        <v>162</v>
      </c>
      <c r="E164" s="151" t="s">
        <v>550</v>
      </c>
      <c r="F164" s="152" t="s">
        <v>551</v>
      </c>
      <c r="G164" s="153" t="s">
        <v>295</v>
      </c>
      <c r="H164" s="154">
        <v>285</v>
      </c>
      <c r="I164" s="155"/>
      <c r="J164" s="155"/>
      <c r="K164" s="156"/>
      <c r="L164" s="27"/>
      <c r="M164" s="157"/>
      <c r="N164" s="158"/>
      <c r="O164" s="159"/>
      <c r="P164" s="159"/>
      <c r="Q164" s="159"/>
      <c r="R164" s="159"/>
      <c r="S164" s="159"/>
      <c r="T164" s="160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1"/>
      <c r="AT164" s="161"/>
      <c r="AU164" s="161"/>
      <c r="AY164" s="14"/>
      <c r="BE164" s="162"/>
      <c r="BF164" s="162"/>
      <c r="BG164" s="162"/>
      <c r="BH164" s="162"/>
      <c r="BI164" s="162"/>
      <c r="BJ164" s="14"/>
      <c r="BK164" s="162"/>
      <c r="BL164" s="14"/>
      <c r="BM164" s="161"/>
    </row>
    <row r="165" spans="1:65" s="2" customFormat="1" ht="16.5" customHeight="1" x14ac:dyDescent="0.2">
      <c r="A165" s="26"/>
      <c r="B165" s="149"/>
      <c r="C165" s="150" t="s">
        <v>334</v>
      </c>
      <c r="D165" s="150" t="s">
        <v>162</v>
      </c>
      <c r="E165" s="151" t="s">
        <v>553</v>
      </c>
      <c r="F165" s="152" t="s">
        <v>554</v>
      </c>
      <c r="G165" s="153" t="s">
        <v>295</v>
      </c>
      <c r="H165" s="154">
        <v>625</v>
      </c>
      <c r="I165" s="155"/>
      <c r="J165" s="155"/>
      <c r="K165" s="156"/>
      <c r="L165" s="27"/>
      <c r="M165" s="157"/>
      <c r="N165" s="158"/>
      <c r="O165" s="159"/>
      <c r="P165" s="159"/>
      <c r="Q165" s="159"/>
      <c r="R165" s="159"/>
      <c r="S165" s="159"/>
      <c r="T165" s="160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1"/>
      <c r="AT165" s="161"/>
      <c r="AU165" s="161"/>
      <c r="AY165" s="14"/>
      <c r="BE165" s="162"/>
      <c r="BF165" s="162"/>
      <c r="BG165" s="162"/>
      <c r="BH165" s="162"/>
      <c r="BI165" s="162"/>
      <c r="BJ165" s="14"/>
      <c r="BK165" s="162"/>
      <c r="BL165" s="14"/>
      <c r="BM165" s="161"/>
    </row>
    <row r="166" spans="1:65" s="2" customFormat="1" ht="16.5" customHeight="1" x14ac:dyDescent="0.2">
      <c r="A166" s="26"/>
      <c r="B166" s="149"/>
      <c r="C166" s="150" t="s">
        <v>337</v>
      </c>
      <c r="D166" s="150" t="s">
        <v>162</v>
      </c>
      <c r="E166" s="151" t="s">
        <v>556</v>
      </c>
      <c r="F166" s="152" t="s">
        <v>557</v>
      </c>
      <c r="G166" s="153" t="s">
        <v>295</v>
      </c>
      <c r="H166" s="154">
        <v>110</v>
      </c>
      <c r="I166" s="155"/>
      <c r="J166" s="155"/>
      <c r="K166" s="156"/>
      <c r="L166" s="27"/>
      <c r="M166" s="157"/>
      <c r="N166" s="158"/>
      <c r="O166" s="159"/>
      <c r="P166" s="159"/>
      <c r="Q166" s="159"/>
      <c r="R166" s="159"/>
      <c r="S166" s="159"/>
      <c r="T166" s="160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1"/>
      <c r="AT166" s="161"/>
      <c r="AU166" s="161"/>
      <c r="AY166" s="14"/>
      <c r="BE166" s="162"/>
      <c r="BF166" s="162"/>
      <c r="BG166" s="162"/>
      <c r="BH166" s="162"/>
      <c r="BI166" s="162"/>
      <c r="BJ166" s="14"/>
      <c r="BK166" s="162"/>
      <c r="BL166" s="14"/>
      <c r="BM166" s="161"/>
    </row>
    <row r="167" spans="1:65" s="2" customFormat="1" ht="16.5" customHeight="1" x14ac:dyDescent="0.2">
      <c r="A167" s="26"/>
      <c r="B167" s="149"/>
      <c r="C167" s="150" t="s">
        <v>340</v>
      </c>
      <c r="D167" s="150" t="s">
        <v>162</v>
      </c>
      <c r="E167" s="151" t="s">
        <v>559</v>
      </c>
      <c r="F167" s="152" t="s">
        <v>560</v>
      </c>
      <c r="G167" s="153" t="s">
        <v>295</v>
      </c>
      <c r="H167" s="154">
        <v>120</v>
      </c>
      <c r="I167" s="155"/>
      <c r="J167" s="155"/>
      <c r="K167" s="156"/>
      <c r="L167" s="27"/>
      <c r="M167" s="157"/>
      <c r="N167" s="158"/>
      <c r="O167" s="159"/>
      <c r="P167" s="159"/>
      <c r="Q167" s="159"/>
      <c r="R167" s="159"/>
      <c r="S167" s="159"/>
      <c r="T167" s="160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1"/>
      <c r="AT167" s="161"/>
      <c r="AU167" s="161"/>
      <c r="AY167" s="14"/>
      <c r="BE167" s="162"/>
      <c r="BF167" s="162"/>
      <c r="BG167" s="162"/>
      <c r="BH167" s="162"/>
      <c r="BI167" s="162"/>
      <c r="BJ167" s="14"/>
      <c r="BK167" s="162"/>
      <c r="BL167" s="14"/>
      <c r="BM167" s="161"/>
    </row>
    <row r="168" spans="1:65" s="2" customFormat="1" ht="16.5" customHeight="1" x14ac:dyDescent="0.2">
      <c r="A168" s="26"/>
      <c r="B168" s="149"/>
      <c r="C168" s="150" t="s">
        <v>342</v>
      </c>
      <c r="D168" s="150" t="s">
        <v>162</v>
      </c>
      <c r="E168" s="151" t="s">
        <v>562</v>
      </c>
      <c r="F168" s="152" t="s">
        <v>563</v>
      </c>
      <c r="G168" s="153" t="s">
        <v>295</v>
      </c>
      <c r="H168" s="154">
        <v>1410</v>
      </c>
      <c r="I168" s="155"/>
      <c r="J168" s="155"/>
      <c r="K168" s="156"/>
      <c r="L168" s="27"/>
      <c r="M168" s="157"/>
      <c r="N168" s="158"/>
      <c r="O168" s="159"/>
      <c r="P168" s="159"/>
      <c r="Q168" s="159"/>
      <c r="R168" s="159"/>
      <c r="S168" s="159"/>
      <c r="T168" s="160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1"/>
      <c r="AT168" s="161"/>
      <c r="AU168" s="161"/>
      <c r="AY168" s="14"/>
      <c r="BE168" s="162"/>
      <c r="BF168" s="162"/>
      <c r="BG168" s="162"/>
      <c r="BH168" s="162"/>
      <c r="BI168" s="162"/>
      <c r="BJ168" s="14"/>
      <c r="BK168" s="162"/>
      <c r="BL168" s="14"/>
      <c r="BM168" s="161"/>
    </row>
    <row r="169" spans="1:65" s="2" customFormat="1" ht="16.5" customHeight="1" x14ac:dyDescent="0.2">
      <c r="A169" s="26"/>
      <c r="B169" s="149"/>
      <c r="C169" s="150" t="s">
        <v>347</v>
      </c>
      <c r="D169" s="150" t="s">
        <v>162</v>
      </c>
      <c r="E169" s="151" t="s">
        <v>565</v>
      </c>
      <c r="F169" s="152" t="s">
        <v>566</v>
      </c>
      <c r="G169" s="153" t="s">
        <v>168</v>
      </c>
      <c r="H169" s="154">
        <v>8.1</v>
      </c>
      <c r="I169" s="155"/>
      <c r="J169" s="155"/>
      <c r="K169" s="156"/>
      <c r="L169" s="27"/>
      <c r="M169" s="157"/>
      <c r="N169" s="158"/>
      <c r="O169" s="159"/>
      <c r="P169" s="159"/>
      <c r="Q169" s="159"/>
      <c r="R169" s="159"/>
      <c r="S169" s="159"/>
      <c r="T169" s="160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1"/>
      <c r="AT169" s="161"/>
      <c r="AU169" s="161"/>
      <c r="AY169" s="14"/>
      <c r="BE169" s="162"/>
      <c r="BF169" s="162"/>
      <c r="BG169" s="162"/>
      <c r="BH169" s="162"/>
      <c r="BI169" s="162"/>
      <c r="BJ169" s="14"/>
      <c r="BK169" s="162"/>
      <c r="BL169" s="14"/>
      <c r="BM169" s="161"/>
    </row>
    <row r="170" spans="1:65" s="2" customFormat="1" ht="16.5" customHeight="1" x14ac:dyDescent="0.2">
      <c r="A170" s="26"/>
      <c r="B170" s="149"/>
      <c r="C170" s="150" t="s">
        <v>350</v>
      </c>
      <c r="D170" s="150" t="s">
        <v>162</v>
      </c>
      <c r="E170" s="151" t="s">
        <v>568</v>
      </c>
      <c r="F170" s="152" t="s">
        <v>569</v>
      </c>
      <c r="G170" s="153" t="s">
        <v>295</v>
      </c>
      <c r="H170" s="154">
        <v>7522</v>
      </c>
      <c r="I170" s="155"/>
      <c r="J170" s="155"/>
      <c r="K170" s="156"/>
      <c r="L170" s="27"/>
      <c r="M170" s="157"/>
      <c r="N170" s="158"/>
      <c r="O170" s="159"/>
      <c r="P170" s="159"/>
      <c r="Q170" s="159"/>
      <c r="R170" s="159"/>
      <c r="S170" s="159"/>
      <c r="T170" s="160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1"/>
      <c r="AT170" s="161"/>
      <c r="AU170" s="161"/>
      <c r="AY170" s="14"/>
      <c r="BE170" s="162"/>
      <c r="BF170" s="162"/>
      <c r="BG170" s="162"/>
      <c r="BH170" s="162"/>
      <c r="BI170" s="162"/>
      <c r="BJ170" s="14"/>
      <c r="BK170" s="162"/>
      <c r="BL170" s="14"/>
      <c r="BM170" s="161"/>
    </row>
    <row r="171" spans="1:65" s="2" customFormat="1" ht="16.5" customHeight="1" x14ac:dyDescent="0.2">
      <c r="A171" s="26"/>
      <c r="B171" s="149"/>
      <c r="C171" s="150" t="s">
        <v>361</v>
      </c>
      <c r="D171" s="150" t="s">
        <v>162</v>
      </c>
      <c r="E171" s="151" t="s">
        <v>573</v>
      </c>
      <c r="F171" s="152" t="s">
        <v>574</v>
      </c>
      <c r="G171" s="153" t="s">
        <v>295</v>
      </c>
      <c r="H171" s="154">
        <v>630</v>
      </c>
      <c r="I171" s="155"/>
      <c r="J171" s="155"/>
      <c r="K171" s="156"/>
      <c r="L171" s="27"/>
      <c r="M171" s="157"/>
      <c r="N171" s="158"/>
      <c r="O171" s="159"/>
      <c r="P171" s="159"/>
      <c r="Q171" s="159"/>
      <c r="R171" s="159"/>
      <c r="S171" s="159"/>
      <c r="T171" s="160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61"/>
      <c r="AT171" s="161"/>
      <c r="AU171" s="161"/>
      <c r="AY171" s="14"/>
      <c r="BE171" s="162"/>
      <c r="BF171" s="162"/>
      <c r="BG171" s="162"/>
      <c r="BH171" s="162"/>
      <c r="BI171" s="162"/>
      <c r="BJ171" s="14"/>
      <c r="BK171" s="162"/>
      <c r="BL171" s="14"/>
      <c r="BM171" s="161"/>
    </row>
    <row r="172" spans="1:65" s="2" customFormat="1" ht="16.5" customHeight="1" x14ac:dyDescent="0.2">
      <c r="A172" s="26"/>
      <c r="B172" s="149"/>
      <c r="C172" s="150" t="s">
        <v>364</v>
      </c>
      <c r="D172" s="150" t="s">
        <v>162</v>
      </c>
      <c r="E172" s="151" t="s">
        <v>576</v>
      </c>
      <c r="F172" s="152" t="s">
        <v>577</v>
      </c>
      <c r="G172" s="153" t="s">
        <v>295</v>
      </c>
      <c r="H172" s="154">
        <v>150</v>
      </c>
      <c r="I172" s="155"/>
      <c r="J172" s="155"/>
      <c r="K172" s="156"/>
      <c r="L172" s="27"/>
      <c r="M172" s="157"/>
      <c r="N172" s="158"/>
      <c r="O172" s="159"/>
      <c r="P172" s="159"/>
      <c r="Q172" s="159"/>
      <c r="R172" s="159"/>
      <c r="S172" s="159"/>
      <c r="T172" s="160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61"/>
      <c r="AT172" s="161"/>
      <c r="AU172" s="161"/>
      <c r="AY172" s="14"/>
      <c r="BE172" s="162"/>
      <c r="BF172" s="162"/>
      <c r="BG172" s="162"/>
      <c r="BH172" s="162"/>
      <c r="BI172" s="162"/>
      <c r="BJ172" s="14"/>
      <c r="BK172" s="162"/>
      <c r="BL172" s="14"/>
      <c r="BM172" s="161"/>
    </row>
    <row r="173" spans="1:65" s="2" customFormat="1" ht="24.2" customHeight="1" x14ac:dyDescent="0.2">
      <c r="A173" s="26"/>
      <c r="B173" s="149"/>
      <c r="C173" s="150" t="s">
        <v>367</v>
      </c>
      <c r="D173" s="150" t="s">
        <v>162</v>
      </c>
      <c r="E173" s="151" t="s">
        <v>579</v>
      </c>
      <c r="F173" s="152" t="s">
        <v>580</v>
      </c>
      <c r="G173" s="153" t="s">
        <v>295</v>
      </c>
      <c r="H173" s="154">
        <v>25</v>
      </c>
      <c r="I173" s="155"/>
      <c r="J173" s="155"/>
      <c r="K173" s="156"/>
      <c r="L173" s="27"/>
      <c r="M173" s="157"/>
      <c r="N173" s="158"/>
      <c r="O173" s="159"/>
      <c r="P173" s="159"/>
      <c r="Q173" s="159"/>
      <c r="R173" s="159"/>
      <c r="S173" s="159"/>
      <c r="T173" s="160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61"/>
      <c r="AT173" s="161"/>
      <c r="AU173" s="161"/>
      <c r="AY173" s="14"/>
      <c r="BE173" s="162"/>
      <c r="BF173" s="162"/>
      <c r="BG173" s="162"/>
      <c r="BH173" s="162"/>
      <c r="BI173" s="162"/>
      <c r="BJ173" s="14"/>
      <c r="BK173" s="162"/>
      <c r="BL173" s="14"/>
      <c r="BM173" s="161"/>
    </row>
    <row r="174" spans="1:65" s="2" customFormat="1" ht="24.2" customHeight="1" x14ac:dyDescent="0.2">
      <c r="A174" s="26"/>
      <c r="B174" s="149"/>
      <c r="C174" s="150" t="s">
        <v>582</v>
      </c>
      <c r="D174" s="150" t="s">
        <v>162</v>
      </c>
      <c r="E174" s="151" t="s">
        <v>583</v>
      </c>
      <c r="F174" s="152" t="s">
        <v>584</v>
      </c>
      <c r="G174" s="153" t="s">
        <v>295</v>
      </c>
      <c r="H174" s="154">
        <v>260</v>
      </c>
      <c r="I174" s="155"/>
      <c r="J174" s="155"/>
      <c r="K174" s="156"/>
      <c r="L174" s="27"/>
      <c r="M174" s="157"/>
      <c r="N174" s="158"/>
      <c r="O174" s="159"/>
      <c r="P174" s="159"/>
      <c r="Q174" s="159"/>
      <c r="R174" s="159"/>
      <c r="S174" s="159"/>
      <c r="T174" s="160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61"/>
      <c r="AT174" s="161"/>
      <c r="AU174" s="161"/>
      <c r="AY174" s="14"/>
      <c r="BE174" s="162"/>
      <c r="BF174" s="162"/>
      <c r="BG174" s="162"/>
      <c r="BH174" s="162"/>
      <c r="BI174" s="162"/>
      <c r="BJ174" s="14"/>
      <c r="BK174" s="162"/>
      <c r="BL174" s="14"/>
      <c r="BM174" s="161"/>
    </row>
    <row r="175" spans="1:65" s="2" customFormat="1" ht="24.2" customHeight="1" x14ac:dyDescent="0.2">
      <c r="A175" s="26"/>
      <c r="B175" s="149"/>
      <c r="C175" s="150" t="s">
        <v>511</v>
      </c>
      <c r="D175" s="150" t="s">
        <v>162</v>
      </c>
      <c r="E175" s="151" t="s">
        <v>586</v>
      </c>
      <c r="F175" s="152" t="s">
        <v>587</v>
      </c>
      <c r="G175" s="153" t="s">
        <v>295</v>
      </c>
      <c r="H175" s="154">
        <v>20</v>
      </c>
      <c r="I175" s="155"/>
      <c r="J175" s="155"/>
      <c r="K175" s="156"/>
      <c r="L175" s="27"/>
      <c r="M175" s="157"/>
      <c r="N175" s="158"/>
      <c r="O175" s="159"/>
      <c r="P175" s="159"/>
      <c r="Q175" s="159"/>
      <c r="R175" s="159"/>
      <c r="S175" s="159"/>
      <c r="T175" s="160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61"/>
      <c r="AT175" s="161"/>
      <c r="AU175" s="161"/>
      <c r="AY175" s="14"/>
      <c r="BE175" s="162"/>
      <c r="BF175" s="162"/>
      <c r="BG175" s="162"/>
      <c r="BH175" s="162"/>
      <c r="BI175" s="162"/>
      <c r="BJ175" s="14"/>
      <c r="BK175" s="162"/>
      <c r="BL175" s="14"/>
      <c r="BM175" s="161"/>
    </row>
    <row r="176" spans="1:65" s="2" customFormat="1" ht="24.2" customHeight="1" x14ac:dyDescent="0.2">
      <c r="A176" s="26"/>
      <c r="B176" s="149"/>
      <c r="C176" s="150" t="s">
        <v>514</v>
      </c>
      <c r="D176" s="150" t="s">
        <v>162</v>
      </c>
      <c r="E176" s="151" t="s">
        <v>591</v>
      </c>
      <c r="F176" s="152" t="s">
        <v>592</v>
      </c>
      <c r="G176" s="153" t="s">
        <v>295</v>
      </c>
      <c r="H176" s="154">
        <v>20</v>
      </c>
      <c r="I176" s="155"/>
      <c r="J176" s="155"/>
      <c r="K176" s="156"/>
      <c r="L176" s="27"/>
      <c r="M176" s="157"/>
      <c r="N176" s="158"/>
      <c r="O176" s="159"/>
      <c r="P176" s="159"/>
      <c r="Q176" s="159"/>
      <c r="R176" s="159"/>
      <c r="S176" s="159"/>
      <c r="T176" s="160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61"/>
      <c r="AT176" s="161"/>
      <c r="AU176" s="161"/>
      <c r="AY176" s="14"/>
      <c r="BE176" s="162"/>
      <c r="BF176" s="162"/>
      <c r="BG176" s="162"/>
      <c r="BH176" s="162"/>
      <c r="BI176" s="162"/>
      <c r="BJ176" s="14"/>
      <c r="BK176" s="162"/>
      <c r="BL176" s="14"/>
      <c r="BM176" s="161"/>
    </row>
    <row r="177" spans="1:65" s="2" customFormat="1" ht="29.25" customHeight="1" x14ac:dyDescent="0.2">
      <c r="A177" s="26"/>
      <c r="B177" s="149"/>
      <c r="C177" s="150" t="s">
        <v>594</v>
      </c>
      <c r="D177" s="150" t="s">
        <v>162</v>
      </c>
      <c r="E177" s="151" t="s">
        <v>595</v>
      </c>
      <c r="F177" s="152" t="s">
        <v>596</v>
      </c>
      <c r="G177" s="153" t="s">
        <v>295</v>
      </c>
      <c r="H177" s="154">
        <v>50</v>
      </c>
      <c r="I177" s="155"/>
      <c r="J177" s="155"/>
      <c r="K177" s="156"/>
      <c r="L177" s="27"/>
      <c r="M177" s="157"/>
      <c r="N177" s="158"/>
      <c r="O177" s="159"/>
      <c r="P177" s="159"/>
      <c r="Q177" s="159"/>
      <c r="R177" s="159"/>
      <c r="S177" s="159"/>
      <c r="T177" s="160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61"/>
      <c r="AT177" s="161"/>
      <c r="AU177" s="161"/>
      <c r="AY177" s="14"/>
      <c r="BE177" s="162"/>
      <c r="BF177" s="162"/>
      <c r="BG177" s="162"/>
      <c r="BH177" s="162"/>
      <c r="BI177" s="162"/>
      <c r="BJ177" s="14"/>
      <c r="BK177" s="162"/>
      <c r="BL177" s="14"/>
      <c r="BM177" s="161"/>
    </row>
    <row r="178" spans="1:65" s="2" customFormat="1" ht="24" customHeight="1" x14ac:dyDescent="0.2">
      <c r="A178" s="26"/>
      <c r="B178" s="149"/>
      <c r="C178" s="150" t="s">
        <v>517</v>
      </c>
      <c r="D178" s="150" t="s">
        <v>162</v>
      </c>
      <c r="E178" s="151" t="s">
        <v>598</v>
      </c>
      <c r="F178" s="152" t="s">
        <v>599</v>
      </c>
      <c r="G178" s="153" t="s">
        <v>295</v>
      </c>
      <c r="H178" s="154">
        <v>20</v>
      </c>
      <c r="I178" s="155"/>
      <c r="J178" s="155"/>
      <c r="K178" s="156"/>
      <c r="L178" s="27"/>
      <c r="M178" s="157"/>
      <c r="N178" s="158"/>
      <c r="O178" s="159"/>
      <c r="P178" s="159"/>
      <c r="Q178" s="159"/>
      <c r="R178" s="159"/>
      <c r="S178" s="159"/>
      <c r="T178" s="160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61"/>
      <c r="AT178" s="161"/>
      <c r="AU178" s="161"/>
      <c r="AY178" s="14"/>
      <c r="BE178" s="162"/>
      <c r="BF178" s="162"/>
      <c r="BG178" s="162"/>
      <c r="BH178" s="162"/>
      <c r="BI178" s="162"/>
      <c r="BJ178" s="14"/>
      <c r="BK178" s="162"/>
      <c r="BL178" s="14"/>
      <c r="BM178" s="161"/>
    </row>
    <row r="179" spans="1:65" s="2" customFormat="1" ht="37.9" customHeight="1" x14ac:dyDescent="0.2">
      <c r="A179" s="225"/>
      <c r="B179" s="149"/>
      <c r="C179" s="150" t="s">
        <v>601</v>
      </c>
      <c r="D179" s="150" t="s">
        <v>162</v>
      </c>
      <c r="E179" s="151" t="s">
        <v>602</v>
      </c>
      <c r="F179" s="152" t="s">
        <v>603</v>
      </c>
      <c r="G179" s="458" t="s">
        <v>266</v>
      </c>
      <c r="H179" s="459">
        <v>3500</v>
      </c>
      <c r="I179" s="155"/>
      <c r="J179" s="155"/>
      <c r="K179" s="156"/>
      <c r="L179" s="27"/>
      <c r="M179" s="157"/>
      <c r="N179" s="158"/>
      <c r="O179" s="159"/>
      <c r="P179" s="159"/>
      <c r="Q179" s="159"/>
      <c r="R179" s="159"/>
      <c r="S179" s="159"/>
      <c r="T179" s="160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1"/>
      <c r="AT179" s="161"/>
      <c r="AU179" s="161"/>
      <c r="AY179" s="14"/>
      <c r="BE179" s="162"/>
      <c r="BF179" s="162"/>
      <c r="BG179" s="162"/>
      <c r="BH179" s="162"/>
      <c r="BI179" s="162"/>
      <c r="BJ179" s="14"/>
      <c r="BK179" s="162"/>
      <c r="BL179" s="14"/>
      <c r="BM179" s="161"/>
    </row>
    <row r="180" spans="1:65" s="2" customFormat="1" ht="15.75" customHeight="1" x14ac:dyDescent="0.2">
      <c r="A180" s="26"/>
      <c r="B180" s="149"/>
      <c r="C180" s="150" t="s">
        <v>520</v>
      </c>
      <c r="D180" s="150" t="s">
        <v>162</v>
      </c>
      <c r="E180" s="151" t="s">
        <v>606</v>
      </c>
      <c r="F180" s="152" t="s">
        <v>607</v>
      </c>
      <c r="G180" s="153" t="s">
        <v>604</v>
      </c>
      <c r="H180" s="154">
        <v>1</v>
      </c>
      <c r="I180" s="155"/>
      <c r="J180" s="155"/>
      <c r="K180" s="156"/>
      <c r="L180" s="27"/>
      <c r="M180" s="157"/>
      <c r="N180" s="158"/>
      <c r="O180" s="159"/>
      <c r="P180" s="159"/>
      <c r="Q180" s="159"/>
      <c r="R180" s="159"/>
      <c r="S180" s="159"/>
      <c r="T180" s="160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1"/>
      <c r="AT180" s="161"/>
      <c r="AU180" s="161"/>
      <c r="AY180" s="14"/>
      <c r="BE180" s="162"/>
      <c r="BF180" s="162"/>
      <c r="BG180" s="162"/>
      <c r="BH180" s="162"/>
      <c r="BI180" s="162"/>
      <c r="BJ180" s="14"/>
      <c r="BK180" s="162"/>
      <c r="BL180" s="14"/>
      <c r="BM180" s="161"/>
    </row>
    <row r="181" spans="1:65" s="2" customFormat="1" ht="37.9" customHeight="1" x14ac:dyDescent="0.2">
      <c r="A181" s="26"/>
      <c r="B181" s="149"/>
      <c r="C181" s="150" t="s">
        <v>609</v>
      </c>
      <c r="D181" s="150" t="s">
        <v>162</v>
      </c>
      <c r="E181" s="151" t="s">
        <v>610</v>
      </c>
      <c r="F181" s="152" t="s">
        <v>611</v>
      </c>
      <c r="G181" s="153" t="s">
        <v>604</v>
      </c>
      <c r="H181" s="154">
        <v>1</v>
      </c>
      <c r="I181" s="155"/>
      <c r="J181" s="155"/>
      <c r="K181" s="156"/>
      <c r="L181" s="230"/>
      <c r="M181" s="231"/>
      <c r="N181" s="232"/>
      <c r="O181" s="233"/>
      <c r="P181" s="233"/>
      <c r="Q181" s="233"/>
      <c r="R181" s="233"/>
      <c r="S181" s="233"/>
      <c r="T181" s="234"/>
      <c r="U181" s="225"/>
      <c r="V181" s="225"/>
      <c r="W181" s="26"/>
      <c r="X181" s="26"/>
      <c r="Y181" s="26"/>
      <c r="Z181" s="26"/>
      <c r="AA181" s="26"/>
      <c r="AB181" s="26"/>
      <c r="AC181" s="26"/>
      <c r="AD181" s="26"/>
      <c r="AE181" s="26"/>
      <c r="AR181" s="161"/>
      <c r="AT181" s="161"/>
      <c r="AU181" s="161"/>
      <c r="AY181" s="14"/>
      <c r="BE181" s="162"/>
      <c r="BF181" s="162"/>
      <c r="BG181" s="162"/>
      <c r="BH181" s="162"/>
      <c r="BI181" s="162"/>
      <c r="BJ181" s="14"/>
      <c r="BK181" s="162"/>
      <c r="BL181" s="14"/>
      <c r="BM181" s="161"/>
    </row>
    <row r="182" spans="1:65" s="2" customFormat="1" ht="16.5" customHeight="1" x14ac:dyDescent="0.2">
      <c r="A182" s="225"/>
      <c r="B182" s="149"/>
      <c r="C182" s="150" t="s">
        <v>523</v>
      </c>
      <c r="D182" s="150" t="s">
        <v>162</v>
      </c>
      <c r="E182" s="151" t="s">
        <v>613</v>
      </c>
      <c r="F182" s="152" t="s">
        <v>614</v>
      </c>
      <c r="G182" s="458" t="s">
        <v>266</v>
      </c>
      <c r="H182" s="459">
        <v>351</v>
      </c>
      <c r="I182" s="561"/>
      <c r="J182" s="155"/>
      <c r="K182" s="156"/>
      <c r="L182" s="27"/>
      <c r="M182" s="157"/>
      <c r="N182" s="158"/>
      <c r="O182" s="159"/>
      <c r="P182" s="159"/>
      <c r="Q182" s="159"/>
      <c r="R182" s="159"/>
      <c r="S182" s="159"/>
      <c r="T182" s="160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1"/>
      <c r="AT182" s="161"/>
      <c r="AU182" s="161"/>
      <c r="AY182" s="14"/>
      <c r="BE182" s="162"/>
      <c r="BF182" s="162"/>
      <c r="BG182" s="162"/>
      <c r="BH182" s="162"/>
      <c r="BI182" s="162"/>
      <c r="BJ182" s="14"/>
      <c r="BK182" s="162"/>
      <c r="BL182" s="14"/>
      <c r="BM182" s="161"/>
    </row>
    <row r="183" spans="1:65" s="2" customFormat="1" ht="16.5" customHeight="1" x14ac:dyDescent="0.2">
      <c r="A183" s="225"/>
      <c r="B183" s="149"/>
      <c r="C183" s="150" t="s">
        <v>616</v>
      </c>
      <c r="D183" s="150" t="s">
        <v>162</v>
      </c>
      <c r="E183" s="151" t="s">
        <v>617</v>
      </c>
      <c r="F183" s="152" t="s">
        <v>618</v>
      </c>
      <c r="G183" s="458" t="s">
        <v>266</v>
      </c>
      <c r="H183" s="459">
        <v>1370</v>
      </c>
      <c r="I183" s="155"/>
      <c r="J183" s="155"/>
      <c r="K183" s="156"/>
      <c r="L183" s="27"/>
      <c r="M183" s="157"/>
      <c r="N183" s="158"/>
      <c r="O183" s="159"/>
      <c r="P183" s="159"/>
      <c r="Q183" s="159"/>
      <c r="R183" s="159"/>
      <c r="S183" s="159"/>
      <c r="T183" s="160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1"/>
      <c r="AT183" s="161"/>
      <c r="AU183" s="161"/>
      <c r="AY183" s="14"/>
      <c r="BE183" s="162"/>
      <c r="BF183" s="162"/>
      <c r="BG183" s="162"/>
      <c r="BH183" s="162"/>
      <c r="BI183" s="162"/>
      <c r="BJ183" s="14"/>
      <c r="BK183" s="162"/>
      <c r="BL183" s="14"/>
      <c r="BM183" s="161"/>
    </row>
    <row r="184" spans="1:65" s="12" customFormat="1" ht="22.9" customHeight="1" x14ac:dyDescent="0.2">
      <c r="B184" s="137"/>
      <c r="D184" s="138" t="s">
        <v>69</v>
      </c>
      <c r="E184" s="147" t="s">
        <v>620</v>
      </c>
      <c r="F184" s="147" t="s">
        <v>621</v>
      </c>
      <c r="J184" s="148"/>
      <c r="L184" s="137"/>
      <c r="M184" s="141"/>
      <c r="N184" s="142"/>
      <c r="O184" s="142"/>
      <c r="P184" s="143"/>
      <c r="Q184" s="142"/>
      <c r="R184" s="143"/>
      <c r="S184" s="142"/>
      <c r="T184" s="144"/>
      <c r="AR184" s="138"/>
      <c r="AT184" s="145"/>
      <c r="AU184" s="145"/>
      <c r="AY184" s="138"/>
      <c r="BK184" s="146"/>
    </row>
    <row r="185" spans="1:65" s="2" customFormat="1" ht="16.5" customHeight="1" x14ac:dyDescent="0.2">
      <c r="A185" s="26"/>
      <c r="B185" s="149"/>
      <c r="C185" s="150" t="s">
        <v>478</v>
      </c>
      <c r="D185" s="150" t="s">
        <v>162</v>
      </c>
      <c r="E185" s="151" t="s">
        <v>622</v>
      </c>
      <c r="F185" s="152" t="s">
        <v>623</v>
      </c>
      <c r="G185" s="153" t="s">
        <v>266</v>
      </c>
      <c r="H185" s="154">
        <v>1</v>
      </c>
      <c r="I185" s="155"/>
      <c r="J185" s="155"/>
      <c r="K185" s="156"/>
      <c r="L185" s="27"/>
      <c r="M185" s="157"/>
      <c r="N185" s="158"/>
      <c r="O185" s="159"/>
      <c r="P185" s="159"/>
      <c r="Q185" s="159"/>
      <c r="R185" s="159"/>
      <c r="S185" s="159"/>
      <c r="T185" s="160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1"/>
      <c r="AT185" s="161"/>
      <c r="AU185" s="161"/>
      <c r="AY185" s="14"/>
      <c r="BE185" s="162"/>
      <c r="BF185" s="162"/>
      <c r="BG185" s="162"/>
      <c r="BH185" s="162"/>
      <c r="BI185" s="162"/>
      <c r="BJ185" s="14"/>
      <c r="BK185" s="162"/>
      <c r="BL185" s="14"/>
      <c r="BM185" s="161"/>
    </row>
    <row r="186" spans="1:65" s="2" customFormat="1" ht="16.5" customHeight="1" x14ac:dyDescent="0.2">
      <c r="A186" s="26"/>
      <c r="B186" s="149"/>
      <c r="C186" s="150" t="s">
        <v>625</v>
      </c>
      <c r="D186" s="150" t="s">
        <v>162</v>
      </c>
      <c r="E186" s="151" t="s">
        <v>626</v>
      </c>
      <c r="F186" s="152" t="s">
        <v>627</v>
      </c>
      <c r="G186" s="153" t="s">
        <v>266</v>
      </c>
      <c r="H186" s="154">
        <v>1</v>
      </c>
      <c r="I186" s="155"/>
      <c r="J186" s="155"/>
      <c r="K186" s="156"/>
      <c r="L186" s="27"/>
      <c r="M186" s="157"/>
      <c r="N186" s="158"/>
      <c r="O186" s="159"/>
      <c r="P186" s="159"/>
      <c r="Q186" s="159"/>
      <c r="R186" s="159"/>
      <c r="S186" s="159"/>
      <c r="T186" s="160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61"/>
      <c r="AT186" s="161"/>
      <c r="AU186" s="161"/>
      <c r="AY186" s="14"/>
      <c r="BE186" s="162"/>
      <c r="BF186" s="162"/>
      <c r="BG186" s="162"/>
      <c r="BH186" s="162"/>
      <c r="BI186" s="162"/>
      <c r="BJ186" s="14"/>
      <c r="BK186" s="162"/>
      <c r="BL186" s="14"/>
      <c r="BM186" s="161"/>
    </row>
    <row r="187" spans="1:65" s="2" customFormat="1" ht="16.5" customHeight="1" x14ac:dyDescent="0.2">
      <c r="A187" s="26"/>
      <c r="B187" s="149"/>
      <c r="C187" s="150" t="s">
        <v>528</v>
      </c>
      <c r="D187" s="150" t="s">
        <v>162</v>
      </c>
      <c r="E187" s="151" t="s">
        <v>629</v>
      </c>
      <c r="F187" s="152" t="s">
        <v>630</v>
      </c>
      <c r="G187" s="153" t="s">
        <v>266</v>
      </c>
      <c r="H187" s="154">
        <v>1</v>
      </c>
      <c r="I187" s="155"/>
      <c r="J187" s="155"/>
      <c r="K187" s="156"/>
      <c r="L187" s="27"/>
      <c r="M187" s="157"/>
      <c r="N187" s="158"/>
      <c r="O187" s="159"/>
      <c r="P187" s="159"/>
      <c r="Q187" s="159"/>
      <c r="R187" s="159"/>
      <c r="S187" s="159"/>
      <c r="T187" s="160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1"/>
      <c r="AT187" s="161"/>
      <c r="AU187" s="161"/>
      <c r="AY187" s="14"/>
      <c r="BE187" s="162"/>
      <c r="BF187" s="162"/>
      <c r="BG187" s="162"/>
      <c r="BH187" s="162"/>
      <c r="BI187" s="162"/>
      <c r="BJ187" s="14"/>
      <c r="BK187" s="162"/>
      <c r="BL187" s="14"/>
      <c r="BM187" s="161"/>
    </row>
    <row r="188" spans="1:65" s="2" customFormat="1" ht="16.5" customHeight="1" x14ac:dyDescent="0.2">
      <c r="A188" s="26"/>
      <c r="B188" s="149"/>
      <c r="C188" s="150" t="s">
        <v>632</v>
      </c>
      <c r="D188" s="150" t="s">
        <v>162</v>
      </c>
      <c r="E188" s="151" t="s">
        <v>633</v>
      </c>
      <c r="F188" s="152" t="s">
        <v>634</v>
      </c>
      <c r="G188" s="153" t="s">
        <v>266</v>
      </c>
      <c r="H188" s="154">
        <v>1</v>
      </c>
      <c r="I188" s="155"/>
      <c r="J188" s="155"/>
      <c r="K188" s="156"/>
      <c r="L188" s="27"/>
      <c r="M188" s="157"/>
      <c r="N188" s="158"/>
      <c r="O188" s="159"/>
      <c r="P188" s="159"/>
      <c r="Q188" s="159"/>
      <c r="R188" s="159"/>
      <c r="S188" s="159"/>
      <c r="T188" s="160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61"/>
      <c r="AT188" s="161"/>
      <c r="AU188" s="161"/>
      <c r="AY188" s="14"/>
      <c r="BE188" s="162"/>
      <c r="BF188" s="162"/>
      <c r="BG188" s="162"/>
      <c r="BH188" s="162"/>
      <c r="BI188" s="162"/>
      <c r="BJ188" s="14"/>
      <c r="BK188" s="162"/>
      <c r="BL188" s="14"/>
      <c r="BM188" s="161"/>
    </row>
    <row r="189" spans="1:65" s="2" customFormat="1" ht="16.5" customHeight="1" x14ac:dyDescent="0.2">
      <c r="A189" s="26"/>
      <c r="B189" s="149"/>
      <c r="C189" s="150" t="s">
        <v>531</v>
      </c>
      <c r="D189" s="150" t="s">
        <v>162</v>
      </c>
      <c r="E189" s="151" t="s">
        <v>636</v>
      </c>
      <c r="F189" s="152" t="s">
        <v>637</v>
      </c>
      <c r="G189" s="153" t="s">
        <v>266</v>
      </c>
      <c r="H189" s="154">
        <v>1</v>
      </c>
      <c r="I189" s="155"/>
      <c r="J189" s="155"/>
      <c r="K189" s="156"/>
      <c r="L189" s="27"/>
      <c r="M189" s="157"/>
      <c r="N189" s="158"/>
      <c r="O189" s="159"/>
      <c r="P189" s="159"/>
      <c r="Q189" s="159"/>
      <c r="R189" s="159"/>
      <c r="S189" s="159"/>
      <c r="T189" s="160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1"/>
      <c r="AT189" s="161"/>
      <c r="AU189" s="161"/>
      <c r="AY189" s="14"/>
      <c r="BE189" s="162"/>
      <c r="BF189" s="162"/>
      <c r="BG189" s="162"/>
      <c r="BH189" s="162"/>
      <c r="BI189" s="162"/>
      <c r="BJ189" s="14"/>
      <c r="BK189" s="162"/>
      <c r="BL189" s="14"/>
      <c r="BM189" s="161"/>
    </row>
    <row r="190" spans="1:65" s="2" customFormat="1" ht="21.75" customHeight="1" x14ac:dyDescent="0.2">
      <c r="A190" s="26"/>
      <c r="B190" s="149"/>
      <c r="C190" s="150" t="s">
        <v>639</v>
      </c>
      <c r="D190" s="150" t="s">
        <v>162</v>
      </c>
      <c r="E190" s="151" t="s">
        <v>640</v>
      </c>
      <c r="F190" s="152" t="s">
        <v>641</v>
      </c>
      <c r="G190" s="153" t="s">
        <v>266</v>
      </c>
      <c r="H190" s="154">
        <v>63</v>
      </c>
      <c r="I190" s="155"/>
      <c r="J190" s="155"/>
      <c r="K190" s="156"/>
      <c r="L190" s="27"/>
      <c r="M190" s="157"/>
      <c r="N190" s="158"/>
      <c r="O190" s="159"/>
      <c r="P190" s="159"/>
      <c r="Q190" s="159"/>
      <c r="R190" s="159"/>
      <c r="S190" s="159"/>
      <c r="T190" s="160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61"/>
      <c r="AT190" s="161"/>
      <c r="AU190" s="161"/>
      <c r="AY190" s="14"/>
      <c r="BE190" s="162"/>
      <c r="BF190" s="162"/>
      <c r="BG190" s="162"/>
      <c r="BH190" s="162"/>
      <c r="BI190" s="162"/>
      <c r="BJ190" s="14"/>
      <c r="BK190" s="162"/>
      <c r="BL190" s="14"/>
      <c r="BM190" s="161"/>
    </row>
    <row r="191" spans="1:65" s="2" customFormat="1" ht="24.2" customHeight="1" x14ac:dyDescent="0.2">
      <c r="A191" s="26"/>
      <c r="B191" s="149"/>
      <c r="C191" s="150" t="s">
        <v>534</v>
      </c>
      <c r="D191" s="150" t="s">
        <v>162</v>
      </c>
      <c r="E191" s="151" t="s">
        <v>643</v>
      </c>
      <c r="F191" s="152" t="s">
        <v>644</v>
      </c>
      <c r="G191" s="153" t="s">
        <v>266</v>
      </c>
      <c r="H191" s="154">
        <v>1</v>
      </c>
      <c r="I191" s="155"/>
      <c r="J191" s="155"/>
      <c r="K191" s="156"/>
      <c r="L191" s="27"/>
      <c r="M191" s="157"/>
      <c r="N191" s="158"/>
      <c r="O191" s="159"/>
      <c r="P191" s="159"/>
      <c r="Q191" s="159"/>
      <c r="R191" s="159"/>
      <c r="S191" s="159"/>
      <c r="T191" s="160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61"/>
      <c r="AT191" s="161"/>
      <c r="AU191" s="161"/>
      <c r="AY191" s="14"/>
      <c r="BE191" s="162"/>
      <c r="BF191" s="162"/>
      <c r="BG191" s="162"/>
      <c r="BH191" s="162"/>
      <c r="BI191" s="162"/>
      <c r="BJ191" s="14"/>
      <c r="BK191" s="162"/>
      <c r="BL191" s="14"/>
      <c r="BM191" s="161"/>
    </row>
    <row r="192" spans="1:65" s="12" customFormat="1" ht="22.9" customHeight="1" x14ac:dyDescent="0.2">
      <c r="B192" s="137"/>
      <c r="D192" s="138" t="s">
        <v>69</v>
      </c>
      <c r="E192" s="147" t="s">
        <v>648</v>
      </c>
      <c r="F192" s="147" t="s">
        <v>649</v>
      </c>
      <c r="J192" s="148"/>
      <c r="L192" s="137"/>
      <c r="M192" s="141"/>
      <c r="N192" s="142"/>
      <c r="O192" s="142"/>
      <c r="P192" s="143"/>
      <c r="Q192" s="142"/>
      <c r="R192" s="143"/>
      <c r="S192" s="142"/>
      <c r="T192" s="144"/>
      <c r="AR192" s="138"/>
      <c r="AT192" s="145"/>
      <c r="AU192" s="145"/>
      <c r="AY192" s="138"/>
      <c r="BK192" s="146"/>
    </row>
    <row r="193" spans="1:65" s="2" customFormat="1" ht="36" customHeight="1" x14ac:dyDescent="0.2">
      <c r="A193" s="26"/>
      <c r="B193" s="149"/>
      <c r="C193" s="150" t="s">
        <v>537</v>
      </c>
      <c r="D193" s="150" t="s">
        <v>162</v>
      </c>
      <c r="E193" s="151" t="s">
        <v>650</v>
      </c>
      <c r="F193" s="236" t="s">
        <v>1870</v>
      </c>
      <c r="G193" s="372" t="s">
        <v>266</v>
      </c>
      <c r="H193" s="373">
        <v>171</v>
      </c>
      <c r="I193" s="374"/>
      <c r="J193" s="374"/>
      <c r="K193" s="387"/>
      <c r="L193" s="230"/>
      <c r="M193" s="231"/>
      <c r="N193" s="232"/>
      <c r="O193" s="233"/>
      <c r="P193" s="233"/>
      <c r="Q193" s="233"/>
      <c r="R193" s="233"/>
      <c r="S193" s="233"/>
      <c r="T193" s="234"/>
      <c r="U193" s="225"/>
      <c r="V193" s="225"/>
      <c r="W193" s="225"/>
      <c r="X193" s="225"/>
      <c r="Y193" s="225"/>
      <c r="Z193" s="26"/>
      <c r="AA193" s="26"/>
      <c r="AB193" s="26"/>
      <c r="AC193" s="26"/>
      <c r="AD193" s="26"/>
      <c r="AE193" s="26"/>
      <c r="AR193" s="161"/>
      <c r="AT193" s="161"/>
      <c r="AU193" s="161"/>
      <c r="AY193" s="14"/>
      <c r="BE193" s="162"/>
      <c r="BF193" s="162"/>
      <c r="BG193" s="162"/>
      <c r="BH193" s="162"/>
      <c r="BI193" s="162"/>
      <c r="BJ193" s="14"/>
      <c r="BK193" s="162"/>
      <c r="BL193" s="14"/>
      <c r="BM193" s="161"/>
    </row>
    <row r="194" spans="1:65" s="2" customFormat="1" ht="36" customHeight="1" x14ac:dyDescent="0.2">
      <c r="A194" s="26"/>
      <c r="B194" s="149"/>
      <c r="C194" s="150" t="s">
        <v>652</v>
      </c>
      <c r="D194" s="150" t="s">
        <v>162</v>
      </c>
      <c r="E194" s="151" t="s">
        <v>653</v>
      </c>
      <c r="F194" s="236" t="s">
        <v>1868</v>
      </c>
      <c r="G194" s="372" t="s">
        <v>266</v>
      </c>
      <c r="H194" s="373">
        <v>15</v>
      </c>
      <c r="I194" s="374"/>
      <c r="J194" s="374"/>
      <c r="K194" s="387"/>
      <c r="L194" s="230"/>
      <c r="M194" s="231"/>
      <c r="N194" s="232"/>
      <c r="O194" s="233"/>
      <c r="P194" s="233"/>
      <c r="Q194" s="233"/>
      <c r="R194" s="233"/>
      <c r="S194" s="233"/>
      <c r="T194" s="234"/>
      <c r="U194" s="225"/>
      <c r="V194" s="225"/>
      <c r="W194" s="225"/>
      <c r="X194" s="225"/>
      <c r="Y194" s="225"/>
      <c r="Z194" s="26"/>
      <c r="AA194" s="26"/>
      <c r="AB194" s="26"/>
      <c r="AC194" s="26"/>
      <c r="AD194" s="26"/>
      <c r="AE194" s="26"/>
      <c r="AR194" s="161"/>
      <c r="AT194" s="161"/>
      <c r="AU194" s="161"/>
      <c r="AY194" s="14"/>
      <c r="BE194" s="162"/>
      <c r="BF194" s="162"/>
      <c r="BG194" s="162"/>
      <c r="BH194" s="162"/>
      <c r="BI194" s="162"/>
      <c r="BJ194" s="14"/>
      <c r="BK194" s="162"/>
      <c r="BL194" s="14"/>
      <c r="BM194" s="161"/>
    </row>
    <row r="195" spans="1:65" s="2" customFormat="1" ht="36" customHeight="1" x14ac:dyDescent="0.2">
      <c r="A195" s="26"/>
      <c r="B195" s="149"/>
      <c r="C195" s="150" t="s">
        <v>540</v>
      </c>
      <c r="D195" s="150" t="s">
        <v>162</v>
      </c>
      <c r="E195" s="151" t="s">
        <v>655</v>
      </c>
      <c r="F195" s="236" t="s">
        <v>1871</v>
      </c>
      <c r="G195" s="372" t="s">
        <v>266</v>
      </c>
      <c r="H195" s="373">
        <v>40</v>
      </c>
      <c r="I195" s="374"/>
      <c r="J195" s="374"/>
      <c r="K195" s="387"/>
      <c r="L195" s="230"/>
      <c r="M195" s="231"/>
      <c r="N195" s="232"/>
      <c r="O195" s="233"/>
      <c r="P195" s="233"/>
      <c r="Q195" s="233"/>
      <c r="R195" s="233"/>
      <c r="S195" s="233"/>
      <c r="T195" s="234"/>
      <c r="U195" s="225"/>
      <c r="V195" s="225"/>
      <c r="W195" s="225"/>
      <c r="X195" s="225"/>
      <c r="Y195" s="225"/>
      <c r="Z195" s="26"/>
      <c r="AA195" s="26"/>
      <c r="AB195" s="26"/>
      <c r="AC195" s="26"/>
      <c r="AD195" s="26"/>
      <c r="AE195" s="26"/>
      <c r="AR195" s="161"/>
      <c r="AT195" s="161"/>
      <c r="AU195" s="161"/>
      <c r="AY195" s="14"/>
      <c r="BE195" s="162"/>
      <c r="BF195" s="162"/>
      <c r="BG195" s="162"/>
      <c r="BH195" s="162"/>
      <c r="BI195" s="162"/>
      <c r="BJ195" s="14"/>
      <c r="BK195" s="162"/>
      <c r="BL195" s="14"/>
      <c r="BM195" s="161"/>
    </row>
    <row r="196" spans="1:65" s="2" customFormat="1" ht="26.25" customHeight="1" x14ac:dyDescent="0.2">
      <c r="A196" s="26"/>
      <c r="B196" s="149"/>
      <c r="C196" s="150" t="s">
        <v>657</v>
      </c>
      <c r="D196" s="150" t="s">
        <v>162</v>
      </c>
      <c r="E196" s="151" t="s">
        <v>658</v>
      </c>
      <c r="F196" s="236" t="s">
        <v>1869</v>
      </c>
      <c r="G196" s="372" t="s">
        <v>266</v>
      </c>
      <c r="H196" s="373">
        <v>64</v>
      </c>
      <c r="I196" s="374"/>
      <c r="J196" s="374"/>
      <c r="K196" s="387"/>
      <c r="L196" s="230"/>
      <c r="M196" s="231"/>
      <c r="N196" s="232"/>
      <c r="O196" s="233"/>
      <c r="P196" s="233"/>
      <c r="Q196" s="233"/>
      <c r="R196" s="233"/>
      <c r="S196" s="233"/>
      <c r="T196" s="234"/>
      <c r="U196" s="225"/>
      <c r="V196" s="225"/>
      <c r="W196" s="225"/>
      <c r="X196" s="225"/>
      <c r="Y196" s="225"/>
      <c r="Z196" s="26"/>
      <c r="AA196" s="26"/>
      <c r="AB196" s="26"/>
      <c r="AC196" s="26"/>
      <c r="AD196" s="26"/>
      <c r="AE196" s="26"/>
      <c r="AR196" s="161"/>
      <c r="AT196" s="161"/>
      <c r="AU196" s="161"/>
      <c r="AY196" s="14"/>
      <c r="BE196" s="162"/>
      <c r="BF196" s="162"/>
      <c r="BG196" s="162"/>
      <c r="BH196" s="162"/>
      <c r="BI196" s="162"/>
      <c r="BJ196" s="14"/>
      <c r="BK196" s="162"/>
      <c r="BL196" s="14"/>
      <c r="BM196" s="161"/>
    </row>
    <row r="197" spans="1:65" s="2" customFormat="1" ht="36" customHeight="1" x14ac:dyDescent="0.2">
      <c r="A197" s="26"/>
      <c r="B197" s="149"/>
      <c r="C197" s="150" t="s">
        <v>543</v>
      </c>
      <c r="D197" s="150" t="s">
        <v>162</v>
      </c>
      <c r="E197" s="151" t="s">
        <v>660</v>
      </c>
      <c r="F197" s="236" t="s">
        <v>1872</v>
      </c>
      <c r="G197" s="372" t="s">
        <v>266</v>
      </c>
      <c r="H197" s="373">
        <v>366</v>
      </c>
      <c r="I197" s="374"/>
      <c r="J197" s="374"/>
      <c r="K197" s="387"/>
      <c r="L197" s="230"/>
      <c r="M197" s="231"/>
      <c r="N197" s="232"/>
      <c r="O197" s="233"/>
      <c r="P197" s="233"/>
      <c r="Q197" s="233"/>
      <c r="R197" s="233"/>
      <c r="S197" s="233"/>
      <c r="T197" s="234"/>
      <c r="U197" s="225"/>
      <c r="V197" s="225"/>
      <c r="W197" s="225"/>
      <c r="X197" s="225"/>
      <c r="Y197" s="225"/>
      <c r="Z197" s="26"/>
      <c r="AA197" s="26"/>
      <c r="AB197" s="26"/>
      <c r="AC197" s="26"/>
      <c r="AD197" s="26"/>
      <c r="AE197" s="26"/>
      <c r="AR197" s="161"/>
      <c r="AT197" s="161"/>
      <c r="AU197" s="161"/>
      <c r="AY197" s="14"/>
      <c r="BE197" s="162"/>
      <c r="BF197" s="162"/>
      <c r="BG197" s="162"/>
      <c r="BH197" s="162"/>
      <c r="BI197" s="162"/>
      <c r="BJ197" s="14"/>
      <c r="BK197" s="162"/>
      <c r="BL197" s="14"/>
      <c r="BM197" s="161"/>
    </row>
    <row r="198" spans="1:65" s="2" customFormat="1" ht="36" customHeight="1" x14ac:dyDescent="0.2">
      <c r="A198" s="26"/>
      <c r="B198" s="149"/>
      <c r="C198" s="150" t="s">
        <v>662</v>
      </c>
      <c r="D198" s="150" t="s">
        <v>162</v>
      </c>
      <c r="E198" s="151" t="s">
        <v>663</v>
      </c>
      <c r="F198" s="236" t="s">
        <v>1873</v>
      </c>
      <c r="G198" s="372" t="s">
        <v>266</v>
      </c>
      <c r="H198" s="373">
        <v>6</v>
      </c>
      <c r="I198" s="374"/>
      <c r="J198" s="374"/>
      <c r="K198" s="387"/>
      <c r="L198" s="230"/>
      <c r="M198" s="231"/>
      <c r="N198" s="232"/>
      <c r="O198" s="233"/>
      <c r="P198" s="233"/>
      <c r="Q198" s="233"/>
      <c r="R198" s="233"/>
      <c r="S198" s="233"/>
      <c r="T198" s="234"/>
      <c r="U198" s="225"/>
      <c r="V198" s="225"/>
      <c r="W198" s="225"/>
      <c r="X198" s="225"/>
      <c r="Y198" s="225"/>
      <c r="Z198" s="26"/>
      <c r="AA198" s="26"/>
      <c r="AB198" s="26"/>
      <c r="AC198" s="26"/>
      <c r="AD198" s="26"/>
      <c r="AE198" s="26"/>
      <c r="AR198" s="161"/>
      <c r="AT198" s="161"/>
      <c r="AU198" s="161"/>
      <c r="AY198" s="14"/>
      <c r="BE198" s="162"/>
      <c r="BF198" s="162"/>
      <c r="BG198" s="162"/>
      <c r="BH198" s="162"/>
      <c r="BI198" s="162"/>
      <c r="BJ198" s="14"/>
      <c r="BK198" s="162"/>
      <c r="BL198" s="14"/>
      <c r="BM198" s="161"/>
    </row>
    <row r="199" spans="1:65" s="2" customFormat="1" ht="49.15" customHeight="1" x14ac:dyDescent="0.2">
      <c r="A199" s="26"/>
      <c r="B199" s="149"/>
      <c r="C199" s="150" t="s">
        <v>546</v>
      </c>
      <c r="D199" s="150" t="s">
        <v>162</v>
      </c>
      <c r="E199" s="151" t="s">
        <v>665</v>
      </c>
      <c r="F199" s="236" t="s">
        <v>1729</v>
      </c>
      <c r="G199" s="372" t="s">
        <v>266</v>
      </c>
      <c r="H199" s="373">
        <v>4</v>
      </c>
      <c r="I199" s="374"/>
      <c r="J199" s="374"/>
      <c r="K199" s="387"/>
      <c r="L199" s="230"/>
      <c r="M199" s="231"/>
      <c r="N199" s="232"/>
      <c r="O199" s="233"/>
      <c r="P199" s="233"/>
      <c r="Q199" s="233"/>
      <c r="R199" s="233"/>
      <c r="S199" s="233"/>
      <c r="T199" s="234"/>
      <c r="U199" s="225"/>
      <c r="V199" s="225"/>
      <c r="W199" s="225"/>
      <c r="X199" s="225"/>
      <c r="Y199" s="225"/>
      <c r="Z199" s="26"/>
      <c r="AA199" s="26"/>
      <c r="AB199" s="26"/>
      <c r="AC199" s="26"/>
      <c r="AD199" s="26"/>
      <c r="AE199" s="26"/>
      <c r="AR199" s="161"/>
      <c r="AT199" s="161"/>
      <c r="AU199" s="161"/>
      <c r="AY199" s="14"/>
      <c r="BE199" s="162"/>
      <c r="BF199" s="162"/>
      <c r="BG199" s="162"/>
      <c r="BH199" s="162"/>
      <c r="BI199" s="162"/>
      <c r="BJ199" s="14"/>
      <c r="BK199" s="162"/>
      <c r="BL199" s="14"/>
      <c r="BM199" s="161"/>
    </row>
    <row r="200" spans="1:65" s="2" customFormat="1" ht="51" customHeight="1" x14ac:dyDescent="0.2">
      <c r="A200" s="26"/>
      <c r="B200" s="149"/>
      <c r="C200" s="150" t="s">
        <v>667</v>
      </c>
      <c r="D200" s="150" t="s">
        <v>162</v>
      </c>
      <c r="E200" s="151" t="s">
        <v>668</v>
      </c>
      <c r="F200" s="236" t="s">
        <v>1730</v>
      </c>
      <c r="G200" s="372" t="s">
        <v>266</v>
      </c>
      <c r="H200" s="373">
        <v>30</v>
      </c>
      <c r="I200" s="374"/>
      <c r="J200" s="374"/>
      <c r="K200" s="387"/>
      <c r="L200" s="230"/>
      <c r="M200" s="231"/>
      <c r="N200" s="232"/>
      <c r="O200" s="233"/>
      <c r="P200" s="233"/>
      <c r="Q200" s="233"/>
      <c r="R200" s="233"/>
      <c r="S200" s="233"/>
      <c r="T200" s="234"/>
      <c r="U200" s="225"/>
      <c r="V200" s="225"/>
      <c r="W200" s="225"/>
      <c r="X200" s="225"/>
      <c r="Y200" s="225"/>
      <c r="Z200" s="26"/>
      <c r="AA200" s="26"/>
      <c r="AB200" s="26"/>
      <c r="AC200" s="26"/>
      <c r="AD200" s="26"/>
      <c r="AE200" s="26"/>
      <c r="AR200" s="161"/>
      <c r="AT200" s="161"/>
      <c r="AU200" s="161"/>
      <c r="AY200" s="14"/>
      <c r="BE200" s="162"/>
      <c r="BF200" s="162"/>
      <c r="BG200" s="162"/>
      <c r="BH200" s="162"/>
      <c r="BI200" s="162"/>
      <c r="BJ200" s="14"/>
      <c r="BK200" s="162"/>
      <c r="BL200" s="14"/>
      <c r="BM200" s="161"/>
    </row>
    <row r="201" spans="1:65" s="2" customFormat="1" ht="51" customHeight="1" x14ac:dyDescent="0.2">
      <c r="A201" s="26"/>
      <c r="B201" s="149"/>
      <c r="C201" s="150" t="s">
        <v>549</v>
      </c>
      <c r="D201" s="150" t="s">
        <v>162</v>
      </c>
      <c r="E201" s="151" t="s">
        <v>670</v>
      </c>
      <c r="F201" s="236" t="s">
        <v>1731</v>
      </c>
      <c r="G201" s="372" t="s">
        <v>266</v>
      </c>
      <c r="H201" s="373">
        <v>6</v>
      </c>
      <c r="I201" s="374"/>
      <c r="J201" s="374"/>
      <c r="K201" s="387"/>
      <c r="L201" s="230"/>
      <c r="M201" s="231"/>
      <c r="N201" s="232"/>
      <c r="O201" s="233"/>
      <c r="P201" s="233"/>
      <c r="Q201" s="233"/>
      <c r="R201" s="233"/>
      <c r="S201" s="233"/>
      <c r="T201" s="234"/>
      <c r="U201" s="225"/>
      <c r="V201" s="225"/>
      <c r="W201" s="225"/>
      <c r="X201" s="225"/>
      <c r="Y201" s="225"/>
      <c r="Z201" s="26"/>
      <c r="AA201" s="26"/>
      <c r="AB201" s="26"/>
      <c r="AC201" s="26"/>
      <c r="AD201" s="26"/>
      <c r="AE201" s="26"/>
      <c r="AR201" s="161"/>
      <c r="AT201" s="161"/>
      <c r="AU201" s="161"/>
      <c r="AY201" s="14"/>
      <c r="BE201" s="162"/>
      <c r="BF201" s="162"/>
      <c r="BG201" s="162"/>
      <c r="BH201" s="162"/>
      <c r="BI201" s="162"/>
      <c r="BJ201" s="14"/>
      <c r="BK201" s="162"/>
      <c r="BL201" s="14"/>
      <c r="BM201" s="161"/>
    </row>
    <row r="202" spans="1:65" s="2" customFormat="1" ht="51.75" customHeight="1" x14ac:dyDescent="0.2">
      <c r="A202" s="26"/>
      <c r="B202" s="149"/>
      <c r="C202" s="150" t="s">
        <v>672</v>
      </c>
      <c r="D202" s="150" t="s">
        <v>162</v>
      </c>
      <c r="E202" s="151" t="s">
        <v>673</v>
      </c>
      <c r="F202" s="236" t="s">
        <v>1732</v>
      </c>
      <c r="G202" s="372" t="s">
        <v>266</v>
      </c>
      <c r="H202" s="373">
        <v>30</v>
      </c>
      <c r="I202" s="374"/>
      <c r="J202" s="374"/>
      <c r="K202" s="387"/>
      <c r="L202" s="230"/>
      <c r="M202" s="231"/>
      <c r="N202" s="232"/>
      <c r="O202" s="233"/>
      <c r="P202" s="233"/>
      <c r="Q202" s="233"/>
      <c r="R202" s="233"/>
      <c r="S202" s="233"/>
      <c r="T202" s="234"/>
      <c r="U202" s="225"/>
      <c r="V202" s="225"/>
      <c r="W202" s="225"/>
      <c r="X202" s="225"/>
      <c r="Y202" s="225"/>
      <c r="Z202" s="26"/>
      <c r="AA202" s="26"/>
      <c r="AB202" s="26"/>
      <c r="AC202" s="26"/>
      <c r="AD202" s="26"/>
      <c r="AE202" s="26"/>
      <c r="AR202" s="161"/>
      <c r="AT202" s="161"/>
      <c r="AU202" s="161"/>
      <c r="AY202" s="14"/>
      <c r="BE202" s="162"/>
      <c r="BF202" s="162"/>
      <c r="BG202" s="162"/>
      <c r="BH202" s="162"/>
      <c r="BI202" s="162"/>
      <c r="BJ202" s="14"/>
      <c r="BK202" s="162"/>
      <c r="BL202" s="14"/>
      <c r="BM202" s="161"/>
    </row>
    <row r="203" spans="1:65" s="2" customFormat="1" ht="28.5" customHeight="1" x14ac:dyDescent="0.2">
      <c r="A203" s="26"/>
      <c r="B203" s="149"/>
      <c r="C203" s="150" t="s">
        <v>552</v>
      </c>
      <c r="D203" s="150" t="s">
        <v>162</v>
      </c>
      <c r="E203" s="151" t="s">
        <v>675</v>
      </c>
      <c r="F203" s="236" t="s">
        <v>1733</v>
      </c>
      <c r="G203" s="372" t="s">
        <v>266</v>
      </c>
      <c r="H203" s="373">
        <v>3</v>
      </c>
      <c r="I203" s="374"/>
      <c r="J203" s="374"/>
      <c r="K203" s="387"/>
      <c r="L203" s="230"/>
      <c r="M203" s="231"/>
      <c r="N203" s="232"/>
      <c r="O203" s="233"/>
      <c r="P203" s="233"/>
      <c r="Q203" s="233"/>
      <c r="R203" s="233"/>
      <c r="S203" s="233"/>
      <c r="T203" s="234"/>
      <c r="U203" s="225"/>
      <c r="V203" s="225"/>
      <c r="W203" s="225"/>
      <c r="X203" s="225"/>
      <c r="Y203" s="225"/>
      <c r="Z203" s="26"/>
      <c r="AA203" s="26"/>
      <c r="AB203" s="26"/>
      <c r="AC203" s="26"/>
      <c r="AD203" s="26"/>
      <c r="AE203" s="26"/>
      <c r="AR203" s="161"/>
      <c r="AT203" s="161"/>
      <c r="AU203" s="161"/>
      <c r="AY203" s="14"/>
      <c r="BE203" s="162"/>
      <c r="BF203" s="162"/>
      <c r="BG203" s="162"/>
      <c r="BH203" s="162"/>
      <c r="BI203" s="162"/>
      <c r="BJ203" s="14"/>
      <c r="BK203" s="162"/>
      <c r="BL203" s="14"/>
      <c r="BM203" s="161"/>
    </row>
    <row r="204" spans="1:65" s="2" customFormat="1" ht="43.5" customHeight="1" x14ac:dyDescent="0.2">
      <c r="A204" s="26"/>
      <c r="B204" s="149"/>
      <c r="C204" s="150" t="s">
        <v>677</v>
      </c>
      <c r="D204" s="150" t="s">
        <v>162</v>
      </c>
      <c r="E204" s="151" t="s">
        <v>678</v>
      </c>
      <c r="F204" s="236" t="s">
        <v>1734</v>
      </c>
      <c r="G204" s="372" t="s">
        <v>266</v>
      </c>
      <c r="H204" s="373">
        <v>9</v>
      </c>
      <c r="I204" s="374"/>
      <c r="J204" s="374"/>
      <c r="K204" s="387"/>
      <c r="L204" s="230"/>
      <c r="M204" s="231"/>
      <c r="N204" s="232"/>
      <c r="O204" s="233"/>
      <c r="P204" s="233"/>
      <c r="Q204" s="233"/>
      <c r="R204" s="233"/>
      <c r="S204" s="233"/>
      <c r="T204" s="234"/>
      <c r="U204" s="225"/>
      <c r="V204" s="225"/>
      <c r="W204" s="225"/>
      <c r="X204" s="225"/>
      <c r="Y204" s="225"/>
      <c r="Z204" s="26"/>
      <c r="AA204" s="26"/>
      <c r="AB204" s="26"/>
      <c r="AC204" s="26"/>
      <c r="AD204" s="26"/>
      <c r="AE204" s="26"/>
      <c r="AR204" s="161"/>
      <c r="AT204" s="161"/>
      <c r="AU204" s="161"/>
      <c r="AY204" s="14"/>
      <c r="BE204" s="162"/>
      <c r="BF204" s="162"/>
      <c r="BG204" s="162"/>
      <c r="BH204" s="162"/>
      <c r="BI204" s="162"/>
      <c r="BJ204" s="14"/>
      <c r="BK204" s="162"/>
      <c r="BL204" s="14"/>
      <c r="BM204" s="161"/>
    </row>
    <row r="205" spans="1:65" s="12" customFormat="1" ht="22.9" customHeight="1" x14ac:dyDescent="0.2">
      <c r="B205" s="137"/>
      <c r="D205" s="138" t="s">
        <v>69</v>
      </c>
      <c r="E205" s="147" t="s">
        <v>680</v>
      </c>
      <c r="F205" s="147" t="s">
        <v>681</v>
      </c>
      <c r="J205" s="148"/>
      <c r="L205" s="137"/>
      <c r="M205" s="141"/>
      <c r="N205" s="142"/>
      <c r="O205" s="142"/>
      <c r="P205" s="143"/>
      <c r="Q205" s="142"/>
      <c r="R205" s="143"/>
      <c r="S205" s="142"/>
      <c r="T205" s="144"/>
      <c r="AR205" s="138"/>
      <c r="AT205" s="145"/>
      <c r="AU205" s="145"/>
      <c r="AY205" s="138"/>
      <c r="BK205" s="146"/>
    </row>
    <row r="206" spans="1:65" s="2" customFormat="1" ht="16.5" customHeight="1" x14ac:dyDescent="0.2">
      <c r="A206" s="26"/>
      <c r="B206" s="149"/>
      <c r="C206" s="150" t="s">
        <v>555</v>
      </c>
      <c r="D206" s="150" t="s">
        <v>162</v>
      </c>
      <c r="E206" s="151" t="s">
        <v>682</v>
      </c>
      <c r="F206" s="152" t="s">
        <v>683</v>
      </c>
      <c r="G206" s="153" t="s">
        <v>295</v>
      </c>
      <c r="H206" s="154">
        <v>190</v>
      </c>
      <c r="I206" s="155"/>
      <c r="J206" s="155"/>
      <c r="K206" s="156"/>
      <c r="L206" s="27"/>
      <c r="M206" s="157"/>
      <c r="N206" s="158"/>
      <c r="O206" s="159"/>
      <c r="P206" s="159"/>
      <c r="Q206" s="159"/>
      <c r="R206" s="159"/>
      <c r="S206" s="159"/>
      <c r="T206" s="160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61"/>
      <c r="AT206" s="161"/>
      <c r="AU206" s="161"/>
      <c r="AY206" s="14"/>
      <c r="BE206" s="162"/>
      <c r="BF206" s="162"/>
      <c r="BG206" s="162"/>
      <c r="BH206" s="162"/>
      <c r="BI206" s="162"/>
      <c r="BJ206" s="14"/>
      <c r="BK206" s="162"/>
      <c r="BL206" s="14"/>
      <c r="BM206" s="161"/>
    </row>
    <row r="207" spans="1:65" s="2" customFormat="1" ht="16.5" customHeight="1" x14ac:dyDescent="0.2">
      <c r="A207" s="26"/>
      <c r="B207" s="149"/>
      <c r="C207" s="150" t="s">
        <v>685</v>
      </c>
      <c r="D207" s="150" t="s">
        <v>162</v>
      </c>
      <c r="E207" s="151" t="s">
        <v>686</v>
      </c>
      <c r="F207" s="152" t="s">
        <v>687</v>
      </c>
      <c r="G207" s="153" t="s">
        <v>266</v>
      </c>
      <c r="H207" s="154">
        <v>14</v>
      </c>
      <c r="I207" s="155"/>
      <c r="J207" s="155"/>
      <c r="K207" s="156"/>
      <c r="L207" s="27"/>
      <c r="M207" s="157"/>
      <c r="N207" s="158"/>
      <c r="O207" s="159"/>
      <c r="P207" s="159"/>
      <c r="Q207" s="159"/>
      <c r="R207" s="159"/>
      <c r="S207" s="159"/>
      <c r="T207" s="160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61"/>
      <c r="AT207" s="161"/>
      <c r="AU207" s="161"/>
      <c r="AY207" s="14"/>
      <c r="BE207" s="162"/>
      <c r="BF207" s="162"/>
      <c r="BG207" s="162"/>
      <c r="BH207" s="162"/>
      <c r="BI207" s="162"/>
      <c r="BJ207" s="14"/>
      <c r="BK207" s="162"/>
      <c r="BL207" s="14"/>
      <c r="BM207" s="161"/>
    </row>
    <row r="208" spans="1:65" s="2" customFormat="1" ht="16.5" customHeight="1" x14ac:dyDescent="0.2">
      <c r="A208" s="26"/>
      <c r="B208" s="149"/>
      <c r="C208" s="150" t="s">
        <v>558</v>
      </c>
      <c r="D208" s="150" t="s">
        <v>162</v>
      </c>
      <c r="E208" s="151" t="s">
        <v>689</v>
      </c>
      <c r="F208" s="152" t="s">
        <v>690</v>
      </c>
      <c r="G208" s="153" t="s">
        <v>266</v>
      </c>
      <c r="H208" s="154">
        <v>26</v>
      </c>
      <c r="I208" s="155"/>
      <c r="J208" s="155"/>
      <c r="K208" s="156"/>
      <c r="L208" s="27"/>
      <c r="M208" s="157"/>
      <c r="N208" s="158"/>
      <c r="O208" s="159"/>
      <c r="P208" s="159"/>
      <c r="Q208" s="159"/>
      <c r="R208" s="159"/>
      <c r="S208" s="159"/>
      <c r="T208" s="160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61"/>
      <c r="AT208" s="161"/>
      <c r="AU208" s="161"/>
      <c r="AY208" s="14"/>
      <c r="BE208" s="162"/>
      <c r="BF208" s="162"/>
      <c r="BG208" s="162"/>
      <c r="BH208" s="162"/>
      <c r="BI208" s="162"/>
      <c r="BJ208" s="14"/>
      <c r="BK208" s="162"/>
      <c r="BL208" s="14"/>
      <c r="BM208" s="161"/>
    </row>
    <row r="209" spans="1:65" s="2" customFormat="1" ht="24.2" customHeight="1" x14ac:dyDescent="0.2">
      <c r="A209" s="26"/>
      <c r="B209" s="149"/>
      <c r="C209" s="150" t="s">
        <v>692</v>
      </c>
      <c r="D209" s="150" t="s">
        <v>162</v>
      </c>
      <c r="E209" s="151" t="s">
        <v>693</v>
      </c>
      <c r="F209" s="152" t="s">
        <v>694</v>
      </c>
      <c r="G209" s="153" t="s">
        <v>295</v>
      </c>
      <c r="H209" s="154">
        <v>60</v>
      </c>
      <c r="I209" s="155"/>
      <c r="J209" s="155"/>
      <c r="K209" s="156"/>
      <c r="L209" s="27"/>
      <c r="M209" s="157"/>
      <c r="N209" s="158"/>
      <c r="O209" s="159"/>
      <c r="P209" s="159"/>
      <c r="Q209" s="159"/>
      <c r="R209" s="159"/>
      <c r="S209" s="159"/>
      <c r="T209" s="160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61"/>
      <c r="AT209" s="161"/>
      <c r="AU209" s="161"/>
      <c r="AY209" s="14"/>
      <c r="BE209" s="162"/>
      <c r="BF209" s="162"/>
      <c r="BG209" s="162"/>
      <c r="BH209" s="162"/>
      <c r="BI209" s="162"/>
      <c r="BJ209" s="14"/>
      <c r="BK209" s="162"/>
      <c r="BL209" s="14"/>
      <c r="BM209" s="161"/>
    </row>
    <row r="210" spans="1:65" s="2" customFormat="1" ht="16.5" customHeight="1" x14ac:dyDescent="0.2">
      <c r="A210" s="26"/>
      <c r="B210" s="149"/>
      <c r="C210" s="150" t="s">
        <v>561</v>
      </c>
      <c r="D210" s="150" t="s">
        <v>162</v>
      </c>
      <c r="E210" s="151" t="s">
        <v>696</v>
      </c>
      <c r="F210" s="152" t="s">
        <v>697</v>
      </c>
      <c r="G210" s="153" t="s">
        <v>295</v>
      </c>
      <c r="H210" s="154">
        <v>290</v>
      </c>
      <c r="I210" s="155"/>
      <c r="J210" s="155"/>
      <c r="K210" s="156"/>
      <c r="L210" s="27"/>
      <c r="M210" s="157"/>
      <c r="N210" s="158"/>
      <c r="O210" s="159"/>
      <c r="P210" s="159"/>
      <c r="Q210" s="159"/>
      <c r="R210" s="159"/>
      <c r="S210" s="159"/>
      <c r="T210" s="160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61"/>
      <c r="AT210" s="161"/>
      <c r="AU210" s="161"/>
      <c r="AY210" s="14"/>
      <c r="BE210" s="162"/>
      <c r="BF210" s="162"/>
      <c r="BG210" s="162"/>
      <c r="BH210" s="162"/>
      <c r="BI210" s="162"/>
      <c r="BJ210" s="14"/>
      <c r="BK210" s="162"/>
      <c r="BL210" s="14"/>
      <c r="BM210" s="161"/>
    </row>
    <row r="211" spans="1:65" s="2" customFormat="1" ht="24.2" customHeight="1" x14ac:dyDescent="0.2">
      <c r="A211" s="26"/>
      <c r="B211" s="149"/>
      <c r="C211" s="150" t="s">
        <v>699</v>
      </c>
      <c r="D211" s="150" t="s">
        <v>162</v>
      </c>
      <c r="E211" s="151" t="s">
        <v>700</v>
      </c>
      <c r="F211" s="152" t="s">
        <v>701</v>
      </c>
      <c r="G211" s="153" t="s">
        <v>295</v>
      </c>
      <c r="H211" s="154">
        <v>140</v>
      </c>
      <c r="I211" s="155"/>
      <c r="J211" s="155"/>
      <c r="K211" s="156"/>
      <c r="L211" s="27"/>
      <c r="M211" s="157"/>
      <c r="N211" s="158"/>
      <c r="O211" s="159"/>
      <c r="P211" s="159"/>
      <c r="Q211" s="159"/>
      <c r="R211" s="159"/>
      <c r="S211" s="159"/>
      <c r="T211" s="160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61"/>
      <c r="AT211" s="161"/>
      <c r="AU211" s="161"/>
      <c r="AY211" s="14"/>
      <c r="BE211" s="162"/>
      <c r="BF211" s="162"/>
      <c r="BG211" s="162"/>
      <c r="BH211" s="162"/>
      <c r="BI211" s="162"/>
      <c r="BJ211" s="14"/>
      <c r="BK211" s="162"/>
      <c r="BL211" s="14"/>
      <c r="BM211" s="161"/>
    </row>
    <row r="212" spans="1:65" s="2" customFormat="1" ht="16.5" customHeight="1" x14ac:dyDescent="0.2">
      <c r="A212" s="26"/>
      <c r="B212" s="149"/>
      <c r="C212" s="150" t="s">
        <v>564</v>
      </c>
      <c r="D212" s="150" t="s">
        <v>162</v>
      </c>
      <c r="E212" s="151" t="s">
        <v>703</v>
      </c>
      <c r="F212" s="152" t="s">
        <v>704</v>
      </c>
      <c r="G212" s="153" t="s">
        <v>266</v>
      </c>
      <c r="H212" s="154">
        <v>20</v>
      </c>
      <c r="I212" s="155"/>
      <c r="J212" s="155"/>
      <c r="K212" s="156"/>
      <c r="L212" s="27"/>
      <c r="M212" s="157"/>
      <c r="N212" s="158"/>
      <c r="O212" s="159"/>
      <c r="P212" s="159"/>
      <c r="Q212" s="159"/>
      <c r="R212" s="159"/>
      <c r="S212" s="159"/>
      <c r="T212" s="160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61"/>
      <c r="AT212" s="161"/>
      <c r="AU212" s="161"/>
      <c r="AY212" s="14"/>
      <c r="BE212" s="162"/>
      <c r="BF212" s="162"/>
      <c r="BG212" s="162"/>
      <c r="BH212" s="162"/>
      <c r="BI212" s="162"/>
      <c r="BJ212" s="14"/>
      <c r="BK212" s="162"/>
      <c r="BL212" s="14"/>
      <c r="BM212" s="161"/>
    </row>
    <row r="213" spans="1:65" s="2" customFormat="1" ht="16.5" customHeight="1" x14ac:dyDescent="0.2">
      <c r="A213" s="26"/>
      <c r="B213" s="149"/>
      <c r="C213" s="150" t="s">
        <v>706</v>
      </c>
      <c r="D213" s="150" t="s">
        <v>162</v>
      </c>
      <c r="E213" s="151" t="s">
        <v>707</v>
      </c>
      <c r="F213" s="152" t="s">
        <v>708</v>
      </c>
      <c r="G213" s="153" t="s">
        <v>266</v>
      </c>
      <c r="H213" s="154">
        <v>30</v>
      </c>
      <c r="I213" s="155"/>
      <c r="J213" s="155"/>
      <c r="K213" s="156"/>
      <c r="L213" s="27"/>
      <c r="M213" s="157"/>
      <c r="N213" s="158"/>
      <c r="O213" s="159"/>
      <c r="P213" s="159"/>
      <c r="Q213" s="159"/>
      <c r="R213" s="159"/>
      <c r="S213" s="159"/>
      <c r="T213" s="160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61"/>
      <c r="AT213" s="161"/>
      <c r="AU213" s="161"/>
      <c r="AY213" s="14"/>
      <c r="BE213" s="162"/>
      <c r="BF213" s="162"/>
      <c r="BG213" s="162"/>
      <c r="BH213" s="162"/>
      <c r="BI213" s="162"/>
      <c r="BJ213" s="14"/>
      <c r="BK213" s="162"/>
      <c r="BL213" s="14"/>
      <c r="BM213" s="161"/>
    </row>
    <row r="214" spans="1:65" s="2" customFormat="1" ht="16.5" customHeight="1" x14ac:dyDescent="0.2">
      <c r="A214" s="26"/>
      <c r="B214" s="149"/>
      <c r="C214" s="150" t="s">
        <v>567</v>
      </c>
      <c r="D214" s="150" t="s">
        <v>162</v>
      </c>
      <c r="E214" s="151" t="s">
        <v>710</v>
      </c>
      <c r="F214" s="152" t="s">
        <v>711</v>
      </c>
      <c r="G214" s="153" t="s">
        <v>266</v>
      </c>
      <c r="H214" s="154">
        <v>6</v>
      </c>
      <c r="I214" s="155"/>
      <c r="J214" s="155"/>
      <c r="K214" s="156"/>
      <c r="L214" s="27"/>
      <c r="M214" s="157"/>
      <c r="N214" s="158"/>
      <c r="O214" s="159"/>
      <c r="P214" s="159"/>
      <c r="Q214" s="159"/>
      <c r="R214" s="159"/>
      <c r="S214" s="159"/>
      <c r="T214" s="160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61"/>
      <c r="AT214" s="161"/>
      <c r="AU214" s="161"/>
      <c r="AY214" s="14"/>
      <c r="BE214" s="162"/>
      <c r="BF214" s="162"/>
      <c r="BG214" s="162"/>
      <c r="BH214" s="162"/>
      <c r="BI214" s="162"/>
      <c r="BJ214" s="14"/>
      <c r="BK214" s="162"/>
      <c r="BL214" s="14"/>
      <c r="BM214" s="161"/>
    </row>
    <row r="215" spans="1:65" s="2" customFormat="1" ht="16.5" customHeight="1" x14ac:dyDescent="0.2">
      <c r="A215" s="26"/>
      <c r="B215" s="149"/>
      <c r="C215" s="150" t="s">
        <v>713</v>
      </c>
      <c r="D215" s="150" t="s">
        <v>162</v>
      </c>
      <c r="E215" s="151" t="s">
        <v>714</v>
      </c>
      <c r="F215" s="152" t="s">
        <v>715</v>
      </c>
      <c r="G215" s="153" t="s">
        <v>266</v>
      </c>
      <c r="H215" s="154">
        <v>13</v>
      </c>
      <c r="I215" s="155"/>
      <c r="J215" s="155"/>
      <c r="K215" s="156"/>
      <c r="L215" s="27"/>
      <c r="M215" s="157"/>
      <c r="N215" s="158"/>
      <c r="O215" s="159"/>
      <c r="P215" s="159"/>
      <c r="Q215" s="159"/>
      <c r="R215" s="159"/>
      <c r="S215" s="159"/>
      <c r="T215" s="160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61"/>
      <c r="AT215" s="161"/>
      <c r="AU215" s="161"/>
      <c r="AY215" s="14"/>
      <c r="BE215" s="162"/>
      <c r="BF215" s="162"/>
      <c r="BG215" s="162"/>
      <c r="BH215" s="162"/>
      <c r="BI215" s="162"/>
      <c r="BJ215" s="14"/>
      <c r="BK215" s="162"/>
      <c r="BL215" s="14"/>
      <c r="BM215" s="161"/>
    </row>
    <row r="216" spans="1:65" s="2" customFormat="1" ht="16.5" customHeight="1" x14ac:dyDescent="0.2">
      <c r="A216" s="26"/>
      <c r="B216" s="149"/>
      <c r="C216" s="150" t="s">
        <v>570</v>
      </c>
      <c r="D216" s="150" t="s">
        <v>162</v>
      </c>
      <c r="E216" s="151" t="s">
        <v>717</v>
      </c>
      <c r="F216" s="152" t="s">
        <v>718</v>
      </c>
      <c r="G216" s="153" t="s">
        <v>266</v>
      </c>
      <c r="H216" s="154">
        <v>3</v>
      </c>
      <c r="I216" s="155"/>
      <c r="J216" s="155"/>
      <c r="K216" s="156"/>
      <c r="L216" s="27"/>
      <c r="M216" s="157"/>
      <c r="N216" s="158"/>
      <c r="O216" s="159"/>
      <c r="P216" s="159"/>
      <c r="Q216" s="159"/>
      <c r="R216" s="159"/>
      <c r="S216" s="159"/>
      <c r="T216" s="160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61"/>
      <c r="AT216" s="161"/>
      <c r="AU216" s="161"/>
      <c r="AY216" s="14"/>
      <c r="BE216" s="162"/>
      <c r="BF216" s="162"/>
      <c r="BG216" s="162"/>
      <c r="BH216" s="162"/>
      <c r="BI216" s="162"/>
      <c r="BJ216" s="14"/>
      <c r="BK216" s="162"/>
      <c r="BL216" s="14"/>
      <c r="BM216" s="161"/>
    </row>
    <row r="217" spans="1:65" s="2" customFormat="1" ht="16.5" customHeight="1" x14ac:dyDescent="0.2">
      <c r="A217" s="26"/>
      <c r="B217" s="149"/>
      <c r="C217" s="150" t="s">
        <v>720</v>
      </c>
      <c r="D217" s="150" t="s">
        <v>162</v>
      </c>
      <c r="E217" s="151" t="s">
        <v>721</v>
      </c>
      <c r="F217" s="152" t="s">
        <v>722</v>
      </c>
      <c r="G217" s="153" t="s">
        <v>266</v>
      </c>
      <c r="H217" s="154">
        <v>10</v>
      </c>
      <c r="I217" s="155"/>
      <c r="J217" s="155"/>
      <c r="K217" s="156"/>
      <c r="L217" s="27"/>
      <c r="M217" s="157"/>
      <c r="N217" s="158"/>
      <c r="O217" s="159"/>
      <c r="P217" s="159"/>
      <c r="Q217" s="159"/>
      <c r="R217" s="159"/>
      <c r="S217" s="159"/>
      <c r="T217" s="160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61"/>
      <c r="AT217" s="161"/>
      <c r="AU217" s="161"/>
      <c r="AY217" s="14"/>
      <c r="BE217" s="162"/>
      <c r="BF217" s="162"/>
      <c r="BG217" s="162"/>
      <c r="BH217" s="162"/>
      <c r="BI217" s="162"/>
      <c r="BJ217" s="14"/>
      <c r="BK217" s="162"/>
      <c r="BL217" s="14"/>
      <c r="BM217" s="161"/>
    </row>
    <row r="218" spans="1:65" s="2" customFormat="1" ht="16.5" customHeight="1" x14ac:dyDescent="0.2">
      <c r="A218" s="26"/>
      <c r="B218" s="149"/>
      <c r="C218" s="150" t="s">
        <v>571</v>
      </c>
      <c r="D218" s="150" t="s">
        <v>162</v>
      </c>
      <c r="E218" s="151" t="s">
        <v>724</v>
      </c>
      <c r="F218" s="152" t="s">
        <v>725</v>
      </c>
      <c r="G218" s="153" t="s">
        <v>266</v>
      </c>
      <c r="H218" s="154">
        <v>10</v>
      </c>
      <c r="I218" s="155"/>
      <c r="J218" s="155"/>
      <c r="K218" s="156"/>
      <c r="L218" s="27"/>
      <c r="M218" s="157"/>
      <c r="N218" s="158"/>
      <c r="O218" s="159"/>
      <c r="P218" s="159"/>
      <c r="Q218" s="159"/>
      <c r="R218" s="159"/>
      <c r="S218" s="159"/>
      <c r="T218" s="160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61"/>
      <c r="AT218" s="161"/>
      <c r="AU218" s="161"/>
      <c r="AY218" s="14"/>
      <c r="BE218" s="162"/>
      <c r="BF218" s="162"/>
      <c r="BG218" s="162"/>
      <c r="BH218" s="162"/>
      <c r="BI218" s="162"/>
      <c r="BJ218" s="14"/>
      <c r="BK218" s="162"/>
      <c r="BL218" s="14"/>
      <c r="BM218" s="161"/>
    </row>
    <row r="219" spans="1:65" s="2" customFormat="1" ht="16.5" customHeight="1" x14ac:dyDescent="0.2">
      <c r="A219" s="26"/>
      <c r="B219" s="149"/>
      <c r="C219" s="150" t="s">
        <v>727</v>
      </c>
      <c r="D219" s="150" t="s">
        <v>162</v>
      </c>
      <c r="E219" s="151" t="s">
        <v>728</v>
      </c>
      <c r="F219" s="152" t="s">
        <v>729</v>
      </c>
      <c r="G219" s="153" t="s">
        <v>604</v>
      </c>
      <c r="H219" s="154">
        <v>3</v>
      </c>
      <c r="I219" s="155"/>
      <c r="J219" s="155"/>
      <c r="K219" s="156"/>
      <c r="L219" s="27"/>
      <c r="M219" s="157"/>
      <c r="N219" s="158"/>
      <c r="O219" s="159"/>
      <c r="P219" s="159"/>
      <c r="Q219" s="159"/>
      <c r="R219" s="159"/>
      <c r="S219" s="159"/>
      <c r="T219" s="160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61"/>
      <c r="AT219" s="161"/>
      <c r="AU219" s="161"/>
      <c r="AY219" s="14"/>
      <c r="BE219" s="162"/>
      <c r="BF219" s="162"/>
      <c r="BG219" s="162"/>
      <c r="BH219" s="162"/>
      <c r="BI219" s="162"/>
      <c r="BJ219" s="14"/>
      <c r="BK219" s="162"/>
      <c r="BL219" s="14"/>
      <c r="BM219" s="161"/>
    </row>
    <row r="220" spans="1:65" s="2" customFormat="1" ht="16.5" customHeight="1" x14ac:dyDescent="0.2">
      <c r="A220" s="26"/>
      <c r="B220" s="149"/>
      <c r="C220" s="150" t="s">
        <v>572</v>
      </c>
      <c r="D220" s="150" t="s">
        <v>162</v>
      </c>
      <c r="E220" s="151" t="s">
        <v>731</v>
      </c>
      <c r="F220" s="152" t="s">
        <v>732</v>
      </c>
      <c r="G220" s="153" t="s">
        <v>604</v>
      </c>
      <c r="H220" s="154">
        <v>1</v>
      </c>
      <c r="I220" s="155"/>
      <c r="J220" s="155"/>
      <c r="K220" s="156"/>
      <c r="L220" s="27"/>
      <c r="M220" s="157"/>
      <c r="N220" s="158"/>
      <c r="O220" s="159"/>
      <c r="P220" s="159"/>
      <c r="Q220" s="159"/>
      <c r="R220" s="159"/>
      <c r="S220" s="159"/>
      <c r="T220" s="160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61"/>
      <c r="AT220" s="161"/>
      <c r="AU220" s="161"/>
      <c r="AY220" s="14"/>
      <c r="BE220" s="162"/>
      <c r="BF220" s="162"/>
      <c r="BG220" s="162"/>
      <c r="BH220" s="162"/>
      <c r="BI220" s="162"/>
      <c r="BJ220" s="14"/>
      <c r="BK220" s="162"/>
      <c r="BL220" s="14"/>
      <c r="BM220" s="161"/>
    </row>
    <row r="221" spans="1:65" s="2" customFormat="1" ht="16.5" customHeight="1" x14ac:dyDescent="0.2">
      <c r="A221" s="26"/>
      <c r="B221" s="149"/>
      <c r="C221" s="150" t="s">
        <v>214</v>
      </c>
      <c r="D221" s="150" t="s">
        <v>162</v>
      </c>
      <c r="E221" s="151" t="s">
        <v>734</v>
      </c>
      <c r="F221" s="152" t="s">
        <v>735</v>
      </c>
      <c r="G221" s="153" t="s">
        <v>604</v>
      </c>
      <c r="H221" s="154">
        <v>1</v>
      </c>
      <c r="I221" s="155"/>
      <c r="J221" s="155"/>
      <c r="K221" s="156"/>
      <c r="L221" s="27"/>
      <c r="M221" s="157"/>
      <c r="N221" s="158"/>
      <c r="O221" s="159"/>
      <c r="P221" s="159"/>
      <c r="Q221" s="159"/>
      <c r="R221" s="159"/>
      <c r="S221" s="159"/>
      <c r="T221" s="160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61"/>
      <c r="AT221" s="161"/>
      <c r="AU221" s="161"/>
      <c r="AY221" s="14"/>
      <c r="BE221" s="162"/>
      <c r="BF221" s="162"/>
      <c r="BG221" s="162"/>
      <c r="BH221" s="162"/>
      <c r="BI221" s="162"/>
      <c r="BJ221" s="14"/>
      <c r="BK221" s="162"/>
      <c r="BL221" s="14"/>
      <c r="BM221" s="161"/>
    </row>
    <row r="222" spans="1:65" s="12" customFormat="1" ht="22.9" customHeight="1" x14ac:dyDescent="0.2">
      <c r="B222" s="137"/>
      <c r="D222" s="138" t="s">
        <v>69</v>
      </c>
      <c r="E222" s="147" t="s">
        <v>737</v>
      </c>
      <c r="F222" s="147" t="s">
        <v>738</v>
      </c>
      <c r="J222" s="148"/>
      <c r="L222" s="137"/>
      <c r="M222" s="141"/>
      <c r="N222" s="142"/>
      <c r="O222" s="142"/>
      <c r="P222" s="143"/>
      <c r="Q222" s="142"/>
      <c r="R222" s="143"/>
      <c r="S222" s="142"/>
      <c r="T222" s="144"/>
      <c r="AR222" s="138"/>
      <c r="AT222" s="145"/>
      <c r="AU222" s="145"/>
      <c r="AY222" s="138"/>
      <c r="BK222" s="146"/>
    </row>
    <row r="223" spans="1:65" s="2" customFormat="1" ht="25.5" customHeight="1" x14ac:dyDescent="0.2">
      <c r="A223" s="495"/>
      <c r="B223" s="149"/>
      <c r="C223" s="150" t="s">
        <v>575</v>
      </c>
      <c r="D223" s="150" t="s">
        <v>162</v>
      </c>
      <c r="E223" s="151" t="s">
        <v>739</v>
      </c>
      <c r="F223" s="152" t="s">
        <v>1625</v>
      </c>
      <c r="G223" s="458" t="s">
        <v>266</v>
      </c>
      <c r="H223" s="459">
        <v>744</v>
      </c>
      <c r="I223" s="155"/>
      <c r="J223" s="155"/>
      <c r="K223" s="156"/>
      <c r="L223" s="27"/>
      <c r="M223" s="157"/>
      <c r="N223" s="158"/>
      <c r="O223" s="159"/>
      <c r="P223" s="159"/>
      <c r="Q223" s="159"/>
      <c r="R223" s="159"/>
      <c r="S223" s="159"/>
      <c r="T223" s="160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61"/>
      <c r="AT223" s="161"/>
      <c r="AU223" s="161"/>
      <c r="AY223" s="14"/>
      <c r="BE223" s="162"/>
      <c r="BF223" s="162"/>
      <c r="BG223" s="162"/>
      <c r="BH223" s="162"/>
      <c r="BI223" s="162"/>
      <c r="BJ223" s="14"/>
      <c r="BK223" s="162"/>
      <c r="BL223" s="14"/>
      <c r="BM223" s="161"/>
    </row>
    <row r="224" spans="1:65" s="2" customFormat="1" ht="25.5" customHeight="1" x14ac:dyDescent="0.2">
      <c r="A224" s="495"/>
      <c r="B224" s="149"/>
      <c r="C224" s="150" t="s">
        <v>741</v>
      </c>
      <c r="D224" s="150" t="s">
        <v>162</v>
      </c>
      <c r="E224" s="151" t="s">
        <v>742</v>
      </c>
      <c r="F224" s="236" t="s">
        <v>3418</v>
      </c>
      <c r="G224" s="458" t="s">
        <v>3417</v>
      </c>
      <c r="H224" s="459">
        <v>40</v>
      </c>
      <c r="I224" s="561"/>
      <c r="J224" s="155"/>
      <c r="K224" s="156"/>
      <c r="L224" s="27"/>
      <c r="M224" s="157"/>
      <c r="N224" s="158"/>
      <c r="O224" s="159"/>
      <c r="P224" s="159"/>
      <c r="Q224" s="159"/>
      <c r="R224" s="159"/>
      <c r="S224" s="159"/>
      <c r="T224" s="160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61"/>
      <c r="AT224" s="161"/>
      <c r="AU224" s="161"/>
      <c r="AY224" s="14"/>
      <c r="BE224" s="162"/>
      <c r="BF224" s="162"/>
      <c r="BG224" s="162"/>
      <c r="BH224" s="162"/>
      <c r="BI224" s="162"/>
      <c r="BJ224" s="14"/>
      <c r="BK224" s="162"/>
      <c r="BL224" s="14"/>
      <c r="BM224" s="161"/>
    </row>
    <row r="225" spans="1:65" s="2" customFormat="1" ht="25.5" customHeight="1" x14ac:dyDescent="0.2">
      <c r="A225" s="26"/>
      <c r="B225" s="149"/>
      <c r="C225" s="150" t="s">
        <v>578</v>
      </c>
      <c r="D225" s="150" t="s">
        <v>162</v>
      </c>
      <c r="E225" s="151" t="s">
        <v>744</v>
      </c>
      <c r="F225" s="152" t="s">
        <v>1626</v>
      </c>
      <c r="G225" s="153" t="s">
        <v>295</v>
      </c>
      <c r="H225" s="154">
        <v>3600</v>
      </c>
      <c r="I225" s="155"/>
      <c r="J225" s="155"/>
      <c r="K225" s="156"/>
      <c r="L225" s="27"/>
      <c r="M225" s="157"/>
      <c r="N225" s="158"/>
      <c r="O225" s="159"/>
      <c r="P225" s="159"/>
      <c r="Q225" s="159"/>
      <c r="R225" s="159"/>
      <c r="S225" s="159"/>
      <c r="T225" s="160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61"/>
      <c r="AT225" s="161"/>
      <c r="AU225" s="161"/>
      <c r="AY225" s="14"/>
      <c r="BE225" s="162"/>
      <c r="BF225" s="162"/>
      <c r="BG225" s="162"/>
      <c r="BH225" s="162"/>
      <c r="BI225" s="162"/>
      <c r="BJ225" s="14"/>
      <c r="BK225" s="162"/>
      <c r="BL225" s="14"/>
      <c r="BM225" s="161"/>
    </row>
    <row r="226" spans="1:65" s="2" customFormat="1" ht="16.5" customHeight="1" x14ac:dyDescent="0.2">
      <c r="A226" s="225"/>
      <c r="B226" s="149"/>
      <c r="C226" s="150" t="s">
        <v>746</v>
      </c>
      <c r="D226" s="150" t="s">
        <v>162</v>
      </c>
      <c r="E226" s="151" t="s">
        <v>747</v>
      </c>
      <c r="F226" s="152" t="s">
        <v>748</v>
      </c>
      <c r="G226" s="153" t="s">
        <v>604</v>
      </c>
      <c r="H226" s="154">
        <v>1</v>
      </c>
      <c r="I226" s="155"/>
      <c r="J226" s="155"/>
      <c r="K226" s="156"/>
      <c r="L226" s="27"/>
      <c r="M226" s="157"/>
      <c r="N226" s="158"/>
      <c r="O226" s="159"/>
      <c r="P226" s="159"/>
      <c r="Q226" s="159"/>
      <c r="R226" s="159"/>
      <c r="S226" s="159"/>
      <c r="T226" s="160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61"/>
      <c r="AT226" s="161"/>
      <c r="AU226" s="161"/>
      <c r="AY226" s="14"/>
      <c r="BE226" s="162"/>
      <c r="BF226" s="162"/>
      <c r="BG226" s="162"/>
      <c r="BH226" s="162"/>
      <c r="BI226" s="162"/>
      <c r="BJ226" s="14"/>
      <c r="BK226" s="162"/>
      <c r="BL226" s="14"/>
      <c r="BM226" s="161"/>
    </row>
    <row r="227" spans="1:65" s="2" customFormat="1" ht="16.5" customHeight="1" x14ac:dyDescent="0.2">
      <c r="A227" s="225"/>
      <c r="B227" s="149"/>
      <c r="C227" s="150" t="s">
        <v>581</v>
      </c>
      <c r="D227" s="150" t="s">
        <v>162</v>
      </c>
      <c r="E227" s="151" t="s">
        <v>750</v>
      </c>
      <c r="F227" s="152" t="s">
        <v>751</v>
      </c>
      <c r="G227" s="153" t="s">
        <v>604</v>
      </c>
      <c r="H227" s="154">
        <v>1</v>
      </c>
      <c r="I227" s="155"/>
      <c r="J227" s="155"/>
      <c r="K227" s="156"/>
      <c r="L227" s="27"/>
      <c r="M227" s="157"/>
      <c r="N227" s="158"/>
      <c r="O227" s="159"/>
      <c r="P227" s="159"/>
      <c r="Q227" s="159"/>
      <c r="R227" s="159"/>
      <c r="S227" s="159"/>
      <c r="T227" s="160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61"/>
      <c r="AT227" s="161"/>
      <c r="AU227" s="161"/>
      <c r="AY227" s="14"/>
      <c r="BE227" s="162"/>
      <c r="BF227" s="162"/>
      <c r="BG227" s="162"/>
      <c r="BH227" s="162"/>
      <c r="BI227" s="162"/>
      <c r="BJ227" s="14"/>
      <c r="BK227" s="162"/>
      <c r="BL227" s="14"/>
      <c r="BM227" s="161"/>
    </row>
    <row r="228" spans="1:65" s="184" customFormat="1" ht="16.5" customHeight="1" x14ac:dyDescent="0.2">
      <c r="A228" s="225"/>
      <c r="B228" s="188"/>
      <c r="C228" s="189">
        <v>105</v>
      </c>
      <c r="D228" s="189" t="s">
        <v>162</v>
      </c>
      <c r="E228" s="151" t="s">
        <v>754</v>
      </c>
      <c r="F228" s="152" t="s">
        <v>1641</v>
      </c>
      <c r="G228" s="153" t="s">
        <v>604</v>
      </c>
      <c r="H228" s="190">
        <v>1</v>
      </c>
      <c r="I228" s="191"/>
      <c r="J228" s="191"/>
      <c r="K228" s="192"/>
      <c r="L228" s="187"/>
      <c r="M228" s="193"/>
      <c r="N228" s="194"/>
      <c r="O228" s="195"/>
      <c r="P228" s="195"/>
      <c r="Q228" s="195"/>
      <c r="R228" s="195"/>
      <c r="S228" s="195"/>
      <c r="T228" s="19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R228" s="197"/>
      <c r="AT228" s="197"/>
      <c r="AU228" s="197"/>
      <c r="AY228" s="185"/>
      <c r="BE228" s="198"/>
      <c r="BF228" s="198"/>
      <c r="BG228" s="198"/>
      <c r="BH228" s="198"/>
      <c r="BI228" s="198"/>
      <c r="BJ228" s="185"/>
      <c r="BK228" s="198"/>
      <c r="BL228" s="185"/>
      <c r="BM228" s="197"/>
    </row>
    <row r="229" spans="1:65" s="2" customFormat="1" ht="16.5" customHeight="1" x14ac:dyDescent="0.2">
      <c r="A229" s="26"/>
      <c r="B229" s="149"/>
      <c r="C229" s="150">
        <v>106</v>
      </c>
      <c r="D229" s="150" t="s">
        <v>162</v>
      </c>
      <c r="E229" s="151" t="s">
        <v>757</v>
      </c>
      <c r="F229" s="152" t="s">
        <v>755</v>
      </c>
      <c r="G229" s="153" t="s">
        <v>295</v>
      </c>
      <c r="H229" s="154">
        <v>185</v>
      </c>
      <c r="I229" s="155"/>
      <c r="J229" s="155"/>
      <c r="K229" s="156"/>
      <c r="L229" s="27"/>
      <c r="M229" s="157"/>
      <c r="N229" s="158"/>
      <c r="O229" s="159"/>
      <c r="P229" s="159"/>
      <c r="Q229" s="159"/>
      <c r="R229" s="159"/>
      <c r="S229" s="159"/>
      <c r="T229" s="160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61"/>
      <c r="AT229" s="161"/>
      <c r="AU229" s="161"/>
      <c r="AY229" s="14"/>
      <c r="BE229" s="162"/>
      <c r="BF229" s="162"/>
      <c r="BG229" s="162"/>
      <c r="BH229" s="162"/>
      <c r="BI229" s="162"/>
      <c r="BJ229" s="14"/>
      <c r="BK229" s="162"/>
      <c r="BL229" s="14"/>
      <c r="BM229" s="161"/>
    </row>
    <row r="230" spans="1:65" s="2" customFormat="1" ht="16.5" customHeight="1" x14ac:dyDescent="0.2">
      <c r="A230" s="225"/>
      <c r="B230" s="149"/>
      <c r="C230" s="150">
        <v>107</v>
      </c>
      <c r="D230" s="150" t="s">
        <v>162</v>
      </c>
      <c r="E230" s="151" t="s">
        <v>760</v>
      </c>
      <c r="F230" s="152" t="s">
        <v>1627</v>
      </c>
      <c r="G230" s="153" t="s">
        <v>604</v>
      </c>
      <c r="H230" s="154">
        <v>1</v>
      </c>
      <c r="I230" s="155"/>
      <c r="J230" s="155"/>
      <c r="K230" s="156"/>
      <c r="L230" s="27"/>
      <c r="M230" s="157"/>
      <c r="N230" s="158"/>
      <c r="O230" s="159"/>
      <c r="P230" s="159"/>
      <c r="Q230" s="159"/>
      <c r="R230" s="159"/>
      <c r="S230" s="159"/>
      <c r="T230" s="160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61"/>
      <c r="AT230" s="161"/>
      <c r="AU230" s="161"/>
      <c r="AY230" s="14"/>
      <c r="BE230" s="162"/>
      <c r="BF230" s="162"/>
      <c r="BG230" s="162"/>
      <c r="BH230" s="162"/>
      <c r="BI230" s="162"/>
      <c r="BJ230" s="14"/>
      <c r="BK230" s="162"/>
      <c r="BL230" s="14"/>
      <c r="BM230" s="161"/>
    </row>
    <row r="231" spans="1:65" s="2" customFormat="1" ht="16.5" customHeight="1" x14ac:dyDescent="0.2">
      <c r="A231" s="225"/>
      <c r="B231" s="149"/>
      <c r="C231" s="150">
        <v>108</v>
      </c>
      <c r="D231" s="150" t="s">
        <v>162</v>
      </c>
      <c r="E231" s="151" t="s">
        <v>1640</v>
      </c>
      <c r="F231" s="152" t="s">
        <v>1628</v>
      </c>
      <c r="G231" s="153" t="s">
        <v>604</v>
      </c>
      <c r="H231" s="154">
        <v>1</v>
      </c>
      <c r="I231" s="155"/>
      <c r="J231" s="155"/>
      <c r="K231" s="156"/>
      <c r="L231" s="27"/>
      <c r="M231" s="157"/>
      <c r="N231" s="158"/>
      <c r="O231" s="159"/>
      <c r="P231" s="159"/>
      <c r="Q231" s="159"/>
      <c r="R231" s="159"/>
      <c r="S231" s="159"/>
      <c r="T231" s="160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61"/>
      <c r="AT231" s="161"/>
      <c r="AU231" s="161"/>
      <c r="AY231" s="14"/>
      <c r="BE231" s="162"/>
      <c r="BF231" s="162"/>
      <c r="BG231" s="162"/>
      <c r="BH231" s="162"/>
      <c r="BI231" s="162"/>
      <c r="BJ231" s="14"/>
      <c r="BK231" s="162"/>
      <c r="BL231" s="14"/>
      <c r="BM231" s="161"/>
    </row>
    <row r="232" spans="1:65" s="2" customFormat="1" ht="6.95" customHeight="1" x14ac:dyDescent="0.2">
      <c r="A232" s="26"/>
      <c r="B232" s="44"/>
      <c r="C232" s="45"/>
      <c r="D232" s="45"/>
      <c r="E232" s="45"/>
      <c r="F232" s="45"/>
      <c r="G232" s="45"/>
      <c r="H232" s="45"/>
      <c r="I232" s="45"/>
      <c r="J232" s="45"/>
      <c r="K232" s="45"/>
      <c r="L232" s="27"/>
      <c r="M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</row>
  </sheetData>
  <autoFilter ref="C129:K231"/>
  <mergeCells count="15">
    <mergeCell ref="E116:H116"/>
    <mergeCell ref="E120:H120"/>
    <mergeCell ref="E118:H118"/>
    <mergeCell ref="E122:H12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05"/>
  <sheetViews>
    <sheetView showGridLines="0" workbookViewId="0">
      <selection activeCell="I38" sqref="I38"/>
    </sheetView>
  </sheetViews>
  <sheetFormatPr defaultRowHeight="11.25" x14ac:dyDescent="0.2"/>
  <cols>
    <col min="1" max="1" width="8.33203125" style="263" customWidth="1"/>
    <col min="2" max="2" width="1.1640625" style="263" customWidth="1"/>
    <col min="3" max="3" width="4.1640625" style="263" customWidth="1"/>
    <col min="4" max="4" width="4.33203125" style="263" customWidth="1"/>
    <col min="5" max="5" width="17.1640625" style="263" customWidth="1"/>
    <col min="6" max="6" width="50.83203125" style="263" customWidth="1"/>
    <col min="7" max="7" width="7.5" style="263" customWidth="1"/>
    <col min="8" max="8" width="14" style="263" customWidth="1"/>
    <col min="9" max="9" width="15.83203125" style="263" customWidth="1"/>
    <col min="10" max="10" width="22.33203125" style="263" customWidth="1"/>
    <col min="11" max="11" width="22.33203125" style="263" hidden="1" customWidth="1"/>
    <col min="12" max="12" width="9.33203125" style="263" customWidth="1"/>
    <col min="13" max="13" width="10.83203125" style="263" hidden="1" customWidth="1"/>
    <col min="14" max="14" width="9.33203125" style="263"/>
    <col min="15" max="20" width="14.1640625" style="263" hidden="1" customWidth="1"/>
    <col min="21" max="21" width="16.33203125" style="263" hidden="1" customWidth="1"/>
    <col min="22" max="22" width="12.33203125" style="263" customWidth="1"/>
    <col min="23" max="23" width="16.33203125" style="263" customWidth="1"/>
    <col min="24" max="24" width="12.33203125" style="263" customWidth="1"/>
    <col min="25" max="25" width="15" style="263" customWidth="1"/>
    <col min="26" max="26" width="11" style="263" customWidth="1"/>
    <col min="27" max="27" width="15" style="263" customWidth="1"/>
    <col min="28" max="28" width="16.33203125" style="263" customWidth="1"/>
    <col min="29" max="29" width="11" style="263" customWidth="1"/>
    <col min="30" max="30" width="15" style="263" customWidth="1"/>
    <col min="31" max="31" width="16.33203125" style="263" customWidth="1"/>
    <col min="32" max="16384" width="9.33203125" style="263"/>
  </cols>
  <sheetData>
    <row r="1" spans="1:46" x14ac:dyDescent="0.2">
      <c r="A1" s="95"/>
    </row>
    <row r="2" spans="1:46" ht="36.950000000000003" customHeight="1" x14ac:dyDescent="0.2">
      <c r="L2" s="593" t="s">
        <v>5</v>
      </c>
      <c r="M2" s="594"/>
      <c r="N2" s="594"/>
      <c r="O2" s="594"/>
      <c r="P2" s="594"/>
      <c r="Q2" s="594"/>
      <c r="R2" s="594"/>
      <c r="S2" s="594"/>
      <c r="T2" s="594"/>
      <c r="U2" s="594"/>
      <c r="V2" s="594"/>
      <c r="AT2" s="185" t="s">
        <v>2403</v>
      </c>
    </row>
    <row r="3" spans="1:46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85" t="s">
        <v>70</v>
      </c>
    </row>
    <row r="4" spans="1:46" ht="24.95" customHeight="1" x14ac:dyDescent="0.2">
      <c r="B4" s="17"/>
      <c r="D4" s="18" t="s">
        <v>129</v>
      </c>
      <c r="L4" s="17"/>
      <c r="M4" s="96"/>
      <c r="AT4" s="185"/>
    </row>
    <row r="5" spans="1:46" ht="6.95" customHeight="1" x14ac:dyDescent="0.2">
      <c r="B5" s="17"/>
      <c r="L5" s="17"/>
    </row>
    <row r="6" spans="1:46" s="184" customFormat="1" ht="12" customHeight="1" x14ac:dyDescent="0.2">
      <c r="A6" s="272"/>
      <c r="B6" s="187"/>
      <c r="C6" s="272"/>
      <c r="D6" s="270" t="s">
        <v>13</v>
      </c>
      <c r="E6" s="272"/>
      <c r="F6" s="272"/>
      <c r="G6" s="272"/>
      <c r="H6" s="272"/>
      <c r="I6" s="272"/>
      <c r="J6" s="272"/>
      <c r="K6" s="272"/>
      <c r="L6" s="39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</row>
    <row r="7" spans="1:46" s="184" customFormat="1" ht="15" customHeight="1" x14ac:dyDescent="0.2">
      <c r="A7" s="272"/>
      <c r="B7" s="187"/>
      <c r="C7" s="272"/>
      <c r="D7" s="272"/>
      <c r="E7" s="612" t="str">
        <f>'01.1.8 - Elektroinštaláci...'!E7:H7</f>
        <v>SOŠ PZ Pezinok, rekonštrukcia ubytovne A a B</v>
      </c>
      <c r="F7" s="613"/>
      <c r="G7" s="613"/>
      <c r="H7" s="613"/>
      <c r="I7" s="272"/>
      <c r="J7" s="272"/>
      <c r="K7" s="272"/>
      <c r="L7" s="39"/>
      <c r="S7" s="272"/>
      <c r="T7" s="272"/>
      <c r="U7" s="272"/>
      <c r="V7" s="272"/>
      <c r="W7" s="272"/>
      <c r="X7" s="272"/>
      <c r="Y7" s="272"/>
      <c r="Z7" s="272"/>
      <c r="AA7" s="272"/>
      <c r="AB7" s="272"/>
      <c r="AC7" s="272"/>
      <c r="AD7" s="272"/>
      <c r="AE7" s="272"/>
    </row>
    <row r="8" spans="1:46" s="184" customFormat="1" ht="20.25" customHeight="1" x14ac:dyDescent="0.2">
      <c r="A8" s="272"/>
      <c r="B8" s="187"/>
      <c r="C8" s="272"/>
      <c r="D8" s="405" t="s">
        <v>130</v>
      </c>
      <c r="E8" s="260"/>
      <c r="F8" s="272"/>
      <c r="G8" s="272"/>
      <c r="H8" s="272"/>
      <c r="I8" s="272"/>
      <c r="J8" s="272"/>
      <c r="K8" s="272"/>
      <c r="L8" s="39"/>
      <c r="S8" s="272"/>
      <c r="T8" s="272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</row>
    <row r="9" spans="1:46" s="184" customFormat="1" ht="14.25" customHeight="1" x14ac:dyDescent="0.2">
      <c r="A9" s="272"/>
      <c r="B9" s="187"/>
      <c r="C9" s="272"/>
      <c r="D9" s="272"/>
      <c r="E9" s="612" t="str">
        <f>'01.1.8 - Elektroinštaláci...'!E9:H9</f>
        <v>SO 01 - Rekonštrukcia Ubytovne  B</v>
      </c>
      <c r="F9" s="594"/>
      <c r="G9" s="594"/>
      <c r="H9" s="594"/>
      <c r="I9" s="272"/>
      <c r="J9" s="272"/>
      <c r="K9" s="272"/>
      <c r="L9" s="39"/>
      <c r="S9" s="272"/>
      <c r="T9" s="272"/>
      <c r="U9" s="272"/>
      <c r="V9" s="272"/>
      <c r="W9" s="272"/>
      <c r="X9" s="272"/>
      <c r="Y9" s="272"/>
      <c r="Z9" s="272"/>
      <c r="AA9" s="272"/>
      <c r="AB9" s="272"/>
      <c r="AC9" s="272"/>
      <c r="AD9" s="272"/>
      <c r="AE9" s="272"/>
    </row>
    <row r="10" spans="1:46" s="184" customFormat="1" ht="20.25" customHeight="1" x14ac:dyDescent="0.2">
      <c r="A10" s="272"/>
      <c r="B10" s="187"/>
      <c r="C10" s="272"/>
      <c r="D10" s="405" t="s">
        <v>132</v>
      </c>
      <c r="E10" s="260"/>
      <c r="F10" s="272"/>
      <c r="G10" s="272"/>
      <c r="H10" s="272"/>
      <c r="I10" s="272"/>
      <c r="J10" s="272"/>
      <c r="K10" s="272"/>
      <c r="L10" s="39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  <c r="AC10" s="272"/>
      <c r="AD10" s="272"/>
      <c r="AE10" s="272"/>
    </row>
    <row r="11" spans="1:46" s="184" customFormat="1" ht="16.5" customHeight="1" x14ac:dyDescent="0.2">
      <c r="A11" s="272"/>
      <c r="B11" s="187"/>
      <c r="C11" s="272"/>
      <c r="D11" s="272"/>
      <c r="E11" s="617" t="s">
        <v>2535</v>
      </c>
      <c r="F11" s="615"/>
      <c r="G11" s="615"/>
      <c r="H11" s="615"/>
      <c r="I11" s="272"/>
      <c r="J11" s="272"/>
      <c r="K11" s="272"/>
      <c r="L11" s="39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  <c r="AC11" s="272"/>
      <c r="AD11" s="272"/>
      <c r="AE11" s="272"/>
    </row>
    <row r="12" spans="1:46" s="184" customFormat="1" x14ac:dyDescent="0.2">
      <c r="A12" s="272"/>
      <c r="B12" s="187"/>
      <c r="C12" s="272"/>
      <c r="D12" s="272"/>
      <c r="E12" s="272"/>
      <c r="F12" s="272"/>
      <c r="G12" s="272"/>
      <c r="H12" s="272"/>
      <c r="I12" s="272"/>
      <c r="J12" s="272"/>
      <c r="K12" s="272"/>
      <c r="L12" s="39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  <c r="AC12" s="272"/>
      <c r="AD12" s="272"/>
      <c r="AE12" s="272"/>
    </row>
    <row r="13" spans="1:46" s="184" customFormat="1" ht="12" customHeight="1" x14ac:dyDescent="0.2">
      <c r="A13" s="272"/>
      <c r="B13" s="187"/>
      <c r="C13" s="272"/>
      <c r="D13" s="270" t="s">
        <v>14</v>
      </c>
      <c r="E13" s="272"/>
      <c r="F13" s="265" t="s">
        <v>1</v>
      </c>
      <c r="G13" s="272"/>
      <c r="H13" s="272"/>
      <c r="I13" s="270" t="s">
        <v>15</v>
      </c>
      <c r="J13" s="265" t="s">
        <v>1</v>
      </c>
      <c r="K13" s="272"/>
      <c r="L13" s="39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  <c r="AC13" s="272"/>
      <c r="AD13" s="272"/>
      <c r="AE13" s="272"/>
    </row>
    <row r="14" spans="1:46" s="184" customFormat="1" ht="12" customHeight="1" x14ac:dyDescent="0.2">
      <c r="A14" s="272"/>
      <c r="B14" s="187"/>
      <c r="C14" s="272"/>
      <c r="D14" s="270" t="s">
        <v>16</v>
      </c>
      <c r="E14" s="272"/>
      <c r="F14" s="265" t="s">
        <v>21</v>
      </c>
      <c r="G14" s="272"/>
      <c r="H14" s="272"/>
      <c r="I14" s="270" t="s">
        <v>18</v>
      </c>
      <c r="J14" s="406"/>
      <c r="K14" s="272"/>
      <c r="L14" s="39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  <c r="AC14" s="272"/>
      <c r="AD14" s="272"/>
      <c r="AE14" s="272"/>
    </row>
    <row r="15" spans="1:46" s="184" customFormat="1" ht="10.9" customHeight="1" x14ac:dyDescent="0.2">
      <c r="A15" s="272"/>
      <c r="B15" s="187"/>
      <c r="C15" s="272"/>
      <c r="D15" s="272"/>
      <c r="E15" s="272"/>
      <c r="F15" s="272"/>
      <c r="G15" s="272"/>
      <c r="H15" s="272"/>
      <c r="I15" s="272"/>
      <c r="J15" s="272"/>
      <c r="K15" s="272"/>
      <c r="L15" s="39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  <c r="AC15" s="272"/>
      <c r="AD15" s="272"/>
      <c r="AE15" s="272"/>
    </row>
    <row r="16" spans="1:46" s="184" customFormat="1" ht="12" customHeight="1" x14ac:dyDescent="0.2">
      <c r="A16" s="272"/>
      <c r="B16" s="187"/>
      <c r="C16" s="272"/>
      <c r="D16" s="270" t="s">
        <v>19</v>
      </c>
      <c r="E16" s="272"/>
      <c r="F16" s="272"/>
      <c r="G16" s="272"/>
      <c r="H16" s="272"/>
      <c r="I16" s="270" t="s">
        <v>20</v>
      </c>
      <c r="J16" s="265"/>
      <c r="K16" s="272"/>
      <c r="L16" s="39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  <c r="AC16" s="272"/>
      <c r="AD16" s="272"/>
      <c r="AE16" s="272"/>
    </row>
    <row r="17" spans="1:31" s="184" customFormat="1" ht="18" customHeight="1" x14ac:dyDescent="0.2">
      <c r="A17" s="272"/>
      <c r="B17" s="187"/>
      <c r="C17" s="272"/>
      <c r="D17" s="272"/>
      <c r="E17" s="265"/>
      <c r="F17" s="272"/>
      <c r="G17" s="272"/>
      <c r="H17" s="272"/>
      <c r="I17" s="270" t="s">
        <v>22</v>
      </c>
      <c r="J17" s="265"/>
      <c r="K17" s="272"/>
      <c r="L17" s="39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</row>
    <row r="18" spans="1:31" s="184" customFormat="1" ht="6.95" customHeight="1" x14ac:dyDescent="0.2">
      <c r="A18" s="272"/>
      <c r="B18" s="187"/>
      <c r="C18" s="272"/>
      <c r="D18" s="272"/>
      <c r="E18" s="272"/>
      <c r="F18" s="272"/>
      <c r="G18" s="272"/>
      <c r="H18" s="272"/>
      <c r="I18" s="272"/>
      <c r="J18" s="272"/>
      <c r="K18" s="272"/>
      <c r="L18" s="39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  <c r="AC18" s="272"/>
      <c r="AD18" s="272"/>
      <c r="AE18" s="272"/>
    </row>
    <row r="19" spans="1:31" s="184" customFormat="1" ht="12" customHeight="1" x14ac:dyDescent="0.2">
      <c r="A19" s="272"/>
      <c r="B19" s="187"/>
      <c r="C19" s="272"/>
      <c r="D19" s="270" t="s">
        <v>23</v>
      </c>
      <c r="E19" s="272"/>
      <c r="F19" s="272"/>
      <c r="G19" s="272"/>
      <c r="H19" s="272"/>
      <c r="I19" s="270" t="s">
        <v>20</v>
      </c>
      <c r="J19" s="265"/>
      <c r="K19" s="272"/>
      <c r="L19" s="39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</row>
    <row r="20" spans="1:31" s="184" customFormat="1" ht="18" customHeight="1" x14ac:dyDescent="0.2">
      <c r="A20" s="272"/>
      <c r="B20" s="187"/>
      <c r="C20" s="272"/>
      <c r="D20" s="272"/>
      <c r="E20" s="595"/>
      <c r="F20" s="595"/>
      <c r="G20" s="595"/>
      <c r="H20" s="595"/>
      <c r="I20" s="270" t="s">
        <v>22</v>
      </c>
      <c r="J20" s="265"/>
      <c r="K20" s="272"/>
      <c r="L20" s="39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  <c r="AC20" s="272"/>
      <c r="AD20" s="272"/>
      <c r="AE20" s="272"/>
    </row>
    <row r="21" spans="1:31" s="184" customFormat="1" ht="6.95" customHeight="1" x14ac:dyDescent="0.2">
      <c r="A21" s="272"/>
      <c r="B21" s="187"/>
      <c r="C21" s="272"/>
      <c r="D21" s="272"/>
      <c r="E21" s="272"/>
      <c r="F21" s="272"/>
      <c r="G21" s="272"/>
      <c r="H21" s="272"/>
      <c r="I21" s="272"/>
      <c r="J21" s="272"/>
      <c r="K21" s="272"/>
      <c r="L21" s="39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  <c r="AC21" s="272"/>
      <c r="AD21" s="272"/>
      <c r="AE21" s="272"/>
    </row>
    <row r="22" spans="1:31" s="184" customFormat="1" ht="12" customHeight="1" x14ac:dyDescent="0.2">
      <c r="A22" s="272"/>
      <c r="B22" s="187"/>
      <c r="C22" s="272"/>
      <c r="D22" s="270" t="s">
        <v>24</v>
      </c>
      <c r="E22" s="272"/>
      <c r="F22" s="272"/>
      <c r="G22" s="272"/>
      <c r="H22" s="272"/>
      <c r="I22" s="270" t="s">
        <v>20</v>
      </c>
      <c r="J22" s="265"/>
      <c r="K22" s="272"/>
      <c r="L22" s="39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2"/>
    </row>
    <row r="23" spans="1:31" s="184" customFormat="1" ht="18" customHeight="1" x14ac:dyDescent="0.2">
      <c r="A23" s="272"/>
      <c r="B23" s="187"/>
      <c r="C23" s="272"/>
      <c r="D23" s="272"/>
      <c r="E23" s="265" t="str">
        <f>'01.1.8 - Elektroinštaláci...'!E25</f>
        <v>Ing. arch. Rudolf Melčak, SKA</v>
      </c>
      <c r="F23" s="272"/>
      <c r="G23" s="272"/>
      <c r="H23" s="272"/>
      <c r="I23" s="270" t="s">
        <v>22</v>
      </c>
      <c r="J23" s="265"/>
      <c r="K23" s="272"/>
      <c r="L23" s="39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</row>
    <row r="24" spans="1:31" s="184" customFormat="1" ht="6.95" customHeight="1" x14ac:dyDescent="0.2">
      <c r="A24" s="272"/>
      <c r="B24" s="187"/>
      <c r="C24" s="272"/>
      <c r="D24" s="272"/>
      <c r="E24" s="272"/>
      <c r="F24" s="272"/>
      <c r="G24" s="272"/>
      <c r="H24" s="272"/>
      <c r="I24" s="272"/>
      <c r="J24" s="272"/>
      <c r="K24" s="272"/>
      <c r="L24" s="39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  <c r="AC24" s="272"/>
      <c r="AD24" s="272"/>
      <c r="AE24" s="272"/>
    </row>
    <row r="25" spans="1:31" s="184" customFormat="1" ht="12" customHeight="1" x14ac:dyDescent="0.2">
      <c r="A25" s="272"/>
      <c r="B25" s="187"/>
      <c r="C25" s="272"/>
      <c r="D25" s="270" t="s">
        <v>27</v>
      </c>
      <c r="E25" s="272"/>
      <c r="F25" s="272"/>
      <c r="G25" s="272"/>
      <c r="H25" s="272"/>
      <c r="I25" s="270" t="s">
        <v>20</v>
      </c>
      <c r="J25" s="265"/>
      <c r="K25" s="272"/>
      <c r="L25" s="39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  <c r="AC25" s="272"/>
      <c r="AD25" s="272"/>
      <c r="AE25" s="272"/>
    </row>
    <row r="26" spans="1:31" s="184" customFormat="1" ht="18" customHeight="1" x14ac:dyDescent="0.2">
      <c r="A26" s="272"/>
      <c r="B26" s="187"/>
      <c r="C26" s="272"/>
      <c r="D26" s="272"/>
      <c r="E26" s="265" t="str">
        <f>'01.1.8 - Elektroinštaláci...'!E28</f>
        <v>Rosoft s.r.o.</v>
      </c>
      <c r="F26" s="272"/>
      <c r="G26" s="272"/>
      <c r="H26" s="272"/>
      <c r="I26" s="270" t="s">
        <v>22</v>
      </c>
      <c r="J26" s="265"/>
      <c r="K26" s="272"/>
      <c r="L26" s="39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  <c r="AC26" s="272"/>
      <c r="AD26" s="272"/>
      <c r="AE26" s="272"/>
    </row>
    <row r="27" spans="1:31" s="184" customFormat="1" ht="6.95" customHeight="1" x14ac:dyDescent="0.2">
      <c r="A27" s="272"/>
      <c r="B27" s="187"/>
      <c r="C27" s="272"/>
      <c r="D27" s="272"/>
      <c r="E27" s="272"/>
      <c r="F27" s="272"/>
      <c r="G27" s="272"/>
      <c r="H27" s="272"/>
      <c r="I27" s="272"/>
      <c r="J27" s="272"/>
      <c r="K27" s="272"/>
      <c r="L27" s="39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  <c r="AC27" s="272"/>
      <c r="AD27" s="272"/>
      <c r="AE27" s="272"/>
    </row>
    <row r="28" spans="1:31" s="184" customFormat="1" ht="12" customHeight="1" x14ac:dyDescent="0.2">
      <c r="A28" s="272"/>
      <c r="B28" s="187"/>
      <c r="C28" s="272"/>
      <c r="D28" s="270" t="s">
        <v>29</v>
      </c>
      <c r="E28" s="272"/>
      <c r="F28" s="272"/>
      <c r="G28" s="272"/>
      <c r="H28" s="272"/>
      <c r="I28" s="272"/>
      <c r="J28" s="272"/>
      <c r="K28" s="272"/>
      <c r="L28" s="39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  <c r="AC28" s="272"/>
      <c r="AD28" s="272"/>
      <c r="AE28" s="272"/>
    </row>
    <row r="29" spans="1:31" s="8" customFormat="1" ht="16.5" customHeight="1" x14ac:dyDescent="0.2">
      <c r="A29" s="98"/>
      <c r="B29" s="99"/>
      <c r="C29" s="98"/>
      <c r="D29" s="98"/>
      <c r="E29" s="597" t="s">
        <v>1</v>
      </c>
      <c r="F29" s="597"/>
      <c r="G29" s="597"/>
      <c r="H29" s="597"/>
      <c r="I29" s="98"/>
      <c r="J29" s="98"/>
      <c r="K29" s="98"/>
      <c r="L29" s="100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</row>
    <row r="30" spans="1:31" s="184" customFormat="1" ht="6.95" customHeight="1" x14ac:dyDescent="0.2">
      <c r="A30" s="272"/>
      <c r="B30" s="187"/>
      <c r="C30" s="272"/>
      <c r="D30" s="272"/>
      <c r="E30" s="272"/>
      <c r="F30" s="272"/>
      <c r="G30" s="272"/>
      <c r="H30" s="272"/>
      <c r="I30" s="272"/>
      <c r="J30" s="272"/>
      <c r="K30" s="272"/>
      <c r="L30" s="39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  <c r="AC30" s="272"/>
      <c r="AD30" s="272"/>
      <c r="AE30" s="272"/>
    </row>
    <row r="31" spans="1:31" s="184" customFormat="1" ht="6.95" customHeight="1" x14ac:dyDescent="0.2">
      <c r="A31" s="272"/>
      <c r="B31" s="187"/>
      <c r="C31" s="272"/>
      <c r="D31" s="63"/>
      <c r="E31" s="63"/>
      <c r="F31" s="63"/>
      <c r="G31" s="63"/>
      <c r="H31" s="63"/>
      <c r="I31" s="63"/>
      <c r="J31" s="63"/>
      <c r="K31" s="63"/>
      <c r="L31" s="39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  <c r="AC31" s="272"/>
      <c r="AD31" s="272"/>
      <c r="AE31" s="272"/>
    </row>
    <row r="32" spans="1:31" s="184" customFormat="1" ht="14.45" customHeight="1" x14ac:dyDescent="0.2">
      <c r="A32" s="272"/>
      <c r="B32" s="187"/>
      <c r="C32" s="272"/>
      <c r="D32" s="265" t="s">
        <v>139</v>
      </c>
      <c r="E32" s="272"/>
      <c r="F32" s="272"/>
      <c r="G32" s="272"/>
      <c r="H32" s="272"/>
      <c r="I32" s="272"/>
      <c r="J32" s="274"/>
      <c r="K32" s="272"/>
      <c r="L32" s="39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</row>
    <row r="33" spans="1:31" s="184" customFormat="1" ht="14.45" customHeight="1" x14ac:dyDescent="0.2">
      <c r="A33" s="272"/>
      <c r="B33" s="187"/>
      <c r="C33" s="272"/>
      <c r="D33" s="403" t="s">
        <v>2406</v>
      </c>
      <c r="E33" s="272"/>
      <c r="F33" s="272"/>
      <c r="G33" s="272"/>
      <c r="H33" s="272"/>
      <c r="I33" s="272"/>
      <c r="J33" s="274"/>
      <c r="K33" s="272"/>
      <c r="L33" s="39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</row>
    <row r="34" spans="1:31" s="184" customFormat="1" ht="25.35" customHeight="1" x14ac:dyDescent="0.2">
      <c r="A34" s="272"/>
      <c r="B34" s="187"/>
      <c r="C34" s="272"/>
      <c r="D34" s="101" t="s">
        <v>30</v>
      </c>
      <c r="E34" s="272"/>
      <c r="F34" s="272"/>
      <c r="G34" s="272"/>
      <c r="H34" s="272"/>
      <c r="I34" s="272"/>
      <c r="J34" s="262"/>
      <c r="K34" s="272"/>
      <c r="L34" s="39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</row>
    <row r="35" spans="1:31" s="184" customFormat="1" ht="6.95" customHeight="1" x14ac:dyDescent="0.2">
      <c r="A35" s="272"/>
      <c r="B35" s="187"/>
      <c r="C35" s="272"/>
      <c r="D35" s="63"/>
      <c r="E35" s="63"/>
      <c r="F35" s="63"/>
      <c r="G35" s="63"/>
      <c r="H35" s="63"/>
      <c r="I35" s="63"/>
      <c r="J35" s="63"/>
      <c r="K35" s="63"/>
      <c r="L35" s="39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</row>
    <row r="36" spans="1:31" s="184" customFormat="1" ht="14.45" customHeight="1" x14ac:dyDescent="0.2">
      <c r="A36" s="272"/>
      <c r="B36" s="187"/>
      <c r="C36" s="272"/>
      <c r="D36" s="272"/>
      <c r="E36" s="272"/>
      <c r="F36" s="268" t="s">
        <v>32</v>
      </c>
      <c r="G36" s="272"/>
      <c r="H36" s="272"/>
      <c r="I36" s="268" t="s">
        <v>31</v>
      </c>
      <c r="J36" s="268" t="s">
        <v>33</v>
      </c>
      <c r="K36" s="272"/>
      <c r="L36" s="39"/>
      <c r="S36" s="272"/>
      <c r="T36" s="272"/>
      <c r="U36" s="272"/>
      <c r="V36" s="272"/>
      <c r="W36" s="272"/>
      <c r="X36" s="272"/>
      <c r="Y36" s="272"/>
      <c r="Z36" s="272"/>
      <c r="AA36" s="272"/>
      <c r="AB36" s="272"/>
      <c r="AC36" s="272"/>
      <c r="AD36" s="272"/>
      <c r="AE36" s="272"/>
    </row>
    <row r="37" spans="1:31" s="184" customFormat="1" ht="14.45" customHeight="1" x14ac:dyDescent="0.2">
      <c r="A37" s="272"/>
      <c r="B37" s="187"/>
      <c r="C37" s="272"/>
      <c r="D37" s="271" t="s">
        <v>34</v>
      </c>
      <c r="E37" s="32" t="s">
        <v>35</v>
      </c>
      <c r="F37" s="102">
        <f>ROUND((SUM(BE110:BE110) + SUM(BE132:BE204)),  2)</f>
        <v>0</v>
      </c>
      <c r="G37" s="103"/>
      <c r="H37" s="103"/>
      <c r="I37" s="104">
        <v>0.2</v>
      </c>
      <c r="J37" s="102">
        <f>ROUND(((SUM(BE110:BE110) + SUM(BE132:BE204))*I37),  2)</f>
        <v>0</v>
      </c>
      <c r="K37" s="272"/>
      <c r="L37" s="39"/>
      <c r="S37" s="272"/>
      <c r="T37" s="272"/>
      <c r="U37" s="272"/>
      <c r="V37" s="272"/>
      <c r="W37" s="272"/>
      <c r="X37" s="272"/>
      <c r="Y37" s="272"/>
      <c r="Z37" s="272"/>
      <c r="AA37" s="272"/>
      <c r="AB37" s="272"/>
      <c r="AC37" s="272"/>
      <c r="AD37" s="272"/>
      <c r="AE37" s="272"/>
    </row>
    <row r="38" spans="1:31" s="184" customFormat="1" ht="14.45" customHeight="1" x14ac:dyDescent="0.2">
      <c r="A38" s="272"/>
      <c r="B38" s="187"/>
      <c r="C38" s="272"/>
      <c r="D38" s="272"/>
      <c r="E38" s="32" t="s">
        <v>36</v>
      </c>
      <c r="F38" s="105"/>
      <c r="G38" s="272"/>
      <c r="H38" s="272"/>
      <c r="I38" s="106">
        <v>0.23</v>
      </c>
      <c r="J38" s="105"/>
      <c r="K38" s="272"/>
      <c r="L38" s="39"/>
      <c r="S38" s="272"/>
      <c r="T38" s="272"/>
      <c r="U38" s="272"/>
      <c r="V38" s="272"/>
      <c r="W38" s="272"/>
      <c r="X38" s="272"/>
      <c r="Y38" s="272"/>
      <c r="Z38" s="272"/>
      <c r="AA38" s="272"/>
      <c r="AB38" s="272"/>
      <c r="AC38" s="272"/>
      <c r="AD38" s="272"/>
      <c r="AE38" s="272"/>
    </row>
    <row r="39" spans="1:31" s="184" customFormat="1" ht="14.45" hidden="1" customHeight="1" x14ac:dyDescent="0.2">
      <c r="A39" s="272"/>
      <c r="B39" s="187"/>
      <c r="C39" s="272"/>
      <c r="D39" s="272"/>
      <c r="E39" s="270" t="s">
        <v>37</v>
      </c>
      <c r="F39" s="105">
        <f>ROUND((SUM(BG110:BG110) + SUM(BG132:BG204)),  2)</f>
        <v>0</v>
      </c>
      <c r="G39" s="272"/>
      <c r="H39" s="272"/>
      <c r="I39" s="106">
        <v>0.2</v>
      </c>
      <c r="J39" s="105">
        <f>0</f>
        <v>0</v>
      </c>
      <c r="K39" s="272"/>
      <c r="L39" s="39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</row>
    <row r="40" spans="1:31" s="184" customFormat="1" ht="14.45" hidden="1" customHeight="1" x14ac:dyDescent="0.2">
      <c r="A40" s="272"/>
      <c r="B40" s="187"/>
      <c r="C40" s="272"/>
      <c r="D40" s="272"/>
      <c r="E40" s="270" t="s">
        <v>38</v>
      </c>
      <c r="F40" s="105">
        <f>ROUND((SUM(BH110:BH110) + SUM(BH132:BH204)),  2)</f>
        <v>0</v>
      </c>
      <c r="G40" s="272"/>
      <c r="H40" s="272"/>
      <c r="I40" s="106">
        <v>0.2</v>
      </c>
      <c r="J40" s="105">
        <f>0</f>
        <v>0</v>
      </c>
      <c r="K40" s="272"/>
      <c r="L40" s="39"/>
      <c r="S40" s="272"/>
      <c r="T40" s="272"/>
      <c r="U40" s="272"/>
      <c r="V40" s="272"/>
      <c r="W40" s="272"/>
      <c r="X40" s="272"/>
      <c r="Y40" s="272"/>
      <c r="Z40" s="272"/>
      <c r="AA40" s="272"/>
      <c r="AB40" s="272"/>
      <c r="AC40" s="272"/>
      <c r="AD40" s="272"/>
      <c r="AE40" s="272"/>
    </row>
    <row r="41" spans="1:31" s="184" customFormat="1" ht="14.45" hidden="1" customHeight="1" x14ac:dyDescent="0.2">
      <c r="A41" s="272"/>
      <c r="B41" s="187"/>
      <c r="C41" s="272"/>
      <c r="D41" s="272"/>
      <c r="E41" s="32" t="s">
        <v>39</v>
      </c>
      <c r="F41" s="102">
        <f>ROUND((SUM(BI110:BI110) + SUM(BI132:BI204)),  2)</f>
        <v>0</v>
      </c>
      <c r="G41" s="103"/>
      <c r="H41" s="103"/>
      <c r="I41" s="104">
        <v>0</v>
      </c>
      <c r="J41" s="102">
        <f>0</f>
        <v>0</v>
      </c>
      <c r="K41" s="272"/>
      <c r="L41" s="39"/>
      <c r="S41" s="272"/>
      <c r="T41" s="272"/>
      <c r="U41" s="272"/>
      <c r="V41" s="272"/>
      <c r="W41" s="272"/>
      <c r="X41" s="272"/>
      <c r="Y41" s="272"/>
      <c r="Z41" s="272"/>
      <c r="AA41" s="272"/>
      <c r="AB41" s="272"/>
      <c r="AC41" s="272"/>
      <c r="AD41" s="272"/>
      <c r="AE41" s="272"/>
    </row>
    <row r="42" spans="1:31" s="184" customFormat="1" ht="6.95" customHeight="1" x14ac:dyDescent="0.2">
      <c r="A42" s="272"/>
      <c r="B42" s="187"/>
      <c r="C42" s="272"/>
      <c r="D42" s="272"/>
      <c r="E42" s="272"/>
      <c r="F42" s="272"/>
      <c r="G42" s="272"/>
      <c r="H42" s="272"/>
      <c r="I42" s="272"/>
      <c r="J42" s="272"/>
      <c r="K42" s="272"/>
      <c r="L42" s="39"/>
      <c r="S42" s="272"/>
      <c r="T42" s="272"/>
      <c r="U42" s="272"/>
      <c r="V42" s="272"/>
      <c r="W42" s="272"/>
      <c r="X42" s="272"/>
      <c r="Y42" s="272"/>
      <c r="Z42" s="272"/>
      <c r="AA42" s="272"/>
      <c r="AB42" s="272"/>
      <c r="AC42" s="272"/>
      <c r="AD42" s="272"/>
      <c r="AE42" s="272"/>
    </row>
    <row r="43" spans="1:31" s="184" customFormat="1" ht="25.35" customHeight="1" x14ac:dyDescent="0.2">
      <c r="A43" s="272"/>
      <c r="B43" s="187"/>
      <c r="C43" s="107"/>
      <c r="D43" s="108" t="s">
        <v>40</v>
      </c>
      <c r="E43" s="57"/>
      <c r="F43" s="57"/>
      <c r="G43" s="109" t="s">
        <v>41</v>
      </c>
      <c r="H43" s="110" t="s">
        <v>42</v>
      </c>
      <c r="I43" s="57"/>
      <c r="J43" s="111"/>
      <c r="K43" s="112"/>
      <c r="L43" s="39"/>
      <c r="S43" s="272"/>
      <c r="T43" s="272"/>
      <c r="U43" s="272"/>
      <c r="V43" s="272"/>
      <c r="W43" s="272"/>
      <c r="X43" s="272"/>
      <c r="Y43" s="272"/>
      <c r="Z43" s="272"/>
      <c r="AA43" s="272"/>
      <c r="AB43" s="272"/>
      <c r="AC43" s="272"/>
      <c r="AD43" s="272"/>
      <c r="AE43" s="272"/>
    </row>
    <row r="44" spans="1:31" s="184" customFormat="1" ht="14.45" customHeight="1" x14ac:dyDescent="0.2">
      <c r="A44" s="272"/>
      <c r="B44" s="187"/>
      <c r="C44" s="272"/>
      <c r="D44" s="272"/>
      <c r="E44" s="272"/>
      <c r="F44" s="272"/>
      <c r="G44" s="272"/>
      <c r="H44" s="272"/>
      <c r="I44" s="272"/>
      <c r="J44" s="272"/>
      <c r="K44" s="272"/>
      <c r="L44" s="39"/>
      <c r="S44" s="272"/>
      <c r="T44" s="272"/>
      <c r="U44" s="272"/>
      <c r="V44" s="272"/>
      <c r="W44" s="272"/>
      <c r="X44" s="272"/>
      <c r="Y44" s="272"/>
      <c r="Z44" s="272"/>
      <c r="AA44" s="272"/>
      <c r="AB44" s="272"/>
      <c r="AC44" s="272"/>
      <c r="AD44" s="272"/>
      <c r="AE44" s="272"/>
    </row>
    <row r="45" spans="1:31" ht="14.45" customHeight="1" x14ac:dyDescent="0.2">
      <c r="B45" s="17"/>
      <c r="L45" s="17"/>
    </row>
    <row r="46" spans="1:31" ht="14.45" customHeight="1" x14ac:dyDescent="0.2">
      <c r="B46" s="17"/>
      <c r="L46" s="17"/>
    </row>
    <row r="47" spans="1:31" ht="14.45" customHeight="1" x14ac:dyDescent="0.2">
      <c r="B47" s="17"/>
      <c r="L47" s="17"/>
    </row>
    <row r="48" spans="1:31" ht="14.45" customHeight="1" x14ac:dyDescent="0.2">
      <c r="B48" s="17"/>
      <c r="L48" s="17"/>
    </row>
    <row r="49" spans="2:12" ht="14.45" customHeight="1" x14ac:dyDescent="0.2">
      <c r="B49" s="17"/>
      <c r="L49" s="17"/>
    </row>
    <row r="50" spans="2:12" ht="14.45" customHeight="1" x14ac:dyDescent="0.2">
      <c r="B50" s="17"/>
      <c r="L50" s="17"/>
    </row>
    <row r="51" spans="2:12" ht="14.45" customHeight="1" x14ac:dyDescent="0.2">
      <c r="B51" s="17"/>
      <c r="L51" s="17"/>
    </row>
    <row r="52" spans="2:12" ht="14.45" customHeight="1" x14ac:dyDescent="0.2">
      <c r="B52" s="17"/>
      <c r="L52" s="17"/>
    </row>
    <row r="53" spans="2:12" ht="14.45" customHeight="1" x14ac:dyDescent="0.2">
      <c r="B53" s="17"/>
      <c r="L53" s="17"/>
    </row>
    <row r="54" spans="2:12" s="184" customFormat="1" ht="14.45" customHeight="1" x14ac:dyDescent="0.2">
      <c r="B54" s="39"/>
      <c r="D54" s="40" t="s">
        <v>43</v>
      </c>
      <c r="E54" s="41"/>
      <c r="F54" s="41"/>
      <c r="G54" s="40" t="s">
        <v>44</v>
      </c>
      <c r="H54" s="41"/>
      <c r="I54" s="41"/>
      <c r="J54" s="41"/>
      <c r="K54" s="41"/>
      <c r="L54" s="39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x14ac:dyDescent="0.2">
      <c r="B61" s="17"/>
      <c r="L61" s="17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1:31" s="184" customFormat="1" ht="12.75" x14ac:dyDescent="0.2">
      <c r="A65" s="272"/>
      <c r="B65" s="187"/>
      <c r="C65" s="272"/>
      <c r="D65" s="42" t="s">
        <v>45</v>
      </c>
      <c r="E65" s="267"/>
      <c r="F65" s="113" t="s">
        <v>46</v>
      </c>
      <c r="G65" s="42" t="s">
        <v>45</v>
      </c>
      <c r="H65" s="267"/>
      <c r="I65" s="267"/>
      <c r="J65" s="114" t="s">
        <v>46</v>
      </c>
      <c r="K65" s="267"/>
      <c r="L65" s="39"/>
      <c r="S65" s="272"/>
      <c r="T65" s="272"/>
      <c r="U65" s="272"/>
      <c r="V65" s="272"/>
      <c r="W65" s="272"/>
      <c r="X65" s="272"/>
      <c r="Y65" s="272"/>
      <c r="Z65" s="272"/>
      <c r="AA65" s="272"/>
      <c r="AB65" s="272"/>
      <c r="AC65" s="272"/>
      <c r="AD65" s="272"/>
      <c r="AE65" s="272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s="184" customFormat="1" ht="12.75" x14ac:dyDescent="0.2">
      <c r="A69" s="272"/>
      <c r="B69" s="187"/>
      <c r="C69" s="272"/>
      <c r="D69" s="40" t="s">
        <v>47</v>
      </c>
      <c r="E69" s="43"/>
      <c r="F69" s="43"/>
      <c r="G69" s="40" t="s">
        <v>48</v>
      </c>
      <c r="H69" s="43"/>
      <c r="I69" s="43"/>
      <c r="J69" s="43"/>
      <c r="K69" s="43"/>
      <c r="L69" s="39"/>
      <c r="S69" s="272"/>
      <c r="T69" s="272"/>
      <c r="U69" s="272"/>
      <c r="V69" s="272"/>
      <c r="W69" s="272"/>
      <c r="X69" s="272"/>
      <c r="Y69" s="272"/>
      <c r="Z69" s="272"/>
      <c r="AA69" s="272"/>
      <c r="AB69" s="272"/>
      <c r="AC69" s="272"/>
      <c r="AD69" s="272"/>
      <c r="AE69" s="272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x14ac:dyDescent="0.2">
      <c r="B76" s="17"/>
      <c r="L76" s="17"/>
    </row>
    <row r="77" spans="1:31" x14ac:dyDescent="0.2">
      <c r="B77" s="17"/>
      <c r="L77" s="17"/>
    </row>
    <row r="78" spans="1:31" x14ac:dyDescent="0.2">
      <c r="B78" s="17"/>
      <c r="L78" s="17"/>
    </row>
    <row r="79" spans="1:31" x14ac:dyDescent="0.2">
      <c r="B79" s="17"/>
      <c r="L79" s="17"/>
    </row>
    <row r="80" spans="1:31" s="184" customFormat="1" ht="12.75" x14ac:dyDescent="0.2">
      <c r="A80" s="272"/>
      <c r="B80" s="187"/>
      <c r="C80" s="272"/>
      <c r="D80" s="42" t="s">
        <v>45</v>
      </c>
      <c r="E80" s="267"/>
      <c r="F80" s="113" t="s">
        <v>46</v>
      </c>
      <c r="G80" s="42" t="s">
        <v>45</v>
      </c>
      <c r="H80" s="267"/>
      <c r="I80" s="267"/>
      <c r="J80" s="114" t="s">
        <v>46</v>
      </c>
      <c r="K80" s="267"/>
      <c r="L80" s="39"/>
      <c r="S80" s="272"/>
      <c r="T80" s="272"/>
      <c r="U80" s="272"/>
      <c r="V80" s="272"/>
      <c r="W80" s="272"/>
      <c r="X80" s="272"/>
      <c r="Y80" s="272"/>
      <c r="Z80" s="272"/>
      <c r="AA80" s="272"/>
      <c r="AB80" s="272"/>
      <c r="AC80" s="272"/>
      <c r="AD80" s="272"/>
      <c r="AE80" s="272"/>
    </row>
    <row r="81" spans="1:31" s="184" customFormat="1" ht="14.45" customHeight="1" x14ac:dyDescent="0.2">
      <c r="A81" s="272"/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9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/>
      <c r="AE81" s="272"/>
    </row>
    <row r="85" spans="1:31" s="184" customFormat="1" ht="6.95" customHeight="1" x14ac:dyDescent="0.2">
      <c r="A85" s="272"/>
      <c r="B85" s="46"/>
      <c r="C85" s="47"/>
      <c r="D85" s="47"/>
      <c r="E85" s="47"/>
      <c r="F85" s="47"/>
      <c r="G85" s="47"/>
      <c r="H85" s="47"/>
      <c r="I85" s="47"/>
      <c r="J85" s="47"/>
      <c r="K85" s="47"/>
      <c r="L85" s="39"/>
      <c r="S85" s="272"/>
      <c r="T85" s="272"/>
      <c r="U85" s="272"/>
      <c r="V85" s="272"/>
      <c r="W85" s="272"/>
      <c r="X85" s="272"/>
      <c r="Y85" s="272"/>
      <c r="Z85" s="272"/>
      <c r="AA85" s="272"/>
      <c r="AB85" s="272"/>
      <c r="AC85" s="272"/>
      <c r="AD85" s="272"/>
      <c r="AE85" s="272"/>
    </row>
    <row r="86" spans="1:31" s="184" customFormat="1" ht="24.95" customHeight="1" x14ac:dyDescent="0.2">
      <c r="A86" s="272"/>
      <c r="B86" s="187"/>
      <c r="C86" s="18" t="s">
        <v>136</v>
      </c>
      <c r="D86" s="272"/>
      <c r="E86" s="272"/>
      <c r="F86" s="272"/>
      <c r="G86" s="272"/>
      <c r="H86" s="272"/>
      <c r="I86" s="272"/>
      <c r="J86" s="272"/>
      <c r="K86" s="272"/>
      <c r="L86" s="39"/>
      <c r="S86" s="272"/>
      <c r="T86" s="272"/>
      <c r="U86" s="272"/>
      <c r="V86" s="272"/>
      <c r="W86" s="272"/>
      <c r="X86" s="272"/>
      <c r="Y86" s="272"/>
      <c r="Z86" s="272"/>
      <c r="AA86" s="272"/>
      <c r="AB86" s="272"/>
      <c r="AC86" s="272"/>
      <c r="AD86" s="272"/>
      <c r="AE86" s="272"/>
    </row>
    <row r="87" spans="1:31" s="184" customFormat="1" ht="6.95" customHeight="1" x14ac:dyDescent="0.2">
      <c r="A87" s="272"/>
      <c r="B87" s="187"/>
      <c r="C87" s="272"/>
      <c r="D87" s="272"/>
      <c r="E87" s="272"/>
      <c r="F87" s="272"/>
      <c r="G87" s="272"/>
      <c r="H87" s="272"/>
      <c r="I87" s="272"/>
      <c r="J87" s="272"/>
      <c r="K87" s="272"/>
      <c r="L87" s="39"/>
      <c r="S87" s="272"/>
      <c r="T87" s="272"/>
      <c r="U87" s="272"/>
      <c r="V87" s="272"/>
      <c r="W87" s="272"/>
      <c r="X87" s="272"/>
      <c r="Y87" s="272"/>
      <c r="Z87" s="272"/>
      <c r="AA87" s="272"/>
      <c r="AB87" s="272"/>
      <c r="AC87" s="272"/>
      <c r="AD87" s="272"/>
      <c r="AE87" s="272"/>
    </row>
    <row r="88" spans="1:31" s="184" customFormat="1" ht="12" customHeight="1" x14ac:dyDescent="0.2">
      <c r="A88" s="272"/>
      <c r="B88" s="187"/>
      <c r="C88" s="270" t="s">
        <v>13</v>
      </c>
      <c r="D88" s="272"/>
      <c r="E88" s="272"/>
      <c r="F88" s="272"/>
      <c r="G88" s="272"/>
      <c r="H88" s="272"/>
      <c r="I88" s="272"/>
      <c r="J88" s="272"/>
      <c r="K88" s="272"/>
      <c r="L88" s="39"/>
      <c r="S88" s="272"/>
      <c r="T88" s="272"/>
      <c r="U88" s="272"/>
      <c r="V88" s="272"/>
      <c r="W88" s="272"/>
      <c r="X88" s="272"/>
      <c r="Y88" s="272"/>
      <c r="Z88" s="272"/>
      <c r="AA88" s="272"/>
      <c r="AB88" s="272"/>
      <c r="AC88" s="272"/>
      <c r="AD88" s="272"/>
      <c r="AE88" s="272"/>
    </row>
    <row r="89" spans="1:31" s="184" customFormat="1" ht="15.75" customHeight="1" x14ac:dyDescent="0.2">
      <c r="A89" s="272"/>
      <c r="B89" s="187"/>
      <c r="C89" s="272"/>
      <c r="D89" s="272"/>
      <c r="E89" s="612" t="str">
        <f>'01.1.8 - Elektroinštaláci...'!E85:H85</f>
        <v>SOŠ PZ Pezinok, rekonštrukcia ubytovne A a B</v>
      </c>
      <c r="F89" s="613"/>
      <c r="G89" s="613"/>
      <c r="H89" s="613"/>
      <c r="I89" s="272"/>
      <c r="J89" s="272"/>
      <c r="K89" s="272"/>
      <c r="L89" s="39"/>
      <c r="S89" s="272"/>
      <c r="T89" s="272"/>
      <c r="U89" s="272"/>
      <c r="V89" s="272"/>
      <c r="W89" s="272"/>
      <c r="X89" s="272"/>
      <c r="Y89" s="272"/>
      <c r="Z89" s="272"/>
      <c r="AA89" s="272"/>
      <c r="AB89" s="272"/>
      <c r="AC89" s="272"/>
      <c r="AD89" s="272"/>
      <c r="AE89" s="272"/>
    </row>
    <row r="90" spans="1:31" s="184" customFormat="1" ht="21" customHeight="1" x14ac:dyDescent="0.2">
      <c r="A90" s="272"/>
      <c r="B90" s="187"/>
      <c r="C90" s="405" t="s">
        <v>130</v>
      </c>
      <c r="D90" s="272"/>
      <c r="E90" s="260"/>
      <c r="F90" s="272"/>
      <c r="G90" s="272"/>
      <c r="H90" s="272"/>
      <c r="I90" s="272"/>
      <c r="J90" s="272"/>
      <c r="K90" s="272"/>
      <c r="L90" s="39"/>
      <c r="S90" s="272"/>
      <c r="T90" s="272"/>
      <c r="U90" s="272"/>
      <c r="V90" s="272"/>
      <c r="W90" s="272"/>
      <c r="X90" s="272"/>
      <c r="Y90" s="272"/>
      <c r="Z90" s="272"/>
      <c r="AA90" s="272"/>
      <c r="AB90" s="272"/>
      <c r="AC90" s="272"/>
      <c r="AD90" s="272"/>
      <c r="AE90" s="272"/>
    </row>
    <row r="91" spans="1:31" s="184" customFormat="1" ht="16.5" customHeight="1" x14ac:dyDescent="0.2">
      <c r="A91" s="272"/>
      <c r="B91" s="187"/>
      <c r="C91" s="272"/>
      <c r="D91" s="272"/>
      <c r="E91" s="612" t="str">
        <f>'01.1.8 - Elektroinštaláci...'!E87:H87</f>
        <v>SO 01 - Rekonštrukcia Ubytovne  B</v>
      </c>
      <c r="F91" s="594"/>
      <c r="G91" s="594"/>
      <c r="H91" s="594"/>
      <c r="I91" s="272"/>
      <c r="J91" s="272"/>
      <c r="K91" s="272"/>
      <c r="L91" s="39"/>
      <c r="S91" s="272"/>
      <c r="T91" s="272"/>
      <c r="U91" s="272"/>
      <c r="V91" s="272"/>
      <c r="W91" s="272"/>
      <c r="X91" s="272"/>
      <c r="Y91" s="272"/>
      <c r="Z91" s="272"/>
      <c r="AA91" s="272"/>
      <c r="AB91" s="272"/>
      <c r="AC91" s="272"/>
      <c r="AD91" s="272"/>
      <c r="AE91" s="272"/>
    </row>
    <row r="92" spans="1:31" s="184" customFormat="1" ht="21" customHeight="1" x14ac:dyDescent="0.2">
      <c r="A92" s="272"/>
      <c r="B92" s="187"/>
      <c r="C92" s="405" t="s">
        <v>132</v>
      </c>
      <c r="D92" s="272"/>
      <c r="E92" s="260"/>
      <c r="F92" s="272"/>
      <c r="G92" s="272"/>
      <c r="H92" s="272"/>
      <c r="I92" s="272"/>
      <c r="J92" s="272"/>
      <c r="K92" s="272"/>
      <c r="L92" s="39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</row>
    <row r="93" spans="1:31" s="184" customFormat="1" ht="16.5" customHeight="1" x14ac:dyDescent="0.2">
      <c r="A93" s="272"/>
      <c r="B93" s="187"/>
      <c r="C93" s="272"/>
      <c r="D93" s="272"/>
      <c r="E93" s="583" t="str">
        <f>E11</f>
        <v>01.1.9 - Vsakovacie zariadenie VS1</v>
      </c>
      <c r="F93" s="615"/>
      <c r="G93" s="615"/>
      <c r="H93" s="615"/>
      <c r="I93" s="272"/>
      <c r="J93" s="272"/>
      <c r="K93" s="272"/>
      <c r="L93" s="39"/>
      <c r="S93" s="272"/>
      <c r="T93" s="272"/>
      <c r="U93" s="272"/>
      <c r="V93" s="272"/>
      <c r="W93" s="272"/>
      <c r="X93" s="272"/>
      <c r="Y93" s="272"/>
      <c r="Z93" s="272"/>
      <c r="AA93" s="272"/>
      <c r="AB93" s="272"/>
      <c r="AC93" s="272"/>
      <c r="AD93" s="272"/>
      <c r="AE93" s="272"/>
    </row>
    <row r="94" spans="1:31" s="184" customFormat="1" ht="6.95" customHeight="1" x14ac:dyDescent="0.2">
      <c r="A94" s="272"/>
      <c r="B94" s="187"/>
      <c r="C94" s="272"/>
      <c r="D94" s="272"/>
      <c r="E94" s="272"/>
      <c r="F94" s="272"/>
      <c r="G94" s="272"/>
      <c r="H94" s="272"/>
      <c r="I94" s="272"/>
      <c r="J94" s="272"/>
      <c r="K94" s="272"/>
      <c r="L94" s="39"/>
      <c r="S94" s="272"/>
      <c r="T94" s="272"/>
      <c r="U94" s="272"/>
      <c r="V94" s="272"/>
      <c r="W94" s="272"/>
      <c r="X94" s="272"/>
      <c r="Y94" s="272"/>
      <c r="Z94" s="272"/>
      <c r="AA94" s="272"/>
      <c r="AB94" s="272"/>
      <c r="AC94" s="272"/>
      <c r="AD94" s="272"/>
      <c r="AE94" s="272"/>
    </row>
    <row r="95" spans="1:31" s="184" customFormat="1" ht="12" customHeight="1" x14ac:dyDescent="0.2">
      <c r="A95" s="272"/>
      <c r="B95" s="187"/>
      <c r="C95" s="270" t="s">
        <v>16</v>
      </c>
      <c r="D95" s="272"/>
      <c r="E95" s="272"/>
      <c r="F95" s="265" t="str">
        <f>F14</f>
        <v xml:space="preserve"> </v>
      </c>
      <c r="G95" s="272"/>
      <c r="H95" s="272"/>
      <c r="I95" s="270" t="s">
        <v>18</v>
      </c>
      <c r="J95" s="406" t="str">
        <f>IF(J14="","",J14)</f>
        <v/>
      </c>
      <c r="K95" s="272"/>
      <c r="L95" s="39"/>
      <c r="S95" s="272"/>
      <c r="T95" s="272"/>
      <c r="U95" s="272"/>
      <c r="V95" s="272"/>
      <c r="W95" s="272"/>
      <c r="X95" s="272"/>
      <c r="Y95" s="272"/>
      <c r="Z95" s="272"/>
      <c r="AA95" s="272"/>
      <c r="AB95" s="272"/>
      <c r="AC95" s="272"/>
      <c r="AD95" s="272"/>
      <c r="AE95" s="272"/>
    </row>
    <row r="96" spans="1:31" s="184" customFormat="1" ht="6.95" customHeight="1" x14ac:dyDescent="0.2">
      <c r="A96" s="272"/>
      <c r="B96" s="187"/>
      <c r="C96" s="272"/>
      <c r="D96" s="272"/>
      <c r="E96" s="272"/>
      <c r="F96" s="272"/>
      <c r="G96" s="272"/>
      <c r="H96" s="272"/>
      <c r="I96" s="272"/>
      <c r="J96" s="272"/>
      <c r="K96" s="272"/>
      <c r="L96" s="39"/>
      <c r="S96" s="272"/>
      <c r="T96" s="272"/>
      <c r="U96" s="272"/>
      <c r="V96" s="272"/>
      <c r="W96" s="272"/>
      <c r="X96" s="272"/>
      <c r="Y96" s="272"/>
      <c r="Z96" s="272"/>
      <c r="AA96" s="272"/>
      <c r="AB96" s="272"/>
      <c r="AC96" s="272"/>
      <c r="AD96" s="272"/>
      <c r="AE96" s="272"/>
    </row>
    <row r="97" spans="1:47" s="184" customFormat="1" ht="23.25" customHeight="1" x14ac:dyDescent="0.2">
      <c r="A97" s="272"/>
      <c r="B97" s="187"/>
      <c r="C97" s="270" t="s">
        <v>19</v>
      </c>
      <c r="D97" s="272"/>
      <c r="E97" s="272"/>
      <c r="F97" s="265"/>
      <c r="G97" s="272"/>
      <c r="H97" s="272"/>
      <c r="I97" s="270" t="s">
        <v>24</v>
      </c>
      <c r="J97" s="266" t="str">
        <f>E23</f>
        <v>Ing. arch. Rudolf Melčak, SKA</v>
      </c>
      <c r="K97" s="272"/>
      <c r="L97" s="39"/>
      <c r="S97" s="272"/>
      <c r="T97" s="272"/>
      <c r="U97" s="272"/>
      <c r="V97" s="272"/>
      <c r="W97" s="272"/>
      <c r="X97" s="272"/>
      <c r="Y97" s="272"/>
      <c r="Z97" s="272"/>
      <c r="AA97" s="272"/>
      <c r="AB97" s="272"/>
      <c r="AC97" s="272"/>
      <c r="AD97" s="272"/>
      <c r="AE97" s="272"/>
    </row>
    <row r="98" spans="1:47" s="184" customFormat="1" ht="15.2" customHeight="1" x14ac:dyDescent="0.2">
      <c r="A98" s="272"/>
      <c r="B98" s="187"/>
      <c r="C98" s="270" t="s">
        <v>23</v>
      </c>
      <c r="D98" s="272"/>
      <c r="E98" s="272"/>
      <c r="F98" s="265" t="str">
        <f>IF(E20="","",E20)</f>
        <v/>
      </c>
      <c r="G98" s="272"/>
      <c r="H98" s="272"/>
      <c r="I98" s="270" t="s">
        <v>27</v>
      </c>
      <c r="J98" s="266" t="str">
        <f>E26</f>
        <v>Rosoft s.r.o.</v>
      </c>
      <c r="K98" s="272"/>
      <c r="L98" s="39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</row>
    <row r="99" spans="1:47" s="184" customFormat="1" ht="10.35" customHeight="1" x14ac:dyDescent="0.2">
      <c r="A99" s="272"/>
      <c r="B99" s="187"/>
      <c r="C99" s="272"/>
      <c r="D99" s="272"/>
      <c r="E99" s="272"/>
      <c r="F99" s="272"/>
      <c r="G99" s="272"/>
      <c r="H99" s="272"/>
      <c r="I99" s="272"/>
      <c r="J99" s="272"/>
      <c r="K99" s="272"/>
      <c r="L99" s="39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</row>
    <row r="100" spans="1:47" s="184" customFormat="1" ht="29.25" customHeight="1" x14ac:dyDescent="0.2">
      <c r="A100" s="272"/>
      <c r="B100" s="187"/>
      <c r="C100" s="115" t="s">
        <v>137</v>
      </c>
      <c r="D100" s="107"/>
      <c r="E100" s="107"/>
      <c r="F100" s="107"/>
      <c r="G100" s="107"/>
      <c r="H100" s="107"/>
      <c r="I100" s="107"/>
      <c r="J100" s="116" t="s">
        <v>138</v>
      </c>
      <c r="K100" s="107"/>
      <c r="L100" s="39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</row>
    <row r="101" spans="1:47" s="184" customFormat="1" ht="10.35" customHeight="1" x14ac:dyDescent="0.2">
      <c r="A101" s="272"/>
      <c r="B101" s="187"/>
      <c r="C101" s="272"/>
      <c r="D101" s="272"/>
      <c r="E101" s="272"/>
      <c r="F101" s="272"/>
      <c r="G101" s="272"/>
      <c r="H101" s="272"/>
      <c r="I101" s="272"/>
      <c r="J101" s="272"/>
      <c r="K101" s="272"/>
      <c r="L101" s="39"/>
      <c r="S101" s="272"/>
      <c r="T101" s="272"/>
      <c r="U101" s="272"/>
      <c r="V101" s="272"/>
      <c r="W101" s="272"/>
      <c r="X101" s="272"/>
      <c r="Y101" s="272"/>
      <c r="Z101" s="272"/>
      <c r="AA101" s="272"/>
      <c r="AB101" s="272"/>
      <c r="AC101" s="272"/>
      <c r="AD101" s="272"/>
      <c r="AE101" s="272"/>
    </row>
    <row r="102" spans="1:47" s="184" customFormat="1" ht="22.9" customHeight="1" x14ac:dyDescent="0.2">
      <c r="A102" s="272"/>
      <c r="B102" s="187"/>
      <c r="C102" s="117" t="s">
        <v>2407</v>
      </c>
      <c r="D102" s="272"/>
      <c r="E102" s="272"/>
      <c r="F102" s="272"/>
      <c r="G102" s="272"/>
      <c r="H102" s="272"/>
      <c r="I102" s="272"/>
      <c r="J102" s="262"/>
      <c r="K102" s="272"/>
      <c r="L102" s="39"/>
      <c r="S102" s="272"/>
      <c r="T102" s="272"/>
      <c r="U102" s="272"/>
      <c r="V102" s="272"/>
      <c r="W102" s="272"/>
      <c r="X102" s="272"/>
      <c r="Y102" s="272"/>
      <c r="Z102" s="272"/>
      <c r="AA102" s="272"/>
      <c r="AB102" s="272"/>
      <c r="AC102" s="272"/>
      <c r="AD102" s="272"/>
      <c r="AE102" s="272"/>
      <c r="AU102" s="185"/>
    </row>
    <row r="103" spans="1:47" s="9" customFormat="1" ht="24.95" customHeight="1" x14ac:dyDescent="0.2">
      <c r="B103" s="118"/>
      <c r="D103" s="119" t="s">
        <v>141</v>
      </c>
      <c r="E103" s="120"/>
      <c r="F103" s="120"/>
      <c r="G103" s="120"/>
      <c r="H103" s="120"/>
      <c r="I103" s="120"/>
      <c r="J103" s="121"/>
      <c r="L103" s="118"/>
    </row>
    <row r="104" spans="1:47" s="261" customFormat="1" ht="19.899999999999999" customHeight="1" x14ac:dyDescent="0.2">
      <c r="B104" s="122"/>
      <c r="D104" s="123" t="s">
        <v>768</v>
      </c>
      <c r="E104" s="124"/>
      <c r="F104" s="124"/>
      <c r="G104" s="124"/>
      <c r="H104" s="124"/>
      <c r="I104" s="124"/>
      <c r="J104" s="125"/>
      <c r="L104" s="122"/>
    </row>
    <row r="105" spans="1:47" s="261" customFormat="1" ht="19.899999999999999" customHeight="1" x14ac:dyDescent="0.2">
      <c r="B105" s="122"/>
      <c r="D105" s="123" t="s">
        <v>769</v>
      </c>
      <c r="E105" s="124"/>
      <c r="F105" s="124"/>
      <c r="G105" s="124"/>
      <c r="H105" s="124"/>
      <c r="I105" s="124"/>
      <c r="J105" s="125"/>
      <c r="L105" s="122"/>
    </row>
    <row r="106" spans="1:47" s="261" customFormat="1" ht="19.899999999999999" customHeight="1" x14ac:dyDescent="0.2">
      <c r="B106" s="122"/>
      <c r="D106" s="123" t="s">
        <v>770</v>
      </c>
      <c r="E106" s="124"/>
      <c r="F106" s="124"/>
      <c r="G106" s="124"/>
      <c r="H106" s="124"/>
      <c r="I106" s="124"/>
      <c r="J106" s="125"/>
      <c r="L106" s="122"/>
    </row>
    <row r="107" spans="1:47" s="261" customFormat="1" ht="19.899999999999999" customHeight="1" x14ac:dyDescent="0.2">
      <c r="B107" s="122"/>
      <c r="D107" s="123" t="s">
        <v>1197</v>
      </c>
      <c r="E107" s="124"/>
      <c r="F107" s="124"/>
      <c r="G107" s="124"/>
      <c r="H107" s="124"/>
      <c r="I107" s="124"/>
      <c r="J107" s="125"/>
      <c r="L107" s="122"/>
    </row>
    <row r="108" spans="1:47" s="261" customFormat="1" ht="19.899999999999999" customHeight="1" x14ac:dyDescent="0.2">
      <c r="B108" s="122"/>
      <c r="D108" s="123" t="s">
        <v>145</v>
      </c>
      <c r="E108" s="124"/>
      <c r="F108" s="124"/>
      <c r="G108" s="124"/>
      <c r="H108" s="124"/>
      <c r="I108" s="124"/>
      <c r="J108" s="125"/>
      <c r="L108" s="122"/>
    </row>
    <row r="109" spans="1:47" s="184" customFormat="1" ht="6.75" customHeight="1" x14ac:dyDescent="0.2">
      <c r="A109" s="272"/>
      <c r="B109" s="187"/>
      <c r="C109" s="272"/>
      <c r="D109" s="272"/>
      <c r="E109" s="272"/>
      <c r="F109" s="272"/>
      <c r="G109" s="272"/>
      <c r="H109" s="272"/>
      <c r="I109" s="272"/>
      <c r="J109" s="272"/>
      <c r="K109" s="272"/>
      <c r="L109" s="39"/>
      <c r="S109" s="272"/>
      <c r="T109" s="272"/>
      <c r="U109" s="272"/>
      <c r="V109" s="272"/>
      <c r="W109" s="272"/>
      <c r="X109" s="272"/>
      <c r="Y109" s="272"/>
      <c r="Z109" s="272"/>
      <c r="AA109" s="272"/>
      <c r="AB109" s="272"/>
      <c r="AC109" s="272"/>
      <c r="AD109" s="272"/>
      <c r="AE109" s="272"/>
    </row>
    <row r="110" spans="1:47" s="184" customFormat="1" ht="11.25" customHeight="1" x14ac:dyDescent="0.2">
      <c r="A110" s="272"/>
      <c r="B110" s="187"/>
      <c r="C110" s="272"/>
      <c r="D110" s="272"/>
      <c r="E110" s="272"/>
      <c r="F110" s="272"/>
      <c r="G110" s="272"/>
      <c r="H110" s="272"/>
      <c r="I110" s="272"/>
      <c r="J110" s="272"/>
      <c r="K110" s="272"/>
      <c r="L110" s="39"/>
      <c r="S110" s="272"/>
      <c r="T110" s="272"/>
      <c r="U110" s="272"/>
      <c r="V110" s="272"/>
      <c r="W110" s="272"/>
      <c r="X110" s="272"/>
      <c r="Y110" s="272"/>
      <c r="Z110" s="272"/>
      <c r="AA110" s="272"/>
      <c r="AB110" s="272"/>
      <c r="AC110" s="272"/>
      <c r="AD110" s="272"/>
      <c r="AE110" s="272"/>
    </row>
    <row r="111" spans="1:47" s="184" customFormat="1" ht="29.25" customHeight="1" x14ac:dyDescent="0.2">
      <c r="A111" s="272"/>
      <c r="B111" s="187"/>
      <c r="C111" s="404" t="s">
        <v>2405</v>
      </c>
      <c r="D111" s="107"/>
      <c r="E111" s="107"/>
      <c r="F111" s="107"/>
      <c r="G111" s="107"/>
      <c r="H111" s="107"/>
      <c r="I111" s="107"/>
      <c r="J111" s="407"/>
      <c r="K111" s="107"/>
      <c r="L111" s="39"/>
      <c r="S111" s="272"/>
      <c r="T111" s="272"/>
      <c r="U111" s="272"/>
      <c r="V111" s="272"/>
      <c r="W111" s="272"/>
      <c r="X111" s="272"/>
      <c r="Y111" s="272"/>
      <c r="Z111" s="272"/>
      <c r="AA111" s="272"/>
      <c r="AB111" s="272"/>
      <c r="AC111" s="272"/>
      <c r="AD111" s="272"/>
      <c r="AE111" s="272"/>
    </row>
    <row r="112" spans="1:47" s="184" customFormat="1" ht="6.95" customHeight="1" x14ac:dyDescent="0.2">
      <c r="A112" s="272"/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9"/>
      <c r="S112" s="272"/>
      <c r="T112" s="272"/>
      <c r="U112" s="272"/>
      <c r="V112" s="272"/>
      <c r="W112" s="272"/>
      <c r="X112" s="272"/>
      <c r="Y112" s="272"/>
      <c r="Z112" s="272"/>
      <c r="AA112" s="272"/>
      <c r="AB112" s="272"/>
      <c r="AC112" s="272"/>
      <c r="AD112" s="272"/>
      <c r="AE112" s="272"/>
    </row>
    <row r="116" spans="1:31" s="184" customFormat="1" ht="6.95" customHeight="1" x14ac:dyDescent="0.2">
      <c r="A116" s="272"/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9"/>
      <c r="S116" s="272"/>
      <c r="T116" s="272"/>
      <c r="U116" s="272"/>
      <c r="V116" s="272"/>
      <c r="W116" s="272"/>
      <c r="X116" s="272"/>
      <c r="Y116" s="272"/>
      <c r="Z116" s="272"/>
      <c r="AA116" s="272"/>
      <c r="AB116" s="272"/>
      <c r="AC116" s="272"/>
      <c r="AD116" s="272"/>
      <c r="AE116" s="272"/>
    </row>
    <row r="117" spans="1:31" s="184" customFormat="1" ht="24.95" customHeight="1" x14ac:dyDescent="0.2">
      <c r="A117" s="272"/>
      <c r="B117" s="187"/>
      <c r="C117" s="18" t="s">
        <v>146</v>
      </c>
      <c r="D117" s="272"/>
      <c r="E117" s="272"/>
      <c r="F117" s="272"/>
      <c r="G117" s="272"/>
      <c r="H117" s="272"/>
      <c r="I117" s="272"/>
      <c r="J117" s="272"/>
      <c r="K117" s="272"/>
      <c r="L117" s="39"/>
      <c r="S117" s="272"/>
      <c r="T117" s="272"/>
      <c r="U117" s="272"/>
      <c r="V117" s="272"/>
      <c r="W117" s="272"/>
      <c r="X117" s="272"/>
      <c r="Y117" s="272"/>
      <c r="Z117" s="272"/>
      <c r="AA117" s="272"/>
      <c r="AB117" s="272"/>
      <c r="AC117" s="272"/>
      <c r="AD117" s="272"/>
      <c r="AE117" s="272"/>
    </row>
    <row r="118" spans="1:31" s="184" customFormat="1" ht="6.95" customHeight="1" x14ac:dyDescent="0.2">
      <c r="A118" s="272"/>
      <c r="B118" s="187"/>
      <c r="C118" s="272"/>
      <c r="D118" s="272"/>
      <c r="E118" s="272"/>
      <c r="F118" s="272"/>
      <c r="G118" s="272"/>
      <c r="H118" s="272"/>
      <c r="I118" s="272"/>
      <c r="J118" s="272"/>
      <c r="K118" s="272"/>
      <c r="L118" s="39"/>
      <c r="S118" s="272"/>
      <c r="T118" s="272"/>
      <c r="U118" s="272"/>
      <c r="V118" s="272"/>
      <c r="W118" s="272"/>
      <c r="X118" s="272"/>
      <c r="Y118" s="272"/>
      <c r="Z118" s="272"/>
      <c r="AA118" s="272"/>
      <c r="AB118" s="272"/>
      <c r="AC118" s="272"/>
      <c r="AD118" s="272"/>
      <c r="AE118" s="272"/>
    </row>
    <row r="119" spans="1:31" s="184" customFormat="1" ht="12" customHeight="1" x14ac:dyDescent="0.2">
      <c r="A119" s="272"/>
      <c r="B119" s="187"/>
      <c r="C119" s="270" t="s">
        <v>13</v>
      </c>
      <c r="D119" s="272"/>
      <c r="E119" s="272"/>
      <c r="F119" s="272"/>
      <c r="G119" s="272"/>
      <c r="H119" s="272"/>
      <c r="I119" s="272"/>
      <c r="J119" s="272"/>
      <c r="K119" s="272"/>
      <c r="L119" s="39"/>
      <c r="S119" s="272"/>
      <c r="T119" s="272"/>
      <c r="U119" s="272"/>
      <c r="V119" s="272"/>
      <c r="W119" s="272"/>
      <c r="X119" s="272"/>
      <c r="Y119" s="272"/>
      <c r="Z119" s="272"/>
      <c r="AA119" s="272"/>
      <c r="AB119" s="272"/>
      <c r="AC119" s="272"/>
      <c r="AD119" s="272"/>
      <c r="AE119" s="272"/>
    </row>
    <row r="120" spans="1:31" s="184" customFormat="1" ht="15.75" customHeight="1" x14ac:dyDescent="0.2">
      <c r="A120" s="272"/>
      <c r="B120" s="187"/>
      <c r="C120" s="272"/>
      <c r="D120" s="272"/>
      <c r="E120" s="612" t="str">
        <f>'01.1.8 - Elektroinštaláci...'!E116:H116</f>
        <v>SOŠ PZ Pezinok, rekonštrukcia ubytovne A a B</v>
      </c>
      <c r="F120" s="613"/>
      <c r="G120" s="613"/>
      <c r="H120" s="613"/>
      <c r="I120" s="272"/>
      <c r="J120" s="272"/>
      <c r="K120" s="272"/>
      <c r="L120" s="39"/>
      <c r="S120" s="272"/>
      <c r="T120" s="272"/>
      <c r="U120" s="272"/>
      <c r="V120" s="272"/>
      <c r="W120" s="272"/>
      <c r="X120" s="272"/>
      <c r="Y120" s="272"/>
      <c r="Z120" s="272"/>
      <c r="AA120" s="272"/>
      <c r="AB120" s="272"/>
      <c r="AC120" s="272"/>
      <c r="AD120" s="272"/>
      <c r="AE120" s="272"/>
    </row>
    <row r="121" spans="1:31" s="184" customFormat="1" ht="21" customHeight="1" x14ac:dyDescent="0.2">
      <c r="A121" s="272"/>
      <c r="B121" s="187"/>
      <c r="C121" s="405" t="s">
        <v>130</v>
      </c>
      <c r="D121" s="272"/>
      <c r="E121" s="272"/>
      <c r="F121" s="272"/>
      <c r="G121" s="272"/>
      <c r="H121" s="272"/>
      <c r="I121" s="272"/>
      <c r="J121" s="272"/>
      <c r="K121" s="272"/>
      <c r="L121" s="39"/>
      <c r="S121" s="272"/>
      <c r="T121" s="272"/>
      <c r="U121" s="272"/>
      <c r="V121" s="272"/>
      <c r="W121" s="272"/>
      <c r="X121" s="272"/>
      <c r="Y121" s="272"/>
      <c r="Z121" s="272"/>
      <c r="AA121" s="272"/>
      <c r="AB121" s="272"/>
      <c r="AC121" s="272"/>
      <c r="AD121" s="272"/>
      <c r="AE121" s="272"/>
    </row>
    <row r="122" spans="1:31" s="184" customFormat="1" ht="13.5" customHeight="1" x14ac:dyDescent="0.2">
      <c r="A122" s="272"/>
      <c r="B122" s="187"/>
      <c r="C122" s="272"/>
      <c r="D122" s="272"/>
      <c r="E122" s="612" t="str">
        <f>'01.1.8 - Elektroinštaláci...'!E118:H118</f>
        <v>SO 01 - Rekonštrukcia Ubytovne  B</v>
      </c>
      <c r="F122" s="594"/>
      <c r="G122" s="594"/>
      <c r="H122" s="594"/>
      <c r="I122" s="272"/>
      <c r="J122" s="272"/>
      <c r="K122" s="272"/>
      <c r="L122" s="39"/>
      <c r="S122" s="272"/>
      <c r="T122" s="272"/>
      <c r="U122" s="272"/>
      <c r="V122" s="272"/>
      <c r="W122" s="272"/>
      <c r="X122" s="272"/>
      <c r="Y122" s="272"/>
      <c r="Z122" s="272"/>
      <c r="AA122" s="272"/>
      <c r="AB122" s="272"/>
      <c r="AC122" s="272"/>
      <c r="AD122" s="272"/>
      <c r="AE122" s="272"/>
    </row>
    <row r="123" spans="1:31" s="184" customFormat="1" ht="20.25" customHeight="1" x14ac:dyDescent="0.2">
      <c r="A123" s="272"/>
      <c r="B123" s="187"/>
      <c r="C123" s="405" t="s">
        <v>132</v>
      </c>
      <c r="D123" s="272"/>
      <c r="E123" s="272"/>
      <c r="F123" s="272"/>
      <c r="G123" s="272"/>
      <c r="H123" s="272"/>
      <c r="I123" s="272"/>
      <c r="J123" s="272"/>
      <c r="K123" s="272"/>
      <c r="L123" s="39"/>
      <c r="S123" s="272"/>
      <c r="T123" s="272"/>
      <c r="U123" s="272"/>
      <c r="V123" s="272"/>
      <c r="W123" s="272"/>
      <c r="X123" s="272"/>
      <c r="Y123" s="272"/>
      <c r="Z123" s="272"/>
      <c r="AA123" s="272"/>
      <c r="AB123" s="272"/>
      <c r="AC123" s="272"/>
      <c r="AD123" s="272"/>
      <c r="AE123" s="272"/>
    </row>
    <row r="124" spans="1:31" s="184" customFormat="1" ht="12.75" customHeight="1" x14ac:dyDescent="0.2">
      <c r="A124" s="272"/>
      <c r="B124" s="187"/>
      <c r="C124" s="272"/>
      <c r="D124" s="272"/>
      <c r="E124" s="583" t="str">
        <f>E11</f>
        <v>01.1.9 - Vsakovacie zariadenie VS1</v>
      </c>
      <c r="F124" s="615"/>
      <c r="G124" s="615"/>
      <c r="H124" s="615"/>
      <c r="I124" s="272"/>
      <c r="J124" s="272"/>
      <c r="K124" s="272"/>
      <c r="L124" s="39"/>
      <c r="S124" s="272"/>
      <c r="T124" s="272"/>
      <c r="U124" s="272"/>
      <c r="V124" s="272"/>
      <c r="W124" s="272"/>
      <c r="X124" s="272"/>
      <c r="Y124" s="272"/>
      <c r="Z124" s="272"/>
      <c r="AA124" s="272"/>
      <c r="AB124" s="272"/>
      <c r="AC124" s="272"/>
      <c r="AD124" s="272"/>
      <c r="AE124" s="272"/>
    </row>
    <row r="125" spans="1:31" s="184" customFormat="1" ht="14.25" customHeight="1" x14ac:dyDescent="0.2">
      <c r="A125" s="272"/>
      <c r="B125" s="187"/>
      <c r="C125" s="272"/>
      <c r="D125" s="272"/>
      <c r="E125" s="272"/>
      <c r="F125" s="272"/>
      <c r="G125" s="272"/>
      <c r="H125" s="272"/>
      <c r="I125" s="272"/>
      <c r="J125" s="272"/>
      <c r="K125" s="272"/>
      <c r="L125" s="39"/>
      <c r="S125" s="272"/>
      <c r="T125" s="272"/>
      <c r="U125" s="272"/>
      <c r="V125" s="272"/>
      <c r="W125" s="272"/>
      <c r="X125" s="272"/>
      <c r="Y125" s="272"/>
      <c r="Z125" s="272"/>
      <c r="AA125" s="272"/>
      <c r="AB125" s="272"/>
      <c r="AC125" s="272"/>
      <c r="AD125" s="272"/>
      <c r="AE125" s="272"/>
    </row>
    <row r="126" spans="1:31" s="184" customFormat="1" ht="12" customHeight="1" x14ac:dyDescent="0.2">
      <c r="A126" s="272"/>
      <c r="B126" s="187"/>
      <c r="C126" s="270" t="s">
        <v>16</v>
      </c>
      <c r="D126" s="272"/>
      <c r="E126" s="272"/>
      <c r="F126" s="265" t="str">
        <f>F14</f>
        <v xml:space="preserve"> </v>
      </c>
      <c r="G126" s="272"/>
      <c r="H126" s="272"/>
      <c r="I126" s="270" t="s">
        <v>18</v>
      </c>
      <c r="J126" s="406" t="str">
        <f>IF(J14="","",J14)</f>
        <v/>
      </c>
      <c r="K126" s="272"/>
      <c r="L126" s="39"/>
      <c r="S126" s="272"/>
      <c r="T126" s="272"/>
      <c r="U126" s="272"/>
      <c r="V126" s="272"/>
      <c r="W126" s="272"/>
      <c r="X126" s="272"/>
      <c r="Y126" s="272"/>
      <c r="Z126" s="272"/>
      <c r="AA126" s="272"/>
      <c r="AB126" s="272"/>
      <c r="AC126" s="272"/>
      <c r="AD126" s="272"/>
      <c r="AE126" s="272"/>
    </row>
    <row r="127" spans="1:31" s="184" customFormat="1" ht="6.95" customHeight="1" x14ac:dyDescent="0.2">
      <c r="A127" s="272"/>
      <c r="B127" s="187"/>
      <c r="C127" s="272"/>
      <c r="D127" s="272"/>
      <c r="E127" s="272"/>
      <c r="F127" s="272"/>
      <c r="G127" s="272"/>
      <c r="H127" s="272"/>
      <c r="I127" s="272"/>
      <c r="J127" s="272"/>
      <c r="K127" s="272"/>
      <c r="L127" s="39"/>
      <c r="S127" s="272"/>
      <c r="T127" s="272"/>
      <c r="U127" s="272"/>
      <c r="V127" s="272"/>
      <c r="W127" s="272"/>
      <c r="X127" s="272"/>
      <c r="Y127" s="272"/>
      <c r="Z127" s="272"/>
      <c r="AA127" s="272"/>
      <c r="AB127" s="272"/>
      <c r="AC127" s="272"/>
      <c r="AD127" s="272"/>
      <c r="AE127" s="272"/>
    </row>
    <row r="128" spans="1:31" s="184" customFormat="1" ht="26.25" customHeight="1" x14ac:dyDescent="0.2">
      <c r="A128" s="272"/>
      <c r="B128" s="187"/>
      <c r="C128" s="270" t="s">
        <v>19</v>
      </c>
      <c r="D128" s="272"/>
      <c r="E128" s="272"/>
      <c r="F128" s="265"/>
      <c r="G128" s="272"/>
      <c r="H128" s="272"/>
      <c r="I128" s="270" t="s">
        <v>24</v>
      </c>
      <c r="J128" s="266" t="str">
        <f>E23</f>
        <v>Ing. arch. Rudolf Melčak, SKA</v>
      </c>
      <c r="K128" s="272"/>
      <c r="L128" s="39"/>
      <c r="S128" s="272"/>
      <c r="T128" s="272"/>
      <c r="U128" s="272"/>
      <c r="V128" s="272"/>
      <c r="W128" s="272"/>
      <c r="X128" s="272"/>
      <c r="Y128" s="272"/>
      <c r="Z128" s="272"/>
      <c r="AA128" s="272"/>
      <c r="AB128" s="272"/>
      <c r="AC128" s="272"/>
      <c r="AD128" s="272"/>
      <c r="AE128" s="272"/>
    </row>
    <row r="129" spans="1:65" s="184" customFormat="1" ht="15.2" customHeight="1" x14ac:dyDescent="0.2">
      <c r="A129" s="272"/>
      <c r="B129" s="187"/>
      <c r="C129" s="270" t="s">
        <v>23</v>
      </c>
      <c r="D129" s="272"/>
      <c r="E129" s="272"/>
      <c r="F129" s="265" t="str">
        <f>IF(E20="","",E20)</f>
        <v/>
      </c>
      <c r="G129" s="272"/>
      <c r="H129" s="272"/>
      <c r="I129" s="270" t="s">
        <v>27</v>
      </c>
      <c r="J129" s="266" t="str">
        <f>E26</f>
        <v>Rosoft s.r.o.</v>
      </c>
      <c r="K129" s="272"/>
      <c r="L129" s="39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  <c r="AE129" s="272"/>
    </row>
    <row r="130" spans="1:65" s="184" customFormat="1" ht="10.35" customHeight="1" x14ac:dyDescent="0.2">
      <c r="A130" s="272"/>
      <c r="B130" s="187"/>
      <c r="C130" s="272"/>
      <c r="D130" s="272"/>
      <c r="E130" s="272"/>
      <c r="F130" s="272"/>
      <c r="G130" s="272"/>
      <c r="H130" s="272"/>
      <c r="I130" s="272"/>
      <c r="J130" s="272"/>
      <c r="K130" s="272"/>
      <c r="L130" s="39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</row>
    <row r="131" spans="1:65" s="11" customFormat="1" ht="29.25" customHeight="1" x14ac:dyDescent="0.2">
      <c r="A131" s="126"/>
      <c r="B131" s="127"/>
      <c r="C131" s="128" t="s">
        <v>147</v>
      </c>
      <c r="D131" s="129" t="s">
        <v>55</v>
      </c>
      <c r="E131" s="129" t="s">
        <v>51</v>
      </c>
      <c r="F131" s="129" t="s">
        <v>52</v>
      </c>
      <c r="G131" s="129" t="s">
        <v>148</v>
      </c>
      <c r="H131" s="129" t="s">
        <v>149</v>
      </c>
      <c r="I131" s="129" t="s">
        <v>150</v>
      </c>
      <c r="J131" s="130" t="s">
        <v>138</v>
      </c>
      <c r="K131" s="131" t="s">
        <v>151</v>
      </c>
      <c r="L131" s="132"/>
      <c r="M131" s="59"/>
      <c r="N131" s="60"/>
      <c r="O131" s="60"/>
      <c r="P131" s="60"/>
      <c r="Q131" s="60"/>
      <c r="R131" s="60"/>
      <c r="S131" s="60"/>
      <c r="T131" s="61"/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</row>
    <row r="132" spans="1:65" s="184" customFormat="1" ht="22.9" customHeight="1" x14ac:dyDescent="0.25">
      <c r="A132" s="272"/>
      <c r="B132" s="187"/>
      <c r="C132" s="66" t="s">
        <v>139</v>
      </c>
      <c r="D132" s="272"/>
      <c r="E132" s="272"/>
      <c r="F132" s="272"/>
      <c r="G132" s="272"/>
      <c r="H132" s="272"/>
      <c r="I132" s="272"/>
      <c r="J132" s="133"/>
      <c r="K132" s="272"/>
      <c r="L132" s="187"/>
      <c r="M132" s="62"/>
      <c r="N132" s="53"/>
      <c r="O132" s="63"/>
      <c r="P132" s="134"/>
      <c r="Q132" s="63"/>
      <c r="R132" s="134"/>
      <c r="S132" s="63"/>
      <c r="T132" s="135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  <c r="AE132" s="272"/>
      <c r="AT132" s="185"/>
      <c r="AU132" s="185"/>
      <c r="BK132" s="136"/>
    </row>
    <row r="133" spans="1:65" s="12" customFormat="1" ht="25.9" customHeight="1" x14ac:dyDescent="0.2">
      <c r="B133" s="137"/>
      <c r="D133" s="138" t="s">
        <v>69</v>
      </c>
      <c r="E133" s="139" t="s">
        <v>158</v>
      </c>
      <c r="F133" s="139" t="s">
        <v>159</v>
      </c>
      <c r="J133" s="140"/>
      <c r="L133" s="137"/>
      <c r="M133" s="141"/>
      <c r="N133" s="142"/>
      <c r="O133" s="142"/>
      <c r="P133" s="143"/>
      <c r="Q133" s="142"/>
      <c r="R133" s="143"/>
      <c r="S133" s="142"/>
      <c r="T133" s="144"/>
      <c r="AR133" s="138"/>
      <c r="AT133" s="145"/>
      <c r="AU133" s="145"/>
      <c r="AY133" s="138"/>
      <c r="BK133" s="146"/>
    </row>
    <row r="134" spans="1:65" s="12" customFormat="1" ht="22.9" customHeight="1" x14ac:dyDescent="0.2">
      <c r="B134" s="137"/>
      <c r="D134" s="138" t="s">
        <v>69</v>
      </c>
      <c r="E134" s="147" t="s">
        <v>77</v>
      </c>
      <c r="F134" s="147" t="s">
        <v>782</v>
      </c>
      <c r="J134" s="390"/>
      <c r="L134" s="137"/>
      <c r="M134" s="141"/>
      <c r="N134" s="142"/>
      <c r="O134" s="142"/>
      <c r="P134" s="143"/>
      <c r="Q134" s="142"/>
      <c r="R134" s="143"/>
      <c r="S134" s="142"/>
      <c r="T134" s="144"/>
      <c r="AR134" s="138"/>
      <c r="AT134" s="145"/>
      <c r="AU134" s="145"/>
      <c r="AY134" s="138"/>
      <c r="BK134" s="146"/>
    </row>
    <row r="135" spans="1:65" s="184" customFormat="1" ht="24.2" customHeight="1" x14ac:dyDescent="0.2">
      <c r="A135" s="272"/>
      <c r="B135" s="188"/>
      <c r="C135" s="189" t="s">
        <v>77</v>
      </c>
      <c r="D135" s="189" t="s">
        <v>162</v>
      </c>
      <c r="E135" s="151" t="s">
        <v>2408</v>
      </c>
      <c r="F135" s="152" t="s">
        <v>2409</v>
      </c>
      <c r="G135" s="153" t="s">
        <v>295</v>
      </c>
      <c r="H135" s="190">
        <v>34</v>
      </c>
      <c r="I135" s="191"/>
      <c r="J135" s="191"/>
      <c r="K135" s="192"/>
      <c r="L135" s="187"/>
      <c r="M135" s="193"/>
      <c r="N135" s="194"/>
      <c r="O135" s="195"/>
      <c r="P135" s="195"/>
      <c r="Q135" s="195"/>
      <c r="R135" s="195"/>
      <c r="S135" s="195"/>
      <c r="T135" s="196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  <c r="AE135" s="272"/>
      <c r="AR135" s="197"/>
      <c r="AT135" s="197"/>
      <c r="AU135" s="197"/>
      <c r="AY135" s="185"/>
      <c r="BE135" s="198"/>
      <c r="BF135" s="198"/>
      <c r="BG135" s="198"/>
      <c r="BH135" s="198"/>
      <c r="BI135" s="198"/>
      <c r="BJ135" s="185"/>
      <c r="BK135" s="198"/>
      <c r="BL135" s="185"/>
      <c r="BM135" s="197"/>
    </row>
    <row r="136" spans="1:65" s="184" customFormat="1" ht="21.75" customHeight="1" x14ac:dyDescent="0.2">
      <c r="A136" s="272"/>
      <c r="B136" s="188"/>
      <c r="C136" s="189" t="s">
        <v>82</v>
      </c>
      <c r="D136" s="189" t="s">
        <v>162</v>
      </c>
      <c r="E136" s="151" t="s">
        <v>2411</v>
      </c>
      <c r="F136" s="152" t="s">
        <v>2412</v>
      </c>
      <c r="G136" s="153" t="s">
        <v>164</v>
      </c>
      <c r="H136" s="190">
        <v>107.676</v>
      </c>
      <c r="I136" s="191"/>
      <c r="J136" s="191"/>
      <c r="K136" s="192"/>
      <c r="L136" s="187"/>
      <c r="M136" s="193"/>
      <c r="N136" s="194"/>
      <c r="O136" s="195"/>
      <c r="P136" s="195"/>
      <c r="Q136" s="195"/>
      <c r="R136" s="195"/>
      <c r="S136" s="195"/>
      <c r="T136" s="196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  <c r="AE136" s="272"/>
      <c r="AR136" s="197"/>
      <c r="AT136" s="197"/>
      <c r="AU136" s="197"/>
      <c r="AY136" s="185"/>
      <c r="BE136" s="198"/>
      <c r="BF136" s="198"/>
      <c r="BG136" s="198"/>
      <c r="BH136" s="198"/>
      <c r="BI136" s="198"/>
      <c r="BJ136" s="185"/>
      <c r="BK136" s="198"/>
      <c r="BL136" s="185"/>
      <c r="BM136" s="197"/>
    </row>
    <row r="137" spans="1:65" s="408" customFormat="1" x14ac:dyDescent="0.2">
      <c r="B137" s="409"/>
      <c r="D137" s="410" t="s">
        <v>2414</v>
      </c>
      <c r="E137" s="411" t="s">
        <v>1</v>
      </c>
      <c r="F137" s="412" t="s">
        <v>2415</v>
      </c>
      <c r="H137" s="413">
        <v>102.276</v>
      </c>
      <c r="L137" s="409"/>
      <c r="M137" s="414"/>
      <c r="N137" s="415"/>
      <c r="O137" s="415"/>
      <c r="P137" s="415"/>
      <c r="Q137" s="415"/>
      <c r="R137" s="415"/>
      <c r="S137" s="415"/>
      <c r="T137" s="416"/>
      <c r="AT137" s="411"/>
      <c r="AU137" s="411"/>
      <c r="AY137" s="411"/>
    </row>
    <row r="138" spans="1:65" s="417" customFormat="1" x14ac:dyDescent="0.2">
      <c r="B138" s="418"/>
      <c r="D138" s="410" t="s">
        <v>2414</v>
      </c>
      <c r="E138" s="419" t="s">
        <v>1</v>
      </c>
      <c r="F138" s="420" t="s">
        <v>2416</v>
      </c>
      <c r="H138" s="421">
        <v>102.276</v>
      </c>
      <c r="L138" s="418"/>
      <c r="M138" s="422"/>
      <c r="N138" s="423"/>
      <c r="O138" s="423"/>
      <c r="P138" s="423"/>
      <c r="Q138" s="423"/>
      <c r="R138" s="423"/>
      <c r="S138" s="423"/>
      <c r="T138" s="424"/>
      <c r="AT138" s="419"/>
      <c r="AU138" s="419"/>
      <c r="AY138" s="419"/>
    </row>
    <row r="139" spans="1:65" s="408" customFormat="1" x14ac:dyDescent="0.2">
      <c r="B139" s="409"/>
      <c r="D139" s="410" t="s">
        <v>2414</v>
      </c>
      <c r="E139" s="411" t="s">
        <v>1</v>
      </c>
      <c r="F139" s="412" t="s">
        <v>2417</v>
      </c>
      <c r="H139" s="413">
        <v>5.4</v>
      </c>
      <c r="L139" s="409"/>
      <c r="M139" s="414"/>
      <c r="N139" s="415"/>
      <c r="O139" s="415"/>
      <c r="P139" s="415"/>
      <c r="Q139" s="415"/>
      <c r="R139" s="415"/>
      <c r="S139" s="415"/>
      <c r="T139" s="416"/>
      <c r="AT139" s="411"/>
      <c r="AU139" s="411"/>
      <c r="AY139" s="411"/>
    </row>
    <row r="140" spans="1:65" s="417" customFormat="1" x14ac:dyDescent="0.2">
      <c r="B140" s="418"/>
      <c r="D140" s="410" t="s">
        <v>2414</v>
      </c>
      <c r="E140" s="419" t="s">
        <v>1</v>
      </c>
      <c r="F140" s="420" t="s">
        <v>2416</v>
      </c>
      <c r="H140" s="421">
        <v>5.4</v>
      </c>
      <c r="L140" s="418"/>
      <c r="M140" s="422"/>
      <c r="N140" s="423"/>
      <c r="O140" s="423"/>
      <c r="P140" s="423"/>
      <c r="Q140" s="423"/>
      <c r="R140" s="423"/>
      <c r="S140" s="423"/>
      <c r="T140" s="424"/>
      <c r="AT140" s="419"/>
      <c r="AU140" s="419"/>
      <c r="AY140" s="419"/>
    </row>
    <row r="141" spans="1:65" s="425" customFormat="1" x14ac:dyDescent="0.2">
      <c r="B141" s="426"/>
      <c r="D141" s="410" t="s">
        <v>2414</v>
      </c>
      <c r="E141" s="427" t="s">
        <v>1</v>
      </c>
      <c r="F141" s="428" t="s">
        <v>2418</v>
      </c>
      <c r="H141" s="429">
        <v>107.676</v>
      </c>
      <c r="L141" s="426"/>
      <c r="M141" s="430"/>
      <c r="N141" s="431"/>
      <c r="O141" s="431"/>
      <c r="P141" s="431"/>
      <c r="Q141" s="431"/>
      <c r="R141" s="431"/>
      <c r="S141" s="431"/>
      <c r="T141" s="432"/>
      <c r="AT141" s="427"/>
      <c r="AU141" s="427"/>
      <c r="AY141" s="427"/>
    </row>
    <row r="142" spans="1:65" s="184" customFormat="1" ht="24.2" customHeight="1" x14ac:dyDescent="0.2">
      <c r="A142" s="272"/>
      <c r="B142" s="188"/>
      <c r="C142" s="189" t="s">
        <v>87</v>
      </c>
      <c r="D142" s="189" t="s">
        <v>162</v>
      </c>
      <c r="E142" s="151" t="s">
        <v>2419</v>
      </c>
      <c r="F142" s="152" t="s">
        <v>2420</v>
      </c>
      <c r="G142" s="153" t="s">
        <v>164</v>
      </c>
      <c r="H142" s="190">
        <v>107.676</v>
      </c>
      <c r="I142" s="191"/>
      <c r="J142" s="191"/>
      <c r="K142" s="192"/>
      <c r="L142" s="187"/>
      <c r="M142" s="193"/>
      <c r="N142" s="194"/>
      <c r="O142" s="195"/>
      <c r="P142" s="195"/>
      <c r="Q142" s="195"/>
      <c r="R142" s="195"/>
      <c r="S142" s="195"/>
      <c r="T142" s="196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  <c r="AE142" s="272"/>
      <c r="AR142" s="197"/>
      <c r="AT142" s="197"/>
      <c r="AU142" s="197"/>
      <c r="AY142" s="185"/>
      <c r="BE142" s="198"/>
      <c r="BF142" s="198"/>
      <c r="BG142" s="198"/>
      <c r="BH142" s="198"/>
      <c r="BI142" s="198"/>
      <c r="BJ142" s="185"/>
      <c r="BK142" s="198"/>
      <c r="BL142" s="185"/>
      <c r="BM142" s="197"/>
    </row>
    <row r="143" spans="1:65" s="184" customFormat="1" ht="21.75" customHeight="1" x14ac:dyDescent="0.2">
      <c r="A143" s="272"/>
      <c r="B143" s="188"/>
      <c r="C143" s="189" t="s">
        <v>118</v>
      </c>
      <c r="D143" s="189" t="s">
        <v>162</v>
      </c>
      <c r="E143" s="151" t="s">
        <v>2422</v>
      </c>
      <c r="F143" s="152" t="s">
        <v>2423</v>
      </c>
      <c r="G143" s="153" t="s">
        <v>164</v>
      </c>
      <c r="H143" s="190">
        <v>70.301000000000002</v>
      </c>
      <c r="I143" s="191"/>
      <c r="J143" s="191"/>
      <c r="K143" s="192"/>
      <c r="L143" s="187"/>
      <c r="M143" s="193"/>
      <c r="N143" s="194"/>
      <c r="O143" s="195"/>
      <c r="P143" s="195"/>
      <c r="Q143" s="195"/>
      <c r="R143" s="195"/>
      <c r="S143" s="195"/>
      <c r="T143" s="196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  <c r="AE143" s="272"/>
      <c r="AR143" s="197"/>
      <c r="AT143" s="197"/>
      <c r="AU143" s="197"/>
      <c r="AY143" s="185"/>
      <c r="BE143" s="198"/>
      <c r="BF143" s="198"/>
      <c r="BG143" s="198"/>
      <c r="BH143" s="198"/>
      <c r="BI143" s="198"/>
      <c r="BJ143" s="185"/>
      <c r="BK143" s="198"/>
      <c r="BL143" s="185"/>
      <c r="BM143" s="197"/>
    </row>
    <row r="144" spans="1:65" s="408" customFormat="1" x14ac:dyDescent="0.2">
      <c r="B144" s="409"/>
      <c r="D144" s="410" t="s">
        <v>2414</v>
      </c>
      <c r="E144" s="411" t="s">
        <v>1</v>
      </c>
      <c r="F144" s="412" t="s">
        <v>2425</v>
      </c>
      <c r="H144" s="413">
        <v>70.301000000000002</v>
      </c>
      <c r="L144" s="409"/>
      <c r="M144" s="414"/>
      <c r="N144" s="415"/>
      <c r="O144" s="415"/>
      <c r="P144" s="415"/>
      <c r="Q144" s="415"/>
      <c r="R144" s="415"/>
      <c r="S144" s="415"/>
      <c r="T144" s="416"/>
      <c r="AT144" s="411"/>
      <c r="AU144" s="411"/>
      <c r="AY144" s="411"/>
    </row>
    <row r="145" spans="1:65" s="425" customFormat="1" x14ac:dyDescent="0.2">
      <c r="B145" s="426"/>
      <c r="D145" s="410" t="s">
        <v>2414</v>
      </c>
      <c r="E145" s="427" t="s">
        <v>1</v>
      </c>
      <c r="F145" s="428" t="s">
        <v>2418</v>
      </c>
      <c r="H145" s="429">
        <v>70.301000000000002</v>
      </c>
      <c r="L145" s="426"/>
      <c r="M145" s="430"/>
      <c r="N145" s="431"/>
      <c r="O145" s="431"/>
      <c r="P145" s="431"/>
      <c r="Q145" s="431"/>
      <c r="R145" s="431"/>
      <c r="S145" s="431"/>
      <c r="T145" s="432"/>
      <c r="AT145" s="427"/>
      <c r="AU145" s="427"/>
      <c r="AY145" s="427"/>
    </row>
    <row r="146" spans="1:65" s="184" customFormat="1" ht="37.9" customHeight="1" x14ac:dyDescent="0.2">
      <c r="A146" s="272"/>
      <c r="B146" s="188"/>
      <c r="C146" s="189" t="s">
        <v>172</v>
      </c>
      <c r="D146" s="189" t="s">
        <v>162</v>
      </c>
      <c r="E146" s="151" t="s">
        <v>2426</v>
      </c>
      <c r="F146" s="152" t="s">
        <v>2427</v>
      </c>
      <c r="G146" s="153" t="s">
        <v>164</v>
      </c>
      <c r="H146" s="190">
        <v>70.301000000000002</v>
      </c>
      <c r="I146" s="191"/>
      <c r="J146" s="191"/>
      <c r="K146" s="192"/>
      <c r="L146" s="187"/>
      <c r="M146" s="193"/>
      <c r="N146" s="194"/>
      <c r="O146" s="195"/>
      <c r="P146" s="195"/>
      <c r="Q146" s="195"/>
      <c r="R146" s="195"/>
      <c r="S146" s="195"/>
      <c r="T146" s="196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R146" s="197"/>
      <c r="AT146" s="197"/>
      <c r="AU146" s="197"/>
      <c r="AY146" s="185"/>
      <c r="BE146" s="198"/>
      <c r="BF146" s="198"/>
      <c r="BG146" s="198"/>
      <c r="BH146" s="198"/>
      <c r="BI146" s="198"/>
      <c r="BJ146" s="185"/>
      <c r="BK146" s="198"/>
      <c r="BL146" s="185"/>
      <c r="BM146" s="197"/>
    </row>
    <row r="147" spans="1:65" s="184" customFormat="1" ht="24.2" customHeight="1" x14ac:dyDescent="0.2">
      <c r="A147" s="272"/>
      <c r="B147" s="188"/>
      <c r="C147" s="189" t="s">
        <v>165</v>
      </c>
      <c r="D147" s="189" t="s">
        <v>162</v>
      </c>
      <c r="E147" s="151" t="s">
        <v>1203</v>
      </c>
      <c r="F147" s="152" t="s">
        <v>1204</v>
      </c>
      <c r="G147" s="153" t="s">
        <v>168</v>
      </c>
      <c r="H147" s="190">
        <v>127.82</v>
      </c>
      <c r="I147" s="191"/>
      <c r="J147" s="191"/>
      <c r="K147" s="192"/>
      <c r="L147" s="187"/>
      <c r="M147" s="193"/>
      <c r="N147" s="194"/>
      <c r="O147" s="195"/>
      <c r="P147" s="195"/>
      <c r="Q147" s="195"/>
      <c r="R147" s="195"/>
      <c r="S147" s="195"/>
      <c r="T147" s="196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R147" s="197"/>
      <c r="AT147" s="197"/>
      <c r="AU147" s="197"/>
      <c r="AY147" s="185"/>
      <c r="BE147" s="198"/>
      <c r="BF147" s="198"/>
      <c r="BG147" s="198"/>
      <c r="BH147" s="198"/>
      <c r="BI147" s="198"/>
      <c r="BJ147" s="185"/>
      <c r="BK147" s="198"/>
      <c r="BL147" s="185"/>
      <c r="BM147" s="197"/>
    </row>
    <row r="148" spans="1:65" s="408" customFormat="1" x14ac:dyDescent="0.2">
      <c r="B148" s="409"/>
      <c r="D148" s="410" t="s">
        <v>2414</v>
      </c>
      <c r="E148" s="411" t="s">
        <v>1</v>
      </c>
      <c r="F148" s="412" t="s">
        <v>2430</v>
      </c>
      <c r="H148" s="413">
        <v>127.82</v>
      </c>
      <c r="L148" s="409"/>
      <c r="M148" s="414"/>
      <c r="N148" s="415"/>
      <c r="O148" s="415"/>
      <c r="P148" s="415"/>
      <c r="Q148" s="415"/>
      <c r="R148" s="415"/>
      <c r="S148" s="415"/>
      <c r="T148" s="416"/>
      <c r="AT148" s="411"/>
      <c r="AU148" s="411"/>
      <c r="AY148" s="411"/>
    </row>
    <row r="149" spans="1:65" s="425" customFormat="1" x14ac:dyDescent="0.2">
      <c r="B149" s="426"/>
      <c r="D149" s="410" t="s">
        <v>2414</v>
      </c>
      <c r="E149" s="427" t="s">
        <v>1</v>
      </c>
      <c r="F149" s="428" t="s">
        <v>2418</v>
      </c>
      <c r="H149" s="429">
        <v>127.82</v>
      </c>
      <c r="L149" s="426"/>
      <c r="M149" s="430"/>
      <c r="N149" s="431"/>
      <c r="O149" s="431"/>
      <c r="P149" s="431"/>
      <c r="Q149" s="431"/>
      <c r="R149" s="431"/>
      <c r="S149" s="431"/>
      <c r="T149" s="432"/>
      <c r="AT149" s="427"/>
      <c r="AU149" s="427"/>
      <c r="AY149" s="427"/>
    </row>
    <row r="150" spans="1:65" s="184" customFormat="1" ht="24.2" customHeight="1" x14ac:dyDescent="0.2">
      <c r="A150" s="272"/>
      <c r="B150" s="188"/>
      <c r="C150" s="189" t="s">
        <v>177</v>
      </c>
      <c r="D150" s="189" t="s">
        <v>162</v>
      </c>
      <c r="E150" s="151" t="s">
        <v>1205</v>
      </c>
      <c r="F150" s="152" t="s">
        <v>1206</v>
      </c>
      <c r="G150" s="153" t="s">
        <v>168</v>
      </c>
      <c r="H150" s="190">
        <v>127.82</v>
      </c>
      <c r="I150" s="191"/>
      <c r="J150" s="191"/>
      <c r="K150" s="192"/>
      <c r="L150" s="187"/>
      <c r="M150" s="193"/>
      <c r="N150" s="194"/>
      <c r="O150" s="195"/>
      <c r="P150" s="195"/>
      <c r="Q150" s="195"/>
      <c r="R150" s="195"/>
      <c r="S150" s="195"/>
      <c r="T150" s="196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  <c r="AE150" s="272"/>
      <c r="AR150" s="197"/>
      <c r="AT150" s="197"/>
      <c r="AU150" s="197"/>
      <c r="AY150" s="185"/>
      <c r="BE150" s="198"/>
      <c r="BF150" s="198"/>
      <c r="BG150" s="198"/>
      <c r="BH150" s="198"/>
      <c r="BI150" s="198"/>
      <c r="BJ150" s="185"/>
      <c r="BK150" s="198"/>
      <c r="BL150" s="185"/>
      <c r="BM150" s="197"/>
    </row>
    <row r="151" spans="1:65" s="184" customFormat="1" ht="33" customHeight="1" x14ac:dyDescent="0.2">
      <c r="A151" s="272"/>
      <c r="B151" s="188"/>
      <c r="C151" s="189" t="s">
        <v>180</v>
      </c>
      <c r="D151" s="189" t="s">
        <v>162</v>
      </c>
      <c r="E151" s="151" t="s">
        <v>2432</v>
      </c>
      <c r="F151" s="152" t="s">
        <v>2433</v>
      </c>
      <c r="G151" s="153" t="s">
        <v>164</v>
      </c>
      <c r="H151" s="190">
        <v>70.361000000000004</v>
      </c>
      <c r="I151" s="191"/>
      <c r="J151" s="191"/>
      <c r="K151" s="192"/>
      <c r="L151" s="187"/>
      <c r="M151" s="193"/>
      <c r="N151" s="194"/>
      <c r="O151" s="195"/>
      <c r="P151" s="195"/>
      <c r="Q151" s="195"/>
      <c r="R151" s="195"/>
      <c r="S151" s="195"/>
      <c r="T151" s="196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  <c r="AE151" s="272"/>
      <c r="AR151" s="197"/>
      <c r="AT151" s="197"/>
      <c r="AU151" s="197"/>
      <c r="AY151" s="185"/>
      <c r="BE151" s="198"/>
      <c r="BF151" s="198"/>
      <c r="BG151" s="198"/>
      <c r="BH151" s="198"/>
      <c r="BI151" s="198"/>
      <c r="BJ151" s="185"/>
      <c r="BK151" s="198"/>
      <c r="BL151" s="185"/>
      <c r="BM151" s="197"/>
    </row>
    <row r="152" spans="1:65" s="408" customFormat="1" x14ac:dyDescent="0.2">
      <c r="B152" s="409"/>
      <c r="D152" s="410" t="s">
        <v>2414</v>
      </c>
      <c r="E152" s="411" t="s">
        <v>1</v>
      </c>
      <c r="F152" s="412" t="s">
        <v>2435</v>
      </c>
      <c r="H152" s="413">
        <v>39.69</v>
      </c>
      <c r="L152" s="409"/>
      <c r="M152" s="414"/>
      <c r="N152" s="415"/>
      <c r="O152" s="415"/>
      <c r="P152" s="415"/>
      <c r="Q152" s="415"/>
      <c r="R152" s="415"/>
      <c r="S152" s="415"/>
      <c r="T152" s="416"/>
      <c r="AT152" s="411"/>
      <c r="AU152" s="411"/>
      <c r="AY152" s="411"/>
    </row>
    <row r="153" spans="1:65" s="408" customFormat="1" x14ac:dyDescent="0.2">
      <c r="B153" s="409"/>
      <c r="D153" s="410" t="s">
        <v>2414</v>
      </c>
      <c r="E153" s="411" t="s">
        <v>1</v>
      </c>
      <c r="F153" s="412" t="s">
        <v>2436</v>
      </c>
      <c r="H153" s="413">
        <v>27.619</v>
      </c>
      <c r="L153" s="409"/>
      <c r="M153" s="414"/>
      <c r="N153" s="415"/>
      <c r="O153" s="415"/>
      <c r="P153" s="415"/>
      <c r="Q153" s="415"/>
      <c r="R153" s="415"/>
      <c r="S153" s="415"/>
      <c r="T153" s="416"/>
      <c r="AT153" s="411"/>
      <c r="AU153" s="411"/>
      <c r="AY153" s="411"/>
    </row>
    <row r="154" spans="1:65" s="417" customFormat="1" x14ac:dyDescent="0.2">
      <c r="B154" s="418"/>
      <c r="D154" s="410" t="s">
        <v>2414</v>
      </c>
      <c r="E154" s="419" t="s">
        <v>1</v>
      </c>
      <c r="F154" s="420" t="s">
        <v>2416</v>
      </c>
      <c r="H154" s="421">
        <v>67.308999999999997</v>
      </c>
      <c r="L154" s="418"/>
      <c r="M154" s="422"/>
      <c r="N154" s="423"/>
      <c r="O154" s="423"/>
      <c r="P154" s="423"/>
      <c r="Q154" s="423"/>
      <c r="R154" s="423"/>
      <c r="S154" s="423"/>
      <c r="T154" s="424"/>
      <c r="AT154" s="419"/>
      <c r="AU154" s="419"/>
      <c r="AY154" s="419"/>
    </row>
    <row r="155" spans="1:65" s="408" customFormat="1" x14ac:dyDescent="0.2">
      <c r="B155" s="409"/>
      <c r="D155" s="410" t="s">
        <v>2414</v>
      </c>
      <c r="E155" s="411" t="s">
        <v>1</v>
      </c>
      <c r="F155" s="412" t="s">
        <v>2437</v>
      </c>
      <c r="H155" s="413">
        <v>3.052</v>
      </c>
      <c r="L155" s="409"/>
      <c r="M155" s="414"/>
      <c r="N155" s="415"/>
      <c r="O155" s="415"/>
      <c r="P155" s="415"/>
      <c r="Q155" s="415"/>
      <c r="R155" s="415"/>
      <c r="S155" s="415"/>
      <c r="T155" s="416"/>
      <c r="AT155" s="411"/>
      <c r="AU155" s="411"/>
      <c r="AY155" s="411"/>
    </row>
    <row r="156" spans="1:65" s="417" customFormat="1" x14ac:dyDescent="0.2">
      <c r="B156" s="418"/>
      <c r="D156" s="410" t="s">
        <v>2414</v>
      </c>
      <c r="E156" s="419" t="s">
        <v>1</v>
      </c>
      <c r="F156" s="420" t="s">
        <v>2416</v>
      </c>
      <c r="H156" s="421">
        <v>3.052</v>
      </c>
      <c r="L156" s="418"/>
      <c r="M156" s="422"/>
      <c r="N156" s="423"/>
      <c r="O156" s="423"/>
      <c r="P156" s="423"/>
      <c r="Q156" s="423"/>
      <c r="R156" s="423"/>
      <c r="S156" s="423"/>
      <c r="T156" s="424"/>
      <c r="AT156" s="419"/>
      <c r="AU156" s="419"/>
      <c r="AY156" s="419"/>
    </row>
    <row r="157" spans="1:65" s="425" customFormat="1" x14ac:dyDescent="0.2">
      <c r="B157" s="426"/>
      <c r="D157" s="410" t="s">
        <v>2414</v>
      </c>
      <c r="E157" s="427" t="s">
        <v>1</v>
      </c>
      <c r="F157" s="428" t="s">
        <v>2418</v>
      </c>
      <c r="H157" s="429">
        <v>70.361000000000004</v>
      </c>
      <c r="L157" s="426"/>
      <c r="M157" s="430"/>
      <c r="N157" s="431"/>
      <c r="O157" s="431"/>
      <c r="P157" s="431"/>
      <c r="Q157" s="431"/>
      <c r="R157" s="431"/>
      <c r="S157" s="431"/>
      <c r="T157" s="432"/>
      <c r="AT157" s="427"/>
      <c r="AU157" s="427"/>
      <c r="AY157" s="427"/>
    </row>
    <row r="158" spans="1:65" s="184" customFormat="1" ht="37.9" customHeight="1" x14ac:dyDescent="0.2">
      <c r="A158" s="272"/>
      <c r="B158" s="188"/>
      <c r="C158" s="189" t="s">
        <v>183</v>
      </c>
      <c r="D158" s="189" t="s">
        <v>162</v>
      </c>
      <c r="E158" s="151" t="s">
        <v>2438</v>
      </c>
      <c r="F158" s="152" t="s">
        <v>2439</v>
      </c>
      <c r="G158" s="153" t="s">
        <v>164</v>
      </c>
      <c r="H158" s="190">
        <v>1759.0250000000001</v>
      </c>
      <c r="I158" s="191"/>
      <c r="J158" s="191"/>
      <c r="K158" s="192"/>
      <c r="L158" s="187"/>
      <c r="M158" s="193"/>
      <c r="N158" s="194"/>
      <c r="O158" s="195"/>
      <c r="P158" s="195"/>
      <c r="Q158" s="195"/>
      <c r="R158" s="195"/>
      <c r="S158" s="195"/>
      <c r="T158" s="196"/>
      <c r="U158" s="272"/>
      <c r="V158" s="272"/>
      <c r="W158" s="272"/>
      <c r="X158" s="272"/>
      <c r="Y158" s="272"/>
      <c r="Z158" s="272"/>
      <c r="AA158" s="272"/>
      <c r="AB158" s="272"/>
      <c r="AC158" s="272"/>
      <c r="AD158" s="272"/>
      <c r="AE158" s="272"/>
      <c r="AR158" s="197"/>
      <c r="AT158" s="197"/>
      <c r="AU158" s="197"/>
      <c r="AY158" s="185"/>
      <c r="BE158" s="198"/>
      <c r="BF158" s="198"/>
      <c r="BG158" s="198"/>
      <c r="BH158" s="198"/>
      <c r="BI158" s="198"/>
      <c r="BJ158" s="185"/>
      <c r="BK158" s="198"/>
      <c r="BL158" s="185"/>
      <c r="BM158" s="197"/>
    </row>
    <row r="159" spans="1:65" s="408" customFormat="1" x14ac:dyDescent="0.2">
      <c r="B159" s="409"/>
      <c r="D159" s="410" t="s">
        <v>2414</v>
      </c>
      <c r="F159" s="412" t="s">
        <v>2441</v>
      </c>
      <c r="H159" s="413">
        <v>1759.0250000000001</v>
      </c>
      <c r="L159" s="409"/>
      <c r="M159" s="414"/>
      <c r="N159" s="415"/>
      <c r="O159" s="415"/>
      <c r="P159" s="415"/>
      <c r="Q159" s="415"/>
      <c r="R159" s="415"/>
      <c r="S159" s="415"/>
      <c r="T159" s="416"/>
      <c r="AT159" s="411"/>
      <c r="AU159" s="411"/>
      <c r="AY159" s="411"/>
    </row>
    <row r="160" spans="1:65" s="184" customFormat="1" ht="24.2" customHeight="1" x14ac:dyDescent="0.2">
      <c r="A160" s="272"/>
      <c r="B160" s="188"/>
      <c r="C160" s="189" t="s">
        <v>186</v>
      </c>
      <c r="D160" s="189" t="s">
        <v>162</v>
      </c>
      <c r="E160" s="151" t="s">
        <v>1917</v>
      </c>
      <c r="F160" s="152" t="s">
        <v>1918</v>
      </c>
      <c r="G160" s="153" t="s">
        <v>164</v>
      </c>
      <c r="H160" s="190">
        <v>70.361000000000004</v>
      </c>
      <c r="I160" s="191"/>
      <c r="J160" s="191"/>
      <c r="K160" s="192"/>
      <c r="L160" s="187"/>
      <c r="M160" s="193"/>
      <c r="N160" s="194"/>
      <c r="O160" s="195"/>
      <c r="P160" s="195"/>
      <c r="Q160" s="195"/>
      <c r="R160" s="195"/>
      <c r="S160" s="195"/>
      <c r="T160" s="196"/>
      <c r="U160" s="272"/>
      <c r="V160" s="272"/>
      <c r="W160" s="272"/>
      <c r="X160" s="272"/>
      <c r="Y160" s="272"/>
      <c r="Z160" s="272"/>
      <c r="AA160" s="272"/>
      <c r="AB160" s="272"/>
      <c r="AC160" s="272"/>
      <c r="AD160" s="272"/>
      <c r="AE160" s="272"/>
      <c r="AR160" s="197"/>
      <c r="AT160" s="197"/>
      <c r="AU160" s="197"/>
      <c r="AY160" s="185"/>
      <c r="BE160" s="198"/>
      <c r="BF160" s="198"/>
      <c r="BG160" s="198"/>
      <c r="BH160" s="198"/>
      <c r="BI160" s="198"/>
      <c r="BJ160" s="185"/>
      <c r="BK160" s="198"/>
      <c r="BL160" s="185"/>
      <c r="BM160" s="197"/>
    </row>
    <row r="161" spans="1:65" s="184" customFormat="1" ht="16.5" customHeight="1" x14ac:dyDescent="0.2">
      <c r="A161" s="272"/>
      <c r="B161" s="188"/>
      <c r="C161" s="189" t="s">
        <v>189</v>
      </c>
      <c r="D161" s="189" t="s">
        <v>162</v>
      </c>
      <c r="E161" s="151" t="s">
        <v>1919</v>
      </c>
      <c r="F161" s="152" t="s">
        <v>1920</v>
      </c>
      <c r="G161" s="153" t="s">
        <v>164</v>
      </c>
      <c r="H161" s="190">
        <v>70.361000000000004</v>
      </c>
      <c r="I161" s="191"/>
      <c r="J161" s="191"/>
      <c r="K161" s="192"/>
      <c r="L161" s="187"/>
      <c r="M161" s="193"/>
      <c r="N161" s="194"/>
      <c r="O161" s="195"/>
      <c r="P161" s="195"/>
      <c r="Q161" s="195"/>
      <c r="R161" s="195"/>
      <c r="S161" s="195"/>
      <c r="T161" s="196"/>
      <c r="U161" s="272"/>
      <c r="V161" s="272"/>
      <c r="W161" s="272"/>
      <c r="X161" s="272"/>
      <c r="Y161" s="272"/>
      <c r="Z161" s="272"/>
      <c r="AA161" s="272"/>
      <c r="AB161" s="272"/>
      <c r="AC161" s="272"/>
      <c r="AD161" s="272"/>
      <c r="AE161" s="272"/>
      <c r="AR161" s="197"/>
      <c r="AT161" s="197"/>
      <c r="AU161" s="197"/>
      <c r="AY161" s="185"/>
      <c r="BE161" s="198"/>
      <c r="BF161" s="198"/>
      <c r="BG161" s="198"/>
      <c r="BH161" s="198"/>
      <c r="BI161" s="198"/>
      <c r="BJ161" s="185"/>
      <c r="BK161" s="198"/>
      <c r="BL161" s="185"/>
      <c r="BM161" s="197"/>
    </row>
    <row r="162" spans="1:65" s="184" customFormat="1" ht="24.2" customHeight="1" x14ac:dyDescent="0.2">
      <c r="A162" s="272"/>
      <c r="B162" s="188"/>
      <c r="C162" s="189" t="s">
        <v>192</v>
      </c>
      <c r="D162" s="189" t="s">
        <v>162</v>
      </c>
      <c r="E162" s="151" t="s">
        <v>2444</v>
      </c>
      <c r="F162" s="152" t="s">
        <v>2445</v>
      </c>
      <c r="G162" s="153" t="s">
        <v>219</v>
      </c>
      <c r="H162" s="190">
        <v>126.65</v>
      </c>
      <c r="I162" s="191"/>
      <c r="J162" s="191"/>
      <c r="K162" s="192"/>
      <c r="L162" s="187"/>
      <c r="M162" s="193"/>
      <c r="N162" s="194"/>
      <c r="O162" s="195"/>
      <c r="P162" s="195"/>
      <c r="Q162" s="195"/>
      <c r="R162" s="195"/>
      <c r="S162" s="195"/>
      <c r="T162" s="196"/>
      <c r="U162" s="272"/>
      <c r="V162" s="272"/>
      <c r="W162" s="272"/>
      <c r="X162" s="272"/>
      <c r="Y162" s="272"/>
      <c r="Z162" s="272"/>
      <c r="AA162" s="272"/>
      <c r="AB162" s="272"/>
      <c r="AC162" s="272"/>
      <c r="AD162" s="272"/>
      <c r="AE162" s="272"/>
      <c r="AR162" s="197"/>
      <c r="AT162" s="197"/>
      <c r="AU162" s="197"/>
      <c r="AY162" s="185"/>
      <c r="BE162" s="198"/>
      <c r="BF162" s="198"/>
      <c r="BG162" s="198"/>
      <c r="BH162" s="198"/>
      <c r="BI162" s="198"/>
      <c r="BJ162" s="185"/>
      <c r="BK162" s="198"/>
      <c r="BL162" s="185"/>
      <c r="BM162" s="197"/>
    </row>
    <row r="163" spans="1:65" s="408" customFormat="1" x14ac:dyDescent="0.2">
      <c r="B163" s="409"/>
      <c r="D163" s="410" t="s">
        <v>2414</v>
      </c>
      <c r="F163" s="412" t="s">
        <v>2447</v>
      </c>
      <c r="H163" s="413">
        <v>126.65</v>
      </c>
      <c r="L163" s="409"/>
      <c r="M163" s="414"/>
      <c r="N163" s="415"/>
      <c r="O163" s="415"/>
      <c r="P163" s="415"/>
      <c r="Q163" s="415"/>
      <c r="R163" s="415"/>
      <c r="S163" s="415"/>
      <c r="T163" s="416"/>
      <c r="AT163" s="411"/>
      <c r="AU163" s="411"/>
      <c r="AY163" s="411"/>
    </row>
    <row r="164" spans="1:65" s="184" customFormat="1" ht="24.2" customHeight="1" x14ac:dyDescent="0.2">
      <c r="A164" s="272"/>
      <c r="B164" s="188"/>
      <c r="C164" s="189" t="s">
        <v>196</v>
      </c>
      <c r="D164" s="189" t="s">
        <v>162</v>
      </c>
      <c r="E164" s="151" t="s">
        <v>1207</v>
      </c>
      <c r="F164" s="152" t="s">
        <v>1208</v>
      </c>
      <c r="G164" s="153" t="s">
        <v>164</v>
      </c>
      <c r="H164" s="190">
        <v>64.933999999999997</v>
      </c>
      <c r="I164" s="191"/>
      <c r="J164" s="191"/>
      <c r="K164" s="192"/>
      <c r="L164" s="187"/>
      <c r="M164" s="193"/>
      <c r="N164" s="194"/>
      <c r="O164" s="195"/>
      <c r="P164" s="195"/>
      <c r="Q164" s="195"/>
      <c r="R164" s="195"/>
      <c r="S164" s="195"/>
      <c r="T164" s="196"/>
      <c r="U164" s="272"/>
      <c r="V164" s="272"/>
      <c r="W164" s="272"/>
      <c r="X164" s="272"/>
      <c r="Y164" s="272"/>
      <c r="Z164" s="272"/>
      <c r="AA164" s="272"/>
      <c r="AB164" s="272"/>
      <c r="AC164" s="272"/>
      <c r="AD164" s="272"/>
      <c r="AE164" s="272"/>
      <c r="AR164" s="197"/>
      <c r="AT164" s="197"/>
      <c r="AU164" s="197"/>
      <c r="AY164" s="185"/>
      <c r="BE164" s="198"/>
      <c r="BF164" s="198"/>
      <c r="BG164" s="198"/>
      <c r="BH164" s="198"/>
      <c r="BI164" s="198"/>
      <c r="BJ164" s="185"/>
      <c r="BK164" s="198"/>
      <c r="BL164" s="185"/>
      <c r="BM164" s="197"/>
    </row>
    <row r="165" spans="1:65" s="408" customFormat="1" x14ac:dyDescent="0.2">
      <c r="B165" s="409"/>
      <c r="D165" s="410" t="s">
        <v>2414</v>
      </c>
      <c r="E165" s="411" t="s">
        <v>1</v>
      </c>
      <c r="F165" s="412" t="s">
        <v>2449</v>
      </c>
      <c r="H165" s="413">
        <v>64.933999999999997</v>
      </c>
      <c r="L165" s="409"/>
      <c r="M165" s="414"/>
      <c r="N165" s="415"/>
      <c r="O165" s="415"/>
      <c r="P165" s="415"/>
      <c r="Q165" s="415"/>
      <c r="R165" s="415"/>
      <c r="S165" s="415"/>
      <c r="T165" s="416"/>
      <c r="AT165" s="411"/>
      <c r="AU165" s="411"/>
      <c r="AY165" s="411"/>
    </row>
    <row r="166" spans="1:65" s="433" customFormat="1" x14ac:dyDescent="0.2">
      <c r="B166" s="434"/>
      <c r="D166" s="410" t="s">
        <v>2414</v>
      </c>
      <c r="E166" s="435" t="s">
        <v>1</v>
      </c>
      <c r="F166" s="436" t="s">
        <v>2450</v>
      </c>
      <c r="H166" s="435" t="s">
        <v>1</v>
      </c>
      <c r="L166" s="434"/>
      <c r="M166" s="437"/>
      <c r="N166" s="438"/>
      <c r="O166" s="438"/>
      <c r="P166" s="438"/>
      <c r="Q166" s="438"/>
      <c r="R166" s="438"/>
      <c r="S166" s="438"/>
      <c r="T166" s="439"/>
      <c r="AT166" s="435"/>
      <c r="AU166" s="435"/>
      <c r="AY166" s="435"/>
    </row>
    <row r="167" spans="1:65" s="425" customFormat="1" x14ac:dyDescent="0.2">
      <c r="B167" s="426"/>
      <c r="D167" s="410" t="s">
        <v>2414</v>
      </c>
      <c r="E167" s="427" t="s">
        <v>1</v>
      </c>
      <c r="F167" s="428" t="s">
        <v>2418</v>
      </c>
      <c r="H167" s="429">
        <v>64.933999999999997</v>
      </c>
      <c r="L167" s="426"/>
      <c r="M167" s="430"/>
      <c r="N167" s="431"/>
      <c r="O167" s="431"/>
      <c r="P167" s="431"/>
      <c r="Q167" s="431"/>
      <c r="R167" s="431"/>
      <c r="S167" s="431"/>
      <c r="T167" s="432"/>
      <c r="AT167" s="427"/>
      <c r="AU167" s="427"/>
      <c r="AY167" s="427"/>
    </row>
    <row r="168" spans="1:65" s="184" customFormat="1" ht="24.2" customHeight="1" x14ac:dyDescent="0.2">
      <c r="A168" s="272"/>
      <c r="B168" s="188"/>
      <c r="C168" s="189" t="s">
        <v>199</v>
      </c>
      <c r="D168" s="189" t="s">
        <v>162</v>
      </c>
      <c r="E168" s="151" t="s">
        <v>2451</v>
      </c>
      <c r="F168" s="152" t="s">
        <v>2452</v>
      </c>
      <c r="G168" s="153" t="s">
        <v>164</v>
      </c>
      <c r="H168" s="190">
        <v>22.597000000000001</v>
      </c>
      <c r="I168" s="191"/>
      <c r="J168" s="191"/>
      <c r="K168" s="192"/>
      <c r="L168" s="187"/>
      <c r="M168" s="193"/>
      <c r="N168" s="194"/>
      <c r="O168" s="195"/>
      <c r="P168" s="195"/>
      <c r="Q168" s="195"/>
      <c r="R168" s="195"/>
      <c r="S168" s="195"/>
      <c r="T168" s="196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R168" s="197"/>
      <c r="AT168" s="197"/>
      <c r="AU168" s="197"/>
      <c r="AY168" s="185"/>
      <c r="BE168" s="198"/>
      <c r="BF168" s="198"/>
      <c r="BG168" s="198"/>
      <c r="BH168" s="198"/>
      <c r="BI168" s="198"/>
      <c r="BJ168" s="185"/>
      <c r="BK168" s="198"/>
      <c r="BL168" s="185"/>
      <c r="BM168" s="197"/>
    </row>
    <row r="169" spans="1:65" s="408" customFormat="1" x14ac:dyDescent="0.2">
      <c r="B169" s="409"/>
      <c r="D169" s="410" t="s">
        <v>2414</v>
      </c>
      <c r="E169" s="411" t="s">
        <v>1</v>
      </c>
      <c r="F169" s="412" t="s">
        <v>2454</v>
      </c>
      <c r="H169" s="413">
        <v>22.597000000000001</v>
      </c>
      <c r="L169" s="409"/>
      <c r="M169" s="414"/>
      <c r="N169" s="415"/>
      <c r="O169" s="415"/>
      <c r="P169" s="415"/>
      <c r="Q169" s="415"/>
      <c r="R169" s="415"/>
      <c r="S169" s="415"/>
      <c r="T169" s="416"/>
      <c r="AT169" s="411"/>
      <c r="AU169" s="411"/>
      <c r="AY169" s="411"/>
    </row>
    <row r="170" spans="1:65" s="425" customFormat="1" x14ac:dyDescent="0.2">
      <c r="B170" s="426"/>
      <c r="D170" s="410" t="s">
        <v>2414</v>
      </c>
      <c r="E170" s="427" t="s">
        <v>1</v>
      </c>
      <c r="F170" s="428" t="s">
        <v>2418</v>
      </c>
      <c r="H170" s="429">
        <v>22.597000000000001</v>
      </c>
      <c r="L170" s="426"/>
      <c r="M170" s="430"/>
      <c r="N170" s="431"/>
      <c r="O170" s="431"/>
      <c r="P170" s="431"/>
      <c r="Q170" s="431"/>
      <c r="R170" s="431"/>
      <c r="S170" s="431"/>
      <c r="T170" s="432"/>
      <c r="AT170" s="427"/>
      <c r="AU170" s="427"/>
      <c r="AY170" s="427"/>
    </row>
    <row r="171" spans="1:65" s="184" customFormat="1" ht="24.2" customHeight="1" x14ac:dyDescent="0.2">
      <c r="A171" s="272"/>
      <c r="B171" s="188"/>
      <c r="C171" s="189" t="s">
        <v>202</v>
      </c>
      <c r="D171" s="189" t="s">
        <v>162</v>
      </c>
      <c r="E171" s="151" t="s">
        <v>1209</v>
      </c>
      <c r="F171" s="152" t="s">
        <v>1210</v>
      </c>
      <c r="G171" s="153" t="s">
        <v>164</v>
      </c>
      <c r="H171" s="190">
        <v>18.341999999999999</v>
      </c>
      <c r="I171" s="191"/>
      <c r="J171" s="191"/>
      <c r="K171" s="192"/>
      <c r="L171" s="187"/>
      <c r="M171" s="193"/>
      <c r="N171" s="194"/>
      <c r="O171" s="195"/>
      <c r="P171" s="195"/>
      <c r="Q171" s="195"/>
      <c r="R171" s="195"/>
      <c r="S171" s="195"/>
      <c r="T171" s="196"/>
      <c r="U171" s="272"/>
      <c r="V171" s="272"/>
      <c r="W171" s="272"/>
      <c r="X171" s="272"/>
      <c r="Y171" s="272"/>
      <c r="Z171" s="272"/>
      <c r="AA171" s="272"/>
      <c r="AB171" s="272"/>
      <c r="AC171" s="272"/>
      <c r="AD171" s="272"/>
      <c r="AE171" s="272"/>
      <c r="AR171" s="197"/>
      <c r="AT171" s="197"/>
      <c r="AU171" s="197"/>
      <c r="AY171" s="185"/>
      <c r="BE171" s="198"/>
      <c r="BF171" s="198"/>
      <c r="BG171" s="198"/>
      <c r="BH171" s="198"/>
      <c r="BI171" s="198"/>
      <c r="BJ171" s="185"/>
      <c r="BK171" s="198"/>
      <c r="BL171" s="185"/>
      <c r="BM171" s="197"/>
    </row>
    <row r="172" spans="1:65" s="408" customFormat="1" x14ac:dyDescent="0.2">
      <c r="B172" s="409"/>
      <c r="D172" s="410" t="s">
        <v>2414</v>
      </c>
      <c r="E172" s="411" t="s">
        <v>1</v>
      </c>
      <c r="F172" s="412" t="s">
        <v>2456</v>
      </c>
      <c r="H172" s="413">
        <v>18.341999999999999</v>
      </c>
      <c r="L172" s="409"/>
      <c r="M172" s="414"/>
      <c r="N172" s="415"/>
      <c r="O172" s="415"/>
      <c r="P172" s="415"/>
      <c r="Q172" s="415"/>
      <c r="R172" s="415"/>
      <c r="S172" s="415"/>
      <c r="T172" s="416"/>
      <c r="AT172" s="411"/>
      <c r="AU172" s="411"/>
      <c r="AY172" s="411"/>
    </row>
    <row r="173" spans="1:65" s="425" customFormat="1" x14ac:dyDescent="0.2">
      <c r="B173" s="426"/>
      <c r="D173" s="410" t="s">
        <v>2414</v>
      </c>
      <c r="E173" s="427" t="s">
        <v>1</v>
      </c>
      <c r="F173" s="428" t="s">
        <v>2418</v>
      </c>
      <c r="H173" s="429">
        <v>18.341999999999999</v>
      </c>
      <c r="L173" s="426"/>
      <c r="M173" s="430"/>
      <c r="N173" s="431"/>
      <c r="O173" s="431"/>
      <c r="P173" s="431"/>
      <c r="Q173" s="431"/>
      <c r="R173" s="431"/>
      <c r="S173" s="431"/>
      <c r="T173" s="432"/>
      <c r="AT173" s="427"/>
      <c r="AU173" s="427"/>
      <c r="AY173" s="427"/>
    </row>
    <row r="174" spans="1:65" s="184" customFormat="1" ht="16.5" customHeight="1" x14ac:dyDescent="0.2">
      <c r="A174" s="272"/>
      <c r="B174" s="188"/>
      <c r="C174" s="167" t="s">
        <v>205</v>
      </c>
      <c r="D174" s="167" t="s">
        <v>261</v>
      </c>
      <c r="E174" s="168" t="s">
        <v>2457</v>
      </c>
      <c r="F174" s="169" t="s">
        <v>2458</v>
      </c>
      <c r="G174" s="170" t="s">
        <v>219</v>
      </c>
      <c r="H174" s="171">
        <v>77.784000000000006</v>
      </c>
      <c r="I174" s="172"/>
      <c r="J174" s="172"/>
      <c r="K174" s="173"/>
      <c r="L174" s="174"/>
      <c r="M174" s="175"/>
      <c r="N174" s="176"/>
      <c r="O174" s="195"/>
      <c r="P174" s="195"/>
      <c r="Q174" s="195"/>
      <c r="R174" s="195"/>
      <c r="S174" s="195"/>
      <c r="T174" s="196"/>
      <c r="U174" s="272"/>
      <c r="V174" s="272"/>
      <c r="W174" s="272"/>
      <c r="X174" s="272"/>
      <c r="Y174" s="272"/>
      <c r="Z174" s="272"/>
      <c r="AA174" s="272"/>
      <c r="AB174" s="272"/>
      <c r="AC174" s="272"/>
      <c r="AD174" s="272"/>
      <c r="AE174" s="272"/>
      <c r="AR174" s="197"/>
      <c r="AT174" s="197"/>
      <c r="AU174" s="197"/>
      <c r="AY174" s="185"/>
      <c r="BE174" s="198"/>
      <c r="BF174" s="198"/>
      <c r="BG174" s="198"/>
      <c r="BH174" s="198"/>
      <c r="BI174" s="198"/>
      <c r="BJ174" s="185"/>
      <c r="BK174" s="198"/>
      <c r="BL174" s="185"/>
      <c r="BM174" s="197"/>
    </row>
    <row r="175" spans="1:65" s="408" customFormat="1" x14ac:dyDescent="0.2">
      <c r="B175" s="409"/>
      <c r="D175" s="410" t="s">
        <v>2414</v>
      </c>
      <c r="E175" s="411" t="s">
        <v>1</v>
      </c>
      <c r="F175" s="412" t="s">
        <v>2460</v>
      </c>
      <c r="H175" s="413">
        <v>40.939</v>
      </c>
      <c r="L175" s="409"/>
      <c r="M175" s="414"/>
      <c r="N175" s="415"/>
      <c r="O175" s="415"/>
      <c r="P175" s="415"/>
      <c r="Q175" s="415"/>
      <c r="R175" s="415"/>
      <c r="S175" s="415"/>
      <c r="T175" s="416"/>
      <c r="AT175" s="411"/>
      <c r="AU175" s="411"/>
      <c r="AY175" s="411"/>
    </row>
    <row r="176" spans="1:65" s="425" customFormat="1" x14ac:dyDescent="0.2">
      <c r="B176" s="426"/>
      <c r="D176" s="410" t="s">
        <v>2414</v>
      </c>
      <c r="E176" s="427" t="s">
        <v>1</v>
      </c>
      <c r="F176" s="428" t="s">
        <v>2418</v>
      </c>
      <c r="H176" s="429">
        <v>40.939</v>
      </c>
      <c r="L176" s="426"/>
      <c r="M176" s="430"/>
      <c r="N176" s="431"/>
      <c r="O176" s="431"/>
      <c r="P176" s="431"/>
      <c r="Q176" s="431"/>
      <c r="R176" s="431"/>
      <c r="S176" s="431"/>
      <c r="T176" s="432"/>
      <c r="AT176" s="427"/>
      <c r="AU176" s="427"/>
      <c r="AY176" s="427"/>
    </row>
    <row r="177" spans="1:65" s="408" customFormat="1" x14ac:dyDescent="0.2">
      <c r="B177" s="409"/>
      <c r="D177" s="410" t="s">
        <v>2414</v>
      </c>
      <c r="F177" s="412" t="s">
        <v>2461</v>
      </c>
      <c r="H177" s="413">
        <v>77.784000000000006</v>
      </c>
      <c r="L177" s="409"/>
      <c r="M177" s="414"/>
      <c r="N177" s="415"/>
      <c r="O177" s="415"/>
      <c r="P177" s="415"/>
      <c r="Q177" s="415"/>
      <c r="R177" s="415"/>
      <c r="S177" s="415"/>
      <c r="T177" s="416"/>
      <c r="AT177" s="411"/>
      <c r="AU177" s="411"/>
      <c r="AY177" s="411"/>
    </row>
    <row r="178" spans="1:65" s="184" customFormat="1" ht="21.75" customHeight="1" x14ac:dyDescent="0.2">
      <c r="A178" s="272"/>
      <c r="B178" s="188"/>
      <c r="C178" s="189" t="s">
        <v>208</v>
      </c>
      <c r="D178" s="189" t="s">
        <v>162</v>
      </c>
      <c r="E178" s="151" t="s">
        <v>2462</v>
      </c>
      <c r="F178" s="152" t="s">
        <v>2463</v>
      </c>
      <c r="G178" s="153" t="s">
        <v>168</v>
      </c>
      <c r="H178" s="190">
        <v>45</v>
      </c>
      <c r="I178" s="191"/>
      <c r="J178" s="191"/>
      <c r="K178" s="192"/>
      <c r="L178" s="187"/>
      <c r="M178" s="193"/>
      <c r="N178" s="194"/>
      <c r="O178" s="195"/>
      <c r="P178" s="195"/>
      <c r="Q178" s="195"/>
      <c r="R178" s="195"/>
      <c r="S178" s="195"/>
      <c r="T178" s="196"/>
      <c r="U178" s="272"/>
      <c r="V178" s="272"/>
      <c r="W178" s="272"/>
      <c r="X178" s="272"/>
      <c r="Y178" s="272"/>
      <c r="Z178" s="272"/>
      <c r="AA178" s="272"/>
      <c r="AB178" s="272"/>
      <c r="AC178" s="272"/>
      <c r="AD178" s="272"/>
      <c r="AE178" s="272"/>
      <c r="AR178" s="197"/>
      <c r="AT178" s="197"/>
      <c r="AU178" s="197"/>
      <c r="AY178" s="185"/>
      <c r="BE178" s="198"/>
      <c r="BF178" s="198"/>
      <c r="BG178" s="198"/>
      <c r="BH178" s="198"/>
      <c r="BI178" s="198"/>
      <c r="BJ178" s="185"/>
      <c r="BK178" s="198"/>
      <c r="BL178" s="185"/>
      <c r="BM178" s="197"/>
    </row>
    <row r="179" spans="1:65" s="184" customFormat="1" ht="16.5" customHeight="1" x14ac:dyDescent="0.2">
      <c r="A179" s="272"/>
      <c r="B179" s="188"/>
      <c r="C179" s="167" t="s">
        <v>211</v>
      </c>
      <c r="D179" s="167" t="s">
        <v>261</v>
      </c>
      <c r="E179" s="168" t="s">
        <v>2465</v>
      </c>
      <c r="F179" s="169" t="s">
        <v>2466</v>
      </c>
      <c r="G179" s="170" t="s">
        <v>1451</v>
      </c>
      <c r="H179" s="171">
        <v>1.391</v>
      </c>
      <c r="I179" s="172"/>
      <c r="J179" s="172"/>
      <c r="K179" s="173"/>
      <c r="L179" s="174"/>
      <c r="M179" s="175"/>
      <c r="N179" s="176"/>
      <c r="O179" s="195"/>
      <c r="P179" s="195"/>
      <c r="Q179" s="195"/>
      <c r="R179" s="195"/>
      <c r="S179" s="195"/>
      <c r="T179" s="196"/>
      <c r="U179" s="272"/>
      <c r="V179" s="272"/>
      <c r="W179" s="272"/>
      <c r="X179" s="272"/>
      <c r="Y179" s="272"/>
      <c r="Z179" s="272"/>
      <c r="AA179" s="272"/>
      <c r="AB179" s="272"/>
      <c r="AC179" s="272"/>
      <c r="AD179" s="272"/>
      <c r="AE179" s="272"/>
      <c r="AR179" s="197"/>
      <c r="AT179" s="197"/>
      <c r="AU179" s="197"/>
      <c r="AY179" s="185"/>
      <c r="BE179" s="198"/>
      <c r="BF179" s="198"/>
      <c r="BG179" s="198"/>
      <c r="BH179" s="198"/>
      <c r="BI179" s="198"/>
      <c r="BJ179" s="185"/>
      <c r="BK179" s="198"/>
      <c r="BL179" s="185"/>
      <c r="BM179" s="197"/>
    </row>
    <row r="180" spans="1:65" s="408" customFormat="1" x14ac:dyDescent="0.2">
      <c r="B180" s="409"/>
      <c r="D180" s="410" t="s">
        <v>2414</v>
      </c>
      <c r="F180" s="412" t="s">
        <v>2468</v>
      </c>
      <c r="H180" s="413">
        <v>1.391</v>
      </c>
      <c r="L180" s="409"/>
      <c r="M180" s="414"/>
      <c r="N180" s="415"/>
      <c r="O180" s="415"/>
      <c r="P180" s="415"/>
      <c r="Q180" s="415"/>
      <c r="R180" s="415"/>
      <c r="S180" s="415"/>
      <c r="T180" s="416"/>
      <c r="AT180" s="411"/>
      <c r="AU180" s="411"/>
      <c r="AY180" s="411"/>
    </row>
    <row r="181" spans="1:65" s="184" customFormat="1" ht="33" customHeight="1" x14ac:dyDescent="0.2">
      <c r="A181" s="272"/>
      <c r="B181" s="188"/>
      <c r="C181" s="189" t="s">
        <v>216</v>
      </c>
      <c r="D181" s="189" t="s">
        <v>162</v>
      </c>
      <c r="E181" s="151" t="s">
        <v>2469</v>
      </c>
      <c r="F181" s="152" t="s">
        <v>2470</v>
      </c>
      <c r="G181" s="153" t="s">
        <v>168</v>
      </c>
      <c r="H181" s="190">
        <v>45</v>
      </c>
      <c r="I181" s="191"/>
      <c r="J181" s="191"/>
      <c r="K181" s="192"/>
      <c r="L181" s="187"/>
      <c r="M181" s="193"/>
      <c r="N181" s="194"/>
      <c r="O181" s="195"/>
      <c r="P181" s="195"/>
      <c r="Q181" s="195"/>
      <c r="R181" s="195"/>
      <c r="S181" s="195"/>
      <c r="T181" s="196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R181" s="197"/>
      <c r="AT181" s="197"/>
      <c r="AU181" s="197"/>
      <c r="AY181" s="185"/>
      <c r="BE181" s="198"/>
      <c r="BF181" s="198"/>
      <c r="BG181" s="198"/>
      <c r="BH181" s="198"/>
      <c r="BI181" s="198"/>
      <c r="BJ181" s="185"/>
      <c r="BK181" s="198"/>
      <c r="BL181" s="185"/>
      <c r="BM181" s="197"/>
    </row>
    <row r="182" spans="1:65" s="184" customFormat="1" ht="24.2" customHeight="1" x14ac:dyDescent="0.2">
      <c r="A182" s="272"/>
      <c r="B182" s="188"/>
      <c r="C182" s="189" t="s">
        <v>7</v>
      </c>
      <c r="D182" s="189" t="s">
        <v>162</v>
      </c>
      <c r="E182" s="151" t="s">
        <v>2472</v>
      </c>
      <c r="F182" s="152" t="s">
        <v>2473</v>
      </c>
      <c r="G182" s="153" t="s">
        <v>168</v>
      </c>
      <c r="H182" s="190">
        <v>45</v>
      </c>
      <c r="I182" s="191"/>
      <c r="J182" s="191"/>
      <c r="K182" s="192"/>
      <c r="L182" s="187"/>
      <c r="M182" s="193"/>
      <c r="N182" s="194"/>
      <c r="O182" s="195"/>
      <c r="P182" s="195"/>
      <c r="Q182" s="195"/>
      <c r="R182" s="195"/>
      <c r="S182" s="195"/>
      <c r="T182" s="196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R182" s="197"/>
      <c r="AT182" s="197"/>
      <c r="AU182" s="197"/>
      <c r="AY182" s="185"/>
      <c r="BE182" s="198"/>
      <c r="BF182" s="198"/>
      <c r="BG182" s="198"/>
      <c r="BH182" s="198"/>
      <c r="BI182" s="198"/>
      <c r="BJ182" s="185"/>
      <c r="BK182" s="198"/>
      <c r="BL182" s="185"/>
      <c r="BM182" s="197"/>
    </row>
    <row r="183" spans="1:65" s="12" customFormat="1" ht="22.9" customHeight="1" x14ac:dyDescent="0.2">
      <c r="B183" s="137"/>
      <c r="D183" s="138" t="s">
        <v>69</v>
      </c>
      <c r="E183" s="147" t="s">
        <v>82</v>
      </c>
      <c r="F183" s="147" t="s">
        <v>799</v>
      </c>
      <c r="J183" s="390"/>
      <c r="L183" s="137"/>
      <c r="M183" s="141"/>
      <c r="N183" s="142"/>
      <c r="O183" s="142"/>
      <c r="P183" s="143"/>
      <c r="Q183" s="142"/>
      <c r="R183" s="143"/>
      <c r="S183" s="142"/>
      <c r="T183" s="144"/>
      <c r="AR183" s="138"/>
      <c r="AT183" s="145"/>
      <c r="AU183" s="145"/>
      <c r="AY183" s="138"/>
      <c r="BK183" s="146"/>
    </row>
    <row r="184" spans="1:65" s="184" customFormat="1" ht="21.75" customHeight="1" x14ac:dyDescent="0.2">
      <c r="A184" s="272"/>
      <c r="B184" s="188"/>
      <c r="C184" s="189" t="s">
        <v>271</v>
      </c>
      <c r="D184" s="189" t="s">
        <v>162</v>
      </c>
      <c r="E184" s="151" t="s">
        <v>2475</v>
      </c>
      <c r="F184" s="152" t="s">
        <v>2476</v>
      </c>
      <c r="G184" s="153" t="s">
        <v>164</v>
      </c>
      <c r="H184" s="190">
        <v>3.528</v>
      </c>
      <c r="I184" s="191"/>
      <c r="J184" s="191"/>
      <c r="K184" s="192"/>
      <c r="L184" s="187"/>
      <c r="M184" s="193"/>
      <c r="N184" s="194"/>
      <c r="O184" s="195"/>
      <c r="P184" s="195"/>
      <c r="Q184" s="195"/>
      <c r="R184" s="195"/>
      <c r="S184" s="195"/>
      <c r="T184" s="196"/>
      <c r="U184" s="272"/>
      <c r="V184" s="272"/>
      <c r="W184" s="272"/>
      <c r="X184" s="272"/>
      <c r="Y184" s="272"/>
      <c r="Z184" s="272"/>
      <c r="AA184" s="272"/>
      <c r="AB184" s="272"/>
      <c r="AC184" s="272"/>
      <c r="AD184" s="272"/>
      <c r="AE184" s="272"/>
      <c r="AR184" s="197"/>
      <c r="AT184" s="197"/>
      <c r="AU184" s="197"/>
      <c r="AY184" s="185"/>
      <c r="BE184" s="198"/>
      <c r="BF184" s="198"/>
      <c r="BG184" s="198"/>
      <c r="BH184" s="198"/>
      <c r="BI184" s="198"/>
      <c r="BJ184" s="185"/>
      <c r="BK184" s="198"/>
      <c r="BL184" s="185"/>
      <c r="BM184" s="197"/>
    </row>
    <row r="185" spans="1:65" s="408" customFormat="1" x14ac:dyDescent="0.2">
      <c r="B185" s="409"/>
      <c r="D185" s="410" t="s">
        <v>2414</v>
      </c>
      <c r="E185" s="411" t="s">
        <v>1</v>
      </c>
      <c r="F185" s="412" t="s">
        <v>2478</v>
      </c>
      <c r="H185" s="413">
        <v>3.528</v>
      </c>
      <c r="L185" s="409"/>
      <c r="M185" s="414"/>
      <c r="N185" s="415"/>
      <c r="O185" s="415"/>
      <c r="P185" s="415"/>
      <c r="Q185" s="415"/>
      <c r="R185" s="415"/>
      <c r="S185" s="415"/>
      <c r="T185" s="416"/>
      <c r="AT185" s="411"/>
      <c r="AU185" s="411"/>
      <c r="AY185" s="411"/>
    </row>
    <row r="186" spans="1:65" s="425" customFormat="1" x14ac:dyDescent="0.2">
      <c r="B186" s="426"/>
      <c r="D186" s="410" t="s">
        <v>2414</v>
      </c>
      <c r="E186" s="427" t="s">
        <v>1</v>
      </c>
      <c r="F186" s="428" t="s">
        <v>2418</v>
      </c>
      <c r="H186" s="429">
        <v>3.528</v>
      </c>
      <c r="L186" s="426"/>
      <c r="M186" s="430"/>
      <c r="N186" s="431"/>
      <c r="O186" s="431"/>
      <c r="P186" s="431"/>
      <c r="Q186" s="431"/>
      <c r="R186" s="431"/>
      <c r="S186" s="431"/>
      <c r="T186" s="432"/>
      <c r="AT186" s="427"/>
      <c r="AU186" s="427"/>
      <c r="AY186" s="427"/>
    </row>
    <row r="187" spans="1:65" s="12" customFormat="1" ht="22.9" customHeight="1" x14ac:dyDescent="0.2">
      <c r="B187" s="137"/>
      <c r="D187" s="138" t="s">
        <v>69</v>
      </c>
      <c r="E187" s="147" t="s">
        <v>118</v>
      </c>
      <c r="F187" s="147" t="s">
        <v>827</v>
      </c>
      <c r="J187" s="390"/>
      <c r="L187" s="137"/>
      <c r="M187" s="141"/>
      <c r="N187" s="142"/>
      <c r="O187" s="142"/>
      <c r="P187" s="143"/>
      <c r="Q187" s="142"/>
      <c r="R187" s="143"/>
      <c r="S187" s="142"/>
      <c r="T187" s="144"/>
      <c r="AR187" s="138"/>
      <c r="AT187" s="145"/>
      <c r="AU187" s="145"/>
      <c r="AY187" s="138"/>
      <c r="BK187" s="146"/>
    </row>
    <row r="188" spans="1:65" s="184" customFormat="1" ht="24.2" customHeight="1" x14ac:dyDescent="0.2">
      <c r="A188" s="272"/>
      <c r="B188" s="188"/>
      <c r="C188" s="189" t="s">
        <v>274</v>
      </c>
      <c r="D188" s="189" t="s">
        <v>162</v>
      </c>
      <c r="E188" s="151" t="s">
        <v>2479</v>
      </c>
      <c r="F188" s="152" t="s">
        <v>2480</v>
      </c>
      <c r="G188" s="153" t="s">
        <v>164</v>
      </c>
      <c r="H188" s="190">
        <v>5.0220000000000002</v>
      </c>
      <c r="I188" s="191"/>
      <c r="J188" s="191"/>
      <c r="K188" s="192"/>
      <c r="L188" s="187"/>
      <c r="M188" s="193"/>
      <c r="N188" s="194"/>
      <c r="O188" s="195"/>
      <c r="P188" s="195"/>
      <c r="Q188" s="195"/>
      <c r="R188" s="195"/>
      <c r="S188" s="195"/>
      <c r="T188" s="196"/>
      <c r="U188" s="272"/>
      <c r="V188" s="272"/>
      <c r="W188" s="272"/>
      <c r="X188" s="272"/>
      <c r="Y188" s="272"/>
      <c r="Z188" s="272"/>
      <c r="AA188" s="272"/>
      <c r="AB188" s="272"/>
      <c r="AC188" s="272"/>
      <c r="AD188" s="272"/>
      <c r="AE188" s="272"/>
      <c r="AR188" s="197"/>
      <c r="AT188" s="197"/>
      <c r="AU188" s="197"/>
      <c r="AY188" s="185"/>
      <c r="BE188" s="198"/>
      <c r="BF188" s="198"/>
      <c r="BG188" s="198"/>
      <c r="BH188" s="198"/>
      <c r="BI188" s="198"/>
      <c r="BJ188" s="185"/>
      <c r="BK188" s="198"/>
      <c r="BL188" s="185"/>
      <c r="BM188" s="197"/>
    </row>
    <row r="189" spans="1:65" s="408" customFormat="1" x14ac:dyDescent="0.2">
      <c r="B189" s="409"/>
      <c r="D189" s="410" t="s">
        <v>2414</v>
      </c>
      <c r="E189" s="411" t="s">
        <v>1</v>
      </c>
      <c r="F189" s="412" t="s">
        <v>2482</v>
      </c>
      <c r="H189" s="413">
        <v>5.0220000000000002</v>
      </c>
      <c r="L189" s="409"/>
      <c r="M189" s="414"/>
      <c r="N189" s="415"/>
      <c r="O189" s="415"/>
      <c r="P189" s="415"/>
      <c r="Q189" s="415"/>
      <c r="R189" s="415"/>
      <c r="S189" s="415"/>
      <c r="T189" s="416"/>
      <c r="AT189" s="411"/>
      <c r="AU189" s="411"/>
      <c r="AY189" s="411"/>
    </row>
    <row r="190" spans="1:65" s="425" customFormat="1" x14ac:dyDescent="0.2">
      <c r="B190" s="426"/>
      <c r="D190" s="410" t="s">
        <v>2414</v>
      </c>
      <c r="E190" s="427" t="s">
        <v>1</v>
      </c>
      <c r="F190" s="428" t="s">
        <v>2418</v>
      </c>
      <c r="H190" s="429">
        <v>5.0220000000000002</v>
      </c>
      <c r="L190" s="426"/>
      <c r="M190" s="430"/>
      <c r="N190" s="431"/>
      <c r="O190" s="431"/>
      <c r="P190" s="431"/>
      <c r="Q190" s="431"/>
      <c r="R190" s="431"/>
      <c r="S190" s="431"/>
      <c r="T190" s="432"/>
      <c r="AT190" s="427"/>
      <c r="AU190" s="427"/>
      <c r="AY190" s="427"/>
    </row>
    <row r="191" spans="1:65" s="12" customFormat="1" ht="22.9" customHeight="1" x14ac:dyDescent="0.2">
      <c r="B191" s="137"/>
      <c r="D191" s="138" t="s">
        <v>69</v>
      </c>
      <c r="E191" s="147" t="s">
        <v>180</v>
      </c>
      <c r="F191" s="147" t="s">
        <v>1215</v>
      </c>
      <c r="J191" s="390"/>
      <c r="L191" s="137"/>
      <c r="M191" s="141"/>
      <c r="N191" s="142"/>
      <c r="O191" s="142"/>
      <c r="P191" s="143"/>
      <c r="Q191" s="142"/>
      <c r="R191" s="143"/>
      <c r="S191" s="142"/>
      <c r="T191" s="144"/>
      <c r="AR191" s="138"/>
      <c r="AT191" s="145"/>
      <c r="AU191" s="145"/>
      <c r="AY191" s="138"/>
      <c r="BK191" s="146"/>
    </row>
    <row r="192" spans="1:65" s="184" customFormat="1" ht="24.2" customHeight="1" x14ac:dyDescent="0.2">
      <c r="A192" s="272"/>
      <c r="B192" s="188"/>
      <c r="C192" s="189" t="s">
        <v>276</v>
      </c>
      <c r="D192" s="189" t="s">
        <v>162</v>
      </c>
      <c r="E192" s="151" t="s">
        <v>2483</v>
      </c>
      <c r="F192" s="152" t="s">
        <v>2484</v>
      </c>
      <c r="G192" s="153" t="s">
        <v>295</v>
      </c>
      <c r="H192" s="190">
        <v>41.53</v>
      </c>
      <c r="I192" s="191"/>
      <c r="J192" s="191"/>
      <c r="K192" s="192"/>
      <c r="L192" s="187"/>
      <c r="M192" s="193"/>
      <c r="N192" s="194"/>
      <c r="O192" s="195"/>
      <c r="P192" s="195"/>
      <c r="Q192" s="195"/>
      <c r="R192" s="195"/>
      <c r="S192" s="195"/>
      <c r="T192" s="196"/>
      <c r="U192" s="272"/>
      <c r="V192" s="272"/>
      <c r="W192" s="272"/>
      <c r="X192" s="272"/>
      <c r="Y192" s="272"/>
      <c r="Z192" s="272"/>
      <c r="AA192" s="272"/>
      <c r="AB192" s="272"/>
      <c r="AC192" s="272"/>
      <c r="AD192" s="272"/>
      <c r="AE192" s="272"/>
      <c r="AR192" s="197"/>
      <c r="AT192" s="197"/>
      <c r="AU192" s="197"/>
      <c r="AY192" s="185"/>
      <c r="BE192" s="198"/>
      <c r="BF192" s="198"/>
      <c r="BG192" s="198"/>
      <c r="BH192" s="198"/>
      <c r="BI192" s="198"/>
      <c r="BJ192" s="185"/>
      <c r="BK192" s="198"/>
      <c r="BL192" s="185"/>
      <c r="BM192" s="197"/>
    </row>
    <row r="193" spans="1:65" s="408" customFormat="1" x14ac:dyDescent="0.2">
      <c r="B193" s="409"/>
      <c r="D193" s="410" t="s">
        <v>2414</v>
      </c>
      <c r="E193" s="411" t="s">
        <v>1</v>
      </c>
      <c r="F193" s="412" t="s">
        <v>2485</v>
      </c>
      <c r="H193" s="413">
        <v>41.53</v>
      </c>
      <c r="L193" s="409"/>
      <c r="M193" s="414"/>
      <c r="N193" s="415"/>
      <c r="O193" s="415"/>
      <c r="P193" s="415"/>
      <c r="Q193" s="415"/>
      <c r="R193" s="415"/>
      <c r="S193" s="415"/>
      <c r="T193" s="416"/>
      <c r="AT193" s="411"/>
      <c r="AU193" s="411"/>
      <c r="AY193" s="411"/>
    </row>
    <row r="194" spans="1:65" s="425" customFormat="1" x14ac:dyDescent="0.2">
      <c r="B194" s="426"/>
      <c r="D194" s="410" t="s">
        <v>2414</v>
      </c>
      <c r="E194" s="427" t="s">
        <v>1</v>
      </c>
      <c r="F194" s="428" t="s">
        <v>2418</v>
      </c>
      <c r="H194" s="429">
        <v>41.53</v>
      </c>
      <c r="L194" s="426"/>
      <c r="M194" s="430"/>
      <c r="N194" s="431"/>
      <c r="O194" s="431"/>
      <c r="P194" s="431"/>
      <c r="Q194" s="431"/>
      <c r="R194" s="431"/>
      <c r="S194" s="431"/>
      <c r="T194" s="432"/>
      <c r="AT194" s="427"/>
      <c r="AU194" s="427"/>
      <c r="AY194" s="427"/>
    </row>
    <row r="195" spans="1:65" s="184" customFormat="1" ht="24.2" customHeight="1" x14ac:dyDescent="0.2">
      <c r="A195" s="272"/>
      <c r="B195" s="188"/>
      <c r="C195" s="189" t="s">
        <v>279</v>
      </c>
      <c r="D195" s="189" t="s">
        <v>162</v>
      </c>
      <c r="E195" s="151" t="s">
        <v>2486</v>
      </c>
      <c r="F195" s="152" t="s">
        <v>2487</v>
      </c>
      <c r="G195" s="153" t="s">
        <v>295</v>
      </c>
      <c r="H195" s="190">
        <v>4.12</v>
      </c>
      <c r="I195" s="191"/>
      <c r="J195" s="191"/>
      <c r="K195" s="192"/>
      <c r="L195" s="187"/>
      <c r="M195" s="193"/>
      <c r="N195" s="194"/>
      <c r="O195" s="195"/>
      <c r="P195" s="195"/>
      <c r="Q195" s="195"/>
      <c r="R195" s="195"/>
      <c r="S195" s="195"/>
      <c r="T195" s="196"/>
      <c r="U195" s="272"/>
      <c r="V195" s="272"/>
      <c r="W195" s="272"/>
      <c r="X195" s="272"/>
      <c r="Y195" s="272"/>
      <c r="Z195" s="272"/>
      <c r="AA195" s="272"/>
      <c r="AB195" s="272"/>
      <c r="AC195" s="272"/>
      <c r="AD195" s="272"/>
      <c r="AE195" s="272"/>
      <c r="AR195" s="197"/>
      <c r="AT195" s="197"/>
      <c r="AU195" s="197"/>
      <c r="AY195" s="185"/>
      <c r="BE195" s="198"/>
      <c r="BF195" s="198"/>
      <c r="BG195" s="198"/>
      <c r="BH195" s="198"/>
      <c r="BI195" s="198"/>
      <c r="BJ195" s="185"/>
      <c r="BK195" s="198"/>
      <c r="BL195" s="185"/>
      <c r="BM195" s="197"/>
    </row>
    <row r="196" spans="1:65" s="184" customFormat="1" ht="24.2" customHeight="1" x14ac:dyDescent="0.2">
      <c r="A196" s="272"/>
      <c r="B196" s="188"/>
      <c r="C196" s="189" t="s">
        <v>281</v>
      </c>
      <c r="D196" s="189" t="s">
        <v>162</v>
      </c>
      <c r="E196" s="151" t="s">
        <v>2488</v>
      </c>
      <c r="F196" s="152" t="s">
        <v>2489</v>
      </c>
      <c r="G196" s="153" t="s">
        <v>295</v>
      </c>
      <c r="H196" s="190">
        <v>2</v>
      </c>
      <c r="I196" s="191"/>
      <c r="J196" s="191"/>
      <c r="K196" s="192"/>
      <c r="L196" s="187"/>
      <c r="M196" s="193"/>
      <c r="N196" s="194"/>
      <c r="O196" s="195"/>
      <c r="P196" s="195"/>
      <c r="Q196" s="195"/>
      <c r="R196" s="195"/>
      <c r="S196" s="195"/>
      <c r="T196" s="196"/>
      <c r="U196" s="272"/>
      <c r="V196" s="272"/>
      <c r="W196" s="272"/>
      <c r="X196" s="272"/>
      <c r="Y196" s="272"/>
      <c r="Z196" s="272"/>
      <c r="AA196" s="272"/>
      <c r="AB196" s="272"/>
      <c r="AC196" s="272"/>
      <c r="AD196" s="272"/>
      <c r="AE196" s="272"/>
      <c r="AR196" s="197"/>
      <c r="AT196" s="197"/>
      <c r="AU196" s="197"/>
      <c r="AY196" s="185"/>
      <c r="BE196" s="198"/>
      <c r="BF196" s="198"/>
      <c r="BG196" s="198"/>
      <c r="BH196" s="198"/>
      <c r="BI196" s="198"/>
      <c r="BJ196" s="185"/>
      <c r="BK196" s="198"/>
      <c r="BL196" s="185"/>
      <c r="BM196" s="197"/>
    </row>
    <row r="197" spans="1:65" s="184" customFormat="1" ht="24.2" customHeight="1" x14ac:dyDescent="0.2">
      <c r="A197" s="272"/>
      <c r="B197" s="188"/>
      <c r="C197" s="189" t="s">
        <v>284</v>
      </c>
      <c r="D197" s="189" t="s">
        <v>162</v>
      </c>
      <c r="E197" s="151" t="s">
        <v>2490</v>
      </c>
      <c r="F197" s="152" t="s">
        <v>2491</v>
      </c>
      <c r="G197" s="153" t="s">
        <v>164</v>
      </c>
      <c r="H197" s="190">
        <v>17.82</v>
      </c>
      <c r="I197" s="191"/>
      <c r="J197" s="191"/>
      <c r="K197" s="192"/>
      <c r="L197" s="187"/>
      <c r="M197" s="193"/>
      <c r="N197" s="194"/>
      <c r="O197" s="195"/>
      <c r="P197" s="195"/>
      <c r="Q197" s="195"/>
      <c r="R197" s="195"/>
      <c r="S197" s="195"/>
      <c r="T197" s="196"/>
      <c r="U197" s="272"/>
      <c r="V197" s="272"/>
      <c r="W197" s="272"/>
      <c r="X197" s="272"/>
      <c r="Y197" s="272"/>
      <c r="Z197" s="272"/>
      <c r="AA197" s="272"/>
      <c r="AB197" s="272"/>
      <c r="AC197" s="272"/>
      <c r="AD197" s="272"/>
      <c r="AE197" s="272"/>
      <c r="AR197" s="197"/>
      <c r="AT197" s="197"/>
      <c r="AU197" s="197"/>
      <c r="AY197" s="185"/>
      <c r="BE197" s="198"/>
      <c r="BF197" s="198"/>
      <c r="BG197" s="198"/>
      <c r="BH197" s="198"/>
      <c r="BI197" s="198"/>
      <c r="BJ197" s="185"/>
      <c r="BK197" s="198"/>
      <c r="BL197" s="185"/>
      <c r="BM197" s="197"/>
    </row>
    <row r="198" spans="1:65" s="408" customFormat="1" x14ac:dyDescent="0.2">
      <c r="B198" s="409"/>
      <c r="D198" s="410" t="s">
        <v>2414</v>
      </c>
      <c r="E198" s="411" t="s">
        <v>1</v>
      </c>
      <c r="F198" s="412" t="s">
        <v>2492</v>
      </c>
      <c r="H198" s="413">
        <v>17.82</v>
      </c>
      <c r="L198" s="409"/>
      <c r="M198" s="414"/>
      <c r="N198" s="415"/>
      <c r="O198" s="415"/>
      <c r="P198" s="415"/>
      <c r="Q198" s="415"/>
      <c r="R198" s="415"/>
      <c r="S198" s="415"/>
      <c r="T198" s="416"/>
      <c r="AT198" s="411"/>
      <c r="AU198" s="411"/>
      <c r="AY198" s="411"/>
    </row>
    <row r="199" spans="1:65" s="425" customFormat="1" x14ac:dyDescent="0.2">
      <c r="B199" s="426"/>
      <c r="D199" s="410" t="s">
        <v>2414</v>
      </c>
      <c r="E199" s="427" t="s">
        <v>1</v>
      </c>
      <c r="F199" s="428" t="s">
        <v>2418</v>
      </c>
      <c r="H199" s="429">
        <v>17.82</v>
      </c>
      <c r="L199" s="426"/>
      <c r="M199" s="430"/>
      <c r="N199" s="431"/>
      <c r="O199" s="431"/>
      <c r="P199" s="431"/>
      <c r="Q199" s="431"/>
      <c r="R199" s="431"/>
      <c r="S199" s="431"/>
      <c r="T199" s="432"/>
      <c r="AT199" s="427"/>
      <c r="AU199" s="427"/>
      <c r="AY199" s="427"/>
    </row>
    <row r="200" spans="1:65" s="184" customFormat="1" ht="36.75" customHeight="1" x14ac:dyDescent="0.2">
      <c r="A200" s="272"/>
      <c r="B200" s="188"/>
      <c r="C200" s="167" t="s">
        <v>287</v>
      </c>
      <c r="D200" s="167" t="s">
        <v>261</v>
      </c>
      <c r="E200" s="168" t="s">
        <v>2493</v>
      </c>
      <c r="F200" s="169" t="s">
        <v>2494</v>
      </c>
      <c r="G200" s="170" t="s">
        <v>2495</v>
      </c>
      <c r="H200" s="171">
        <v>1</v>
      </c>
      <c r="I200" s="172"/>
      <c r="J200" s="172"/>
      <c r="K200" s="173"/>
      <c r="L200" s="237"/>
      <c r="M200" s="175"/>
      <c r="N200" s="176"/>
      <c r="O200" s="195"/>
      <c r="P200" s="195"/>
      <c r="Q200" s="195"/>
      <c r="R200" s="195"/>
      <c r="S200" s="195"/>
      <c r="T200" s="196"/>
      <c r="U200" s="272"/>
      <c r="V200" s="272"/>
      <c r="W200" s="272"/>
      <c r="X200" s="272"/>
      <c r="Y200" s="272"/>
      <c r="Z200" s="272"/>
      <c r="AA200" s="272"/>
      <c r="AB200" s="272"/>
      <c r="AC200" s="272"/>
      <c r="AD200" s="272"/>
      <c r="AE200" s="272"/>
      <c r="AR200" s="197"/>
      <c r="AT200" s="197"/>
      <c r="AU200" s="197"/>
      <c r="AY200" s="185"/>
      <c r="BE200" s="198"/>
      <c r="BF200" s="198"/>
      <c r="BG200" s="198"/>
      <c r="BH200" s="198"/>
      <c r="BI200" s="198"/>
      <c r="BJ200" s="185"/>
      <c r="BK200" s="198"/>
      <c r="BL200" s="185"/>
      <c r="BM200" s="197"/>
    </row>
    <row r="201" spans="1:65" s="184" customFormat="1" ht="33" customHeight="1" x14ac:dyDescent="0.2">
      <c r="A201" s="272"/>
      <c r="B201" s="188"/>
      <c r="C201" s="189" t="s">
        <v>290</v>
      </c>
      <c r="D201" s="189" t="s">
        <v>162</v>
      </c>
      <c r="E201" s="151" t="s">
        <v>2496</v>
      </c>
      <c r="F201" s="152" t="s">
        <v>2497</v>
      </c>
      <c r="G201" s="153" t="s">
        <v>266</v>
      </c>
      <c r="H201" s="190">
        <v>1</v>
      </c>
      <c r="I201" s="191"/>
      <c r="J201" s="191"/>
      <c r="K201" s="192"/>
      <c r="L201" s="187"/>
      <c r="M201" s="193"/>
      <c r="N201" s="194"/>
      <c r="O201" s="195"/>
      <c r="P201" s="195"/>
      <c r="Q201" s="195"/>
      <c r="R201" s="195"/>
      <c r="S201" s="195"/>
      <c r="T201" s="196"/>
      <c r="U201" s="272"/>
      <c r="V201" s="272"/>
      <c r="W201" s="272"/>
      <c r="X201" s="272"/>
      <c r="Y201" s="272"/>
      <c r="Z201" s="272"/>
      <c r="AA201" s="272"/>
      <c r="AB201" s="272"/>
      <c r="AC201" s="272"/>
      <c r="AD201" s="272"/>
      <c r="AE201" s="272"/>
      <c r="AR201" s="197"/>
      <c r="AT201" s="197"/>
      <c r="AU201" s="197"/>
      <c r="AY201" s="185"/>
      <c r="BE201" s="198"/>
      <c r="BF201" s="198"/>
      <c r="BG201" s="198"/>
      <c r="BH201" s="198"/>
      <c r="BI201" s="198"/>
      <c r="BJ201" s="185"/>
      <c r="BK201" s="198"/>
      <c r="BL201" s="185"/>
      <c r="BM201" s="197"/>
    </row>
    <row r="202" spans="1:65" s="184" customFormat="1" ht="16.5" customHeight="1" x14ac:dyDescent="0.2">
      <c r="A202" s="272"/>
      <c r="B202" s="188"/>
      <c r="C202" s="167" t="s">
        <v>292</v>
      </c>
      <c r="D202" s="167" t="s">
        <v>261</v>
      </c>
      <c r="E202" s="168" t="s">
        <v>2498</v>
      </c>
      <c r="F202" s="169" t="s">
        <v>2499</v>
      </c>
      <c r="G202" s="170" t="s">
        <v>266</v>
      </c>
      <c r="H202" s="171">
        <v>1</v>
      </c>
      <c r="I202" s="172"/>
      <c r="J202" s="172"/>
      <c r="K202" s="173"/>
      <c r="L202" s="174"/>
      <c r="M202" s="175"/>
      <c r="N202" s="176"/>
      <c r="O202" s="195"/>
      <c r="P202" s="195"/>
      <c r="Q202" s="195"/>
      <c r="R202" s="195"/>
      <c r="S202" s="195"/>
      <c r="T202" s="196"/>
      <c r="U202" s="272"/>
      <c r="V202" s="272"/>
      <c r="W202" s="272"/>
      <c r="X202" s="272"/>
      <c r="Y202" s="272"/>
      <c r="Z202" s="272"/>
      <c r="AA202" s="272"/>
      <c r="AB202" s="272"/>
      <c r="AC202" s="272"/>
      <c r="AD202" s="272"/>
      <c r="AE202" s="272"/>
      <c r="AR202" s="197"/>
      <c r="AT202" s="197"/>
      <c r="AU202" s="197"/>
      <c r="AY202" s="185"/>
      <c r="BE202" s="198"/>
      <c r="BF202" s="198"/>
      <c r="BG202" s="198"/>
      <c r="BH202" s="198"/>
      <c r="BI202" s="198"/>
      <c r="BJ202" s="185"/>
      <c r="BK202" s="198"/>
      <c r="BL202" s="185"/>
      <c r="BM202" s="197"/>
    </row>
    <row r="203" spans="1:65" s="12" customFormat="1" ht="22.9" customHeight="1" x14ac:dyDescent="0.2">
      <c r="B203" s="137"/>
      <c r="D203" s="138" t="s">
        <v>69</v>
      </c>
      <c r="E203" s="147" t="s">
        <v>214</v>
      </c>
      <c r="F203" s="147" t="s">
        <v>215</v>
      </c>
      <c r="J203" s="390"/>
      <c r="L203" s="137"/>
      <c r="M203" s="141"/>
      <c r="N203" s="142"/>
      <c r="O203" s="142"/>
      <c r="P203" s="143"/>
      <c r="Q203" s="142"/>
      <c r="R203" s="143"/>
      <c r="S203" s="142"/>
      <c r="T203" s="144"/>
      <c r="AR203" s="138"/>
      <c r="AT203" s="145"/>
      <c r="AU203" s="145"/>
      <c r="AY203" s="138"/>
      <c r="BK203" s="146"/>
    </row>
    <row r="204" spans="1:65" s="184" customFormat="1" ht="33" customHeight="1" x14ac:dyDescent="0.2">
      <c r="A204" s="272"/>
      <c r="B204" s="188"/>
      <c r="C204" s="189" t="s">
        <v>296</v>
      </c>
      <c r="D204" s="189" t="s">
        <v>162</v>
      </c>
      <c r="E204" s="151" t="s">
        <v>2500</v>
      </c>
      <c r="F204" s="152" t="s">
        <v>2501</v>
      </c>
      <c r="G204" s="153" t="s">
        <v>219</v>
      </c>
      <c r="H204" s="190">
        <v>85.524000000000001</v>
      </c>
      <c r="I204" s="191"/>
      <c r="J204" s="191"/>
      <c r="K204" s="192"/>
      <c r="L204" s="187"/>
      <c r="M204" s="163"/>
      <c r="N204" s="164"/>
      <c r="O204" s="165"/>
      <c r="P204" s="165"/>
      <c r="Q204" s="165"/>
      <c r="R204" s="165"/>
      <c r="S204" s="165"/>
      <c r="T204" s="166"/>
      <c r="U204" s="272"/>
      <c r="V204" s="272"/>
      <c r="W204" s="272"/>
      <c r="X204" s="272"/>
      <c r="Y204" s="272"/>
      <c r="Z204" s="272"/>
      <c r="AA204" s="272"/>
      <c r="AB204" s="272"/>
      <c r="AC204" s="272"/>
      <c r="AD204" s="272"/>
      <c r="AE204" s="272"/>
      <c r="AR204" s="197"/>
      <c r="AT204" s="197"/>
      <c r="AU204" s="197"/>
      <c r="AY204" s="185"/>
      <c r="BE204" s="198"/>
      <c r="BF204" s="198"/>
      <c r="BG204" s="198"/>
      <c r="BH204" s="198"/>
      <c r="BI204" s="198"/>
      <c r="BJ204" s="185"/>
      <c r="BK204" s="198"/>
      <c r="BL204" s="185"/>
      <c r="BM204" s="197"/>
    </row>
    <row r="205" spans="1:65" s="184" customFormat="1" ht="6.95" customHeight="1" x14ac:dyDescent="0.2">
      <c r="A205" s="272"/>
      <c r="B205" s="44"/>
      <c r="C205" s="45"/>
      <c r="D205" s="45"/>
      <c r="E205" s="45"/>
      <c r="F205" s="45"/>
      <c r="G205" s="45"/>
      <c r="H205" s="45"/>
      <c r="I205" s="45"/>
      <c r="J205" s="45"/>
      <c r="K205" s="45"/>
      <c r="L205" s="187"/>
      <c r="M205" s="272"/>
      <c r="O205" s="272"/>
      <c r="P205" s="272"/>
      <c r="Q205" s="272"/>
      <c r="R205" s="272"/>
      <c r="S205" s="272"/>
      <c r="T205" s="272"/>
      <c r="U205" s="272"/>
      <c r="V205" s="272"/>
      <c r="W205" s="272"/>
      <c r="X205" s="272"/>
      <c r="Y205" s="272"/>
      <c r="Z205" s="272"/>
      <c r="AA205" s="272"/>
      <c r="AB205" s="272"/>
      <c r="AC205" s="272"/>
      <c r="AD205" s="272"/>
      <c r="AE205" s="272"/>
    </row>
  </sheetData>
  <autoFilter ref="C131:K204"/>
  <mergeCells count="12">
    <mergeCell ref="E124:H124"/>
    <mergeCell ref="L2:V2"/>
    <mergeCell ref="E7:H7"/>
    <mergeCell ref="E9:H9"/>
    <mergeCell ref="E11:H11"/>
    <mergeCell ref="E20:H20"/>
    <mergeCell ref="E29:H29"/>
    <mergeCell ref="E89:H89"/>
    <mergeCell ref="E91:H91"/>
    <mergeCell ref="E93:H93"/>
    <mergeCell ref="E120:H120"/>
    <mergeCell ref="E122:H122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98"/>
  <sheetViews>
    <sheetView showGridLines="0" topLeftCell="A10" workbookViewId="0">
      <selection activeCell="I38" sqref="I38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832031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95"/>
    </row>
    <row r="2" spans="1:46" s="1" customFormat="1" ht="36.950000000000003" customHeight="1" x14ac:dyDescent="0.2">
      <c r="L2" s="593" t="s">
        <v>5</v>
      </c>
      <c r="M2" s="594"/>
      <c r="N2" s="594"/>
      <c r="O2" s="594"/>
      <c r="P2" s="594"/>
      <c r="Q2" s="594"/>
      <c r="R2" s="594"/>
      <c r="S2" s="594"/>
      <c r="T2" s="594"/>
      <c r="U2" s="594"/>
      <c r="V2" s="594"/>
      <c r="AT2" s="14" t="s">
        <v>106</v>
      </c>
    </row>
    <row r="3" spans="1:46" s="1" customFormat="1" ht="6.95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70</v>
      </c>
    </row>
    <row r="4" spans="1:46" s="1" customFormat="1" ht="24.95" customHeight="1" x14ac:dyDescent="0.2">
      <c r="B4" s="17"/>
      <c r="D4" s="18" t="s">
        <v>129</v>
      </c>
      <c r="L4" s="17"/>
      <c r="M4" s="96"/>
      <c r="AT4" s="14"/>
    </row>
    <row r="5" spans="1:46" s="1" customFormat="1" ht="6.95" customHeight="1" x14ac:dyDescent="0.2">
      <c r="B5" s="17"/>
      <c r="L5" s="17"/>
    </row>
    <row r="6" spans="1:46" s="1" customFormat="1" ht="12" customHeight="1" x14ac:dyDescent="0.2">
      <c r="B6" s="17"/>
      <c r="D6" s="23" t="s">
        <v>13</v>
      </c>
      <c r="L6" s="17"/>
    </row>
    <row r="7" spans="1:46" s="1" customFormat="1" ht="16.5" customHeight="1" x14ac:dyDescent="0.2">
      <c r="B7" s="17"/>
      <c r="E7" s="612" t="str">
        <f>'Rekapitulácia SO 01 Rek. A a B'!K6</f>
        <v>SOŠ PZ Pezinok, rekonštrukcia ubytovne A a B</v>
      </c>
      <c r="F7" s="613"/>
      <c r="G7" s="613"/>
      <c r="H7" s="613"/>
      <c r="L7" s="17"/>
    </row>
    <row r="8" spans="1:46" ht="12.75" x14ac:dyDescent="0.2">
      <c r="B8" s="17"/>
      <c r="D8" s="23" t="s">
        <v>130</v>
      </c>
      <c r="L8" s="17"/>
    </row>
    <row r="9" spans="1:46" s="1" customFormat="1" ht="16.5" customHeight="1" x14ac:dyDescent="0.2">
      <c r="B9" s="17"/>
      <c r="E9" s="612" t="s">
        <v>131</v>
      </c>
      <c r="F9" s="594"/>
      <c r="G9" s="594"/>
      <c r="H9" s="594"/>
      <c r="L9" s="17"/>
    </row>
    <row r="10" spans="1:46" s="1" customFormat="1" ht="12" customHeight="1" x14ac:dyDescent="0.2">
      <c r="B10" s="17"/>
      <c r="D10" s="23" t="s">
        <v>132</v>
      </c>
      <c r="L10" s="17"/>
    </row>
    <row r="11" spans="1:46" s="2" customFormat="1" ht="16.5" customHeight="1" x14ac:dyDescent="0.2">
      <c r="A11" s="26"/>
      <c r="B11" s="27"/>
      <c r="C11" s="26"/>
      <c r="D11" s="26"/>
      <c r="E11" s="614" t="s">
        <v>766</v>
      </c>
      <c r="F11" s="615"/>
      <c r="G11" s="615"/>
      <c r="H11" s="615"/>
      <c r="I11" s="26"/>
      <c r="J11" s="26"/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 x14ac:dyDescent="0.2">
      <c r="A12" s="26"/>
      <c r="B12" s="27"/>
      <c r="C12" s="26"/>
      <c r="D12" s="23" t="s">
        <v>134</v>
      </c>
      <c r="E12" s="26"/>
      <c r="F12" s="26"/>
      <c r="G12" s="26"/>
      <c r="H12" s="26"/>
      <c r="I12" s="26"/>
      <c r="J12" s="26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6.5" customHeight="1" x14ac:dyDescent="0.2">
      <c r="A13" s="26"/>
      <c r="B13" s="27"/>
      <c r="C13" s="26"/>
      <c r="D13" s="26"/>
      <c r="E13" s="583" t="s">
        <v>767</v>
      </c>
      <c r="F13" s="615"/>
      <c r="G13" s="615"/>
      <c r="H13" s="615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x14ac:dyDescent="0.2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 x14ac:dyDescent="0.2">
      <c r="A15" s="26"/>
      <c r="B15" s="27"/>
      <c r="C15" s="26"/>
      <c r="D15" s="23" t="s">
        <v>14</v>
      </c>
      <c r="E15" s="26"/>
      <c r="F15" s="21" t="s">
        <v>1</v>
      </c>
      <c r="G15" s="26"/>
      <c r="H15" s="26"/>
      <c r="I15" s="23" t="s">
        <v>15</v>
      </c>
      <c r="J15" s="21" t="s">
        <v>1</v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2" customHeight="1" x14ac:dyDescent="0.2">
      <c r="A16" s="26"/>
      <c r="B16" s="27"/>
      <c r="C16" s="26"/>
      <c r="D16" s="23" t="s">
        <v>16</v>
      </c>
      <c r="E16" s="26"/>
      <c r="F16" s="21" t="s">
        <v>17</v>
      </c>
      <c r="G16" s="26"/>
      <c r="H16" s="26"/>
      <c r="I16" s="23" t="s">
        <v>18</v>
      </c>
      <c r="J16" s="52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0.9" customHeight="1" x14ac:dyDescent="0.2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 x14ac:dyDescent="0.2">
      <c r="A18" s="26"/>
      <c r="B18" s="27"/>
      <c r="C18" s="26"/>
      <c r="D18" s="23" t="s">
        <v>19</v>
      </c>
      <c r="E18" s="26"/>
      <c r="F18" s="26"/>
      <c r="G18" s="26"/>
      <c r="H18" s="26"/>
      <c r="I18" s="23" t="s">
        <v>20</v>
      </c>
      <c r="J18" s="21" t="str">
        <f>IF('Rekapitulácia SO 01 Rek. A a B'!AN11="","",'Rekapitulácia SO 01 Rek. A a B'!AN11)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 x14ac:dyDescent="0.2">
      <c r="A19" s="26"/>
      <c r="B19" s="27"/>
      <c r="C19" s="26"/>
      <c r="D19" s="26"/>
      <c r="E19" s="21" t="str">
        <f>IF('Rekapitulácia SO 01 Rek. A a B'!E12="","",'Rekapitulácia SO 01 Rek. A a B'!E12)</f>
        <v xml:space="preserve"> </v>
      </c>
      <c r="F19" s="26"/>
      <c r="G19" s="26"/>
      <c r="H19" s="26"/>
      <c r="I19" s="23" t="s">
        <v>22</v>
      </c>
      <c r="J19" s="21" t="str">
        <f>IF('Rekapitulácia SO 01 Rek. A a B'!AN12="","",'Rekapitulácia SO 01 Rek. A a B'!AN12)</f>
        <v/>
      </c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 x14ac:dyDescent="0.2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 x14ac:dyDescent="0.2">
      <c r="A21" s="26"/>
      <c r="B21" s="27"/>
      <c r="C21" s="26"/>
      <c r="D21" s="23" t="s">
        <v>23</v>
      </c>
      <c r="E21" s="26"/>
      <c r="F21" s="26"/>
      <c r="G21" s="26"/>
      <c r="H21" s="26"/>
      <c r="I21" s="23" t="s">
        <v>20</v>
      </c>
      <c r="J21" s="21" t="str">
        <f>'Rekapitulácia SO 01 Rek. A a B'!AN14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 x14ac:dyDescent="0.2">
      <c r="A22" s="26"/>
      <c r="B22" s="27"/>
      <c r="C22" s="26"/>
      <c r="D22" s="26"/>
      <c r="E22" s="595" t="str">
        <f>'Rekapitulácia SO 01 Rek. A a B'!E15</f>
        <v xml:space="preserve"> </v>
      </c>
      <c r="F22" s="595"/>
      <c r="G22" s="595"/>
      <c r="H22" s="595"/>
      <c r="I22" s="23" t="s">
        <v>22</v>
      </c>
      <c r="J22" s="21" t="str">
        <f>'Rekapitulácia SO 01 Rek. A a B'!AN15</f>
        <v/>
      </c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 x14ac:dyDescent="0.2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 x14ac:dyDescent="0.2">
      <c r="A24" s="26"/>
      <c r="B24" s="27"/>
      <c r="C24" s="26"/>
      <c r="D24" s="23" t="s">
        <v>24</v>
      </c>
      <c r="E24" s="26"/>
      <c r="F24" s="26"/>
      <c r="G24" s="26"/>
      <c r="H24" s="26"/>
      <c r="I24" s="23" t="s">
        <v>20</v>
      </c>
      <c r="J24" s="21" t="s">
        <v>1</v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18" customHeight="1" x14ac:dyDescent="0.2">
      <c r="A25" s="26"/>
      <c r="B25" s="27"/>
      <c r="C25" s="26"/>
      <c r="D25" s="26"/>
      <c r="E25" s="21" t="s">
        <v>25</v>
      </c>
      <c r="F25" s="26"/>
      <c r="G25" s="26"/>
      <c r="H25" s="26"/>
      <c r="I25" s="23" t="s">
        <v>22</v>
      </c>
      <c r="J25" s="21" t="s">
        <v>1</v>
      </c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6.95" customHeight="1" x14ac:dyDescent="0.2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12" customHeight="1" x14ac:dyDescent="0.2">
      <c r="A27" s="26"/>
      <c r="B27" s="27"/>
      <c r="C27" s="26"/>
      <c r="D27" s="23" t="s">
        <v>27</v>
      </c>
      <c r="E27" s="26"/>
      <c r="F27" s="26"/>
      <c r="G27" s="26"/>
      <c r="H27" s="26"/>
      <c r="I27" s="23" t="s">
        <v>20</v>
      </c>
      <c r="J27" s="21" t="s">
        <v>1</v>
      </c>
      <c r="K27" s="26"/>
      <c r="L27" s="39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18" customHeight="1" x14ac:dyDescent="0.2">
      <c r="A28" s="26"/>
      <c r="B28" s="27"/>
      <c r="C28" s="26"/>
      <c r="D28" s="26"/>
      <c r="E28" s="21" t="s">
        <v>28</v>
      </c>
      <c r="F28" s="26"/>
      <c r="G28" s="26"/>
      <c r="H28" s="26"/>
      <c r="I28" s="23" t="s">
        <v>22</v>
      </c>
      <c r="J28" s="21" t="s">
        <v>1</v>
      </c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 x14ac:dyDescent="0.2">
      <c r="A29" s="26"/>
      <c r="B29" s="27"/>
      <c r="C29" s="26"/>
      <c r="D29" s="26"/>
      <c r="E29" s="26"/>
      <c r="F29" s="26"/>
      <c r="G29" s="26"/>
      <c r="H29" s="26"/>
      <c r="I29" s="26"/>
      <c r="J29" s="26"/>
      <c r="K29" s="26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" customHeight="1" x14ac:dyDescent="0.2">
      <c r="A30" s="26"/>
      <c r="B30" s="27"/>
      <c r="C30" s="26"/>
      <c r="D30" s="23" t="s">
        <v>29</v>
      </c>
      <c r="E30" s="26"/>
      <c r="F30" s="26"/>
      <c r="G30" s="26"/>
      <c r="H30" s="26"/>
      <c r="I30" s="26"/>
      <c r="J30" s="26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8" customFormat="1" ht="16.5" customHeight="1" x14ac:dyDescent="0.2">
      <c r="A31" s="98"/>
      <c r="B31" s="99"/>
      <c r="C31" s="98"/>
      <c r="D31" s="98"/>
      <c r="E31" s="597" t="s">
        <v>1</v>
      </c>
      <c r="F31" s="597"/>
      <c r="G31" s="597"/>
      <c r="H31" s="597"/>
      <c r="I31" s="98"/>
      <c r="J31" s="98"/>
      <c r="K31" s="98"/>
      <c r="L31" s="100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</row>
    <row r="32" spans="1:31" s="2" customFormat="1" ht="6.95" customHeight="1" x14ac:dyDescent="0.2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 x14ac:dyDescent="0.2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25.35" customHeight="1" x14ac:dyDescent="0.2">
      <c r="A34" s="26"/>
      <c r="B34" s="27"/>
      <c r="C34" s="26"/>
      <c r="D34" s="101" t="s">
        <v>30</v>
      </c>
      <c r="E34" s="26"/>
      <c r="F34" s="26"/>
      <c r="G34" s="26"/>
      <c r="H34" s="26"/>
      <c r="I34" s="26"/>
      <c r="J34" s="68"/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6.95" customHeight="1" x14ac:dyDescent="0.2">
      <c r="A35" s="26"/>
      <c r="B35" s="27"/>
      <c r="C35" s="26"/>
      <c r="D35" s="63"/>
      <c r="E35" s="63"/>
      <c r="F35" s="63"/>
      <c r="G35" s="63"/>
      <c r="H35" s="63"/>
      <c r="I35" s="63"/>
      <c r="J35" s="63"/>
      <c r="K35" s="63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 x14ac:dyDescent="0.2">
      <c r="A36" s="26"/>
      <c r="B36" s="27"/>
      <c r="C36" s="26"/>
      <c r="D36" s="26"/>
      <c r="E36" s="26"/>
      <c r="F36" s="30" t="s">
        <v>32</v>
      </c>
      <c r="G36" s="26"/>
      <c r="H36" s="26"/>
      <c r="I36" s="30" t="s">
        <v>31</v>
      </c>
      <c r="J36" s="30" t="s">
        <v>33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customHeight="1" x14ac:dyDescent="0.2">
      <c r="A37" s="26"/>
      <c r="B37" s="27"/>
      <c r="C37" s="26"/>
      <c r="D37" s="97" t="s">
        <v>34</v>
      </c>
      <c r="E37" s="32" t="s">
        <v>35</v>
      </c>
      <c r="F37" s="102">
        <f>ROUND((SUM(BE148:BE388)),  2)</f>
        <v>0</v>
      </c>
      <c r="G37" s="103"/>
      <c r="H37" s="103"/>
      <c r="I37" s="104">
        <v>0.2</v>
      </c>
      <c r="J37" s="102">
        <f>ROUND(((SUM(BE148:BE388))*I37),  2)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 x14ac:dyDescent="0.2">
      <c r="A38" s="26"/>
      <c r="B38" s="27"/>
      <c r="C38" s="26"/>
      <c r="D38" s="26"/>
      <c r="E38" s="32" t="s">
        <v>36</v>
      </c>
      <c r="F38" s="105"/>
      <c r="G38" s="26"/>
      <c r="H38" s="26"/>
      <c r="I38" s="106">
        <v>0.23</v>
      </c>
      <c r="J38" s="105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 x14ac:dyDescent="0.2">
      <c r="A39" s="26"/>
      <c r="B39" s="27"/>
      <c r="C39" s="26"/>
      <c r="D39" s="26"/>
      <c r="E39" s="23" t="s">
        <v>37</v>
      </c>
      <c r="F39" s="105">
        <f>ROUND((SUM(BG148:BG388)),  2)</f>
        <v>0</v>
      </c>
      <c r="G39" s="26"/>
      <c r="H39" s="26"/>
      <c r="I39" s="106">
        <v>0.2</v>
      </c>
      <c r="J39" s="105"/>
      <c r="K39" s="26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hidden="1" customHeight="1" x14ac:dyDescent="0.2">
      <c r="A40" s="26"/>
      <c r="B40" s="27"/>
      <c r="C40" s="26"/>
      <c r="D40" s="26"/>
      <c r="E40" s="23" t="s">
        <v>38</v>
      </c>
      <c r="F40" s="105">
        <f>ROUND((SUM(BH148:BH388)),  2)</f>
        <v>0</v>
      </c>
      <c r="G40" s="26"/>
      <c r="H40" s="26"/>
      <c r="I40" s="106">
        <v>0.2</v>
      </c>
      <c r="J40" s="105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14.45" hidden="1" customHeight="1" x14ac:dyDescent="0.2">
      <c r="A41" s="26"/>
      <c r="B41" s="27"/>
      <c r="C41" s="26"/>
      <c r="D41" s="26"/>
      <c r="E41" s="32" t="s">
        <v>39</v>
      </c>
      <c r="F41" s="102">
        <f>ROUND((SUM(BI148:BI388)),  2)</f>
        <v>0</v>
      </c>
      <c r="G41" s="103"/>
      <c r="H41" s="103"/>
      <c r="I41" s="104">
        <v>0</v>
      </c>
      <c r="J41" s="102"/>
      <c r="K41" s="26"/>
      <c r="L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6.95" customHeight="1" x14ac:dyDescent="0.2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2" customFormat="1" ht="25.35" customHeight="1" x14ac:dyDescent="0.2">
      <c r="A43" s="26"/>
      <c r="B43" s="27"/>
      <c r="C43" s="107"/>
      <c r="D43" s="108" t="s">
        <v>40</v>
      </c>
      <c r="E43" s="57"/>
      <c r="F43" s="57"/>
      <c r="G43" s="109" t="s">
        <v>41</v>
      </c>
      <c r="H43" s="110" t="s">
        <v>42</v>
      </c>
      <c r="I43" s="57"/>
      <c r="J43" s="111"/>
      <c r="K43" s="112"/>
      <c r="L43" s="39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1:31" s="2" customFormat="1" ht="14.45" customHeight="1" x14ac:dyDescent="0.2">
      <c r="A44" s="26"/>
      <c r="B44" s="27"/>
      <c r="C44" s="26"/>
      <c r="D44" s="26"/>
      <c r="E44" s="26"/>
      <c r="F44" s="26"/>
      <c r="G44" s="26"/>
      <c r="H44" s="26"/>
      <c r="I44" s="26"/>
      <c r="J44" s="26"/>
      <c r="K44" s="26"/>
      <c r="L44" s="39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</row>
    <row r="45" spans="1:31" s="1" customFormat="1" ht="14.45" customHeight="1" x14ac:dyDescent="0.2">
      <c r="B45" s="17"/>
      <c r="L45" s="17"/>
    </row>
    <row r="46" spans="1:31" s="1" customFormat="1" ht="14.45" customHeight="1" x14ac:dyDescent="0.2">
      <c r="B46" s="17"/>
      <c r="L46" s="17"/>
    </row>
    <row r="47" spans="1:31" s="1" customFormat="1" ht="14.45" customHeight="1" x14ac:dyDescent="0.2">
      <c r="B47" s="17"/>
      <c r="L47" s="17"/>
    </row>
    <row r="48" spans="1:31" s="1" customFormat="1" ht="14.45" customHeight="1" x14ac:dyDescent="0.2">
      <c r="B48" s="17"/>
      <c r="L48" s="17"/>
    </row>
    <row r="49" spans="1:31" s="1" customFormat="1" ht="14.45" customHeight="1" x14ac:dyDescent="0.2">
      <c r="B49" s="17"/>
      <c r="L49" s="17"/>
    </row>
    <row r="50" spans="1:31" s="2" customFormat="1" ht="14.45" customHeight="1" x14ac:dyDescent="0.2">
      <c r="B50" s="39"/>
      <c r="D50" s="40" t="s">
        <v>43</v>
      </c>
      <c r="E50" s="41"/>
      <c r="F50" s="41"/>
      <c r="G50" s="40" t="s">
        <v>44</v>
      </c>
      <c r="H50" s="41"/>
      <c r="I50" s="41"/>
      <c r="J50" s="41"/>
      <c r="K50" s="41"/>
      <c r="L50" s="39"/>
    </row>
    <row r="51" spans="1:31" x14ac:dyDescent="0.2">
      <c r="B51" s="17"/>
      <c r="L51" s="17"/>
    </row>
    <row r="52" spans="1:31" x14ac:dyDescent="0.2">
      <c r="B52" s="17"/>
      <c r="L52" s="17"/>
    </row>
    <row r="53" spans="1:31" x14ac:dyDescent="0.2">
      <c r="B53" s="17"/>
      <c r="L53" s="17"/>
    </row>
    <row r="54" spans="1:31" x14ac:dyDescent="0.2">
      <c r="B54" s="17"/>
      <c r="L54" s="17"/>
    </row>
    <row r="55" spans="1:31" x14ac:dyDescent="0.2">
      <c r="B55" s="17"/>
      <c r="L55" s="17"/>
    </row>
    <row r="56" spans="1:31" x14ac:dyDescent="0.2">
      <c r="B56" s="17"/>
      <c r="L56" s="17"/>
    </row>
    <row r="57" spans="1:31" x14ac:dyDescent="0.2">
      <c r="B57" s="17"/>
      <c r="L57" s="17"/>
    </row>
    <row r="58" spans="1:31" x14ac:dyDescent="0.2">
      <c r="B58" s="17"/>
      <c r="L58" s="17"/>
    </row>
    <row r="59" spans="1:31" x14ac:dyDescent="0.2">
      <c r="B59" s="17"/>
      <c r="L59" s="17"/>
    </row>
    <row r="60" spans="1:31" x14ac:dyDescent="0.2">
      <c r="B60" s="17"/>
      <c r="L60" s="17"/>
    </row>
    <row r="61" spans="1:31" s="2" customFormat="1" ht="12.75" x14ac:dyDescent="0.2">
      <c r="A61" s="26"/>
      <c r="B61" s="27"/>
      <c r="C61" s="26"/>
      <c r="D61" s="42" t="s">
        <v>45</v>
      </c>
      <c r="E61" s="29"/>
      <c r="F61" s="113" t="s">
        <v>46</v>
      </c>
      <c r="G61" s="42" t="s">
        <v>45</v>
      </c>
      <c r="H61" s="29"/>
      <c r="I61" s="29"/>
      <c r="J61" s="114" t="s">
        <v>46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 x14ac:dyDescent="0.2">
      <c r="B62" s="17"/>
      <c r="L62" s="17"/>
    </row>
    <row r="63" spans="1:31" x14ac:dyDescent="0.2">
      <c r="B63" s="17"/>
      <c r="L63" s="17"/>
    </row>
    <row r="64" spans="1:31" x14ac:dyDescent="0.2">
      <c r="B64" s="17"/>
      <c r="L64" s="17"/>
    </row>
    <row r="65" spans="1:31" s="2" customFormat="1" ht="12.75" x14ac:dyDescent="0.2">
      <c r="A65" s="26"/>
      <c r="B65" s="27"/>
      <c r="C65" s="26"/>
      <c r="D65" s="40" t="s">
        <v>47</v>
      </c>
      <c r="E65" s="43"/>
      <c r="F65" s="43"/>
      <c r="G65" s="40" t="s">
        <v>48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x14ac:dyDescent="0.2">
      <c r="B66" s="17"/>
      <c r="L66" s="17"/>
    </row>
    <row r="67" spans="1:31" x14ac:dyDescent="0.2">
      <c r="B67" s="17"/>
      <c r="L67" s="17"/>
    </row>
    <row r="68" spans="1:31" x14ac:dyDescent="0.2">
      <c r="B68" s="17"/>
      <c r="L68" s="17"/>
    </row>
    <row r="69" spans="1:31" x14ac:dyDescent="0.2">
      <c r="B69" s="17"/>
      <c r="L69" s="17"/>
    </row>
    <row r="70" spans="1:31" x14ac:dyDescent="0.2">
      <c r="B70" s="17"/>
      <c r="L70" s="17"/>
    </row>
    <row r="71" spans="1:31" x14ac:dyDescent="0.2">
      <c r="B71" s="17"/>
      <c r="L71" s="17"/>
    </row>
    <row r="72" spans="1:31" x14ac:dyDescent="0.2">
      <c r="B72" s="17"/>
      <c r="L72" s="17"/>
    </row>
    <row r="73" spans="1:31" x14ac:dyDescent="0.2">
      <c r="B73" s="17"/>
      <c r="L73" s="17"/>
    </row>
    <row r="74" spans="1:31" x14ac:dyDescent="0.2">
      <c r="B74" s="17"/>
      <c r="L74" s="17"/>
    </row>
    <row r="75" spans="1:31" x14ac:dyDescent="0.2">
      <c r="B75" s="17"/>
      <c r="L75" s="17"/>
    </row>
    <row r="76" spans="1:31" s="2" customFormat="1" ht="12.75" x14ac:dyDescent="0.2">
      <c r="A76" s="26"/>
      <c r="B76" s="27"/>
      <c r="C76" s="26"/>
      <c r="D76" s="42" t="s">
        <v>45</v>
      </c>
      <c r="E76" s="29"/>
      <c r="F76" s="113" t="s">
        <v>46</v>
      </c>
      <c r="G76" s="42" t="s">
        <v>45</v>
      </c>
      <c r="H76" s="29"/>
      <c r="I76" s="29"/>
      <c r="J76" s="114" t="s">
        <v>46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 x14ac:dyDescent="0.2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31" s="2" customFormat="1" ht="6.95" customHeight="1" x14ac:dyDescent="0.2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31" s="2" customFormat="1" ht="24.95" customHeight="1" x14ac:dyDescent="0.2">
      <c r="A82" s="26"/>
      <c r="B82" s="27"/>
      <c r="C82" s="18" t="s">
        <v>136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31" s="2" customFormat="1" ht="6.95" customHeight="1" x14ac:dyDescent="0.2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31" s="2" customFormat="1" ht="12" customHeight="1" x14ac:dyDescent="0.2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31" s="2" customFormat="1" ht="16.5" customHeight="1" x14ac:dyDescent="0.2">
      <c r="A85" s="26"/>
      <c r="B85" s="27"/>
      <c r="C85" s="26"/>
      <c r="D85" s="26"/>
      <c r="E85" s="612" t="str">
        <f>E7</f>
        <v>SOŠ PZ Pezinok, rekonštrukcia ubytovne A a B</v>
      </c>
      <c r="F85" s="613"/>
      <c r="G85" s="613"/>
      <c r="H85" s="613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1" s="1" customFormat="1" ht="12" customHeight="1" x14ac:dyDescent="0.2">
      <c r="B86" s="17"/>
      <c r="C86" s="23" t="s">
        <v>130</v>
      </c>
      <c r="L86" s="17"/>
    </row>
    <row r="87" spans="1:31" s="1" customFormat="1" ht="16.5" customHeight="1" x14ac:dyDescent="0.2">
      <c r="B87" s="17"/>
      <c r="E87" s="612" t="s">
        <v>131</v>
      </c>
      <c r="F87" s="594"/>
      <c r="G87" s="594"/>
      <c r="H87" s="594"/>
      <c r="L87" s="17"/>
    </row>
    <row r="88" spans="1:31" s="1" customFormat="1" ht="12" customHeight="1" x14ac:dyDescent="0.2">
      <c r="B88" s="17"/>
      <c r="C88" s="23" t="s">
        <v>132</v>
      </c>
      <c r="L88" s="17"/>
    </row>
    <row r="89" spans="1:31" s="2" customFormat="1" ht="16.5" customHeight="1" x14ac:dyDescent="0.2">
      <c r="A89" s="26"/>
      <c r="B89" s="27"/>
      <c r="C89" s="26"/>
      <c r="D89" s="26"/>
      <c r="E89" s="614" t="s">
        <v>766</v>
      </c>
      <c r="F89" s="615"/>
      <c r="G89" s="615"/>
      <c r="H89" s="615"/>
      <c r="I89" s="26"/>
      <c r="J89" s="26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1" s="2" customFormat="1" ht="12" customHeight="1" x14ac:dyDescent="0.2">
      <c r="A90" s="26"/>
      <c r="B90" s="27"/>
      <c r="C90" s="23" t="s">
        <v>134</v>
      </c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1" s="2" customFormat="1" ht="16.5" customHeight="1" x14ac:dyDescent="0.2">
      <c r="A91" s="26"/>
      <c r="B91" s="27"/>
      <c r="C91" s="26"/>
      <c r="D91" s="26"/>
      <c r="E91" s="583" t="str">
        <f>E13</f>
        <v>01.2.1 - Stavebná časť a statika</v>
      </c>
      <c r="F91" s="615"/>
      <c r="G91" s="615"/>
      <c r="H91" s="615"/>
      <c r="I91" s="26"/>
      <c r="J91" s="26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1" s="2" customFormat="1" ht="6.95" customHeight="1" x14ac:dyDescent="0.2">
      <c r="A92" s="26"/>
      <c r="B92" s="27"/>
      <c r="C92" s="26"/>
      <c r="D92" s="26"/>
      <c r="E92" s="26"/>
      <c r="F92" s="26"/>
      <c r="G92" s="26"/>
      <c r="H92" s="26"/>
      <c r="I92" s="26"/>
      <c r="J92" s="26"/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1" s="2" customFormat="1" ht="12" customHeight="1" x14ac:dyDescent="0.2">
      <c r="A93" s="26"/>
      <c r="B93" s="27"/>
      <c r="C93" s="23" t="s">
        <v>16</v>
      </c>
      <c r="D93" s="26"/>
      <c r="E93" s="26"/>
      <c r="F93" s="21" t="str">
        <f>F16</f>
        <v>Pezinok</v>
      </c>
      <c r="G93" s="26"/>
      <c r="H93" s="26"/>
      <c r="I93" s="23" t="s">
        <v>18</v>
      </c>
      <c r="J93" s="52" t="str">
        <f>IF(J16="","",J16)</f>
        <v/>
      </c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1" s="2" customFormat="1" ht="6.95" customHeight="1" x14ac:dyDescent="0.2">
      <c r="A94" s="26"/>
      <c r="B94" s="27"/>
      <c r="C94" s="26"/>
      <c r="D94" s="26"/>
      <c r="E94" s="26"/>
      <c r="F94" s="26"/>
      <c r="G94" s="26"/>
      <c r="H94" s="26"/>
      <c r="I94" s="26"/>
      <c r="J94" s="26"/>
      <c r="K94" s="26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1" s="2" customFormat="1" ht="25.7" customHeight="1" x14ac:dyDescent="0.2">
      <c r="A95" s="26"/>
      <c r="B95" s="27"/>
      <c r="C95" s="23" t="s">
        <v>19</v>
      </c>
      <c r="D95" s="26"/>
      <c r="E95" s="26"/>
      <c r="F95" s="21" t="str">
        <f>E19</f>
        <v xml:space="preserve"> </v>
      </c>
      <c r="G95" s="26"/>
      <c r="H95" s="26"/>
      <c r="I95" s="23" t="s">
        <v>24</v>
      </c>
      <c r="J95" s="24" t="str">
        <f>E25</f>
        <v>Ing. arch. Rudolf Melčak, SKA</v>
      </c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1" s="2" customFormat="1" ht="15.2" customHeight="1" x14ac:dyDescent="0.2">
      <c r="A96" s="26"/>
      <c r="B96" s="27"/>
      <c r="C96" s="23" t="s">
        <v>23</v>
      </c>
      <c r="D96" s="26"/>
      <c r="E96" s="26"/>
      <c r="F96" s="21" t="str">
        <f>IF(E22="","",E22)</f>
        <v xml:space="preserve"> </v>
      </c>
      <c r="G96" s="26"/>
      <c r="H96" s="26"/>
      <c r="I96" s="23" t="s">
        <v>27</v>
      </c>
      <c r="J96" s="24" t="str">
        <f>E28</f>
        <v>Rosoft s.r.o.</v>
      </c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47" s="2" customFormat="1" ht="10.35" customHeight="1" x14ac:dyDescent="0.2">
      <c r="A97" s="26"/>
      <c r="B97" s="27"/>
      <c r="C97" s="26"/>
      <c r="D97" s="26"/>
      <c r="E97" s="26"/>
      <c r="F97" s="26"/>
      <c r="G97" s="26"/>
      <c r="H97" s="26"/>
      <c r="I97" s="26"/>
      <c r="J97" s="26"/>
      <c r="K97" s="26"/>
      <c r="L97" s="39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47" s="2" customFormat="1" ht="29.25" customHeight="1" x14ac:dyDescent="0.2">
      <c r="A98" s="26"/>
      <c r="B98" s="27"/>
      <c r="C98" s="115" t="s">
        <v>137</v>
      </c>
      <c r="D98" s="107"/>
      <c r="E98" s="107"/>
      <c r="F98" s="107"/>
      <c r="G98" s="107"/>
      <c r="H98" s="107"/>
      <c r="I98" s="107"/>
      <c r="J98" s="116" t="s">
        <v>138</v>
      </c>
      <c r="K98" s="107"/>
      <c r="L98" s="39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47" s="2" customFormat="1" ht="10.35" customHeight="1" x14ac:dyDescent="0.2">
      <c r="A99" s="26"/>
      <c r="B99" s="27"/>
      <c r="C99" s="26"/>
      <c r="D99" s="26"/>
      <c r="E99" s="26"/>
      <c r="F99" s="26"/>
      <c r="G99" s="26"/>
      <c r="H99" s="26"/>
      <c r="I99" s="26"/>
      <c r="J99" s="26"/>
      <c r="K99" s="26"/>
      <c r="L99" s="39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47" s="2" customFormat="1" ht="22.9" customHeight="1" x14ac:dyDescent="0.2">
      <c r="A100" s="26"/>
      <c r="B100" s="27"/>
      <c r="C100" s="117" t="s">
        <v>139</v>
      </c>
      <c r="D100" s="26"/>
      <c r="E100" s="26"/>
      <c r="F100" s="26"/>
      <c r="G100" s="26"/>
      <c r="H100" s="26"/>
      <c r="I100" s="26"/>
      <c r="J100" s="68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U100" s="14"/>
    </row>
    <row r="101" spans="1:47" s="9" customFormat="1" ht="24.95" customHeight="1" x14ac:dyDescent="0.2">
      <c r="B101" s="118"/>
      <c r="D101" s="119" t="s">
        <v>141</v>
      </c>
      <c r="E101" s="120"/>
      <c r="F101" s="120"/>
      <c r="G101" s="120"/>
      <c r="H101" s="120"/>
      <c r="I101" s="120"/>
      <c r="J101" s="121"/>
      <c r="L101" s="118"/>
    </row>
    <row r="102" spans="1:47" s="10" customFormat="1" ht="19.899999999999999" customHeight="1" x14ac:dyDescent="0.2">
      <c r="B102" s="122"/>
      <c r="D102" s="123" t="s">
        <v>768</v>
      </c>
      <c r="E102" s="124"/>
      <c r="F102" s="124"/>
      <c r="G102" s="124"/>
      <c r="H102" s="124"/>
      <c r="I102" s="124"/>
      <c r="J102" s="125"/>
      <c r="L102" s="122"/>
    </row>
    <row r="103" spans="1:47" s="10" customFormat="1" ht="19.899999999999999" customHeight="1" x14ac:dyDescent="0.2">
      <c r="B103" s="122"/>
      <c r="D103" s="123" t="s">
        <v>769</v>
      </c>
      <c r="E103" s="124"/>
      <c r="F103" s="124"/>
      <c r="G103" s="124"/>
      <c r="H103" s="124"/>
      <c r="I103" s="124"/>
      <c r="J103" s="125"/>
      <c r="L103" s="122"/>
    </row>
    <row r="104" spans="1:47" s="10" customFormat="1" ht="19.899999999999999" customHeight="1" x14ac:dyDescent="0.2">
      <c r="B104" s="122"/>
      <c r="D104" s="123" t="s">
        <v>142</v>
      </c>
      <c r="E104" s="124"/>
      <c r="F104" s="124"/>
      <c r="G104" s="124"/>
      <c r="H104" s="124"/>
      <c r="I104" s="124"/>
      <c r="J104" s="125"/>
      <c r="L104" s="122"/>
    </row>
    <row r="105" spans="1:47" s="10" customFormat="1" ht="19.899999999999999" customHeight="1" x14ac:dyDescent="0.2">
      <c r="B105" s="122"/>
      <c r="D105" s="123" t="s">
        <v>770</v>
      </c>
      <c r="E105" s="124"/>
      <c r="F105" s="124"/>
      <c r="G105" s="124"/>
      <c r="H105" s="124"/>
      <c r="I105" s="124"/>
      <c r="J105" s="125"/>
      <c r="L105" s="122"/>
    </row>
    <row r="106" spans="1:47" s="10" customFormat="1" ht="19.899999999999999" customHeight="1" x14ac:dyDescent="0.2">
      <c r="B106" s="122"/>
      <c r="D106" s="123" t="s">
        <v>771</v>
      </c>
      <c r="E106" s="124"/>
      <c r="F106" s="124"/>
      <c r="G106" s="124"/>
      <c r="H106" s="124"/>
      <c r="I106" s="124"/>
      <c r="J106" s="125"/>
      <c r="L106" s="122"/>
    </row>
    <row r="107" spans="1:47" s="10" customFormat="1" ht="19.899999999999999" customHeight="1" x14ac:dyDescent="0.2">
      <c r="B107" s="122"/>
      <c r="D107" s="123" t="s">
        <v>143</v>
      </c>
      <c r="E107" s="124"/>
      <c r="F107" s="124"/>
      <c r="G107" s="124"/>
      <c r="H107" s="124"/>
      <c r="I107" s="124"/>
      <c r="J107" s="125"/>
      <c r="L107" s="122"/>
    </row>
    <row r="108" spans="1:47" s="10" customFormat="1" ht="19.899999999999999" customHeight="1" x14ac:dyDescent="0.2">
      <c r="B108" s="122"/>
      <c r="D108" s="123" t="s">
        <v>144</v>
      </c>
      <c r="E108" s="124"/>
      <c r="F108" s="124"/>
      <c r="G108" s="124"/>
      <c r="H108" s="124"/>
      <c r="I108" s="124"/>
      <c r="J108" s="125"/>
      <c r="L108" s="122"/>
    </row>
    <row r="109" spans="1:47" s="9" customFormat="1" ht="19.5" customHeight="1" x14ac:dyDescent="0.2">
      <c r="B109" s="118"/>
      <c r="D109" s="223" t="s">
        <v>2534</v>
      </c>
      <c r="E109" s="120"/>
      <c r="F109" s="120"/>
      <c r="G109" s="120"/>
      <c r="H109" s="120"/>
      <c r="I109" s="120"/>
      <c r="J109" s="125"/>
      <c r="L109" s="118"/>
    </row>
    <row r="110" spans="1:47" s="9" customFormat="1" ht="24.95" customHeight="1" x14ac:dyDescent="0.2">
      <c r="B110" s="118"/>
      <c r="D110" s="119" t="s">
        <v>221</v>
      </c>
      <c r="E110" s="120"/>
      <c r="F110" s="120"/>
      <c r="G110" s="120"/>
      <c r="H110" s="120"/>
      <c r="I110" s="120"/>
      <c r="J110" s="121"/>
      <c r="L110" s="118"/>
    </row>
    <row r="111" spans="1:47" s="10" customFormat="1" ht="19.899999999999999" customHeight="1" x14ac:dyDescent="0.2">
      <c r="B111" s="122"/>
      <c r="D111" s="123" t="s">
        <v>772</v>
      </c>
      <c r="E111" s="124"/>
      <c r="F111" s="124"/>
      <c r="G111" s="124"/>
      <c r="H111" s="124"/>
      <c r="I111" s="124"/>
      <c r="J111" s="125"/>
      <c r="L111" s="122"/>
    </row>
    <row r="112" spans="1:47" s="10" customFormat="1" ht="19.899999999999999" customHeight="1" x14ac:dyDescent="0.2">
      <c r="B112" s="122"/>
      <c r="D112" s="123" t="s">
        <v>222</v>
      </c>
      <c r="E112" s="124"/>
      <c r="F112" s="124"/>
      <c r="G112" s="124"/>
      <c r="H112" s="124"/>
      <c r="I112" s="124"/>
      <c r="J112" s="125"/>
      <c r="L112" s="122"/>
    </row>
    <row r="113" spans="1:31" s="10" customFormat="1" ht="19.899999999999999" customHeight="1" x14ac:dyDescent="0.2">
      <c r="B113" s="122"/>
      <c r="D113" s="123" t="s">
        <v>223</v>
      </c>
      <c r="E113" s="124"/>
      <c r="F113" s="124"/>
      <c r="G113" s="124"/>
      <c r="H113" s="124"/>
      <c r="I113" s="124"/>
      <c r="J113" s="125"/>
      <c r="L113" s="122"/>
    </row>
    <row r="114" spans="1:31" s="10" customFormat="1" ht="19.899999999999999" customHeight="1" x14ac:dyDescent="0.2">
      <c r="B114" s="122"/>
      <c r="D114" s="123" t="s">
        <v>773</v>
      </c>
      <c r="E114" s="124"/>
      <c r="F114" s="124"/>
      <c r="G114" s="124"/>
      <c r="H114" s="124"/>
      <c r="I114" s="124"/>
      <c r="J114" s="125"/>
      <c r="L114" s="122"/>
    </row>
    <row r="115" spans="1:31" s="10" customFormat="1" ht="19.899999999999999" customHeight="1" x14ac:dyDescent="0.2">
      <c r="B115" s="122"/>
      <c r="D115" s="123" t="s">
        <v>774</v>
      </c>
      <c r="E115" s="124"/>
      <c r="F115" s="124"/>
      <c r="G115" s="124"/>
      <c r="H115" s="124"/>
      <c r="I115" s="124"/>
      <c r="J115" s="125"/>
      <c r="L115" s="122"/>
    </row>
    <row r="116" spans="1:31" s="10" customFormat="1" ht="19.899999999999999" customHeight="1" x14ac:dyDescent="0.2">
      <c r="B116" s="122"/>
      <c r="D116" s="123" t="s">
        <v>775</v>
      </c>
      <c r="E116" s="124"/>
      <c r="F116" s="124"/>
      <c r="G116" s="124"/>
      <c r="H116" s="124"/>
      <c r="I116" s="124"/>
      <c r="J116" s="125"/>
      <c r="L116" s="122"/>
    </row>
    <row r="117" spans="1:31" s="10" customFormat="1" ht="19.899999999999999" customHeight="1" x14ac:dyDescent="0.2">
      <c r="B117" s="122"/>
      <c r="D117" s="123" t="s">
        <v>224</v>
      </c>
      <c r="E117" s="124"/>
      <c r="F117" s="124"/>
      <c r="G117" s="124"/>
      <c r="H117" s="124"/>
      <c r="I117" s="124"/>
      <c r="J117" s="125"/>
      <c r="L117" s="122"/>
    </row>
    <row r="118" spans="1:31" s="10" customFormat="1" ht="19.899999999999999" customHeight="1" x14ac:dyDescent="0.2">
      <c r="B118" s="122"/>
      <c r="D118" s="123" t="s">
        <v>371</v>
      </c>
      <c r="E118" s="124"/>
      <c r="F118" s="124"/>
      <c r="G118" s="124"/>
      <c r="H118" s="124"/>
      <c r="I118" s="124"/>
      <c r="J118" s="125"/>
      <c r="L118" s="122"/>
    </row>
    <row r="119" spans="1:31" s="10" customFormat="1" ht="19.899999999999999" customHeight="1" x14ac:dyDescent="0.2">
      <c r="B119" s="122"/>
      <c r="D119" s="123" t="s">
        <v>225</v>
      </c>
      <c r="E119" s="124"/>
      <c r="F119" s="124"/>
      <c r="G119" s="124"/>
      <c r="H119" s="124"/>
      <c r="I119" s="124"/>
      <c r="J119" s="125"/>
      <c r="L119" s="122"/>
    </row>
    <row r="120" spans="1:31" s="10" customFormat="1" ht="19.899999999999999" customHeight="1" x14ac:dyDescent="0.2">
      <c r="B120" s="122"/>
      <c r="D120" s="123" t="s">
        <v>776</v>
      </c>
      <c r="E120" s="124"/>
      <c r="F120" s="124"/>
      <c r="G120" s="124"/>
      <c r="H120" s="124"/>
      <c r="I120" s="124"/>
      <c r="J120" s="125"/>
      <c r="L120" s="122"/>
    </row>
    <row r="121" spans="1:31" s="10" customFormat="1" ht="19.899999999999999" customHeight="1" x14ac:dyDescent="0.2">
      <c r="B121" s="122"/>
      <c r="D121" s="123" t="s">
        <v>777</v>
      </c>
      <c r="E121" s="124"/>
      <c r="F121" s="124"/>
      <c r="G121" s="124"/>
      <c r="H121" s="124"/>
      <c r="I121" s="124"/>
      <c r="J121" s="125"/>
      <c r="L121" s="122"/>
    </row>
    <row r="122" spans="1:31" s="10" customFormat="1" ht="19.899999999999999" customHeight="1" x14ac:dyDescent="0.2">
      <c r="B122" s="122"/>
      <c r="D122" s="123" t="s">
        <v>778</v>
      </c>
      <c r="E122" s="124"/>
      <c r="F122" s="124"/>
      <c r="G122" s="124"/>
      <c r="H122" s="124"/>
      <c r="I122" s="124"/>
      <c r="J122" s="125"/>
      <c r="L122" s="122"/>
    </row>
    <row r="123" spans="1:31" s="10" customFormat="1" ht="19.899999999999999" customHeight="1" x14ac:dyDescent="0.2">
      <c r="B123" s="122"/>
      <c r="D123" s="123" t="s">
        <v>779</v>
      </c>
      <c r="E123" s="124"/>
      <c r="F123" s="124"/>
      <c r="G123" s="124"/>
      <c r="H123" s="124"/>
      <c r="I123" s="124"/>
      <c r="J123" s="125"/>
      <c r="L123" s="122"/>
    </row>
    <row r="124" spans="1:31" s="10" customFormat="1" ht="19.899999999999999" customHeight="1" x14ac:dyDescent="0.2">
      <c r="B124" s="122"/>
      <c r="D124" s="123" t="s">
        <v>780</v>
      </c>
      <c r="E124" s="124"/>
      <c r="F124" s="124"/>
      <c r="G124" s="124"/>
      <c r="H124" s="124"/>
      <c r="I124" s="124"/>
      <c r="J124" s="125"/>
      <c r="L124" s="122"/>
    </row>
    <row r="125" spans="1:31" s="2" customFormat="1" ht="21.75" customHeight="1" x14ac:dyDescent="0.2">
      <c r="A125" s="26"/>
      <c r="B125" s="27"/>
      <c r="C125" s="26"/>
      <c r="D125" s="26"/>
      <c r="E125" s="26"/>
      <c r="F125" s="26"/>
      <c r="G125" s="26"/>
      <c r="H125" s="26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6.95" customHeight="1" x14ac:dyDescent="0.2">
      <c r="A126" s="26"/>
      <c r="B126" s="44"/>
      <c r="C126" s="45"/>
      <c r="D126" s="45"/>
      <c r="E126" s="45"/>
      <c r="F126" s="45"/>
      <c r="G126" s="45"/>
      <c r="H126" s="45"/>
      <c r="I126" s="45"/>
      <c r="J126" s="45"/>
      <c r="K126" s="45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30" spans="1:31" s="2" customFormat="1" ht="6.95" customHeight="1" x14ac:dyDescent="0.2">
      <c r="A130" s="26"/>
      <c r="B130" s="46"/>
      <c r="C130" s="47"/>
      <c r="D130" s="47"/>
      <c r="E130" s="47"/>
      <c r="F130" s="47"/>
      <c r="G130" s="47"/>
      <c r="H130" s="47"/>
      <c r="I130" s="47"/>
      <c r="J130" s="47"/>
      <c r="K130" s="47"/>
      <c r="L130" s="3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31" s="2" customFormat="1" ht="24.95" customHeight="1" x14ac:dyDescent="0.2">
      <c r="A131" s="26"/>
      <c r="B131" s="27"/>
      <c r="C131" s="18" t="s">
        <v>146</v>
      </c>
      <c r="D131" s="26"/>
      <c r="E131" s="26"/>
      <c r="F131" s="26"/>
      <c r="G131" s="26"/>
      <c r="H131" s="26"/>
      <c r="I131" s="26"/>
      <c r="J131" s="26"/>
      <c r="K131" s="26"/>
      <c r="L131" s="3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31" s="2" customFormat="1" ht="6.95" customHeight="1" x14ac:dyDescent="0.2">
      <c r="A132" s="26"/>
      <c r="B132" s="27"/>
      <c r="C132" s="26"/>
      <c r="D132" s="26"/>
      <c r="E132" s="26"/>
      <c r="F132" s="26"/>
      <c r="G132" s="26"/>
      <c r="H132" s="26"/>
      <c r="I132" s="26"/>
      <c r="J132" s="26"/>
      <c r="K132" s="26"/>
      <c r="L132" s="39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31" s="2" customFormat="1" ht="12" customHeight="1" x14ac:dyDescent="0.2">
      <c r="A133" s="26"/>
      <c r="B133" s="27"/>
      <c r="C133" s="23" t="s">
        <v>13</v>
      </c>
      <c r="D133" s="26"/>
      <c r="E133" s="26"/>
      <c r="F133" s="26"/>
      <c r="G133" s="26"/>
      <c r="H133" s="26"/>
      <c r="I133" s="26"/>
      <c r="J133" s="26"/>
      <c r="K133" s="26"/>
      <c r="L133" s="39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31" s="2" customFormat="1" ht="16.5" customHeight="1" x14ac:dyDescent="0.2">
      <c r="A134" s="26"/>
      <c r="B134" s="27"/>
      <c r="C134" s="26"/>
      <c r="D134" s="26"/>
      <c r="E134" s="612" t="str">
        <f>E7</f>
        <v>SOŠ PZ Pezinok, rekonštrukcia ubytovne A a B</v>
      </c>
      <c r="F134" s="613"/>
      <c r="G134" s="613"/>
      <c r="H134" s="613"/>
      <c r="I134" s="26"/>
      <c r="J134" s="26"/>
      <c r="K134" s="26"/>
      <c r="L134" s="39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31" s="1" customFormat="1" ht="12" customHeight="1" x14ac:dyDescent="0.2">
      <c r="B135" s="17"/>
      <c r="C135" s="23" t="s">
        <v>130</v>
      </c>
      <c r="L135" s="17"/>
    </row>
    <row r="136" spans="1:31" s="1" customFormat="1" ht="16.5" customHeight="1" x14ac:dyDescent="0.2">
      <c r="B136" s="17"/>
      <c r="E136" s="612" t="s">
        <v>131</v>
      </c>
      <c r="F136" s="594"/>
      <c r="G136" s="594"/>
      <c r="H136" s="594"/>
      <c r="L136" s="17"/>
    </row>
    <row r="137" spans="1:31" s="1" customFormat="1" ht="12" customHeight="1" x14ac:dyDescent="0.2">
      <c r="B137" s="17"/>
      <c r="C137" s="23" t="s">
        <v>132</v>
      </c>
      <c r="L137" s="17"/>
    </row>
    <row r="138" spans="1:31" s="2" customFormat="1" ht="16.5" customHeight="1" x14ac:dyDescent="0.2">
      <c r="A138" s="26"/>
      <c r="B138" s="27"/>
      <c r="C138" s="26"/>
      <c r="D138" s="26"/>
      <c r="E138" s="614" t="s">
        <v>766</v>
      </c>
      <c r="F138" s="615"/>
      <c r="G138" s="615"/>
      <c r="H138" s="615"/>
      <c r="I138" s="26"/>
      <c r="J138" s="26"/>
      <c r="K138" s="26"/>
      <c r="L138" s="39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</row>
    <row r="139" spans="1:31" s="2" customFormat="1" ht="12" customHeight="1" x14ac:dyDescent="0.2">
      <c r="A139" s="26"/>
      <c r="B139" s="27"/>
      <c r="C139" s="23" t="s">
        <v>134</v>
      </c>
      <c r="D139" s="26"/>
      <c r="E139" s="26"/>
      <c r="F139" s="26"/>
      <c r="G139" s="26"/>
      <c r="H139" s="26"/>
      <c r="I139" s="26"/>
      <c r="J139" s="26"/>
      <c r="K139" s="26"/>
      <c r="L139" s="39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</row>
    <row r="140" spans="1:31" s="2" customFormat="1" ht="16.5" customHeight="1" x14ac:dyDescent="0.2">
      <c r="A140" s="26"/>
      <c r="B140" s="27"/>
      <c r="C140" s="26"/>
      <c r="D140" s="26"/>
      <c r="E140" s="583" t="str">
        <f>E13</f>
        <v>01.2.1 - Stavebná časť a statika</v>
      </c>
      <c r="F140" s="615"/>
      <c r="G140" s="615"/>
      <c r="H140" s="615"/>
      <c r="I140" s="26"/>
      <c r="J140" s="26"/>
      <c r="K140" s="26"/>
      <c r="L140" s="39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</row>
    <row r="141" spans="1:31" s="2" customFormat="1" ht="6.95" customHeight="1" x14ac:dyDescent="0.2">
      <c r="A141" s="26"/>
      <c r="B141" s="27"/>
      <c r="C141" s="26"/>
      <c r="D141" s="26"/>
      <c r="E141" s="26"/>
      <c r="F141" s="26"/>
      <c r="G141" s="26"/>
      <c r="H141" s="26"/>
      <c r="I141" s="26"/>
      <c r="J141" s="26"/>
      <c r="K141" s="26"/>
      <c r="L141" s="39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</row>
    <row r="142" spans="1:31" s="2" customFormat="1" ht="12" customHeight="1" x14ac:dyDescent="0.2">
      <c r="A142" s="26"/>
      <c r="B142" s="27"/>
      <c r="C142" s="23" t="s">
        <v>16</v>
      </c>
      <c r="D142" s="26"/>
      <c r="E142" s="26"/>
      <c r="F142" s="21" t="str">
        <f>F16</f>
        <v>Pezinok</v>
      </c>
      <c r="G142" s="26"/>
      <c r="H142" s="26"/>
      <c r="I142" s="23" t="s">
        <v>18</v>
      </c>
      <c r="J142" s="52" t="str">
        <f>IF(J16="","",J16)</f>
        <v/>
      </c>
      <c r="K142" s="26"/>
      <c r="L142" s="39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</row>
    <row r="143" spans="1:31" s="2" customFormat="1" ht="6.95" customHeight="1" x14ac:dyDescent="0.2">
      <c r="A143" s="26"/>
      <c r="B143" s="27"/>
      <c r="C143" s="26"/>
      <c r="D143" s="26"/>
      <c r="E143" s="26"/>
      <c r="F143" s="26"/>
      <c r="G143" s="26"/>
      <c r="H143" s="26"/>
      <c r="I143" s="26"/>
      <c r="J143" s="26"/>
      <c r="K143" s="26"/>
      <c r="L143" s="39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</row>
    <row r="144" spans="1:31" s="2" customFormat="1" ht="25.7" customHeight="1" x14ac:dyDescent="0.2">
      <c r="A144" s="26"/>
      <c r="B144" s="27"/>
      <c r="C144" s="23" t="s">
        <v>19</v>
      </c>
      <c r="D144" s="26"/>
      <c r="E144" s="26"/>
      <c r="F144" s="21" t="str">
        <f>E19</f>
        <v xml:space="preserve"> </v>
      </c>
      <c r="G144" s="26"/>
      <c r="H144" s="26"/>
      <c r="I144" s="23" t="s">
        <v>24</v>
      </c>
      <c r="J144" s="24" t="str">
        <f>E25</f>
        <v>Ing. arch. Rudolf Melčak, SKA</v>
      </c>
      <c r="K144" s="26"/>
      <c r="L144" s="39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</row>
    <row r="145" spans="1:65" s="2" customFormat="1" ht="15.2" customHeight="1" x14ac:dyDescent="0.2">
      <c r="A145" s="26"/>
      <c r="B145" s="27"/>
      <c r="C145" s="23" t="s">
        <v>23</v>
      </c>
      <c r="D145" s="26"/>
      <c r="E145" s="26"/>
      <c r="F145" s="21" t="str">
        <f>IF(E22="","",E22)</f>
        <v xml:space="preserve"> </v>
      </c>
      <c r="G145" s="26"/>
      <c r="H145" s="26"/>
      <c r="I145" s="23" t="s">
        <v>27</v>
      </c>
      <c r="J145" s="24" t="str">
        <f>E28</f>
        <v>Rosoft s.r.o.</v>
      </c>
      <c r="K145" s="26"/>
      <c r="L145" s="39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</row>
    <row r="146" spans="1:65" s="2" customFormat="1" ht="10.35" customHeight="1" x14ac:dyDescent="0.2">
      <c r="A146" s="26"/>
      <c r="B146" s="27"/>
      <c r="C146" s="26"/>
      <c r="D146" s="26"/>
      <c r="E146" s="26"/>
      <c r="F146" s="26"/>
      <c r="G146" s="26"/>
      <c r="H146" s="26"/>
      <c r="I146" s="26"/>
      <c r="J146" s="26"/>
      <c r="K146" s="26"/>
      <c r="L146" s="39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</row>
    <row r="147" spans="1:65" s="11" customFormat="1" ht="29.25" customHeight="1" x14ac:dyDescent="0.2">
      <c r="A147" s="126"/>
      <c r="B147" s="127"/>
      <c r="C147" s="128" t="s">
        <v>147</v>
      </c>
      <c r="D147" s="129" t="s">
        <v>55</v>
      </c>
      <c r="E147" s="129" t="s">
        <v>51</v>
      </c>
      <c r="F147" s="129" t="s">
        <v>52</v>
      </c>
      <c r="G147" s="129" t="s">
        <v>148</v>
      </c>
      <c r="H147" s="129" t="s">
        <v>149</v>
      </c>
      <c r="I147" s="129" t="s">
        <v>150</v>
      </c>
      <c r="J147" s="130" t="s">
        <v>138</v>
      </c>
      <c r="K147" s="131" t="s">
        <v>151</v>
      </c>
      <c r="L147" s="132"/>
      <c r="M147" s="59"/>
      <c r="N147" s="60"/>
      <c r="O147" s="60"/>
      <c r="P147" s="60"/>
      <c r="Q147" s="60"/>
      <c r="R147" s="60"/>
      <c r="S147" s="60"/>
      <c r="T147" s="61"/>
      <c r="U147" s="126"/>
      <c r="V147" s="126"/>
      <c r="W147" s="126"/>
      <c r="X147" s="126"/>
      <c r="Y147" s="126"/>
      <c r="Z147" s="126"/>
      <c r="AA147" s="126"/>
      <c r="AB147" s="126"/>
      <c r="AC147" s="126"/>
      <c r="AD147" s="126"/>
      <c r="AE147" s="126"/>
    </row>
    <row r="148" spans="1:65" s="2" customFormat="1" ht="22.9" customHeight="1" x14ac:dyDescent="0.25">
      <c r="A148" s="26"/>
      <c r="B148" s="27"/>
      <c r="C148" s="66" t="s">
        <v>139</v>
      </c>
      <c r="D148" s="26"/>
      <c r="E148" s="26"/>
      <c r="F148" s="26"/>
      <c r="G148" s="26"/>
      <c r="H148" s="26"/>
      <c r="I148" s="26"/>
      <c r="J148" s="133"/>
      <c r="K148" s="26"/>
      <c r="L148" s="27"/>
      <c r="M148" s="62"/>
      <c r="N148" s="53"/>
      <c r="O148" s="63"/>
      <c r="P148" s="134"/>
      <c r="Q148" s="63"/>
      <c r="R148" s="134"/>
      <c r="S148" s="63"/>
      <c r="T148" s="135"/>
      <c r="U148" s="26"/>
      <c r="V148" s="198"/>
      <c r="W148" s="26"/>
      <c r="X148" s="26"/>
      <c r="Y148" s="26"/>
      <c r="Z148" s="26"/>
      <c r="AA148" s="26"/>
      <c r="AB148" s="26"/>
      <c r="AC148" s="26"/>
      <c r="AD148" s="26"/>
      <c r="AE148" s="26"/>
      <c r="AT148" s="14"/>
      <c r="AU148" s="14"/>
      <c r="BK148" s="136"/>
    </row>
    <row r="149" spans="1:65" s="12" customFormat="1" ht="25.9" customHeight="1" x14ac:dyDescent="0.2">
      <c r="B149" s="137"/>
      <c r="D149" s="138" t="s">
        <v>69</v>
      </c>
      <c r="E149" s="139" t="s">
        <v>158</v>
      </c>
      <c r="F149" s="139" t="s">
        <v>159</v>
      </c>
      <c r="J149" s="140"/>
      <c r="L149" s="137"/>
      <c r="M149" s="141"/>
      <c r="N149" s="142"/>
      <c r="O149" s="142"/>
      <c r="P149" s="143"/>
      <c r="Q149" s="142"/>
      <c r="R149" s="143"/>
      <c r="S149" s="142"/>
      <c r="T149" s="144"/>
      <c r="AR149" s="138"/>
      <c r="AT149" s="145"/>
      <c r="AU149" s="145"/>
      <c r="AY149" s="138"/>
      <c r="BK149" s="146"/>
    </row>
    <row r="150" spans="1:65" s="12" customFormat="1" ht="22.9" customHeight="1" x14ac:dyDescent="0.2">
      <c r="B150" s="137"/>
      <c r="D150" s="138" t="s">
        <v>69</v>
      </c>
      <c r="E150" s="147" t="s">
        <v>77</v>
      </c>
      <c r="F150" s="147" t="s">
        <v>782</v>
      </c>
      <c r="J150" s="148"/>
      <c r="L150" s="137"/>
      <c r="M150" s="141"/>
      <c r="N150" s="142"/>
      <c r="O150" s="142"/>
      <c r="P150" s="143"/>
      <c r="Q150" s="142"/>
      <c r="R150" s="143"/>
      <c r="S150" s="142"/>
      <c r="T150" s="144"/>
      <c r="AR150" s="138"/>
      <c r="AT150" s="145"/>
      <c r="AU150" s="145"/>
      <c r="AY150" s="138"/>
      <c r="BK150" s="146"/>
    </row>
    <row r="151" spans="1:65" s="2" customFormat="1" ht="30" customHeight="1" x14ac:dyDescent="0.2">
      <c r="A151" s="26"/>
      <c r="B151" s="149"/>
      <c r="C151" s="150" t="s">
        <v>77</v>
      </c>
      <c r="D151" s="150" t="s">
        <v>162</v>
      </c>
      <c r="E151" s="151" t="s">
        <v>783</v>
      </c>
      <c r="F151" s="152" t="s">
        <v>784</v>
      </c>
      <c r="G151" s="153" t="s">
        <v>168</v>
      </c>
      <c r="H151" s="154">
        <v>116.438</v>
      </c>
      <c r="I151" s="155"/>
      <c r="J151" s="155"/>
      <c r="K151" s="156"/>
      <c r="L151" s="27"/>
      <c r="M151" s="157"/>
      <c r="N151" s="158"/>
      <c r="O151" s="159"/>
      <c r="P151" s="159"/>
      <c r="Q151" s="159"/>
      <c r="R151" s="159"/>
      <c r="S151" s="159"/>
      <c r="T151" s="160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61"/>
      <c r="AT151" s="161"/>
      <c r="AU151" s="161"/>
      <c r="AY151" s="14"/>
      <c r="BE151" s="162"/>
      <c r="BF151" s="162"/>
      <c r="BG151" s="162"/>
      <c r="BH151" s="162"/>
      <c r="BI151" s="162"/>
      <c r="BJ151" s="14"/>
      <c r="BK151" s="162"/>
      <c r="BL151" s="14"/>
      <c r="BM151" s="161"/>
    </row>
    <row r="152" spans="1:65" s="2" customFormat="1" ht="16.5" customHeight="1" x14ac:dyDescent="0.2">
      <c r="A152" s="26"/>
      <c r="B152" s="149"/>
      <c r="C152" s="150" t="s">
        <v>82</v>
      </c>
      <c r="D152" s="150" t="s">
        <v>162</v>
      </c>
      <c r="E152" s="151" t="s">
        <v>785</v>
      </c>
      <c r="F152" s="152" t="s">
        <v>786</v>
      </c>
      <c r="G152" s="153" t="s">
        <v>164</v>
      </c>
      <c r="H152" s="154">
        <v>10.994999999999999</v>
      </c>
      <c r="I152" s="155"/>
      <c r="J152" s="155"/>
      <c r="K152" s="156"/>
      <c r="L152" s="27"/>
      <c r="M152" s="157"/>
      <c r="N152" s="158"/>
      <c r="O152" s="159"/>
      <c r="P152" s="159"/>
      <c r="Q152" s="159"/>
      <c r="R152" s="159"/>
      <c r="S152" s="159"/>
      <c r="T152" s="160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61"/>
      <c r="AT152" s="161"/>
      <c r="AU152" s="161"/>
      <c r="AY152" s="14"/>
      <c r="BE152" s="162"/>
      <c r="BF152" s="162"/>
      <c r="BG152" s="162"/>
      <c r="BH152" s="162"/>
      <c r="BI152" s="162"/>
      <c r="BJ152" s="14"/>
      <c r="BK152" s="162"/>
      <c r="BL152" s="14"/>
      <c r="BM152" s="161"/>
    </row>
    <row r="153" spans="1:65" s="2" customFormat="1" ht="24.2" customHeight="1" x14ac:dyDescent="0.2">
      <c r="A153" s="26"/>
      <c r="B153" s="149"/>
      <c r="C153" s="150" t="s">
        <v>87</v>
      </c>
      <c r="D153" s="150" t="s">
        <v>162</v>
      </c>
      <c r="E153" s="151" t="s">
        <v>787</v>
      </c>
      <c r="F153" s="152" t="s">
        <v>788</v>
      </c>
      <c r="G153" s="153" t="s">
        <v>164</v>
      </c>
      <c r="H153" s="154">
        <v>3.2989999999999999</v>
      </c>
      <c r="I153" s="155"/>
      <c r="J153" s="155"/>
      <c r="K153" s="156"/>
      <c r="L153" s="27"/>
      <c r="M153" s="157"/>
      <c r="N153" s="158"/>
      <c r="O153" s="159"/>
      <c r="P153" s="159"/>
      <c r="Q153" s="159"/>
      <c r="R153" s="159"/>
      <c r="S153" s="159"/>
      <c r="T153" s="160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61"/>
      <c r="AT153" s="161"/>
      <c r="AU153" s="161"/>
      <c r="AY153" s="14"/>
      <c r="BE153" s="162"/>
      <c r="BF153" s="162"/>
      <c r="BG153" s="162"/>
      <c r="BH153" s="162"/>
      <c r="BI153" s="162"/>
      <c r="BJ153" s="14"/>
      <c r="BK153" s="162"/>
      <c r="BL153" s="14"/>
      <c r="BM153" s="161"/>
    </row>
    <row r="154" spans="1:65" s="2" customFormat="1" ht="16.5" customHeight="1" x14ac:dyDescent="0.2">
      <c r="A154" s="26"/>
      <c r="B154" s="149"/>
      <c r="C154" s="150" t="s">
        <v>118</v>
      </c>
      <c r="D154" s="150" t="s">
        <v>162</v>
      </c>
      <c r="E154" s="151" t="s">
        <v>789</v>
      </c>
      <c r="F154" s="152" t="s">
        <v>790</v>
      </c>
      <c r="G154" s="153" t="s">
        <v>164</v>
      </c>
      <c r="H154" s="154">
        <v>5.492</v>
      </c>
      <c r="I154" s="155"/>
      <c r="J154" s="155"/>
      <c r="K154" s="156"/>
      <c r="L154" s="27"/>
      <c r="M154" s="157"/>
      <c r="N154" s="158"/>
      <c r="O154" s="159"/>
      <c r="P154" s="159"/>
      <c r="Q154" s="159"/>
      <c r="R154" s="159"/>
      <c r="S154" s="159"/>
      <c r="T154" s="160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61"/>
      <c r="AT154" s="161"/>
      <c r="AU154" s="161"/>
      <c r="AY154" s="14"/>
      <c r="BE154" s="162"/>
      <c r="BF154" s="162"/>
      <c r="BG154" s="162"/>
      <c r="BH154" s="162"/>
      <c r="BI154" s="162"/>
      <c r="BJ154" s="14"/>
      <c r="BK154" s="162"/>
      <c r="BL154" s="14"/>
      <c r="BM154" s="161"/>
    </row>
    <row r="155" spans="1:65" s="2" customFormat="1" ht="37.9" customHeight="1" x14ac:dyDescent="0.2">
      <c r="A155" s="26"/>
      <c r="B155" s="149"/>
      <c r="C155" s="150" t="s">
        <v>172</v>
      </c>
      <c r="D155" s="150" t="s">
        <v>162</v>
      </c>
      <c r="E155" s="151" t="s">
        <v>791</v>
      </c>
      <c r="F155" s="152" t="s">
        <v>792</v>
      </c>
      <c r="G155" s="153" t="s">
        <v>164</v>
      </c>
      <c r="H155" s="154">
        <v>1.6479999999999999</v>
      </c>
      <c r="I155" s="155"/>
      <c r="J155" s="155"/>
      <c r="K155" s="156"/>
      <c r="L155" s="27"/>
      <c r="M155" s="157"/>
      <c r="N155" s="158"/>
      <c r="O155" s="159"/>
      <c r="P155" s="159"/>
      <c r="Q155" s="159"/>
      <c r="R155" s="159"/>
      <c r="S155" s="159"/>
      <c r="T155" s="160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61"/>
      <c r="AT155" s="161"/>
      <c r="AU155" s="161"/>
      <c r="AY155" s="14"/>
      <c r="BE155" s="162"/>
      <c r="BF155" s="162"/>
      <c r="BG155" s="162"/>
      <c r="BH155" s="162"/>
      <c r="BI155" s="162"/>
      <c r="BJ155" s="14"/>
      <c r="BK155" s="162"/>
      <c r="BL155" s="14"/>
      <c r="BM155" s="161"/>
    </row>
    <row r="156" spans="1:65" s="2" customFormat="1" ht="37.9" customHeight="1" x14ac:dyDescent="0.2">
      <c r="A156" s="26"/>
      <c r="B156" s="149"/>
      <c r="C156" s="150" t="s">
        <v>165</v>
      </c>
      <c r="D156" s="150" t="s">
        <v>162</v>
      </c>
      <c r="E156" s="151" t="s">
        <v>793</v>
      </c>
      <c r="F156" s="152" t="s">
        <v>794</v>
      </c>
      <c r="G156" s="153" t="s">
        <v>164</v>
      </c>
      <c r="H156" s="154">
        <v>16.486999999999998</v>
      </c>
      <c r="I156" s="155"/>
      <c r="J156" s="155"/>
      <c r="K156" s="156"/>
      <c r="L156" s="27"/>
      <c r="M156" s="157"/>
      <c r="N156" s="158"/>
      <c r="O156" s="159"/>
      <c r="P156" s="159"/>
      <c r="Q156" s="159"/>
      <c r="R156" s="159"/>
      <c r="S156" s="159"/>
      <c r="T156" s="160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61"/>
      <c r="AT156" s="161"/>
      <c r="AU156" s="161"/>
      <c r="AY156" s="14"/>
      <c r="BE156" s="162"/>
      <c r="BF156" s="162"/>
      <c r="BG156" s="162"/>
      <c r="BH156" s="162"/>
      <c r="BI156" s="162"/>
      <c r="BJ156" s="14"/>
      <c r="BK156" s="162"/>
      <c r="BL156" s="14"/>
      <c r="BM156" s="161"/>
    </row>
    <row r="157" spans="1:65" s="2" customFormat="1" ht="44.25" customHeight="1" x14ac:dyDescent="0.2">
      <c r="A157" s="26"/>
      <c r="B157" s="149"/>
      <c r="C157" s="150" t="s">
        <v>177</v>
      </c>
      <c r="D157" s="150" t="s">
        <v>162</v>
      </c>
      <c r="E157" s="151" t="s">
        <v>795</v>
      </c>
      <c r="F157" s="152" t="s">
        <v>796</v>
      </c>
      <c r="G157" s="153" t="s">
        <v>164</v>
      </c>
      <c r="H157" s="154">
        <v>280.279</v>
      </c>
      <c r="I157" s="155"/>
      <c r="J157" s="155"/>
      <c r="K157" s="156"/>
      <c r="L157" s="27"/>
      <c r="M157" s="157"/>
      <c r="N157" s="158"/>
      <c r="O157" s="159"/>
      <c r="P157" s="159"/>
      <c r="Q157" s="159"/>
      <c r="R157" s="159"/>
      <c r="S157" s="159"/>
      <c r="T157" s="160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61"/>
      <c r="AT157" s="161"/>
      <c r="AU157" s="161"/>
      <c r="AY157" s="14"/>
      <c r="BE157" s="162"/>
      <c r="BF157" s="162"/>
      <c r="BG157" s="162"/>
      <c r="BH157" s="162"/>
      <c r="BI157" s="162"/>
      <c r="BJ157" s="14"/>
      <c r="BK157" s="162"/>
      <c r="BL157" s="14"/>
      <c r="BM157" s="161"/>
    </row>
    <row r="158" spans="1:65" s="2" customFormat="1" ht="24.2" customHeight="1" x14ac:dyDescent="0.2">
      <c r="A158" s="26"/>
      <c r="B158" s="149"/>
      <c r="C158" s="150" t="s">
        <v>180</v>
      </c>
      <c r="D158" s="150" t="s">
        <v>162</v>
      </c>
      <c r="E158" s="151" t="s">
        <v>797</v>
      </c>
      <c r="F158" s="152" t="s">
        <v>798</v>
      </c>
      <c r="G158" s="153" t="s">
        <v>219</v>
      </c>
      <c r="H158" s="154">
        <v>28.027999999999999</v>
      </c>
      <c r="I158" s="155"/>
      <c r="J158" s="155"/>
      <c r="K158" s="156"/>
      <c r="L158" s="27"/>
      <c r="M158" s="157"/>
      <c r="N158" s="158"/>
      <c r="O158" s="159"/>
      <c r="P158" s="159"/>
      <c r="Q158" s="159"/>
      <c r="R158" s="159"/>
      <c r="S158" s="159"/>
      <c r="T158" s="160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61"/>
      <c r="AT158" s="161"/>
      <c r="AU158" s="161"/>
      <c r="AY158" s="14"/>
      <c r="BE158" s="162"/>
      <c r="BF158" s="162"/>
      <c r="BG158" s="162"/>
      <c r="BH158" s="162"/>
      <c r="BI158" s="162"/>
      <c r="BJ158" s="14"/>
      <c r="BK158" s="162"/>
      <c r="BL158" s="14"/>
      <c r="BM158" s="161"/>
    </row>
    <row r="159" spans="1:65" s="12" customFormat="1" ht="22.9" customHeight="1" x14ac:dyDescent="0.2">
      <c r="B159" s="137"/>
      <c r="D159" s="138" t="s">
        <v>69</v>
      </c>
      <c r="E159" s="147" t="s">
        <v>82</v>
      </c>
      <c r="F159" s="147" t="s">
        <v>799</v>
      </c>
      <c r="J159" s="148"/>
      <c r="L159" s="137"/>
      <c r="M159" s="141"/>
      <c r="N159" s="142"/>
      <c r="O159" s="142"/>
      <c r="P159" s="143"/>
      <c r="Q159" s="142"/>
      <c r="R159" s="143"/>
      <c r="S159" s="142"/>
      <c r="T159" s="144"/>
      <c r="AR159" s="138"/>
      <c r="AT159" s="145"/>
      <c r="AU159" s="145"/>
      <c r="AY159" s="138"/>
      <c r="BK159" s="146"/>
    </row>
    <row r="160" spans="1:65" s="2" customFormat="1" ht="24.2" customHeight="1" x14ac:dyDescent="0.2">
      <c r="A160" s="26"/>
      <c r="B160" s="149"/>
      <c r="C160" s="150" t="s">
        <v>183</v>
      </c>
      <c r="D160" s="150" t="s">
        <v>162</v>
      </c>
      <c r="E160" s="151" t="s">
        <v>800</v>
      </c>
      <c r="F160" s="152" t="s">
        <v>801</v>
      </c>
      <c r="G160" s="153" t="s">
        <v>164</v>
      </c>
      <c r="H160" s="154">
        <v>14.657999999999999</v>
      </c>
      <c r="I160" s="155"/>
      <c r="J160" s="155"/>
      <c r="K160" s="156"/>
      <c r="L160" s="27"/>
      <c r="M160" s="157"/>
      <c r="N160" s="158"/>
      <c r="O160" s="159"/>
      <c r="P160" s="159"/>
      <c r="Q160" s="159"/>
      <c r="R160" s="159"/>
      <c r="S160" s="159"/>
      <c r="T160" s="160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61"/>
      <c r="AT160" s="161"/>
      <c r="AU160" s="161"/>
      <c r="AY160" s="14"/>
      <c r="BE160" s="162"/>
      <c r="BF160" s="162"/>
      <c r="BG160" s="162"/>
      <c r="BH160" s="162"/>
      <c r="BI160" s="162"/>
      <c r="BJ160" s="14"/>
      <c r="BK160" s="162"/>
      <c r="BL160" s="14"/>
      <c r="BM160" s="161"/>
    </row>
    <row r="161" spans="1:65" s="2" customFormat="1" ht="29.25" customHeight="1" x14ac:dyDescent="0.2">
      <c r="A161" s="26"/>
      <c r="B161" s="149"/>
      <c r="C161" s="150" t="s">
        <v>186</v>
      </c>
      <c r="D161" s="150" t="s">
        <v>162</v>
      </c>
      <c r="E161" s="151" t="s">
        <v>802</v>
      </c>
      <c r="F161" s="461" t="s">
        <v>3387</v>
      </c>
      <c r="G161" s="153" t="s">
        <v>164</v>
      </c>
      <c r="H161" s="154">
        <v>4.6500000000000004</v>
      </c>
      <c r="I161" s="155"/>
      <c r="J161" s="155"/>
      <c r="K161" s="156"/>
      <c r="L161" s="27"/>
      <c r="M161" s="157"/>
      <c r="N161" s="158"/>
      <c r="O161" s="159"/>
      <c r="P161" s="159"/>
      <c r="Q161" s="159"/>
      <c r="R161" s="159"/>
      <c r="S161" s="159"/>
      <c r="T161" s="160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61"/>
      <c r="AT161" s="161"/>
      <c r="AU161" s="161"/>
      <c r="AY161" s="14"/>
      <c r="BE161" s="162"/>
      <c r="BF161" s="162"/>
      <c r="BG161" s="162"/>
      <c r="BH161" s="162"/>
      <c r="BI161" s="162"/>
      <c r="BJ161" s="14"/>
      <c r="BK161" s="162"/>
      <c r="BL161" s="14"/>
      <c r="BM161" s="161"/>
    </row>
    <row r="162" spans="1:65" s="2" customFormat="1" ht="37.9" customHeight="1" x14ac:dyDescent="0.2">
      <c r="A162" s="26"/>
      <c r="B162" s="149"/>
      <c r="C162" s="150" t="s">
        <v>189</v>
      </c>
      <c r="D162" s="150" t="s">
        <v>162</v>
      </c>
      <c r="E162" s="151" t="s">
        <v>803</v>
      </c>
      <c r="F162" s="152" t="s">
        <v>804</v>
      </c>
      <c r="G162" s="153" t="s">
        <v>164</v>
      </c>
      <c r="H162" s="154">
        <v>5.0209999999999999</v>
      </c>
      <c r="I162" s="155"/>
      <c r="J162" s="155"/>
      <c r="K162" s="156"/>
      <c r="L162" s="27"/>
      <c r="M162" s="157"/>
      <c r="N162" s="158"/>
      <c r="O162" s="159"/>
      <c r="P162" s="159"/>
      <c r="Q162" s="159"/>
      <c r="R162" s="159"/>
      <c r="S162" s="159"/>
      <c r="T162" s="160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61"/>
      <c r="AT162" s="161"/>
      <c r="AU162" s="161"/>
      <c r="AY162" s="14"/>
      <c r="BE162" s="162"/>
      <c r="BF162" s="162"/>
      <c r="BG162" s="162"/>
      <c r="BH162" s="162"/>
      <c r="BI162" s="162"/>
      <c r="BJ162" s="14"/>
      <c r="BK162" s="162"/>
      <c r="BL162" s="14"/>
      <c r="BM162" s="161"/>
    </row>
    <row r="163" spans="1:65" s="2" customFormat="1" ht="16.5" customHeight="1" x14ac:dyDescent="0.2">
      <c r="A163" s="26"/>
      <c r="B163" s="149"/>
      <c r="C163" s="150" t="s">
        <v>192</v>
      </c>
      <c r="D163" s="150" t="s">
        <v>162</v>
      </c>
      <c r="E163" s="151" t="s">
        <v>805</v>
      </c>
      <c r="F163" s="152" t="s">
        <v>806</v>
      </c>
      <c r="G163" s="153" t="s">
        <v>168</v>
      </c>
      <c r="H163" s="154">
        <v>4.0529999999999999</v>
      </c>
      <c r="I163" s="155"/>
      <c r="J163" s="155"/>
      <c r="K163" s="156"/>
      <c r="L163" s="27"/>
      <c r="M163" s="157"/>
      <c r="N163" s="158"/>
      <c r="O163" s="159"/>
      <c r="P163" s="159"/>
      <c r="Q163" s="159"/>
      <c r="R163" s="159"/>
      <c r="S163" s="159"/>
      <c r="T163" s="160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61"/>
      <c r="AT163" s="161"/>
      <c r="AU163" s="161"/>
      <c r="AY163" s="14"/>
      <c r="BE163" s="162"/>
      <c r="BF163" s="162"/>
      <c r="BG163" s="162"/>
      <c r="BH163" s="162"/>
      <c r="BI163" s="162"/>
      <c r="BJ163" s="14"/>
      <c r="BK163" s="162"/>
      <c r="BL163" s="14"/>
      <c r="BM163" s="161"/>
    </row>
    <row r="164" spans="1:65" s="2" customFormat="1" ht="24" customHeight="1" x14ac:dyDescent="0.2">
      <c r="A164" s="26"/>
      <c r="B164" s="149"/>
      <c r="C164" s="150" t="s">
        <v>196</v>
      </c>
      <c r="D164" s="150" t="s">
        <v>162</v>
      </c>
      <c r="E164" s="151" t="s">
        <v>807</v>
      </c>
      <c r="F164" s="152" t="s">
        <v>808</v>
      </c>
      <c r="G164" s="153" t="s">
        <v>168</v>
      </c>
      <c r="H164" s="154">
        <v>4.0529999999999999</v>
      </c>
      <c r="I164" s="155"/>
      <c r="J164" s="155"/>
      <c r="K164" s="156"/>
      <c r="L164" s="27"/>
      <c r="M164" s="157"/>
      <c r="N164" s="158"/>
      <c r="O164" s="159"/>
      <c r="P164" s="159"/>
      <c r="Q164" s="159"/>
      <c r="R164" s="159"/>
      <c r="S164" s="159"/>
      <c r="T164" s="160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61"/>
      <c r="AT164" s="161"/>
      <c r="AU164" s="161"/>
      <c r="AY164" s="14"/>
      <c r="BE164" s="162"/>
      <c r="BF164" s="162"/>
      <c r="BG164" s="162"/>
      <c r="BH164" s="162"/>
      <c r="BI164" s="162"/>
      <c r="BJ164" s="14"/>
      <c r="BK164" s="162"/>
      <c r="BL164" s="14"/>
      <c r="BM164" s="161"/>
    </row>
    <row r="165" spans="1:65" s="2" customFormat="1" ht="28.5" customHeight="1" x14ac:dyDescent="0.2">
      <c r="A165" s="26"/>
      <c r="B165" s="149"/>
      <c r="C165" s="150" t="s">
        <v>199</v>
      </c>
      <c r="D165" s="150" t="s">
        <v>162</v>
      </c>
      <c r="E165" s="151" t="s">
        <v>809</v>
      </c>
      <c r="F165" s="152" t="s">
        <v>810</v>
      </c>
      <c r="G165" s="153" t="s">
        <v>164</v>
      </c>
      <c r="H165" s="154">
        <v>2.8119999999999998</v>
      </c>
      <c r="I165" s="155"/>
      <c r="J165" s="155"/>
      <c r="K165" s="156"/>
      <c r="L165" s="27"/>
      <c r="M165" s="157"/>
      <c r="N165" s="158"/>
      <c r="O165" s="159"/>
      <c r="P165" s="159"/>
      <c r="Q165" s="159"/>
      <c r="R165" s="159"/>
      <c r="S165" s="159"/>
      <c r="T165" s="160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61"/>
      <c r="AT165" s="161"/>
      <c r="AU165" s="161"/>
      <c r="AY165" s="14"/>
      <c r="BE165" s="162"/>
      <c r="BF165" s="162"/>
      <c r="BG165" s="162"/>
      <c r="BH165" s="162"/>
      <c r="BI165" s="162"/>
      <c r="BJ165" s="14"/>
      <c r="BK165" s="162"/>
      <c r="BL165" s="14"/>
      <c r="BM165" s="161"/>
    </row>
    <row r="166" spans="1:65" s="2" customFormat="1" ht="24.2" customHeight="1" x14ac:dyDescent="0.2">
      <c r="A166" s="26"/>
      <c r="B166" s="149"/>
      <c r="C166" s="150" t="s">
        <v>202</v>
      </c>
      <c r="D166" s="150" t="s">
        <v>162</v>
      </c>
      <c r="E166" s="151" t="s">
        <v>811</v>
      </c>
      <c r="F166" s="152" t="s">
        <v>812</v>
      </c>
      <c r="G166" s="153" t="s">
        <v>164</v>
      </c>
      <c r="H166" s="154">
        <v>6.3239999999999998</v>
      </c>
      <c r="I166" s="155"/>
      <c r="J166" s="155"/>
      <c r="K166" s="156"/>
      <c r="L166" s="27"/>
      <c r="M166" s="157"/>
      <c r="N166" s="158"/>
      <c r="O166" s="159"/>
      <c r="P166" s="159"/>
      <c r="Q166" s="159"/>
      <c r="R166" s="159"/>
      <c r="S166" s="159"/>
      <c r="T166" s="160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61"/>
      <c r="AT166" s="161"/>
      <c r="AU166" s="161"/>
      <c r="AY166" s="14"/>
      <c r="BE166" s="162"/>
      <c r="BF166" s="162"/>
      <c r="BG166" s="162"/>
      <c r="BH166" s="162"/>
      <c r="BI166" s="162"/>
      <c r="BJ166" s="14"/>
      <c r="BK166" s="162"/>
      <c r="BL166" s="14"/>
      <c r="BM166" s="161"/>
    </row>
    <row r="167" spans="1:65" s="2" customFormat="1" ht="16.5" customHeight="1" x14ac:dyDescent="0.2">
      <c r="A167" s="26"/>
      <c r="B167" s="149"/>
      <c r="C167" s="150" t="s">
        <v>205</v>
      </c>
      <c r="D167" s="150" t="s">
        <v>162</v>
      </c>
      <c r="E167" s="151" t="s">
        <v>813</v>
      </c>
      <c r="F167" s="152" t="s">
        <v>814</v>
      </c>
      <c r="G167" s="153" t="s">
        <v>168</v>
      </c>
      <c r="H167" s="154">
        <v>32.115000000000002</v>
      </c>
      <c r="I167" s="155"/>
      <c r="J167" s="155"/>
      <c r="K167" s="156"/>
      <c r="L167" s="27"/>
      <c r="M167" s="157"/>
      <c r="N167" s="158"/>
      <c r="O167" s="159"/>
      <c r="P167" s="159"/>
      <c r="Q167" s="159"/>
      <c r="R167" s="159"/>
      <c r="S167" s="159"/>
      <c r="T167" s="160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61"/>
      <c r="AT167" s="161"/>
      <c r="AU167" s="161"/>
      <c r="AY167" s="14"/>
      <c r="BE167" s="162"/>
      <c r="BF167" s="162"/>
      <c r="BG167" s="162"/>
      <c r="BH167" s="162"/>
      <c r="BI167" s="162"/>
      <c r="BJ167" s="14"/>
      <c r="BK167" s="162"/>
      <c r="BL167" s="14"/>
      <c r="BM167" s="161"/>
    </row>
    <row r="168" spans="1:65" s="2" customFormat="1" ht="16.5" customHeight="1" x14ac:dyDescent="0.2">
      <c r="A168" s="26"/>
      <c r="B168" s="149"/>
      <c r="C168" s="150" t="s">
        <v>208</v>
      </c>
      <c r="D168" s="150" t="s">
        <v>162</v>
      </c>
      <c r="E168" s="151" t="s">
        <v>815</v>
      </c>
      <c r="F168" s="152" t="s">
        <v>816</v>
      </c>
      <c r="G168" s="153" t="s">
        <v>168</v>
      </c>
      <c r="H168" s="154">
        <v>32.115000000000002</v>
      </c>
      <c r="I168" s="155"/>
      <c r="J168" s="155"/>
      <c r="K168" s="156"/>
      <c r="L168" s="27"/>
      <c r="M168" s="157"/>
      <c r="N168" s="158"/>
      <c r="O168" s="159"/>
      <c r="P168" s="159"/>
      <c r="Q168" s="159"/>
      <c r="R168" s="159"/>
      <c r="S168" s="159"/>
      <c r="T168" s="160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61"/>
      <c r="AT168" s="161"/>
      <c r="AU168" s="161"/>
      <c r="AY168" s="14"/>
      <c r="BE168" s="162"/>
      <c r="BF168" s="162"/>
      <c r="BG168" s="162"/>
      <c r="BH168" s="162"/>
      <c r="BI168" s="162"/>
      <c r="BJ168" s="14"/>
      <c r="BK168" s="162"/>
      <c r="BL168" s="14"/>
      <c r="BM168" s="161"/>
    </row>
    <row r="169" spans="1:65" s="2" customFormat="1" ht="24.2" customHeight="1" x14ac:dyDescent="0.2">
      <c r="A169" s="26"/>
      <c r="B169" s="149"/>
      <c r="C169" s="150" t="s">
        <v>211</v>
      </c>
      <c r="D169" s="150" t="s">
        <v>162</v>
      </c>
      <c r="E169" s="151" t="s">
        <v>817</v>
      </c>
      <c r="F169" s="152" t="s">
        <v>818</v>
      </c>
      <c r="G169" s="153" t="s">
        <v>219</v>
      </c>
      <c r="H169" s="154">
        <v>0.33500000000000002</v>
      </c>
      <c r="I169" s="155"/>
      <c r="J169" s="155"/>
      <c r="K169" s="156"/>
      <c r="L169" s="27"/>
      <c r="M169" s="157"/>
      <c r="N169" s="158"/>
      <c r="O169" s="159"/>
      <c r="P169" s="159"/>
      <c r="Q169" s="159"/>
      <c r="R169" s="159"/>
      <c r="S169" s="159"/>
      <c r="T169" s="160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61"/>
      <c r="AT169" s="161"/>
      <c r="AU169" s="161"/>
      <c r="AY169" s="14"/>
      <c r="BE169" s="162"/>
      <c r="BF169" s="162"/>
      <c r="BG169" s="162"/>
      <c r="BH169" s="162"/>
      <c r="BI169" s="162"/>
      <c r="BJ169" s="14"/>
      <c r="BK169" s="162"/>
      <c r="BL169" s="14"/>
      <c r="BM169" s="161"/>
    </row>
    <row r="170" spans="1:65" s="2" customFormat="1" ht="16.5" customHeight="1" x14ac:dyDescent="0.2">
      <c r="A170" s="26"/>
      <c r="B170" s="149"/>
      <c r="C170" s="150" t="s">
        <v>216</v>
      </c>
      <c r="D170" s="150" t="s">
        <v>162</v>
      </c>
      <c r="E170" s="151" t="s">
        <v>819</v>
      </c>
      <c r="F170" s="152" t="s">
        <v>820</v>
      </c>
      <c r="G170" s="153" t="s">
        <v>219</v>
      </c>
      <c r="H170" s="154">
        <v>0.254</v>
      </c>
      <c r="I170" s="155"/>
      <c r="J170" s="155"/>
      <c r="K170" s="156"/>
      <c r="L170" s="27"/>
      <c r="M170" s="157"/>
      <c r="N170" s="158"/>
      <c r="O170" s="159"/>
      <c r="P170" s="159"/>
      <c r="Q170" s="159"/>
      <c r="R170" s="159"/>
      <c r="S170" s="159"/>
      <c r="T170" s="160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61"/>
      <c r="AT170" s="161"/>
      <c r="AU170" s="161"/>
      <c r="AY170" s="14"/>
      <c r="BE170" s="162"/>
      <c r="BF170" s="162"/>
      <c r="BG170" s="162"/>
      <c r="BH170" s="162"/>
      <c r="BI170" s="162"/>
      <c r="BJ170" s="14"/>
      <c r="BK170" s="162"/>
      <c r="BL170" s="14"/>
      <c r="BM170" s="161"/>
    </row>
    <row r="171" spans="1:65" s="12" customFormat="1" ht="22.9" customHeight="1" x14ac:dyDescent="0.2">
      <c r="B171" s="137"/>
      <c r="D171" s="138" t="s">
        <v>69</v>
      </c>
      <c r="E171" s="147" t="s">
        <v>87</v>
      </c>
      <c r="F171" s="147" t="s">
        <v>161</v>
      </c>
      <c r="J171" s="148"/>
      <c r="L171" s="137"/>
      <c r="M171" s="141"/>
      <c r="N171" s="142"/>
      <c r="O171" s="142"/>
      <c r="P171" s="143"/>
      <c r="Q171" s="142"/>
      <c r="R171" s="143"/>
      <c r="S171" s="142"/>
      <c r="T171" s="144"/>
      <c r="V171" s="226"/>
      <c r="W171" s="226"/>
      <c r="X171" s="226"/>
      <c r="Y171" s="226"/>
      <c r="Z171" s="226"/>
      <c r="AR171" s="138"/>
      <c r="AT171" s="145"/>
      <c r="AU171" s="145"/>
      <c r="AY171" s="138"/>
      <c r="BK171" s="146"/>
    </row>
    <row r="172" spans="1:65" s="2" customFormat="1" ht="48" customHeight="1" x14ac:dyDescent="0.2">
      <c r="A172" s="26"/>
      <c r="B172" s="149"/>
      <c r="C172" s="150" t="s">
        <v>7</v>
      </c>
      <c r="D172" s="150" t="s">
        <v>162</v>
      </c>
      <c r="E172" s="151" t="s">
        <v>821</v>
      </c>
      <c r="F172" s="236" t="s">
        <v>1847</v>
      </c>
      <c r="G172" s="153" t="s">
        <v>164</v>
      </c>
      <c r="H172" s="154">
        <v>8.4459999999999997</v>
      </c>
      <c r="I172" s="155"/>
      <c r="J172" s="155"/>
      <c r="K172" s="156"/>
      <c r="L172" s="230"/>
      <c r="M172" s="231"/>
      <c r="N172" s="232"/>
      <c r="O172" s="233"/>
      <c r="P172" s="233"/>
      <c r="Q172" s="233"/>
      <c r="R172" s="233"/>
      <c r="S172" s="233"/>
      <c r="T172" s="234"/>
      <c r="U172" s="225"/>
      <c r="V172" s="618"/>
      <c r="W172" s="618"/>
      <c r="X172" s="618"/>
      <c r="Y172" s="618"/>
      <c r="Z172" s="618"/>
      <c r="AA172" s="225"/>
      <c r="AB172" s="26"/>
      <c r="AC172" s="26"/>
      <c r="AD172" s="26"/>
      <c r="AE172" s="26"/>
      <c r="AR172" s="161"/>
      <c r="AT172" s="161"/>
      <c r="AU172" s="161"/>
      <c r="AY172" s="14"/>
      <c r="BE172" s="162"/>
      <c r="BF172" s="162"/>
      <c r="BG172" s="162"/>
      <c r="BH172" s="162"/>
      <c r="BI172" s="162"/>
      <c r="BJ172" s="14"/>
      <c r="BK172" s="162"/>
      <c r="BL172" s="14"/>
      <c r="BM172" s="161"/>
    </row>
    <row r="173" spans="1:65" s="2" customFormat="1" ht="37.9" customHeight="1" x14ac:dyDescent="0.2">
      <c r="A173" s="26"/>
      <c r="B173" s="149"/>
      <c r="C173" s="150" t="s">
        <v>271</v>
      </c>
      <c r="D173" s="150" t="s">
        <v>162</v>
      </c>
      <c r="E173" s="151" t="s">
        <v>163</v>
      </c>
      <c r="F173" s="236" t="s">
        <v>1848</v>
      </c>
      <c r="G173" s="153" t="s">
        <v>164</v>
      </c>
      <c r="H173" s="534">
        <v>122.794</v>
      </c>
      <c r="I173" s="155"/>
      <c r="J173" s="155"/>
      <c r="K173" s="156"/>
      <c r="L173" s="230"/>
      <c r="M173" s="231"/>
      <c r="N173" s="232"/>
      <c r="O173" s="233"/>
      <c r="P173" s="233"/>
      <c r="Q173" s="233"/>
      <c r="R173" s="233"/>
      <c r="S173" s="233"/>
      <c r="T173" s="234"/>
      <c r="U173" s="225"/>
      <c r="V173" s="618"/>
      <c r="W173" s="618"/>
      <c r="X173" s="618"/>
      <c r="Y173" s="618"/>
      <c r="Z173" s="618"/>
      <c r="AA173" s="225"/>
      <c r="AB173" s="26"/>
      <c r="AC173" s="26"/>
      <c r="AD173" s="26"/>
      <c r="AE173" s="26"/>
      <c r="AR173" s="161"/>
      <c r="AT173" s="161"/>
      <c r="AU173" s="161"/>
      <c r="AY173" s="14"/>
      <c r="BE173" s="162"/>
      <c r="BF173" s="162"/>
      <c r="BG173" s="162"/>
      <c r="BH173" s="162"/>
      <c r="BI173" s="162"/>
      <c r="BJ173" s="14"/>
      <c r="BK173" s="162"/>
      <c r="BL173" s="14"/>
      <c r="BM173" s="161"/>
    </row>
    <row r="174" spans="1:65" s="2" customFormat="1" ht="37.9" customHeight="1" x14ac:dyDescent="0.2">
      <c r="A174" s="26"/>
      <c r="B174" s="149"/>
      <c r="C174" s="150" t="s">
        <v>274</v>
      </c>
      <c r="D174" s="150" t="s">
        <v>162</v>
      </c>
      <c r="E174" s="151" t="s">
        <v>822</v>
      </c>
      <c r="F174" s="236" t="s">
        <v>823</v>
      </c>
      <c r="G174" s="153" t="s">
        <v>219</v>
      </c>
      <c r="H174" s="154">
        <v>3.93</v>
      </c>
      <c r="I174" s="155"/>
      <c r="J174" s="155"/>
      <c r="K174" s="156"/>
      <c r="L174" s="230"/>
      <c r="M174" s="231"/>
      <c r="N174" s="232"/>
      <c r="O174" s="233"/>
      <c r="P174" s="233"/>
      <c r="Q174" s="233"/>
      <c r="R174" s="233"/>
      <c r="S174" s="233"/>
      <c r="T174" s="234"/>
      <c r="U174" s="225"/>
      <c r="V174" s="225"/>
      <c r="W174" s="225"/>
      <c r="X174" s="225"/>
      <c r="Y174" s="225"/>
      <c r="Z174" s="225"/>
      <c r="AA174" s="225"/>
      <c r="AB174" s="26"/>
      <c r="AC174" s="26"/>
      <c r="AD174" s="26"/>
      <c r="AE174" s="26"/>
      <c r="AR174" s="161"/>
      <c r="AT174" s="161"/>
      <c r="AU174" s="161"/>
      <c r="AY174" s="14"/>
      <c r="BE174" s="162"/>
      <c r="BF174" s="162"/>
      <c r="BG174" s="162"/>
      <c r="BH174" s="162"/>
      <c r="BI174" s="162"/>
      <c r="BJ174" s="14"/>
      <c r="BK174" s="162"/>
      <c r="BL174" s="14"/>
      <c r="BM174" s="161"/>
    </row>
    <row r="175" spans="1:65" s="2" customFormat="1" ht="34.5" customHeight="1" x14ac:dyDescent="0.2">
      <c r="A175" s="26"/>
      <c r="B175" s="149"/>
      <c r="C175" s="167" t="s">
        <v>276</v>
      </c>
      <c r="D175" s="167" t="s">
        <v>261</v>
      </c>
      <c r="E175" s="168" t="s">
        <v>824</v>
      </c>
      <c r="F175" s="224" t="s">
        <v>1849</v>
      </c>
      <c r="G175" s="170" t="s">
        <v>219</v>
      </c>
      <c r="H175" s="171">
        <v>4.3220000000000001</v>
      </c>
      <c r="I175" s="172"/>
      <c r="J175" s="172"/>
      <c r="K175" s="173"/>
      <c r="L175" s="237"/>
      <c r="M175" s="370"/>
      <c r="N175" s="371"/>
      <c r="O175" s="233"/>
      <c r="P175" s="233"/>
      <c r="Q175" s="233"/>
      <c r="R175" s="233"/>
      <c r="S175" s="233"/>
      <c r="T175" s="234"/>
      <c r="U175" s="225"/>
      <c r="V175" s="235"/>
      <c r="W175" s="235"/>
      <c r="X175" s="225"/>
      <c r="Y175" s="225"/>
      <c r="Z175" s="225"/>
      <c r="AA175" s="225"/>
      <c r="AB175" s="26"/>
      <c r="AC175" s="26"/>
      <c r="AD175" s="26"/>
      <c r="AE175" s="26"/>
      <c r="AR175" s="161"/>
      <c r="AT175" s="161"/>
      <c r="AU175" s="161"/>
      <c r="AY175" s="14"/>
      <c r="BE175" s="162"/>
      <c r="BF175" s="162"/>
      <c r="BG175" s="162"/>
      <c r="BH175" s="162"/>
      <c r="BI175" s="162"/>
      <c r="BJ175" s="14"/>
      <c r="BK175" s="162"/>
      <c r="BL175" s="14"/>
      <c r="BM175" s="161"/>
    </row>
    <row r="176" spans="1:65" s="2" customFormat="1" ht="24.2" customHeight="1" x14ac:dyDescent="0.2">
      <c r="A176" s="26"/>
      <c r="B176" s="149"/>
      <c r="C176" s="150" t="s">
        <v>279</v>
      </c>
      <c r="D176" s="150" t="s">
        <v>162</v>
      </c>
      <c r="E176" s="151" t="s">
        <v>825</v>
      </c>
      <c r="F176" s="152" t="s">
        <v>1850</v>
      </c>
      <c r="G176" s="153" t="s">
        <v>168</v>
      </c>
      <c r="H176" s="154">
        <v>0.82499999999999996</v>
      </c>
      <c r="I176" s="155"/>
      <c r="J176" s="155"/>
      <c r="K176" s="156"/>
      <c r="L176" s="230"/>
      <c r="M176" s="231"/>
      <c r="N176" s="232"/>
      <c r="O176" s="233"/>
      <c r="P176" s="233"/>
      <c r="Q176" s="233"/>
      <c r="R176" s="233"/>
      <c r="S176" s="233"/>
      <c r="T176" s="234"/>
      <c r="U176" s="225"/>
      <c r="V176" s="225"/>
      <c r="W176" s="225"/>
      <c r="X176" s="225"/>
      <c r="Y176" s="225"/>
      <c r="Z176" s="225"/>
      <c r="AA176" s="225"/>
      <c r="AB176" s="26"/>
      <c r="AC176" s="26"/>
      <c r="AD176" s="26"/>
      <c r="AE176" s="26"/>
      <c r="AR176" s="161"/>
      <c r="AT176" s="161"/>
      <c r="AU176" s="161"/>
      <c r="AY176" s="14"/>
      <c r="BE176" s="162"/>
      <c r="BF176" s="162"/>
      <c r="BG176" s="162"/>
      <c r="BH176" s="162"/>
      <c r="BI176" s="162"/>
      <c r="BJ176" s="14"/>
      <c r="BK176" s="162"/>
      <c r="BL176" s="14"/>
      <c r="BM176" s="161"/>
    </row>
    <row r="177" spans="1:65" s="2" customFormat="1" ht="24.2" customHeight="1" x14ac:dyDescent="0.2">
      <c r="A177" s="26"/>
      <c r="B177" s="149"/>
      <c r="C177" s="150" t="s">
        <v>281</v>
      </c>
      <c r="D177" s="150" t="s">
        <v>162</v>
      </c>
      <c r="E177" s="151" t="s">
        <v>826</v>
      </c>
      <c r="F177" s="152" t="s">
        <v>1851</v>
      </c>
      <c r="G177" s="153" t="s">
        <v>168</v>
      </c>
      <c r="H177" s="154">
        <v>15.324999999999999</v>
      </c>
      <c r="I177" s="155"/>
      <c r="J177" s="155"/>
      <c r="K177" s="156"/>
      <c r="L177" s="230"/>
      <c r="M177" s="231"/>
      <c r="N177" s="232"/>
      <c r="O177" s="233"/>
      <c r="P177" s="233"/>
      <c r="Q177" s="233"/>
      <c r="R177" s="233"/>
      <c r="S177" s="233"/>
      <c r="T177" s="234"/>
      <c r="U177" s="225"/>
      <c r="V177" s="225"/>
      <c r="W177" s="225"/>
      <c r="X177" s="225"/>
      <c r="Y177" s="225"/>
      <c r="Z177" s="225"/>
      <c r="AA177" s="225"/>
      <c r="AB177" s="26"/>
      <c r="AC177" s="26"/>
      <c r="AD177" s="26"/>
      <c r="AE177" s="26"/>
      <c r="AR177" s="161"/>
      <c r="AT177" s="161"/>
      <c r="AU177" s="161"/>
      <c r="AY177" s="14"/>
      <c r="BE177" s="162"/>
      <c r="BF177" s="162"/>
      <c r="BG177" s="162"/>
      <c r="BH177" s="162"/>
      <c r="BI177" s="162"/>
      <c r="BJ177" s="14"/>
      <c r="BK177" s="162"/>
      <c r="BL177" s="14"/>
      <c r="BM177" s="161"/>
    </row>
    <row r="178" spans="1:65" s="12" customFormat="1" ht="22.9" customHeight="1" x14ac:dyDescent="0.2">
      <c r="B178" s="137"/>
      <c r="D178" s="138" t="s">
        <v>69</v>
      </c>
      <c r="E178" s="147" t="s">
        <v>118</v>
      </c>
      <c r="F178" s="147" t="s">
        <v>827</v>
      </c>
      <c r="J178" s="148"/>
      <c r="L178" s="137"/>
      <c r="M178" s="141"/>
      <c r="N178" s="142"/>
      <c r="O178" s="142"/>
      <c r="P178" s="143"/>
      <c r="Q178" s="142"/>
      <c r="R178" s="143"/>
      <c r="S178" s="142"/>
      <c r="T178" s="144"/>
      <c r="AR178" s="138"/>
      <c r="AT178" s="145"/>
      <c r="AU178" s="145"/>
      <c r="AY178" s="138"/>
      <c r="BK178" s="146"/>
    </row>
    <row r="179" spans="1:65" s="2" customFormat="1" ht="24.2" customHeight="1" x14ac:dyDescent="0.2">
      <c r="A179" s="26"/>
      <c r="B179" s="149"/>
      <c r="C179" s="150" t="s">
        <v>284</v>
      </c>
      <c r="D179" s="150" t="s">
        <v>162</v>
      </c>
      <c r="E179" s="151" t="s">
        <v>828</v>
      </c>
      <c r="F179" s="152" t="s">
        <v>829</v>
      </c>
      <c r="G179" s="153" t="s">
        <v>164</v>
      </c>
      <c r="H179" s="154">
        <v>0.84899999999999998</v>
      </c>
      <c r="I179" s="155"/>
      <c r="J179" s="155"/>
      <c r="K179" s="156"/>
      <c r="L179" s="27"/>
      <c r="M179" s="157"/>
      <c r="N179" s="158"/>
      <c r="O179" s="159"/>
      <c r="P179" s="159"/>
      <c r="Q179" s="159"/>
      <c r="R179" s="159"/>
      <c r="S179" s="159"/>
      <c r="T179" s="160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61"/>
      <c r="AT179" s="161"/>
      <c r="AU179" s="161"/>
      <c r="AY179" s="14"/>
      <c r="BE179" s="162"/>
      <c r="BF179" s="162"/>
      <c r="BG179" s="162"/>
      <c r="BH179" s="162"/>
      <c r="BI179" s="162"/>
      <c r="BJ179" s="14"/>
      <c r="BK179" s="162"/>
      <c r="BL179" s="14"/>
      <c r="BM179" s="161"/>
    </row>
    <row r="180" spans="1:65" s="2" customFormat="1" ht="24.2" customHeight="1" x14ac:dyDescent="0.2">
      <c r="A180" s="26"/>
      <c r="B180" s="149"/>
      <c r="C180" s="150" t="s">
        <v>287</v>
      </c>
      <c r="D180" s="150" t="s">
        <v>162</v>
      </c>
      <c r="E180" s="151" t="s">
        <v>830</v>
      </c>
      <c r="F180" s="152" t="s">
        <v>831</v>
      </c>
      <c r="G180" s="153" t="s">
        <v>168</v>
      </c>
      <c r="H180" s="154">
        <v>5</v>
      </c>
      <c r="I180" s="155"/>
      <c r="J180" s="155"/>
      <c r="K180" s="156"/>
      <c r="L180" s="27"/>
      <c r="M180" s="157"/>
      <c r="N180" s="158"/>
      <c r="O180" s="159"/>
      <c r="P180" s="159"/>
      <c r="Q180" s="159"/>
      <c r="R180" s="159"/>
      <c r="S180" s="159"/>
      <c r="T180" s="160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61"/>
      <c r="AT180" s="161"/>
      <c r="AU180" s="161"/>
      <c r="AY180" s="14"/>
      <c r="BE180" s="162"/>
      <c r="BF180" s="162"/>
      <c r="BG180" s="162"/>
      <c r="BH180" s="162"/>
      <c r="BI180" s="162"/>
      <c r="BJ180" s="14"/>
      <c r="BK180" s="162"/>
      <c r="BL180" s="14"/>
      <c r="BM180" s="161"/>
    </row>
    <row r="181" spans="1:65" s="2" customFormat="1" ht="37.9" customHeight="1" x14ac:dyDescent="0.2">
      <c r="A181" s="26"/>
      <c r="B181" s="149"/>
      <c r="C181" s="150" t="s">
        <v>290</v>
      </c>
      <c r="D181" s="150" t="s">
        <v>162</v>
      </c>
      <c r="E181" s="151" t="s">
        <v>832</v>
      </c>
      <c r="F181" s="152" t="s">
        <v>833</v>
      </c>
      <c r="G181" s="153" t="s">
        <v>219</v>
      </c>
      <c r="H181" s="154">
        <v>1.7999999999999999E-2</v>
      </c>
      <c r="I181" s="155"/>
      <c r="J181" s="155"/>
      <c r="K181" s="156"/>
      <c r="L181" s="27"/>
      <c r="M181" s="157"/>
      <c r="N181" s="158"/>
      <c r="O181" s="159"/>
      <c r="P181" s="159"/>
      <c r="Q181" s="159"/>
      <c r="R181" s="159"/>
      <c r="S181" s="159"/>
      <c r="T181" s="160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61"/>
      <c r="AT181" s="161"/>
      <c r="AU181" s="161"/>
      <c r="AY181" s="14"/>
      <c r="BE181" s="162"/>
      <c r="BF181" s="162"/>
      <c r="BG181" s="162"/>
      <c r="BH181" s="162"/>
      <c r="BI181" s="162"/>
      <c r="BJ181" s="14"/>
      <c r="BK181" s="162"/>
      <c r="BL181" s="14"/>
      <c r="BM181" s="161"/>
    </row>
    <row r="182" spans="1:65" s="2" customFormat="1" ht="24.2" customHeight="1" x14ac:dyDescent="0.2">
      <c r="A182" s="26"/>
      <c r="B182" s="149"/>
      <c r="C182" s="150" t="s">
        <v>292</v>
      </c>
      <c r="D182" s="150" t="s">
        <v>162</v>
      </c>
      <c r="E182" s="151" t="s">
        <v>834</v>
      </c>
      <c r="F182" s="152" t="s">
        <v>835</v>
      </c>
      <c r="G182" s="153" t="s">
        <v>164</v>
      </c>
      <c r="H182" s="154">
        <v>1.9059999999999999</v>
      </c>
      <c r="I182" s="155"/>
      <c r="J182" s="155"/>
      <c r="K182" s="156"/>
      <c r="L182" s="27"/>
      <c r="M182" s="157"/>
      <c r="N182" s="158"/>
      <c r="O182" s="159"/>
      <c r="P182" s="159"/>
      <c r="Q182" s="159"/>
      <c r="R182" s="159"/>
      <c r="S182" s="159"/>
      <c r="T182" s="160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61"/>
      <c r="AT182" s="161"/>
      <c r="AU182" s="161"/>
      <c r="AY182" s="14"/>
      <c r="BE182" s="162"/>
      <c r="BF182" s="162"/>
      <c r="BG182" s="162"/>
      <c r="BH182" s="162"/>
      <c r="BI182" s="162"/>
      <c r="BJ182" s="14"/>
      <c r="BK182" s="162"/>
      <c r="BL182" s="14"/>
      <c r="BM182" s="161"/>
    </row>
    <row r="183" spans="1:65" s="2" customFormat="1" ht="16.5" customHeight="1" x14ac:dyDescent="0.2">
      <c r="A183" s="26"/>
      <c r="B183" s="149"/>
      <c r="C183" s="150" t="s">
        <v>296</v>
      </c>
      <c r="D183" s="150" t="s">
        <v>162</v>
      </c>
      <c r="E183" s="151" t="s">
        <v>836</v>
      </c>
      <c r="F183" s="152" t="s">
        <v>837</v>
      </c>
      <c r="G183" s="153" t="s">
        <v>168</v>
      </c>
      <c r="H183" s="154">
        <v>18.649999999999999</v>
      </c>
      <c r="I183" s="155"/>
      <c r="J183" s="155"/>
      <c r="K183" s="156"/>
      <c r="L183" s="27"/>
      <c r="M183" s="157"/>
      <c r="N183" s="158"/>
      <c r="O183" s="159"/>
      <c r="P183" s="159"/>
      <c r="Q183" s="159"/>
      <c r="R183" s="159"/>
      <c r="S183" s="159"/>
      <c r="T183" s="160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61"/>
      <c r="AT183" s="161"/>
      <c r="AU183" s="161"/>
      <c r="AY183" s="14"/>
      <c r="BE183" s="162"/>
      <c r="BF183" s="162"/>
      <c r="BG183" s="162"/>
      <c r="BH183" s="162"/>
      <c r="BI183" s="162"/>
      <c r="BJ183" s="14"/>
      <c r="BK183" s="162"/>
      <c r="BL183" s="14"/>
      <c r="BM183" s="161"/>
    </row>
    <row r="184" spans="1:65" s="2" customFormat="1" ht="16.5" customHeight="1" x14ac:dyDescent="0.2">
      <c r="A184" s="26"/>
      <c r="B184" s="149"/>
      <c r="C184" s="150" t="s">
        <v>299</v>
      </c>
      <c r="D184" s="150" t="s">
        <v>162</v>
      </c>
      <c r="E184" s="151" t="s">
        <v>838</v>
      </c>
      <c r="F184" s="152" t="s">
        <v>839</v>
      </c>
      <c r="G184" s="153" t="s">
        <v>168</v>
      </c>
      <c r="H184" s="154">
        <v>18.649999999999999</v>
      </c>
      <c r="I184" s="155"/>
      <c r="J184" s="155"/>
      <c r="K184" s="156"/>
      <c r="L184" s="27"/>
      <c r="M184" s="157"/>
      <c r="N184" s="158"/>
      <c r="O184" s="159"/>
      <c r="P184" s="159"/>
      <c r="Q184" s="159"/>
      <c r="R184" s="159"/>
      <c r="S184" s="159"/>
      <c r="T184" s="160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61"/>
      <c r="AT184" s="161"/>
      <c r="AU184" s="161"/>
      <c r="AY184" s="14"/>
      <c r="BE184" s="162"/>
      <c r="BF184" s="162"/>
      <c r="BG184" s="162"/>
      <c r="BH184" s="162"/>
      <c r="BI184" s="162"/>
      <c r="BJ184" s="14"/>
      <c r="BK184" s="162"/>
      <c r="BL184" s="14"/>
      <c r="BM184" s="161"/>
    </row>
    <row r="185" spans="1:65" s="2" customFormat="1" ht="24.2" customHeight="1" x14ac:dyDescent="0.2">
      <c r="A185" s="26"/>
      <c r="B185" s="149"/>
      <c r="C185" s="150" t="s">
        <v>263</v>
      </c>
      <c r="D185" s="150" t="s">
        <v>162</v>
      </c>
      <c r="E185" s="151" t="s">
        <v>840</v>
      </c>
      <c r="F185" s="152" t="s">
        <v>841</v>
      </c>
      <c r="G185" s="153" t="s">
        <v>168</v>
      </c>
      <c r="H185" s="154">
        <v>2.25</v>
      </c>
      <c r="I185" s="155"/>
      <c r="J185" s="155"/>
      <c r="K185" s="156"/>
      <c r="L185" s="27"/>
      <c r="M185" s="157"/>
      <c r="N185" s="158"/>
      <c r="O185" s="159"/>
      <c r="P185" s="159"/>
      <c r="Q185" s="159"/>
      <c r="R185" s="159"/>
      <c r="S185" s="159"/>
      <c r="T185" s="160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61"/>
      <c r="AT185" s="161"/>
      <c r="AU185" s="161"/>
      <c r="AY185" s="14"/>
      <c r="BE185" s="162"/>
      <c r="BF185" s="162"/>
      <c r="BG185" s="162"/>
      <c r="BH185" s="162"/>
      <c r="BI185" s="162"/>
      <c r="BJ185" s="14"/>
      <c r="BK185" s="162"/>
      <c r="BL185" s="14"/>
      <c r="BM185" s="161"/>
    </row>
    <row r="186" spans="1:65" s="2" customFormat="1" ht="24.2" customHeight="1" x14ac:dyDescent="0.2">
      <c r="A186" s="26"/>
      <c r="B186" s="149"/>
      <c r="C186" s="150" t="s">
        <v>307</v>
      </c>
      <c r="D186" s="150" t="s">
        <v>162</v>
      </c>
      <c r="E186" s="151" t="s">
        <v>842</v>
      </c>
      <c r="F186" s="152" t="s">
        <v>843</v>
      </c>
      <c r="G186" s="153" t="s">
        <v>168</v>
      </c>
      <c r="H186" s="154">
        <v>2.25</v>
      </c>
      <c r="I186" s="155"/>
      <c r="J186" s="155"/>
      <c r="K186" s="156"/>
      <c r="L186" s="27"/>
      <c r="M186" s="157"/>
      <c r="N186" s="158"/>
      <c r="O186" s="159"/>
      <c r="P186" s="159"/>
      <c r="Q186" s="159"/>
      <c r="R186" s="159"/>
      <c r="S186" s="159"/>
      <c r="T186" s="160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61"/>
      <c r="AT186" s="161"/>
      <c r="AU186" s="161"/>
      <c r="AY186" s="14"/>
      <c r="BE186" s="162"/>
      <c r="BF186" s="162"/>
      <c r="BG186" s="162"/>
      <c r="BH186" s="162"/>
      <c r="BI186" s="162"/>
      <c r="BJ186" s="14"/>
      <c r="BK186" s="162"/>
      <c r="BL186" s="14"/>
      <c r="BM186" s="161"/>
    </row>
    <row r="187" spans="1:65" s="2" customFormat="1" ht="24.2" customHeight="1" x14ac:dyDescent="0.2">
      <c r="A187" s="26"/>
      <c r="B187" s="149"/>
      <c r="C187" s="150" t="s">
        <v>310</v>
      </c>
      <c r="D187" s="150" t="s">
        <v>162</v>
      </c>
      <c r="E187" s="151" t="s">
        <v>844</v>
      </c>
      <c r="F187" s="152" t="s">
        <v>845</v>
      </c>
      <c r="G187" s="153" t="s">
        <v>219</v>
      </c>
      <c r="H187" s="154">
        <v>0.26500000000000001</v>
      </c>
      <c r="I187" s="155"/>
      <c r="J187" s="155"/>
      <c r="K187" s="156"/>
      <c r="L187" s="27"/>
      <c r="M187" s="157"/>
      <c r="N187" s="158"/>
      <c r="O187" s="159"/>
      <c r="P187" s="159"/>
      <c r="Q187" s="159"/>
      <c r="R187" s="159"/>
      <c r="S187" s="159"/>
      <c r="T187" s="160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61"/>
      <c r="AT187" s="161"/>
      <c r="AU187" s="161"/>
      <c r="AY187" s="14"/>
      <c r="BE187" s="162"/>
      <c r="BF187" s="162"/>
      <c r="BG187" s="162"/>
      <c r="BH187" s="162"/>
      <c r="BI187" s="162"/>
      <c r="BJ187" s="14"/>
      <c r="BK187" s="162"/>
      <c r="BL187" s="14"/>
      <c r="BM187" s="161"/>
    </row>
    <row r="188" spans="1:65" s="12" customFormat="1" ht="22.9" customHeight="1" x14ac:dyDescent="0.2">
      <c r="B188" s="137"/>
      <c r="D188" s="138" t="s">
        <v>69</v>
      </c>
      <c r="E188" s="147" t="s">
        <v>172</v>
      </c>
      <c r="F188" s="147" t="s">
        <v>846</v>
      </c>
      <c r="J188" s="148"/>
      <c r="L188" s="137"/>
      <c r="M188" s="141"/>
      <c r="N188" s="142"/>
      <c r="O188" s="142"/>
      <c r="P188" s="143"/>
      <c r="Q188" s="142"/>
      <c r="R188" s="143"/>
      <c r="S188" s="142"/>
      <c r="T188" s="144"/>
      <c r="AR188" s="138"/>
      <c r="AT188" s="145"/>
      <c r="AU188" s="145"/>
      <c r="AY188" s="138"/>
      <c r="BK188" s="146"/>
    </row>
    <row r="189" spans="1:65" s="2" customFormat="1" ht="28.5" customHeight="1" x14ac:dyDescent="0.2">
      <c r="A189" s="26"/>
      <c r="B189" s="149"/>
      <c r="C189" s="150" t="s">
        <v>313</v>
      </c>
      <c r="D189" s="150" t="s">
        <v>162</v>
      </c>
      <c r="E189" s="151" t="s">
        <v>847</v>
      </c>
      <c r="F189" s="152" t="s">
        <v>848</v>
      </c>
      <c r="G189" s="153" t="s">
        <v>168</v>
      </c>
      <c r="H189" s="154">
        <v>100.438</v>
      </c>
      <c r="I189" s="155"/>
      <c r="J189" s="155"/>
      <c r="K189" s="156"/>
      <c r="L189" s="27"/>
      <c r="M189" s="157"/>
      <c r="N189" s="158"/>
      <c r="O189" s="159"/>
      <c r="P189" s="159"/>
      <c r="Q189" s="159"/>
      <c r="R189" s="159"/>
      <c r="S189" s="159"/>
      <c r="T189" s="160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61"/>
      <c r="AT189" s="161"/>
      <c r="AU189" s="161"/>
      <c r="AY189" s="14"/>
      <c r="BE189" s="162"/>
      <c r="BF189" s="162"/>
      <c r="BG189" s="162"/>
      <c r="BH189" s="162"/>
      <c r="BI189" s="162"/>
      <c r="BJ189" s="14"/>
      <c r="BK189" s="162"/>
      <c r="BL189" s="14"/>
      <c r="BM189" s="161"/>
    </row>
    <row r="190" spans="1:65" s="12" customFormat="1" ht="22.9" customHeight="1" x14ac:dyDescent="0.2">
      <c r="B190" s="137"/>
      <c r="D190" s="138" t="s">
        <v>69</v>
      </c>
      <c r="E190" s="147" t="s">
        <v>165</v>
      </c>
      <c r="F190" s="147" t="s">
        <v>166</v>
      </c>
      <c r="J190" s="148"/>
      <c r="L190" s="137"/>
      <c r="M190" s="141"/>
      <c r="N190" s="142"/>
      <c r="O190" s="142"/>
      <c r="P190" s="143"/>
      <c r="Q190" s="142"/>
      <c r="R190" s="143"/>
      <c r="S190" s="142"/>
      <c r="T190" s="144"/>
      <c r="AR190" s="138"/>
      <c r="AT190" s="145"/>
      <c r="AU190" s="145"/>
      <c r="AY190" s="138"/>
      <c r="BK190" s="146"/>
    </row>
    <row r="191" spans="1:65" s="2" customFormat="1" ht="37.9" customHeight="1" x14ac:dyDescent="0.2">
      <c r="A191" s="26"/>
      <c r="B191" s="149"/>
      <c r="C191" s="150" t="s">
        <v>316</v>
      </c>
      <c r="D191" s="150" t="s">
        <v>162</v>
      </c>
      <c r="E191" s="151" t="s">
        <v>849</v>
      </c>
      <c r="F191" s="152" t="s">
        <v>850</v>
      </c>
      <c r="G191" s="153" t="s">
        <v>168</v>
      </c>
      <c r="H191" s="154">
        <v>199.01599999999999</v>
      </c>
      <c r="I191" s="155"/>
      <c r="J191" s="155"/>
      <c r="K191" s="156"/>
      <c r="L191" s="27"/>
      <c r="M191" s="157"/>
      <c r="N191" s="158"/>
      <c r="O191" s="159"/>
      <c r="P191" s="159"/>
      <c r="Q191" s="159"/>
      <c r="R191" s="159"/>
      <c r="S191" s="159"/>
      <c r="T191" s="160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61"/>
      <c r="AT191" s="161"/>
      <c r="AU191" s="161"/>
      <c r="AY191" s="14"/>
      <c r="BE191" s="162"/>
      <c r="BF191" s="162"/>
      <c r="BG191" s="162"/>
      <c r="BH191" s="162"/>
      <c r="BI191" s="162"/>
      <c r="BJ191" s="14"/>
      <c r="BK191" s="162"/>
      <c r="BL191" s="14"/>
      <c r="BM191" s="161"/>
    </row>
    <row r="192" spans="1:65" s="2" customFormat="1" ht="28.5" customHeight="1" x14ac:dyDescent="0.2">
      <c r="A192" s="26"/>
      <c r="B192" s="149"/>
      <c r="C192" s="150" t="s">
        <v>319</v>
      </c>
      <c r="D192" s="150" t="s">
        <v>162</v>
      </c>
      <c r="E192" s="151" t="s">
        <v>851</v>
      </c>
      <c r="F192" s="152" t="s">
        <v>852</v>
      </c>
      <c r="G192" s="153" t="s">
        <v>168</v>
      </c>
      <c r="H192" s="154">
        <v>1373.5740000000001</v>
      </c>
      <c r="I192" s="155"/>
      <c r="J192" s="155"/>
      <c r="K192" s="156"/>
      <c r="L192" s="27"/>
      <c r="M192" s="157"/>
      <c r="N192" s="158"/>
      <c r="O192" s="159"/>
      <c r="P192" s="159"/>
      <c r="Q192" s="159"/>
      <c r="R192" s="159"/>
      <c r="S192" s="159"/>
      <c r="T192" s="160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61"/>
      <c r="AT192" s="161"/>
      <c r="AU192" s="161"/>
      <c r="AY192" s="14"/>
      <c r="BE192" s="162"/>
      <c r="BF192" s="162"/>
      <c r="BG192" s="162"/>
      <c r="BH192" s="162"/>
      <c r="BI192" s="162"/>
      <c r="BJ192" s="14"/>
      <c r="BK192" s="162"/>
      <c r="BL192" s="14"/>
      <c r="BM192" s="161"/>
    </row>
    <row r="193" spans="1:65" s="2" customFormat="1" ht="16.5" customHeight="1" x14ac:dyDescent="0.2">
      <c r="A193" s="26"/>
      <c r="B193" s="149"/>
      <c r="C193" s="150" t="s">
        <v>322</v>
      </c>
      <c r="D193" s="150" t="s">
        <v>162</v>
      </c>
      <c r="E193" s="151" t="s">
        <v>853</v>
      </c>
      <c r="F193" s="152" t="s">
        <v>854</v>
      </c>
      <c r="G193" s="153" t="s">
        <v>168</v>
      </c>
      <c r="H193" s="154">
        <v>1838.2639999999999</v>
      </c>
      <c r="I193" s="155"/>
      <c r="J193" s="155"/>
      <c r="K193" s="156"/>
      <c r="L193" s="27"/>
      <c r="M193" s="157"/>
      <c r="N193" s="158"/>
      <c r="O193" s="159"/>
      <c r="P193" s="159"/>
      <c r="Q193" s="159"/>
      <c r="R193" s="159"/>
      <c r="S193" s="159"/>
      <c r="T193" s="160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61"/>
      <c r="AT193" s="161"/>
      <c r="AU193" s="161"/>
      <c r="AY193" s="14"/>
      <c r="BE193" s="162"/>
      <c r="BF193" s="162"/>
      <c r="BG193" s="162"/>
      <c r="BH193" s="162"/>
      <c r="BI193" s="162"/>
      <c r="BJ193" s="14"/>
      <c r="BK193" s="162"/>
      <c r="BL193" s="14"/>
      <c r="BM193" s="161"/>
    </row>
    <row r="194" spans="1:65" s="2" customFormat="1" ht="24.2" customHeight="1" x14ac:dyDescent="0.2">
      <c r="A194" s="26"/>
      <c r="B194" s="149"/>
      <c r="C194" s="150" t="s">
        <v>325</v>
      </c>
      <c r="D194" s="150" t="s">
        <v>162</v>
      </c>
      <c r="E194" s="151" t="s">
        <v>855</v>
      </c>
      <c r="F194" s="152" t="s">
        <v>856</v>
      </c>
      <c r="G194" s="153" t="s">
        <v>168</v>
      </c>
      <c r="H194" s="154">
        <v>464.69</v>
      </c>
      <c r="I194" s="155"/>
      <c r="J194" s="155"/>
      <c r="K194" s="156"/>
      <c r="L194" s="27"/>
      <c r="M194" s="157"/>
      <c r="N194" s="158"/>
      <c r="O194" s="159"/>
      <c r="P194" s="159"/>
      <c r="Q194" s="159"/>
      <c r="R194" s="159"/>
      <c r="S194" s="159"/>
      <c r="T194" s="160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61"/>
      <c r="AT194" s="161"/>
      <c r="AU194" s="161"/>
      <c r="AY194" s="14"/>
      <c r="BE194" s="162"/>
      <c r="BF194" s="162"/>
      <c r="BG194" s="162"/>
      <c r="BH194" s="162"/>
      <c r="BI194" s="162"/>
      <c r="BJ194" s="14"/>
      <c r="BK194" s="162"/>
      <c r="BL194" s="14"/>
      <c r="BM194" s="161"/>
    </row>
    <row r="195" spans="1:65" s="2" customFormat="1" ht="49.15" customHeight="1" x14ac:dyDescent="0.2">
      <c r="A195" s="26"/>
      <c r="B195" s="149"/>
      <c r="C195" s="150" t="s">
        <v>328</v>
      </c>
      <c r="D195" s="150" t="s">
        <v>162</v>
      </c>
      <c r="E195" s="151" t="s">
        <v>857</v>
      </c>
      <c r="F195" s="152" t="s">
        <v>858</v>
      </c>
      <c r="G195" s="153" t="s">
        <v>266</v>
      </c>
      <c r="H195" s="154">
        <v>38</v>
      </c>
      <c r="I195" s="155"/>
      <c r="J195" s="155"/>
      <c r="K195" s="156"/>
      <c r="L195" s="27"/>
      <c r="M195" s="157"/>
      <c r="N195" s="158"/>
      <c r="O195" s="159"/>
      <c r="P195" s="159"/>
      <c r="Q195" s="159"/>
      <c r="R195" s="159"/>
      <c r="S195" s="159"/>
      <c r="T195" s="160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61"/>
      <c r="AT195" s="161"/>
      <c r="AU195" s="161"/>
      <c r="AY195" s="14"/>
      <c r="BE195" s="162"/>
      <c r="BF195" s="162"/>
      <c r="BG195" s="162"/>
      <c r="BH195" s="162"/>
      <c r="BI195" s="162"/>
      <c r="BJ195" s="14"/>
      <c r="BK195" s="162"/>
      <c r="BL195" s="14"/>
      <c r="BM195" s="161"/>
    </row>
    <row r="196" spans="1:65" s="2" customFormat="1" ht="37.9" customHeight="1" x14ac:dyDescent="0.2">
      <c r="A196" s="26"/>
      <c r="B196" s="149"/>
      <c r="C196" s="150" t="s">
        <v>331</v>
      </c>
      <c r="D196" s="150" t="s">
        <v>162</v>
      </c>
      <c r="E196" s="151" t="s">
        <v>859</v>
      </c>
      <c r="F196" s="152" t="s">
        <v>860</v>
      </c>
      <c r="G196" s="153" t="s">
        <v>164</v>
      </c>
      <c r="H196" s="154">
        <v>10.037000000000001</v>
      </c>
      <c r="I196" s="155"/>
      <c r="J196" s="155"/>
      <c r="K196" s="156"/>
      <c r="L196" s="27"/>
      <c r="M196" s="157"/>
      <c r="N196" s="158"/>
      <c r="O196" s="159"/>
      <c r="P196" s="159"/>
      <c r="Q196" s="159"/>
      <c r="R196" s="159"/>
      <c r="S196" s="159"/>
      <c r="T196" s="160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61"/>
      <c r="AT196" s="161"/>
      <c r="AU196" s="161"/>
      <c r="AY196" s="14"/>
      <c r="BE196" s="162"/>
      <c r="BF196" s="162"/>
      <c r="BG196" s="162"/>
      <c r="BH196" s="162"/>
      <c r="BI196" s="162"/>
      <c r="BJ196" s="14"/>
      <c r="BK196" s="162"/>
      <c r="BL196" s="14"/>
      <c r="BM196" s="161"/>
    </row>
    <row r="197" spans="1:65" s="2" customFormat="1" ht="24.2" customHeight="1" x14ac:dyDescent="0.2">
      <c r="A197" s="26"/>
      <c r="B197" s="149"/>
      <c r="C197" s="150" t="s">
        <v>334</v>
      </c>
      <c r="D197" s="150" t="s">
        <v>162</v>
      </c>
      <c r="E197" s="151" t="s">
        <v>861</v>
      </c>
      <c r="F197" s="152" t="s">
        <v>862</v>
      </c>
      <c r="G197" s="153" t="s">
        <v>164</v>
      </c>
      <c r="H197" s="154">
        <v>3.052</v>
      </c>
      <c r="I197" s="155"/>
      <c r="J197" s="155"/>
      <c r="K197" s="156"/>
      <c r="L197" s="27"/>
      <c r="M197" s="157"/>
      <c r="N197" s="158"/>
      <c r="O197" s="159"/>
      <c r="P197" s="159"/>
      <c r="Q197" s="159"/>
      <c r="R197" s="159"/>
      <c r="S197" s="159"/>
      <c r="T197" s="160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61"/>
      <c r="AT197" s="161"/>
      <c r="AU197" s="161"/>
      <c r="AY197" s="14"/>
      <c r="BE197" s="162"/>
      <c r="BF197" s="162"/>
      <c r="BG197" s="162"/>
      <c r="BH197" s="162"/>
      <c r="BI197" s="162"/>
      <c r="BJ197" s="14"/>
      <c r="BK197" s="162"/>
      <c r="BL197" s="14"/>
      <c r="BM197" s="161"/>
    </row>
    <row r="198" spans="1:65" s="2" customFormat="1" ht="24.2" customHeight="1" x14ac:dyDescent="0.2">
      <c r="A198" s="26"/>
      <c r="B198" s="149"/>
      <c r="C198" s="150" t="s">
        <v>337</v>
      </c>
      <c r="D198" s="150" t="s">
        <v>162</v>
      </c>
      <c r="E198" s="151" t="s">
        <v>863</v>
      </c>
      <c r="F198" s="152" t="s">
        <v>864</v>
      </c>
      <c r="G198" s="153" t="s">
        <v>164</v>
      </c>
      <c r="H198" s="154">
        <v>12.994</v>
      </c>
      <c r="I198" s="155"/>
      <c r="J198" s="155"/>
      <c r="K198" s="156"/>
      <c r="L198" s="27"/>
      <c r="M198" s="157"/>
      <c r="N198" s="158"/>
      <c r="O198" s="159"/>
      <c r="P198" s="159"/>
      <c r="Q198" s="159"/>
      <c r="R198" s="159"/>
      <c r="S198" s="159"/>
      <c r="T198" s="160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61"/>
      <c r="AT198" s="161"/>
      <c r="AU198" s="161"/>
      <c r="AY198" s="14"/>
      <c r="BE198" s="162"/>
      <c r="BF198" s="162"/>
      <c r="BG198" s="162"/>
      <c r="BH198" s="162"/>
      <c r="BI198" s="162"/>
      <c r="BJ198" s="14"/>
      <c r="BK198" s="162"/>
      <c r="BL198" s="14"/>
      <c r="BM198" s="161"/>
    </row>
    <row r="199" spans="1:65" s="2" customFormat="1" ht="28.5" customHeight="1" x14ac:dyDescent="0.2">
      <c r="A199" s="26"/>
      <c r="B199" s="149"/>
      <c r="C199" s="150" t="s">
        <v>340</v>
      </c>
      <c r="D199" s="150" t="s">
        <v>162</v>
      </c>
      <c r="E199" s="151" t="s">
        <v>865</v>
      </c>
      <c r="F199" s="152" t="s">
        <v>866</v>
      </c>
      <c r="G199" s="153" t="s">
        <v>164</v>
      </c>
      <c r="H199" s="154">
        <v>3.052</v>
      </c>
      <c r="I199" s="155"/>
      <c r="J199" s="155"/>
      <c r="K199" s="156"/>
      <c r="L199" s="27"/>
      <c r="M199" s="157"/>
      <c r="N199" s="158"/>
      <c r="O199" s="159"/>
      <c r="P199" s="159"/>
      <c r="Q199" s="159"/>
      <c r="R199" s="159"/>
      <c r="S199" s="159"/>
      <c r="T199" s="160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61"/>
      <c r="AT199" s="161"/>
      <c r="AU199" s="161"/>
      <c r="AY199" s="14"/>
      <c r="BE199" s="162"/>
      <c r="BF199" s="162"/>
      <c r="BG199" s="162"/>
      <c r="BH199" s="162"/>
      <c r="BI199" s="162"/>
      <c r="BJ199" s="14"/>
      <c r="BK199" s="162"/>
      <c r="BL199" s="14"/>
      <c r="BM199" s="161"/>
    </row>
    <row r="200" spans="1:65" s="2" customFormat="1" ht="16.5" customHeight="1" x14ac:dyDescent="0.2">
      <c r="A200" s="26"/>
      <c r="B200" s="149"/>
      <c r="C200" s="150" t="s">
        <v>342</v>
      </c>
      <c r="D200" s="150" t="s">
        <v>162</v>
      </c>
      <c r="E200" s="151" t="s">
        <v>867</v>
      </c>
      <c r="F200" s="152" t="s">
        <v>868</v>
      </c>
      <c r="G200" s="153" t="s">
        <v>168</v>
      </c>
      <c r="H200" s="154">
        <v>13.375</v>
      </c>
      <c r="I200" s="155"/>
      <c r="J200" s="155"/>
      <c r="K200" s="156"/>
      <c r="L200" s="27"/>
      <c r="M200" s="157"/>
      <c r="N200" s="158"/>
      <c r="O200" s="159"/>
      <c r="P200" s="159"/>
      <c r="Q200" s="159"/>
      <c r="R200" s="159"/>
      <c r="S200" s="159"/>
      <c r="T200" s="160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61"/>
      <c r="AT200" s="161"/>
      <c r="AU200" s="161"/>
      <c r="AY200" s="14"/>
      <c r="BE200" s="162"/>
      <c r="BF200" s="162"/>
      <c r="BG200" s="162"/>
      <c r="BH200" s="162"/>
      <c r="BI200" s="162"/>
      <c r="BJ200" s="14"/>
      <c r="BK200" s="162"/>
      <c r="BL200" s="14"/>
      <c r="BM200" s="161"/>
    </row>
    <row r="201" spans="1:65" s="2" customFormat="1" ht="16.5" customHeight="1" x14ac:dyDescent="0.2">
      <c r="A201" s="26"/>
      <c r="B201" s="149"/>
      <c r="C201" s="150" t="s">
        <v>347</v>
      </c>
      <c r="D201" s="150" t="s">
        <v>162</v>
      </c>
      <c r="E201" s="151" t="s">
        <v>869</v>
      </c>
      <c r="F201" s="152" t="s">
        <v>870</v>
      </c>
      <c r="G201" s="153" t="s">
        <v>168</v>
      </c>
      <c r="H201" s="154">
        <v>13.375</v>
      </c>
      <c r="I201" s="155"/>
      <c r="J201" s="155"/>
      <c r="K201" s="156"/>
      <c r="L201" s="27"/>
      <c r="M201" s="157"/>
      <c r="N201" s="158"/>
      <c r="O201" s="159"/>
      <c r="P201" s="159"/>
      <c r="Q201" s="159"/>
      <c r="R201" s="159"/>
      <c r="S201" s="159"/>
      <c r="T201" s="160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61"/>
      <c r="AT201" s="161"/>
      <c r="AU201" s="161"/>
      <c r="AY201" s="14"/>
      <c r="BE201" s="162"/>
      <c r="BF201" s="162"/>
      <c r="BG201" s="162"/>
      <c r="BH201" s="162"/>
      <c r="BI201" s="162"/>
      <c r="BJ201" s="14"/>
      <c r="BK201" s="162"/>
      <c r="BL201" s="14"/>
      <c r="BM201" s="161"/>
    </row>
    <row r="202" spans="1:65" s="2" customFormat="1" ht="24.2" customHeight="1" x14ac:dyDescent="0.2">
      <c r="A202" s="26"/>
      <c r="B202" s="149"/>
      <c r="C202" s="150" t="s">
        <v>350</v>
      </c>
      <c r="D202" s="150" t="s">
        <v>162</v>
      </c>
      <c r="E202" s="151" t="s">
        <v>871</v>
      </c>
      <c r="F202" s="152" t="s">
        <v>872</v>
      </c>
      <c r="G202" s="153" t="s">
        <v>168</v>
      </c>
      <c r="H202" s="154">
        <v>1614.65</v>
      </c>
      <c r="I202" s="155"/>
      <c r="J202" s="155"/>
      <c r="K202" s="156"/>
      <c r="L202" s="27"/>
      <c r="M202" s="157"/>
      <c r="N202" s="158"/>
      <c r="O202" s="159"/>
      <c r="P202" s="159"/>
      <c r="Q202" s="159"/>
      <c r="R202" s="159"/>
      <c r="S202" s="159"/>
      <c r="T202" s="160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61"/>
      <c r="AT202" s="161"/>
      <c r="AU202" s="161"/>
      <c r="AY202" s="14"/>
      <c r="BE202" s="162"/>
      <c r="BF202" s="162"/>
      <c r="BG202" s="162"/>
      <c r="BH202" s="162"/>
      <c r="BI202" s="162"/>
      <c r="BJ202" s="14"/>
      <c r="BK202" s="162"/>
      <c r="BL202" s="14"/>
      <c r="BM202" s="161"/>
    </row>
    <row r="203" spans="1:65" s="2" customFormat="1" ht="24.2" customHeight="1" x14ac:dyDescent="0.2">
      <c r="A203" s="26"/>
      <c r="B203" s="149"/>
      <c r="C203" s="150" t="s">
        <v>353</v>
      </c>
      <c r="D203" s="150" t="s">
        <v>162</v>
      </c>
      <c r="E203" s="151" t="s">
        <v>873</v>
      </c>
      <c r="F203" s="152" t="s">
        <v>874</v>
      </c>
      <c r="G203" s="153" t="s">
        <v>168</v>
      </c>
      <c r="H203" s="154">
        <v>1811.13</v>
      </c>
      <c r="I203" s="155"/>
      <c r="J203" s="155"/>
      <c r="K203" s="156"/>
      <c r="L203" s="27"/>
      <c r="M203" s="157"/>
      <c r="N203" s="158"/>
      <c r="O203" s="159"/>
      <c r="P203" s="159"/>
      <c r="Q203" s="159"/>
      <c r="R203" s="159"/>
      <c r="S203" s="159"/>
      <c r="T203" s="160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61"/>
      <c r="AT203" s="161"/>
      <c r="AU203" s="161"/>
      <c r="AY203" s="14"/>
      <c r="BE203" s="162"/>
      <c r="BF203" s="162"/>
      <c r="BG203" s="162"/>
      <c r="BH203" s="162"/>
      <c r="BI203" s="162"/>
      <c r="BJ203" s="14"/>
      <c r="BK203" s="162"/>
      <c r="BL203" s="14"/>
      <c r="BM203" s="161"/>
    </row>
    <row r="204" spans="1:65" s="2" customFormat="1" ht="16.5" customHeight="1" x14ac:dyDescent="0.2">
      <c r="A204" s="26"/>
      <c r="B204" s="149"/>
      <c r="C204" s="150" t="s">
        <v>358</v>
      </c>
      <c r="D204" s="150" t="s">
        <v>162</v>
      </c>
      <c r="E204" s="151" t="s">
        <v>875</v>
      </c>
      <c r="F204" s="152" t="s">
        <v>876</v>
      </c>
      <c r="G204" s="153" t="s">
        <v>168</v>
      </c>
      <c r="H204" s="154">
        <v>605.32500000000005</v>
      </c>
      <c r="I204" s="155"/>
      <c r="J204" s="155"/>
      <c r="K204" s="156"/>
      <c r="L204" s="27"/>
      <c r="M204" s="157"/>
      <c r="N204" s="158"/>
      <c r="O204" s="159"/>
      <c r="P204" s="159"/>
      <c r="Q204" s="159"/>
      <c r="R204" s="159"/>
      <c r="S204" s="159"/>
      <c r="T204" s="160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61"/>
      <c r="AT204" s="161"/>
      <c r="AU204" s="161"/>
      <c r="AY204" s="14"/>
      <c r="BE204" s="162"/>
      <c r="BF204" s="162"/>
      <c r="BG204" s="162"/>
      <c r="BH204" s="162"/>
      <c r="BI204" s="162"/>
      <c r="BJ204" s="14"/>
      <c r="BK204" s="162"/>
      <c r="BL204" s="14"/>
      <c r="BM204" s="161"/>
    </row>
    <row r="205" spans="1:65" s="12" customFormat="1" ht="22.9" customHeight="1" x14ac:dyDescent="0.2">
      <c r="B205" s="137"/>
      <c r="D205" s="138" t="s">
        <v>69</v>
      </c>
      <c r="E205" s="147" t="s">
        <v>183</v>
      </c>
      <c r="F205" s="147" t="s">
        <v>195</v>
      </c>
      <c r="J205" s="148"/>
      <c r="L205" s="137"/>
      <c r="M205" s="141"/>
      <c r="N205" s="142"/>
      <c r="O205" s="142"/>
      <c r="P205" s="143"/>
      <c r="Q205" s="142"/>
      <c r="R205" s="143"/>
      <c r="S205" s="142"/>
      <c r="T205" s="144"/>
      <c r="AR205" s="138"/>
      <c r="AT205" s="145"/>
      <c r="AU205" s="145"/>
      <c r="AY205" s="138"/>
      <c r="BK205" s="146"/>
    </row>
    <row r="206" spans="1:65" s="2" customFormat="1" ht="16.5" customHeight="1" x14ac:dyDescent="0.2">
      <c r="A206" s="225"/>
      <c r="B206" s="149"/>
      <c r="C206" s="150" t="s">
        <v>361</v>
      </c>
      <c r="D206" s="150" t="s">
        <v>162</v>
      </c>
      <c r="E206" s="151" t="s">
        <v>877</v>
      </c>
      <c r="F206" s="152" t="s">
        <v>878</v>
      </c>
      <c r="G206" s="458" t="s">
        <v>3417</v>
      </c>
      <c r="H206" s="459">
        <v>850</v>
      </c>
      <c r="I206" s="374"/>
      <c r="J206" s="374"/>
      <c r="K206" s="156"/>
      <c r="L206" s="27"/>
      <c r="M206" s="157"/>
      <c r="N206" s="158"/>
      <c r="O206" s="159"/>
      <c r="P206" s="159"/>
      <c r="Q206" s="159"/>
      <c r="R206" s="159"/>
      <c r="S206" s="159"/>
      <c r="T206" s="160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61"/>
      <c r="AT206" s="161"/>
      <c r="AU206" s="161"/>
      <c r="AY206" s="14"/>
      <c r="BE206" s="162"/>
      <c r="BF206" s="162"/>
      <c r="BG206" s="162"/>
      <c r="BH206" s="162"/>
      <c r="BI206" s="162"/>
      <c r="BJ206" s="14"/>
      <c r="BK206" s="162"/>
      <c r="BL206" s="14"/>
      <c r="BM206" s="161"/>
    </row>
    <row r="207" spans="1:65" s="2" customFormat="1" ht="28.5" customHeight="1" x14ac:dyDescent="0.2">
      <c r="A207" s="26"/>
      <c r="B207" s="149"/>
      <c r="C207" s="150" t="s">
        <v>364</v>
      </c>
      <c r="D207" s="150" t="s">
        <v>162</v>
      </c>
      <c r="E207" s="151" t="s">
        <v>879</v>
      </c>
      <c r="F207" s="461" t="s">
        <v>3318</v>
      </c>
      <c r="G207" s="201" t="s">
        <v>266</v>
      </c>
      <c r="H207" s="534">
        <v>16</v>
      </c>
      <c r="I207" s="155"/>
      <c r="J207" s="155"/>
      <c r="K207" s="156"/>
      <c r="L207" s="27"/>
      <c r="M207" s="157"/>
      <c r="N207" s="158"/>
      <c r="O207" s="159"/>
      <c r="P207" s="159"/>
      <c r="Q207" s="159"/>
      <c r="R207" s="159"/>
      <c r="S207" s="159"/>
      <c r="T207" s="160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61"/>
      <c r="AT207" s="161"/>
      <c r="AU207" s="161"/>
      <c r="AY207" s="14"/>
      <c r="BE207" s="162"/>
      <c r="BF207" s="162"/>
      <c r="BG207" s="162"/>
      <c r="BH207" s="162"/>
      <c r="BI207" s="162"/>
      <c r="BJ207" s="14"/>
      <c r="BK207" s="162"/>
      <c r="BL207" s="14"/>
      <c r="BM207" s="161"/>
    </row>
    <row r="208" spans="1:65" s="2" customFormat="1" ht="24.2" customHeight="1" x14ac:dyDescent="0.2">
      <c r="A208" s="26"/>
      <c r="B208" s="149"/>
      <c r="C208" s="150" t="s">
        <v>367</v>
      </c>
      <c r="D208" s="150" t="s">
        <v>162</v>
      </c>
      <c r="E208" s="151" t="s">
        <v>880</v>
      </c>
      <c r="F208" s="152" t="s">
        <v>881</v>
      </c>
      <c r="G208" s="153" t="s">
        <v>168</v>
      </c>
      <c r="H208" s="154">
        <v>3425.78</v>
      </c>
      <c r="I208" s="155"/>
      <c r="J208" s="155"/>
      <c r="K208" s="156"/>
      <c r="L208" s="27"/>
      <c r="M208" s="157"/>
      <c r="N208" s="158"/>
      <c r="O208" s="159"/>
      <c r="P208" s="159"/>
      <c r="Q208" s="159"/>
      <c r="R208" s="159"/>
      <c r="S208" s="159"/>
      <c r="T208" s="160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61"/>
      <c r="AT208" s="161"/>
      <c r="AU208" s="161"/>
      <c r="AY208" s="14"/>
      <c r="BE208" s="162"/>
      <c r="BF208" s="162"/>
      <c r="BG208" s="162"/>
      <c r="BH208" s="162"/>
      <c r="BI208" s="162"/>
      <c r="BJ208" s="14"/>
      <c r="BK208" s="162"/>
      <c r="BL208" s="14"/>
      <c r="BM208" s="161"/>
    </row>
    <row r="209" spans="1:65" s="2" customFormat="1" ht="24.2" customHeight="1" x14ac:dyDescent="0.2">
      <c r="A209" s="26"/>
      <c r="B209" s="149"/>
      <c r="C209" s="150" t="s">
        <v>582</v>
      </c>
      <c r="D209" s="150" t="s">
        <v>162</v>
      </c>
      <c r="E209" s="151" t="s">
        <v>882</v>
      </c>
      <c r="F209" s="152" t="s">
        <v>883</v>
      </c>
      <c r="G209" s="153" t="s">
        <v>168</v>
      </c>
      <c r="H209" s="154">
        <v>67.814999999999998</v>
      </c>
      <c r="I209" s="155"/>
      <c r="J209" s="155"/>
      <c r="K209" s="156"/>
      <c r="L209" s="27"/>
      <c r="M209" s="157"/>
      <c r="N209" s="158"/>
      <c r="O209" s="159"/>
      <c r="P209" s="159"/>
      <c r="Q209" s="159"/>
      <c r="R209" s="159"/>
      <c r="S209" s="159"/>
      <c r="T209" s="160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61"/>
      <c r="AT209" s="161"/>
      <c r="AU209" s="161"/>
      <c r="AY209" s="14"/>
      <c r="BE209" s="162"/>
      <c r="BF209" s="162"/>
      <c r="BG209" s="162"/>
      <c r="BH209" s="162"/>
      <c r="BI209" s="162"/>
      <c r="BJ209" s="14"/>
      <c r="BK209" s="162"/>
      <c r="BL209" s="14"/>
      <c r="BM209" s="161"/>
    </row>
    <row r="210" spans="1:65" s="2" customFormat="1" ht="16.5" customHeight="1" x14ac:dyDescent="0.2">
      <c r="A210" s="26"/>
      <c r="B210" s="149"/>
      <c r="C210" s="150" t="s">
        <v>511</v>
      </c>
      <c r="D210" s="150" t="s">
        <v>162</v>
      </c>
      <c r="E210" s="151" t="s">
        <v>884</v>
      </c>
      <c r="F210" s="152" t="s">
        <v>885</v>
      </c>
      <c r="G210" s="153" t="s">
        <v>168</v>
      </c>
      <c r="H210" s="154">
        <v>4138.08</v>
      </c>
      <c r="I210" s="155"/>
      <c r="J210" s="155"/>
      <c r="K210" s="156"/>
      <c r="L210" s="27"/>
      <c r="M210" s="157"/>
      <c r="N210" s="158"/>
      <c r="O210" s="159"/>
      <c r="P210" s="159"/>
      <c r="Q210" s="159"/>
      <c r="R210" s="159"/>
      <c r="S210" s="159"/>
      <c r="T210" s="160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61"/>
      <c r="AT210" s="161"/>
      <c r="AU210" s="161"/>
      <c r="AY210" s="14"/>
      <c r="BE210" s="162"/>
      <c r="BF210" s="162"/>
      <c r="BG210" s="162"/>
      <c r="BH210" s="162"/>
      <c r="BI210" s="162"/>
      <c r="BJ210" s="14"/>
      <c r="BK210" s="162"/>
      <c r="BL210" s="14"/>
      <c r="BM210" s="161"/>
    </row>
    <row r="211" spans="1:65" s="2" customFormat="1" ht="24.2" customHeight="1" x14ac:dyDescent="0.2">
      <c r="A211" s="26"/>
      <c r="B211" s="149"/>
      <c r="C211" s="150" t="s">
        <v>589</v>
      </c>
      <c r="D211" s="150" t="s">
        <v>162</v>
      </c>
      <c r="E211" s="151" t="s">
        <v>886</v>
      </c>
      <c r="F211" s="152" t="s">
        <v>887</v>
      </c>
      <c r="G211" s="153" t="s">
        <v>164</v>
      </c>
      <c r="H211" s="154">
        <v>21.606999999999999</v>
      </c>
      <c r="I211" s="155"/>
      <c r="J211" s="155"/>
      <c r="K211" s="156"/>
      <c r="L211" s="27"/>
      <c r="M211" s="157"/>
      <c r="N211" s="158"/>
      <c r="O211" s="159"/>
      <c r="P211" s="159"/>
      <c r="Q211" s="159"/>
      <c r="R211" s="159"/>
      <c r="S211" s="159"/>
      <c r="T211" s="160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61"/>
      <c r="AT211" s="161"/>
      <c r="AU211" s="161"/>
      <c r="AY211" s="14"/>
      <c r="BE211" s="162"/>
      <c r="BF211" s="162"/>
      <c r="BG211" s="162"/>
      <c r="BH211" s="162"/>
      <c r="BI211" s="162"/>
      <c r="BJ211" s="14"/>
      <c r="BK211" s="162"/>
      <c r="BL211" s="14"/>
      <c r="BM211" s="161"/>
    </row>
    <row r="212" spans="1:65" s="2" customFormat="1" ht="37.9" customHeight="1" x14ac:dyDescent="0.2">
      <c r="A212" s="26"/>
      <c r="B212" s="149"/>
      <c r="C212" s="150" t="s">
        <v>514</v>
      </c>
      <c r="D212" s="150" t="s">
        <v>162</v>
      </c>
      <c r="E212" s="151" t="s">
        <v>888</v>
      </c>
      <c r="F212" s="152" t="s">
        <v>889</v>
      </c>
      <c r="G212" s="153" t="s">
        <v>168</v>
      </c>
      <c r="H212" s="154">
        <v>1578.607</v>
      </c>
      <c r="I212" s="155"/>
      <c r="J212" s="155"/>
      <c r="K212" s="156"/>
      <c r="L212" s="27"/>
      <c r="M212" s="157"/>
      <c r="N212" s="158"/>
      <c r="O212" s="159"/>
      <c r="P212" s="159"/>
      <c r="Q212" s="159"/>
      <c r="R212" s="159"/>
      <c r="S212" s="159"/>
      <c r="T212" s="160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61"/>
      <c r="AT212" s="161"/>
      <c r="AU212" s="161"/>
      <c r="AY212" s="14"/>
      <c r="BE212" s="162"/>
      <c r="BF212" s="162"/>
      <c r="BG212" s="162"/>
      <c r="BH212" s="162"/>
      <c r="BI212" s="162"/>
      <c r="BJ212" s="14"/>
      <c r="BK212" s="162"/>
      <c r="BL212" s="14"/>
      <c r="BM212" s="161"/>
    </row>
    <row r="213" spans="1:65" s="2" customFormat="1" ht="41.25" customHeight="1" x14ac:dyDescent="0.2">
      <c r="A213" s="26"/>
      <c r="B213" s="149"/>
      <c r="C213" s="150" t="s">
        <v>594</v>
      </c>
      <c r="D213" s="150" t="s">
        <v>162</v>
      </c>
      <c r="E213" s="151" t="s">
        <v>234</v>
      </c>
      <c r="F213" s="152" t="s">
        <v>235</v>
      </c>
      <c r="G213" s="153" t="s">
        <v>164</v>
      </c>
      <c r="H213" s="154">
        <v>34.433999999999997</v>
      </c>
      <c r="I213" s="155"/>
      <c r="J213" s="155"/>
      <c r="K213" s="156"/>
      <c r="L213" s="27"/>
      <c r="M213" s="157"/>
      <c r="N213" s="158"/>
      <c r="O213" s="159"/>
      <c r="P213" s="159"/>
      <c r="Q213" s="159"/>
      <c r="R213" s="159"/>
      <c r="S213" s="159"/>
      <c r="T213" s="160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61"/>
      <c r="AT213" s="161"/>
      <c r="AU213" s="161"/>
      <c r="AY213" s="14"/>
      <c r="BE213" s="162"/>
      <c r="BF213" s="162"/>
      <c r="BG213" s="162"/>
      <c r="BH213" s="162"/>
      <c r="BI213" s="162"/>
      <c r="BJ213" s="14"/>
      <c r="BK213" s="162"/>
      <c r="BL213" s="14"/>
      <c r="BM213" s="161"/>
    </row>
    <row r="214" spans="1:65" s="2" customFormat="1" ht="37.9" customHeight="1" x14ac:dyDescent="0.2">
      <c r="A214" s="26"/>
      <c r="B214" s="149"/>
      <c r="C214" s="150" t="s">
        <v>517</v>
      </c>
      <c r="D214" s="150" t="s">
        <v>162</v>
      </c>
      <c r="E214" s="151" t="s">
        <v>890</v>
      </c>
      <c r="F214" s="152" t="s">
        <v>891</v>
      </c>
      <c r="G214" s="153" t="s">
        <v>164</v>
      </c>
      <c r="H214" s="154">
        <v>42.747999999999998</v>
      </c>
      <c r="I214" s="155"/>
      <c r="J214" s="155"/>
      <c r="K214" s="156"/>
      <c r="L214" s="27"/>
      <c r="M214" s="157"/>
      <c r="N214" s="158"/>
      <c r="O214" s="159"/>
      <c r="P214" s="159"/>
      <c r="Q214" s="159"/>
      <c r="R214" s="159"/>
      <c r="S214" s="159"/>
      <c r="T214" s="160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61"/>
      <c r="AT214" s="161"/>
      <c r="AU214" s="161"/>
      <c r="AY214" s="14"/>
      <c r="BE214" s="162"/>
      <c r="BF214" s="162"/>
      <c r="BG214" s="162"/>
      <c r="BH214" s="162"/>
      <c r="BI214" s="162"/>
      <c r="BJ214" s="14"/>
      <c r="BK214" s="162"/>
      <c r="BL214" s="14"/>
      <c r="BM214" s="161"/>
    </row>
    <row r="215" spans="1:65" s="2" customFormat="1" ht="37.9" customHeight="1" x14ac:dyDescent="0.2">
      <c r="A215" s="26"/>
      <c r="B215" s="149"/>
      <c r="C215" s="150" t="s">
        <v>601</v>
      </c>
      <c r="D215" s="150" t="s">
        <v>162</v>
      </c>
      <c r="E215" s="151" t="s">
        <v>892</v>
      </c>
      <c r="F215" s="152" t="s">
        <v>893</v>
      </c>
      <c r="G215" s="153" t="s">
        <v>164</v>
      </c>
      <c r="H215" s="154">
        <v>3.3519999999999999</v>
      </c>
      <c r="I215" s="155"/>
      <c r="J215" s="155"/>
      <c r="K215" s="156"/>
      <c r="L215" s="27"/>
      <c r="M215" s="157"/>
      <c r="N215" s="158"/>
      <c r="O215" s="159"/>
      <c r="P215" s="159"/>
      <c r="Q215" s="159"/>
      <c r="R215" s="159"/>
      <c r="S215" s="159"/>
      <c r="T215" s="160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61"/>
      <c r="AT215" s="161"/>
      <c r="AU215" s="161"/>
      <c r="AY215" s="14"/>
      <c r="BE215" s="162"/>
      <c r="BF215" s="162"/>
      <c r="BG215" s="162"/>
      <c r="BH215" s="162"/>
      <c r="BI215" s="162"/>
      <c r="BJ215" s="14"/>
      <c r="BK215" s="162"/>
      <c r="BL215" s="14"/>
      <c r="BM215" s="161"/>
    </row>
    <row r="216" spans="1:65" s="2" customFormat="1" ht="37.9" customHeight="1" x14ac:dyDescent="0.2">
      <c r="A216" s="26"/>
      <c r="B216" s="149"/>
      <c r="C216" s="150" t="s">
        <v>520</v>
      </c>
      <c r="D216" s="150" t="s">
        <v>162</v>
      </c>
      <c r="E216" s="151" t="s">
        <v>894</v>
      </c>
      <c r="F216" s="152" t="s">
        <v>895</v>
      </c>
      <c r="G216" s="153" t="s">
        <v>168</v>
      </c>
      <c r="H216" s="154">
        <v>27.95</v>
      </c>
      <c r="I216" s="155"/>
      <c r="J216" s="155"/>
      <c r="K216" s="156"/>
      <c r="L216" s="27"/>
      <c r="M216" s="157"/>
      <c r="N216" s="158"/>
      <c r="O216" s="159"/>
      <c r="P216" s="159"/>
      <c r="Q216" s="159"/>
      <c r="R216" s="159"/>
      <c r="S216" s="159"/>
      <c r="T216" s="160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61"/>
      <c r="AT216" s="161"/>
      <c r="AU216" s="161"/>
      <c r="AY216" s="14"/>
      <c r="BE216" s="162"/>
      <c r="BF216" s="162"/>
      <c r="BG216" s="162"/>
      <c r="BH216" s="162"/>
      <c r="BI216" s="162"/>
      <c r="BJ216" s="14"/>
      <c r="BK216" s="162"/>
      <c r="BL216" s="14"/>
      <c r="BM216" s="161"/>
    </row>
    <row r="217" spans="1:65" s="2" customFormat="1" ht="37.9" customHeight="1" x14ac:dyDescent="0.2">
      <c r="A217" s="26"/>
      <c r="B217" s="149"/>
      <c r="C217" s="150" t="s">
        <v>609</v>
      </c>
      <c r="D217" s="150" t="s">
        <v>162</v>
      </c>
      <c r="E217" s="151" t="s">
        <v>896</v>
      </c>
      <c r="F217" s="152" t="s">
        <v>897</v>
      </c>
      <c r="G217" s="153" t="s">
        <v>164</v>
      </c>
      <c r="H217" s="154">
        <v>0.34200000000000003</v>
      </c>
      <c r="I217" s="155"/>
      <c r="J217" s="155"/>
      <c r="K217" s="156"/>
      <c r="L217" s="27"/>
      <c r="M217" s="157"/>
      <c r="N217" s="158"/>
      <c r="O217" s="159"/>
      <c r="P217" s="159"/>
      <c r="Q217" s="159"/>
      <c r="R217" s="159"/>
      <c r="S217" s="159"/>
      <c r="T217" s="160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61"/>
      <c r="AT217" s="161"/>
      <c r="AU217" s="161"/>
      <c r="AY217" s="14"/>
      <c r="BE217" s="162"/>
      <c r="BF217" s="162"/>
      <c r="BG217" s="162"/>
      <c r="BH217" s="162"/>
      <c r="BI217" s="162"/>
      <c r="BJ217" s="14"/>
      <c r="BK217" s="162"/>
      <c r="BL217" s="14"/>
      <c r="BM217" s="161"/>
    </row>
    <row r="218" spans="1:65" s="2" customFormat="1" ht="24.75" customHeight="1" x14ac:dyDescent="0.2">
      <c r="A218" s="26"/>
      <c r="B218" s="149"/>
      <c r="C218" s="150" t="s">
        <v>523</v>
      </c>
      <c r="D218" s="150" t="s">
        <v>162</v>
      </c>
      <c r="E218" s="151" t="s">
        <v>898</v>
      </c>
      <c r="F218" s="152" t="s">
        <v>899</v>
      </c>
      <c r="G218" s="153" t="s">
        <v>168</v>
      </c>
      <c r="H218" s="154">
        <v>192.58199999999999</v>
      </c>
      <c r="I218" s="155"/>
      <c r="J218" s="155"/>
      <c r="K218" s="156"/>
      <c r="L218" s="27"/>
      <c r="M218" s="157"/>
      <c r="N218" s="158"/>
      <c r="O218" s="159"/>
      <c r="P218" s="159"/>
      <c r="Q218" s="159"/>
      <c r="R218" s="159"/>
      <c r="S218" s="159"/>
      <c r="T218" s="160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61"/>
      <c r="AT218" s="161"/>
      <c r="AU218" s="161"/>
      <c r="AY218" s="14"/>
      <c r="BE218" s="162"/>
      <c r="BF218" s="162"/>
      <c r="BG218" s="162"/>
      <c r="BH218" s="162"/>
      <c r="BI218" s="162"/>
      <c r="BJ218" s="14"/>
      <c r="BK218" s="162"/>
      <c r="BL218" s="14"/>
      <c r="BM218" s="161"/>
    </row>
    <row r="219" spans="1:65" s="2" customFormat="1" ht="37.9" customHeight="1" x14ac:dyDescent="0.2">
      <c r="A219" s="26"/>
      <c r="B219" s="149"/>
      <c r="C219" s="150" t="s">
        <v>616</v>
      </c>
      <c r="D219" s="150" t="s">
        <v>162</v>
      </c>
      <c r="E219" s="151" t="s">
        <v>900</v>
      </c>
      <c r="F219" s="152" t="s">
        <v>901</v>
      </c>
      <c r="G219" s="153" t="s">
        <v>168</v>
      </c>
      <c r="H219" s="154">
        <v>613.99</v>
      </c>
      <c r="I219" s="155"/>
      <c r="J219" s="155"/>
      <c r="K219" s="156"/>
      <c r="L219" s="27"/>
      <c r="M219" s="157"/>
      <c r="N219" s="158"/>
      <c r="O219" s="159"/>
      <c r="P219" s="159"/>
      <c r="Q219" s="159"/>
      <c r="R219" s="159"/>
      <c r="S219" s="159"/>
      <c r="T219" s="160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61"/>
      <c r="AT219" s="161"/>
      <c r="AU219" s="161"/>
      <c r="AY219" s="14"/>
      <c r="BE219" s="162"/>
      <c r="BF219" s="162"/>
      <c r="BG219" s="162"/>
      <c r="BH219" s="162"/>
      <c r="BI219" s="162"/>
      <c r="BJ219" s="14"/>
      <c r="BK219" s="162"/>
      <c r="BL219" s="14"/>
      <c r="BM219" s="161"/>
    </row>
    <row r="220" spans="1:65" s="2" customFormat="1" ht="24.2" customHeight="1" x14ac:dyDescent="0.2">
      <c r="A220" s="26"/>
      <c r="B220" s="149"/>
      <c r="C220" s="150" t="s">
        <v>478</v>
      </c>
      <c r="D220" s="150" t="s">
        <v>162</v>
      </c>
      <c r="E220" s="151" t="s">
        <v>902</v>
      </c>
      <c r="F220" s="152" t="s">
        <v>903</v>
      </c>
      <c r="G220" s="153" t="s">
        <v>266</v>
      </c>
      <c r="H220" s="154">
        <v>80</v>
      </c>
      <c r="I220" s="155"/>
      <c r="J220" s="155"/>
      <c r="K220" s="156"/>
      <c r="L220" s="27"/>
      <c r="M220" s="157"/>
      <c r="N220" s="158"/>
      <c r="O220" s="159"/>
      <c r="P220" s="159"/>
      <c r="Q220" s="159"/>
      <c r="R220" s="159"/>
      <c r="S220" s="159"/>
      <c r="T220" s="160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61"/>
      <c r="AT220" s="161"/>
      <c r="AU220" s="161"/>
      <c r="AY220" s="14"/>
      <c r="BE220" s="162"/>
      <c r="BF220" s="162"/>
      <c r="BG220" s="162"/>
      <c r="BH220" s="162"/>
      <c r="BI220" s="162"/>
      <c r="BJ220" s="14"/>
      <c r="BK220" s="162"/>
      <c r="BL220" s="14"/>
      <c r="BM220" s="161"/>
    </row>
    <row r="221" spans="1:65" s="2" customFormat="1" ht="24.2" customHeight="1" x14ac:dyDescent="0.2">
      <c r="A221" s="26"/>
      <c r="B221" s="149"/>
      <c r="C221" s="150" t="s">
        <v>625</v>
      </c>
      <c r="D221" s="150" t="s">
        <v>162</v>
      </c>
      <c r="E221" s="151" t="s">
        <v>904</v>
      </c>
      <c r="F221" s="152" t="s">
        <v>905</v>
      </c>
      <c r="G221" s="153" t="s">
        <v>266</v>
      </c>
      <c r="H221" s="154">
        <v>323</v>
      </c>
      <c r="I221" s="155"/>
      <c r="J221" s="155"/>
      <c r="K221" s="156"/>
      <c r="L221" s="27"/>
      <c r="M221" s="157"/>
      <c r="N221" s="158"/>
      <c r="O221" s="159"/>
      <c r="P221" s="159"/>
      <c r="Q221" s="159"/>
      <c r="R221" s="159"/>
      <c r="S221" s="159"/>
      <c r="T221" s="160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61"/>
      <c r="AT221" s="161"/>
      <c r="AU221" s="161"/>
      <c r="AY221" s="14"/>
      <c r="BE221" s="162"/>
      <c r="BF221" s="162"/>
      <c r="BG221" s="162"/>
      <c r="BH221" s="162"/>
      <c r="BI221" s="162"/>
      <c r="BJ221" s="14"/>
      <c r="BK221" s="162"/>
      <c r="BL221" s="14"/>
      <c r="BM221" s="161"/>
    </row>
    <row r="222" spans="1:65" s="2" customFormat="1" ht="24.2" customHeight="1" x14ac:dyDescent="0.2">
      <c r="A222" s="26"/>
      <c r="B222" s="149"/>
      <c r="C222" s="150" t="s">
        <v>528</v>
      </c>
      <c r="D222" s="150" t="s">
        <v>162</v>
      </c>
      <c r="E222" s="151" t="s">
        <v>906</v>
      </c>
      <c r="F222" s="152" t="s">
        <v>907</v>
      </c>
      <c r="G222" s="153" t="s">
        <v>266</v>
      </c>
      <c r="H222" s="154">
        <v>162</v>
      </c>
      <c r="I222" s="155"/>
      <c r="J222" s="155"/>
      <c r="K222" s="156"/>
      <c r="L222" s="27"/>
      <c r="M222" s="157"/>
      <c r="N222" s="158"/>
      <c r="O222" s="159"/>
      <c r="P222" s="159"/>
      <c r="Q222" s="159"/>
      <c r="R222" s="159"/>
      <c r="S222" s="159"/>
      <c r="T222" s="160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61"/>
      <c r="AT222" s="161"/>
      <c r="AU222" s="161"/>
      <c r="AY222" s="14"/>
      <c r="BE222" s="162"/>
      <c r="BF222" s="162"/>
      <c r="BG222" s="162"/>
      <c r="BH222" s="162"/>
      <c r="BI222" s="162"/>
      <c r="BJ222" s="14"/>
      <c r="BK222" s="162"/>
      <c r="BL222" s="14"/>
      <c r="BM222" s="161"/>
    </row>
    <row r="223" spans="1:65" s="2" customFormat="1" ht="24.2" customHeight="1" x14ac:dyDescent="0.2">
      <c r="A223" s="26"/>
      <c r="B223" s="149"/>
      <c r="C223" s="150" t="s">
        <v>632</v>
      </c>
      <c r="D223" s="150" t="s">
        <v>162</v>
      </c>
      <c r="E223" s="151" t="s">
        <v>908</v>
      </c>
      <c r="F223" s="152" t="s">
        <v>909</v>
      </c>
      <c r="G223" s="153" t="s">
        <v>266</v>
      </c>
      <c r="H223" s="154">
        <v>2</v>
      </c>
      <c r="I223" s="155"/>
      <c r="J223" s="155"/>
      <c r="K223" s="156"/>
      <c r="L223" s="27"/>
      <c r="M223" s="157"/>
      <c r="N223" s="158"/>
      <c r="O223" s="159"/>
      <c r="P223" s="159"/>
      <c r="Q223" s="159"/>
      <c r="R223" s="159"/>
      <c r="S223" s="159"/>
      <c r="T223" s="160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61"/>
      <c r="AT223" s="161"/>
      <c r="AU223" s="161"/>
      <c r="AY223" s="14"/>
      <c r="BE223" s="162"/>
      <c r="BF223" s="162"/>
      <c r="BG223" s="162"/>
      <c r="BH223" s="162"/>
      <c r="BI223" s="162"/>
      <c r="BJ223" s="14"/>
      <c r="BK223" s="162"/>
      <c r="BL223" s="14"/>
      <c r="BM223" s="161"/>
    </row>
    <row r="224" spans="1:65" s="2" customFormat="1" ht="24.2" customHeight="1" x14ac:dyDescent="0.2">
      <c r="A224" s="26"/>
      <c r="B224" s="149"/>
      <c r="C224" s="150" t="s">
        <v>531</v>
      </c>
      <c r="D224" s="150" t="s">
        <v>162</v>
      </c>
      <c r="E224" s="151" t="s">
        <v>910</v>
      </c>
      <c r="F224" s="152" t="s">
        <v>911</v>
      </c>
      <c r="G224" s="153" t="s">
        <v>168</v>
      </c>
      <c r="H224" s="154">
        <v>65.16</v>
      </c>
      <c r="I224" s="155"/>
      <c r="J224" s="155"/>
      <c r="K224" s="156"/>
      <c r="L224" s="27"/>
      <c r="M224" s="157"/>
      <c r="N224" s="158"/>
      <c r="O224" s="159"/>
      <c r="P224" s="159"/>
      <c r="Q224" s="159"/>
      <c r="R224" s="159"/>
      <c r="S224" s="159"/>
      <c r="T224" s="160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61"/>
      <c r="AT224" s="161"/>
      <c r="AU224" s="161"/>
      <c r="AY224" s="14"/>
      <c r="BE224" s="162"/>
      <c r="BF224" s="162"/>
      <c r="BG224" s="162"/>
      <c r="BH224" s="162"/>
      <c r="BI224" s="162"/>
      <c r="BJ224" s="14"/>
      <c r="BK224" s="162"/>
      <c r="BL224" s="14"/>
      <c r="BM224" s="161"/>
    </row>
    <row r="225" spans="1:65" s="2" customFormat="1" ht="24.2" customHeight="1" x14ac:dyDescent="0.2">
      <c r="A225" s="26"/>
      <c r="B225" s="149"/>
      <c r="C225" s="150" t="s">
        <v>639</v>
      </c>
      <c r="D225" s="150" t="s">
        <v>162</v>
      </c>
      <c r="E225" s="151" t="s">
        <v>912</v>
      </c>
      <c r="F225" s="152" t="s">
        <v>913</v>
      </c>
      <c r="G225" s="153" t="s">
        <v>168</v>
      </c>
      <c r="H225" s="154">
        <v>3.24</v>
      </c>
      <c r="I225" s="155"/>
      <c r="J225" s="155"/>
      <c r="K225" s="156"/>
      <c r="L225" s="27"/>
      <c r="M225" s="157"/>
      <c r="N225" s="158"/>
      <c r="O225" s="159"/>
      <c r="P225" s="159"/>
      <c r="Q225" s="159"/>
      <c r="R225" s="159"/>
      <c r="S225" s="159"/>
      <c r="T225" s="160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61"/>
      <c r="AT225" s="161"/>
      <c r="AU225" s="161"/>
      <c r="AY225" s="14"/>
      <c r="BE225" s="162"/>
      <c r="BF225" s="162"/>
      <c r="BG225" s="162"/>
      <c r="BH225" s="162"/>
      <c r="BI225" s="162"/>
      <c r="BJ225" s="14"/>
      <c r="BK225" s="162"/>
      <c r="BL225" s="14"/>
      <c r="BM225" s="161"/>
    </row>
    <row r="226" spans="1:65" s="2" customFormat="1" ht="24.2" customHeight="1" x14ac:dyDescent="0.2">
      <c r="A226" s="26"/>
      <c r="B226" s="149"/>
      <c r="C226" s="150" t="s">
        <v>534</v>
      </c>
      <c r="D226" s="150" t="s">
        <v>162</v>
      </c>
      <c r="E226" s="151" t="s">
        <v>914</v>
      </c>
      <c r="F226" s="152" t="s">
        <v>915</v>
      </c>
      <c r="G226" s="153" t="s">
        <v>168</v>
      </c>
      <c r="H226" s="154">
        <v>705.78</v>
      </c>
      <c r="I226" s="155"/>
      <c r="J226" s="155"/>
      <c r="K226" s="156"/>
      <c r="L226" s="27"/>
      <c r="M226" s="157"/>
      <c r="N226" s="158"/>
      <c r="O226" s="159"/>
      <c r="P226" s="159"/>
      <c r="Q226" s="159"/>
      <c r="R226" s="159"/>
      <c r="S226" s="159"/>
      <c r="T226" s="160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61"/>
      <c r="AT226" s="161"/>
      <c r="AU226" s="161"/>
      <c r="AY226" s="14"/>
      <c r="BE226" s="162"/>
      <c r="BF226" s="162"/>
      <c r="BG226" s="162"/>
      <c r="BH226" s="162"/>
      <c r="BI226" s="162"/>
      <c r="BJ226" s="14"/>
      <c r="BK226" s="162"/>
      <c r="BL226" s="14"/>
      <c r="BM226" s="161"/>
    </row>
    <row r="227" spans="1:65" s="2" customFormat="1" ht="24.2" customHeight="1" x14ac:dyDescent="0.2">
      <c r="A227" s="26"/>
      <c r="B227" s="149"/>
      <c r="C227" s="150" t="s">
        <v>646</v>
      </c>
      <c r="D227" s="150" t="s">
        <v>162</v>
      </c>
      <c r="E227" s="151" t="s">
        <v>916</v>
      </c>
      <c r="F227" s="152" t="s">
        <v>917</v>
      </c>
      <c r="G227" s="153" t="s">
        <v>168</v>
      </c>
      <c r="H227" s="154">
        <v>49.68</v>
      </c>
      <c r="I227" s="155"/>
      <c r="J227" s="155"/>
      <c r="K227" s="156"/>
      <c r="L227" s="27"/>
      <c r="M227" s="157"/>
      <c r="N227" s="158"/>
      <c r="O227" s="159"/>
      <c r="P227" s="159"/>
      <c r="Q227" s="159"/>
      <c r="R227" s="159"/>
      <c r="S227" s="159"/>
      <c r="T227" s="160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61"/>
      <c r="AT227" s="161"/>
      <c r="AU227" s="161"/>
      <c r="AY227" s="14"/>
      <c r="BE227" s="162"/>
      <c r="BF227" s="162"/>
      <c r="BG227" s="162"/>
      <c r="BH227" s="162"/>
      <c r="BI227" s="162"/>
      <c r="BJ227" s="14"/>
      <c r="BK227" s="162"/>
      <c r="BL227" s="14"/>
      <c r="BM227" s="161"/>
    </row>
    <row r="228" spans="1:65" s="2" customFormat="1" ht="24.2" customHeight="1" x14ac:dyDescent="0.2">
      <c r="A228" s="26"/>
      <c r="B228" s="149"/>
      <c r="C228" s="150" t="s">
        <v>537</v>
      </c>
      <c r="D228" s="150" t="s">
        <v>162</v>
      </c>
      <c r="E228" s="151" t="s">
        <v>918</v>
      </c>
      <c r="F228" s="152" t="s">
        <v>919</v>
      </c>
      <c r="G228" s="153" t="s">
        <v>168</v>
      </c>
      <c r="H228" s="154">
        <v>44.536999999999999</v>
      </c>
      <c r="I228" s="155"/>
      <c r="J228" s="155"/>
      <c r="K228" s="156"/>
      <c r="L228" s="27"/>
      <c r="M228" s="157"/>
      <c r="N228" s="158"/>
      <c r="O228" s="159"/>
      <c r="P228" s="159"/>
      <c r="Q228" s="159"/>
      <c r="R228" s="159"/>
      <c r="S228" s="159"/>
      <c r="T228" s="160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61"/>
      <c r="AT228" s="161"/>
      <c r="AU228" s="161"/>
      <c r="AY228" s="14"/>
      <c r="BE228" s="162"/>
      <c r="BF228" s="162"/>
      <c r="BG228" s="162"/>
      <c r="BH228" s="162"/>
      <c r="BI228" s="162"/>
      <c r="BJ228" s="14"/>
      <c r="BK228" s="162"/>
      <c r="BL228" s="14"/>
      <c r="BM228" s="161"/>
    </row>
    <row r="229" spans="1:65" s="2" customFormat="1" ht="24.2" customHeight="1" x14ac:dyDescent="0.2">
      <c r="A229" s="26"/>
      <c r="B229" s="149"/>
      <c r="C229" s="150" t="s">
        <v>652</v>
      </c>
      <c r="D229" s="150" t="s">
        <v>162</v>
      </c>
      <c r="E229" s="151" t="s">
        <v>920</v>
      </c>
      <c r="F229" s="152" t="s">
        <v>921</v>
      </c>
      <c r="G229" s="153" t="s">
        <v>164</v>
      </c>
      <c r="H229" s="154">
        <v>1.7809999999999999</v>
      </c>
      <c r="I229" s="155"/>
      <c r="J229" s="155"/>
      <c r="K229" s="156"/>
      <c r="L229" s="27"/>
      <c r="M229" s="157"/>
      <c r="N229" s="158"/>
      <c r="O229" s="159"/>
      <c r="P229" s="159"/>
      <c r="Q229" s="159"/>
      <c r="R229" s="159"/>
      <c r="S229" s="159"/>
      <c r="T229" s="160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61"/>
      <c r="AT229" s="161"/>
      <c r="AU229" s="161"/>
      <c r="AY229" s="14"/>
      <c r="BE229" s="162"/>
      <c r="BF229" s="162"/>
      <c r="BG229" s="162"/>
      <c r="BH229" s="162"/>
      <c r="BI229" s="162"/>
      <c r="BJ229" s="14"/>
      <c r="BK229" s="162"/>
      <c r="BL229" s="14"/>
      <c r="BM229" s="161"/>
    </row>
    <row r="230" spans="1:65" s="2" customFormat="1" ht="24.2" customHeight="1" x14ac:dyDescent="0.2">
      <c r="A230" s="26"/>
      <c r="B230" s="149"/>
      <c r="C230" s="150" t="s">
        <v>540</v>
      </c>
      <c r="D230" s="150" t="s">
        <v>162</v>
      </c>
      <c r="E230" s="151" t="s">
        <v>922</v>
      </c>
      <c r="F230" s="152" t="s">
        <v>923</v>
      </c>
      <c r="G230" s="153" t="s">
        <v>295</v>
      </c>
      <c r="H230" s="154">
        <v>17.100000000000001</v>
      </c>
      <c r="I230" s="155"/>
      <c r="J230" s="155"/>
      <c r="K230" s="156"/>
      <c r="L230" s="27"/>
      <c r="M230" s="157"/>
      <c r="N230" s="158"/>
      <c r="O230" s="159"/>
      <c r="P230" s="159"/>
      <c r="Q230" s="159"/>
      <c r="R230" s="159"/>
      <c r="S230" s="159"/>
      <c r="T230" s="160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61"/>
      <c r="AT230" s="161"/>
      <c r="AU230" s="161"/>
      <c r="AY230" s="14"/>
      <c r="BE230" s="162"/>
      <c r="BF230" s="162"/>
      <c r="BG230" s="162"/>
      <c r="BH230" s="162"/>
      <c r="BI230" s="162"/>
      <c r="BJ230" s="14"/>
      <c r="BK230" s="162"/>
      <c r="BL230" s="14"/>
      <c r="BM230" s="161"/>
    </row>
    <row r="231" spans="1:65" s="2" customFormat="1" ht="16.5" customHeight="1" x14ac:dyDescent="0.2">
      <c r="A231" s="26"/>
      <c r="B231" s="149"/>
      <c r="C231" s="150" t="s">
        <v>657</v>
      </c>
      <c r="D231" s="150" t="s">
        <v>162</v>
      </c>
      <c r="E231" s="151" t="s">
        <v>924</v>
      </c>
      <c r="F231" s="152" t="s">
        <v>925</v>
      </c>
      <c r="G231" s="153" t="s">
        <v>295</v>
      </c>
      <c r="H231" s="154">
        <v>9.06</v>
      </c>
      <c r="I231" s="155"/>
      <c r="J231" s="155"/>
      <c r="K231" s="156"/>
      <c r="L231" s="27"/>
      <c r="M231" s="157"/>
      <c r="N231" s="158"/>
      <c r="O231" s="159"/>
      <c r="P231" s="159"/>
      <c r="Q231" s="159"/>
      <c r="R231" s="159"/>
      <c r="S231" s="159"/>
      <c r="T231" s="160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61"/>
      <c r="AT231" s="161"/>
      <c r="AU231" s="161"/>
      <c r="AY231" s="14"/>
      <c r="BE231" s="162"/>
      <c r="BF231" s="162"/>
      <c r="BG231" s="162"/>
      <c r="BH231" s="162"/>
      <c r="BI231" s="162"/>
      <c r="BJ231" s="14"/>
      <c r="BK231" s="162"/>
      <c r="BL231" s="14"/>
      <c r="BM231" s="161"/>
    </row>
    <row r="232" spans="1:65" s="2" customFormat="1" ht="24.2" customHeight="1" x14ac:dyDescent="0.2">
      <c r="A232" s="26"/>
      <c r="B232" s="149"/>
      <c r="C232" s="150" t="s">
        <v>543</v>
      </c>
      <c r="D232" s="150" t="s">
        <v>162</v>
      </c>
      <c r="E232" s="151" t="s">
        <v>926</v>
      </c>
      <c r="F232" s="152" t="s">
        <v>927</v>
      </c>
      <c r="G232" s="153" t="s">
        <v>295</v>
      </c>
      <c r="H232" s="154">
        <v>55.25</v>
      </c>
      <c r="I232" s="155"/>
      <c r="J232" s="155"/>
      <c r="K232" s="156"/>
      <c r="L232" s="27"/>
      <c r="M232" s="157"/>
      <c r="N232" s="158"/>
      <c r="O232" s="159"/>
      <c r="P232" s="159"/>
      <c r="Q232" s="159"/>
      <c r="R232" s="159"/>
      <c r="S232" s="159"/>
      <c r="T232" s="160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61"/>
      <c r="AT232" s="161"/>
      <c r="AU232" s="161"/>
      <c r="AY232" s="14"/>
      <c r="BE232" s="162"/>
      <c r="BF232" s="162"/>
      <c r="BG232" s="162"/>
      <c r="BH232" s="162"/>
      <c r="BI232" s="162"/>
      <c r="BJ232" s="14"/>
      <c r="BK232" s="162"/>
      <c r="BL232" s="14"/>
      <c r="BM232" s="161"/>
    </row>
    <row r="233" spans="1:65" s="2" customFormat="1" ht="24.2" customHeight="1" x14ac:dyDescent="0.2">
      <c r="A233" s="26"/>
      <c r="B233" s="149"/>
      <c r="C233" s="150" t="s">
        <v>662</v>
      </c>
      <c r="D233" s="150" t="s">
        <v>162</v>
      </c>
      <c r="E233" s="151" t="s">
        <v>241</v>
      </c>
      <c r="F233" s="152" t="s">
        <v>242</v>
      </c>
      <c r="G233" s="153" t="s">
        <v>219</v>
      </c>
      <c r="H233" s="154">
        <v>655.29999999999995</v>
      </c>
      <c r="I233" s="155"/>
      <c r="J233" s="155"/>
      <c r="K233" s="156"/>
      <c r="L233" s="27"/>
      <c r="M233" s="157"/>
      <c r="N233" s="158"/>
      <c r="O233" s="159"/>
      <c r="P233" s="159"/>
      <c r="Q233" s="159"/>
      <c r="R233" s="159"/>
      <c r="S233" s="159"/>
      <c r="T233" s="160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61"/>
      <c r="AT233" s="161"/>
      <c r="AU233" s="161"/>
      <c r="AY233" s="14"/>
      <c r="BE233" s="162"/>
      <c r="BF233" s="162"/>
      <c r="BG233" s="162"/>
      <c r="BH233" s="162"/>
      <c r="BI233" s="162"/>
      <c r="BJ233" s="14"/>
      <c r="BK233" s="162"/>
      <c r="BL233" s="14"/>
      <c r="BM233" s="161"/>
    </row>
    <row r="234" spans="1:65" s="2" customFormat="1" ht="24.2" customHeight="1" x14ac:dyDescent="0.2">
      <c r="A234" s="26"/>
      <c r="B234" s="149"/>
      <c r="C234" s="150" t="s">
        <v>546</v>
      </c>
      <c r="D234" s="150" t="s">
        <v>162</v>
      </c>
      <c r="E234" s="151" t="s">
        <v>243</v>
      </c>
      <c r="F234" s="152" t="s">
        <v>244</v>
      </c>
      <c r="G234" s="153" t="s">
        <v>219</v>
      </c>
      <c r="H234" s="154">
        <v>1310.5999999999999</v>
      </c>
      <c r="I234" s="155"/>
      <c r="J234" s="155"/>
      <c r="K234" s="156"/>
      <c r="L234" s="27"/>
      <c r="M234" s="157"/>
      <c r="N234" s="158"/>
      <c r="O234" s="159"/>
      <c r="P234" s="159"/>
      <c r="Q234" s="159"/>
      <c r="R234" s="159"/>
      <c r="S234" s="159"/>
      <c r="T234" s="160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61"/>
      <c r="AT234" s="161"/>
      <c r="AU234" s="161"/>
      <c r="AY234" s="14"/>
      <c r="BE234" s="162"/>
      <c r="BF234" s="162"/>
      <c r="BG234" s="162"/>
      <c r="BH234" s="162"/>
      <c r="BI234" s="162"/>
      <c r="BJ234" s="14"/>
      <c r="BK234" s="162"/>
      <c r="BL234" s="14"/>
      <c r="BM234" s="161"/>
    </row>
    <row r="235" spans="1:65" s="2" customFormat="1" ht="21.75" customHeight="1" x14ac:dyDescent="0.2">
      <c r="A235" s="26"/>
      <c r="B235" s="149"/>
      <c r="C235" s="150" t="s">
        <v>667</v>
      </c>
      <c r="D235" s="150" t="s">
        <v>162</v>
      </c>
      <c r="E235" s="151" t="s">
        <v>245</v>
      </c>
      <c r="F235" s="152" t="s">
        <v>246</v>
      </c>
      <c r="G235" s="153" t="s">
        <v>219</v>
      </c>
      <c r="H235" s="154">
        <v>655.29999999999995</v>
      </c>
      <c r="I235" s="155"/>
      <c r="J235" s="155"/>
      <c r="K235" s="156"/>
      <c r="L235" s="27"/>
      <c r="M235" s="157"/>
      <c r="N235" s="158"/>
      <c r="O235" s="159"/>
      <c r="P235" s="159"/>
      <c r="Q235" s="159"/>
      <c r="R235" s="159"/>
      <c r="S235" s="159"/>
      <c r="T235" s="160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61"/>
      <c r="AT235" s="161"/>
      <c r="AU235" s="161"/>
      <c r="AY235" s="14"/>
      <c r="BE235" s="162"/>
      <c r="BF235" s="162"/>
      <c r="BG235" s="162"/>
      <c r="BH235" s="162"/>
      <c r="BI235" s="162"/>
      <c r="BJ235" s="14"/>
      <c r="BK235" s="162"/>
      <c r="BL235" s="14"/>
      <c r="BM235" s="161"/>
    </row>
    <row r="236" spans="1:65" s="2" customFormat="1" ht="37.9" customHeight="1" x14ac:dyDescent="0.2">
      <c r="A236" s="26"/>
      <c r="B236" s="149"/>
      <c r="C236" s="150" t="s">
        <v>549</v>
      </c>
      <c r="D236" s="150" t="s">
        <v>162</v>
      </c>
      <c r="E236" s="151" t="s">
        <v>247</v>
      </c>
      <c r="F236" s="152" t="s">
        <v>248</v>
      </c>
      <c r="G236" s="153" t="s">
        <v>219</v>
      </c>
      <c r="H236" s="154">
        <v>12450.7</v>
      </c>
      <c r="I236" s="155"/>
      <c r="J236" s="155"/>
      <c r="K236" s="156"/>
      <c r="L236" s="27"/>
      <c r="M236" s="157"/>
      <c r="N236" s="158"/>
      <c r="O236" s="159"/>
      <c r="P236" s="159"/>
      <c r="Q236" s="159"/>
      <c r="R236" s="159"/>
      <c r="S236" s="159"/>
      <c r="T236" s="160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61"/>
      <c r="AT236" s="161"/>
      <c r="AU236" s="161"/>
      <c r="AY236" s="14"/>
      <c r="BE236" s="162"/>
      <c r="BF236" s="162"/>
      <c r="BG236" s="162"/>
      <c r="BH236" s="162"/>
      <c r="BI236" s="162"/>
      <c r="BJ236" s="14"/>
      <c r="BK236" s="162"/>
      <c r="BL236" s="14"/>
      <c r="BM236" s="161"/>
    </row>
    <row r="237" spans="1:65" s="2" customFormat="1" ht="24.2" customHeight="1" x14ac:dyDescent="0.2">
      <c r="A237" s="26"/>
      <c r="B237" s="149"/>
      <c r="C237" s="150" t="s">
        <v>672</v>
      </c>
      <c r="D237" s="150" t="s">
        <v>162</v>
      </c>
      <c r="E237" s="151" t="s">
        <v>249</v>
      </c>
      <c r="F237" s="152" t="s">
        <v>250</v>
      </c>
      <c r="G237" s="153" t="s">
        <v>219</v>
      </c>
      <c r="H237" s="154">
        <v>655.29999999999995</v>
      </c>
      <c r="I237" s="155"/>
      <c r="J237" s="155"/>
      <c r="K237" s="156"/>
      <c r="L237" s="27"/>
      <c r="M237" s="157"/>
      <c r="N237" s="158"/>
      <c r="O237" s="159"/>
      <c r="P237" s="159"/>
      <c r="Q237" s="159"/>
      <c r="R237" s="159"/>
      <c r="S237" s="159"/>
      <c r="T237" s="160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61"/>
      <c r="AT237" s="161"/>
      <c r="AU237" s="161"/>
      <c r="AY237" s="14"/>
      <c r="BE237" s="162"/>
      <c r="BF237" s="162"/>
      <c r="BG237" s="162"/>
      <c r="BH237" s="162"/>
      <c r="BI237" s="162"/>
      <c r="BJ237" s="14"/>
      <c r="BK237" s="162"/>
      <c r="BL237" s="14"/>
      <c r="BM237" s="161"/>
    </row>
    <row r="238" spans="1:65" s="2" customFormat="1" ht="24.2" customHeight="1" x14ac:dyDescent="0.2">
      <c r="A238" s="26"/>
      <c r="B238" s="149"/>
      <c r="C238" s="150" t="s">
        <v>552</v>
      </c>
      <c r="D238" s="150" t="s">
        <v>162</v>
      </c>
      <c r="E238" s="151" t="s">
        <v>251</v>
      </c>
      <c r="F238" s="152" t="s">
        <v>252</v>
      </c>
      <c r="G238" s="153" t="s">
        <v>219</v>
      </c>
      <c r="H238" s="154">
        <v>4243.0680000000002</v>
      </c>
      <c r="I238" s="155"/>
      <c r="J238" s="155"/>
      <c r="K238" s="156"/>
      <c r="L238" s="27"/>
      <c r="M238" s="157"/>
      <c r="N238" s="158"/>
      <c r="O238" s="159"/>
      <c r="P238" s="159"/>
      <c r="Q238" s="159"/>
      <c r="R238" s="159"/>
      <c r="S238" s="159"/>
      <c r="T238" s="160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61"/>
      <c r="AT238" s="161"/>
      <c r="AU238" s="161"/>
      <c r="AY238" s="14"/>
      <c r="BE238" s="162"/>
      <c r="BF238" s="162"/>
      <c r="BG238" s="162"/>
      <c r="BH238" s="162"/>
      <c r="BI238" s="162"/>
      <c r="BJ238" s="14"/>
      <c r="BK238" s="162"/>
      <c r="BL238" s="14"/>
      <c r="BM238" s="161"/>
    </row>
    <row r="239" spans="1:65" s="2" customFormat="1" ht="24.2" customHeight="1" x14ac:dyDescent="0.2">
      <c r="A239" s="26"/>
      <c r="B239" s="149"/>
      <c r="C239" s="150" t="s">
        <v>677</v>
      </c>
      <c r="D239" s="150" t="s">
        <v>162</v>
      </c>
      <c r="E239" s="151" t="s">
        <v>253</v>
      </c>
      <c r="F239" s="152" t="s">
        <v>254</v>
      </c>
      <c r="G239" s="153" t="s">
        <v>219</v>
      </c>
      <c r="H239" s="154">
        <v>655.29999999999995</v>
      </c>
      <c r="I239" s="155"/>
      <c r="J239" s="155"/>
      <c r="K239" s="156"/>
      <c r="L239" s="27"/>
      <c r="M239" s="157"/>
      <c r="N239" s="158"/>
      <c r="O239" s="159"/>
      <c r="P239" s="159"/>
      <c r="Q239" s="159"/>
      <c r="R239" s="159"/>
      <c r="S239" s="159"/>
      <c r="T239" s="160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61"/>
      <c r="AT239" s="161"/>
      <c r="AU239" s="161"/>
      <c r="AY239" s="14"/>
      <c r="BE239" s="162"/>
      <c r="BF239" s="162"/>
      <c r="BG239" s="162"/>
      <c r="BH239" s="162"/>
      <c r="BI239" s="162"/>
      <c r="BJ239" s="14"/>
      <c r="BK239" s="162"/>
      <c r="BL239" s="14"/>
      <c r="BM239" s="161"/>
    </row>
    <row r="240" spans="1:65" s="2" customFormat="1" ht="37.9" customHeight="1" x14ac:dyDescent="0.2">
      <c r="A240" s="26"/>
      <c r="B240" s="149"/>
      <c r="C240" s="150" t="s">
        <v>555</v>
      </c>
      <c r="D240" s="150" t="s">
        <v>162</v>
      </c>
      <c r="E240" s="151" t="s">
        <v>928</v>
      </c>
      <c r="F240" s="152" t="s">
        <v>929</v>
      </c>
      <c r="G240" s="153" t="s">
        <v>164</v>
      </c>
      <c r="H240" s="154">
        <v>3.2290000000000001</v>
      </c>
      <c r="I240" s="155"/>
      <c r="J240" s="155"/>
      <c r="K240" s="156"/>
      <c r="L240" s="27"/>
      <c r="M240" s="157"/>
      <c r="N240" s="158"/>
      <c r="O240" s="159"/>
      <c r="P240" s="159"/>
      <c r="Q240" s="159"/>
      <c r="R240" s="159"/>
      <c r="S240" s="159"/>
      <c r="T240" s="160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61"/>
      <c r="AT240" s="161"/>
      <c r="AU240" s="161"/>
      <c r="AY240" s="14"/>
      <c r="BE240" s="162"/>
      <c r="BF240" s="162"/>
      <c r="BG240" s="162"/>
      <c r="BH240" s="162"/>
      <c r="BI240" s="162"/>
      <c r="BJ240" s="14"/>
      <c r="BK240" s="162"/>
      <c r="BL240" s="14"/>
      <c r="BM240" s="161"/>
    </row>
    <row r="241" spans="1:65" s="12" customFormat="1" ht="25.9" customHeight="1" x14ac:dyDescent="0.2">
      <c r="B241" s="137"/>
      <c r="D241" s="138" t="s">
        <v>69</v>
      </c>
      <c r="E241" s="147" t="s">
        <v>214</v>
      </c>
      <c r="F241" s="147" t="s">
        <v>215</v>
      </c>
      <c r="J241" s="402"/>
      <c r="L241" s="137"/>
      <c r="M241" s="141"/>
      <c r="N241" s="142"/>
      <c r="O241" s="142"/>
      <c r="P241" s="143"/>
      <c r="Q241" s="142"/>
      <c r="R241" s="143"/>
      <c r="S241" s="142"/>
      <c r="T241" s="144"/>
      <c r="AR241" s="138"/>
      <c r="AT241" s="145"/>
      <c r="AU241" s="145"/>
      <c r="AY241" s="138"/>
      <c r="BK241" s="146"/>
    </row>
    <row r="242" spans="1:65" s="2" customFormat="1" ht="24.2" customHeight="1" x14ac:dyDescent="0.2">
      <c r="A242" s="26"/>
      <c r="B242" s="149"/>
      <c r="C242" s="150" t="s">
        <v>685</v>
      </c>
      <c r="D242" s="150" t="s">
        <v>162</v>
      </c>
      <c r="E242" s="151" t="s">
        <v>217</v>
      </c>
      <c r="F242" s="152" t="s">
        <v>218</v>
      </c>
      <c r="G242" s="153" t="s">
        <v>219</v>
      </c>
      <c r="H242" s="534">
        <v>491.06599999999997</v>
      </c>
      <c r="I242" s="155"/>
      <c r="J242" s="155"/>
      <c r="K242" s="156"/>
      <c r="L242" s="27"/>
      <c r="M242" s="157"/>
      <c r="N242" s="158"/>
      <c r="O242" s="159"/>
      <c r="P242" s="159"/>
      <c r="Q242" s="159"/>
      <c r="R242" s="159"/>
      <c r="S242" s="159"/>
      <c r="T242" s="160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61"/>
      <c r="AT242" s="161"/>
      <c r="AU242" s="161"/>
      <c r="AY242" s="14"/>
      <c r="BE242" s="162"/>
      <c r="BF242" s="162"/>
      <c r="BG242" s="162"/>
      <c r="BH242" s="162"/>
      <c r="BI242" s="162"/>
      <c r="BJ242" s="14"/>
      <c r="BK242" s="162"/>
      <c r="BL242" s="14"/>
      <c r="BM242" s="161"/>
    </row>
    <row r="243" spans="1:65" s="12" customFormat="1" ht="25.9" customHeight="1" x14ac:dyDescent="0.2">
      <c r="B243" s="137"/>
      <c r="D243" s="138" t="s">
        <v>69</v>
      </c>
      <c r="E243" s="139" t="s">
        <v>255</v>
      </c>
      <c r="F243" s="139" t="s">
        <v>256</v>
      </c>
      <c r="J243" s="140"/>
      <c r="L243" s="137"/>
      <c r="M243" s="141"/>
      <c r="N243" s="142"/>
      <c r="O243" s="142"/>
      <c r="P243" s="143"/>
      <c r="Q243" s="142"/>
      <c r="R243" s="143"/>
      <c r="S243" s="142"/>
      <c r="T243" s="144"/>
      <c r="V243" s="382"/>
      <c r="AR243" s="138"/>
      <c r="AT243" s="145"/>
      <c r="AU243" s="145"/>
      <c r="AY243" s="138"/>
      <c r="BK243" s="146"/>
    </row>
    <row r="244" spans="1:65" s="12" customFormat="1" ht="22.9" customHeight="1" x14ac:dyDescent="0.2">
      <c r="B244" s="137"/>
      <c r="D244" s="138" t="s">
        <v>69</v>
      </c>
      <c r="E244" s="147" t="s">
        <v>930</v>
      </c>
      <c r="F244" s="147" t="s">
        <v>931</v>
      </c>
      <c r="J244" s="148"/>
      <c r="L244" s="137"/>
      <c r="M244" s="141"/>
      <c r="N244" s="142"/>
      <c r="O244" s="142"/>
      <c r="P244" s="143"/>
      <c r="Q244" s="142"/>
      <c r="R244" s="143"/>
      <c r="S244" s="142"/>
      <c r="T244" s="144"/>
      <c r="AR244" s="138"/>
      <c r="AT244" s="145"/>
      <c r="AU244" s="145"/>
      <c r="AY244" s="138"/>
      <c r="BK244" s="146"/>
    </row>
    <row r="245" spans="1:65" s="2" customFormat="1" ht="24.2" customHeight="1" x14ac:dyDescent="0.2">
      <c r="A245" s="26"/>
      <c r="B245" s="149"/>
      <c r="C245" s="150" t="s">
        <v>558</v>
      </c>
      <c r="D245" s="150" t="s">
        <v>162</v>
      </c>
      <c r="E245" s="151" t="s">
        <v>932</v>
      </c>
      <c r="F245" s="152" t="s">
        <v>933</v>
      </c>
      <c r="G245" s="153" t="s">
        <v>168</v>
      </c>
      <c r="H245" s="154">
        <v>38</v>
      </c>
      <c r="I245" s="155"/>
      <c r="J245" s="191"/>
      <c r="K245" s="156"/>
      <c r="L245" s="27"/>
      <c r="M245" s="157"/>
      <c r="N245" s="158"/>
      <c r="O245" s="159"/>
      <c r="P245" s="159"/>
      <c r="Q245" s="159"/>
      <c r="R245" s="159"/>
      <c r="S245" s="159"/>
      <c r="T245" s="160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61"/>
      <c r="AT245" s="161"/>
      <c r="AU245" s="161"/>
      <c r="AY245" s="14"/>
      <c r="BE245" s="162"/>
      <c r="BF245" s="162"/>
      <c r="BG245" s="162"/>
      <c r="BH245" s="162"/>
      <c r="BI245" s="162"/>
      <c r="BJ245" s="14"/>
      <c r="BK245" s="162"/>
      <c r="BL245" s="14"/>
      <c r="BM245" s="161"/>
    </row>
    <row r="246" spans="1:65" s="2" customFormat="1" ht="24.2" customHeight="1" x14ac:dyDescent="0.2">
      <c r="A246" s="26"/>
      <c r="B246" s="149"/>
      <c r="C246" s="167" t="s">
        <v>692</v>
      </c>
      <c r="D246" s="167" t="s">
        <v>261</v>
      </c>
      <c r="E246" s="168" t="s">
        <v>934</v>
      </c>
      <c r="F246" s="169" t="s">
        <v>935</v>
      </c>
      <c r="G246" s="170" t="s">
        <v>168</v>
      </c>
      <c r="H246" s="171">
        <v>43.7</v>
      </c>
      <c r="I246" s="172"/>
      <c r="J246" s="172"/>
      <c r="K246" s="173"/>
      <c r="L246" s="174"/>
      <c r="M246" s="175"/>
      <c r="N246" s="176"/>
      <c r="O246" s="159"/>
      <c r="P246" s="159"/>
      <c r="Q246" s="159"/>
      <c r="R246" s="159"/>
      <c r="S246" s="159"/>
      <c r="T246" s="160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61"/>
      <c r="AT246" s="161"/>
      <c r="AU246" s="161"/>
      <c r="AY246" s="14"/>
      <c r="BE246" s="162"/>
      <c r="BF246" s="162"/>
      <c r="BG246" s="162"/>
      <c r="BH246" s="162"/>
      <c r="BI246" s="162"/>
      <c r="BJ246" s="14"/>
      <c r="BK246" s="162"/>
      <c r="BL246" s="14"/>
      <c r="BM246" s="161"/>
    </row>
    <row r="247" spans="1:65" s="2" customFormat="1" ht="54" customHeight="1" x14ac:dyDescent="0.2">
      <c r="A247" s="26"/>
      <c r="B247" s="149"/>
      <c r="C247" s="150" t="s">
        <v>561</v>
      </c>
      <c r="D247" s="150" t="s">
        <v>162</v>
      </c>
      <c r="E247" s="151" t="s">
        <v>936</v>
      </c>
      <c r="F247" s="236" t="s">
        <v>1852</v>
      </c>
      <c r="G247" s="153" t="s">
        <v>168</v>
      </c>
      <c r="H247" s="154">
        <v>495.54</v>
      </c>
      <c r="I247" s="155"/>
      <c r="J247" s="155"/>
      <c r="K247" s="156"/>
      <c r="L247" s="230"/>
      <c r="M247" s="231"/>
      <c r="N247" s="232"/>
      <c r="O247" s="233"/>
      <c r="P247" s="233"/>
      <c r="Q247" s="233"/>
      <c r="R247" s="233"/>
      <c r="S247" s="233"/>
      <c r="T247" s="234"/>
      <c r="U247" s="225"/>
      <c r="V247" s="225"/>
      <c r="W247" s="225"/>
      <c r="X247" s="225"/>
      <c r="Y247" s="225"/>
      <c r="Z247" s="26"/>
      <c r="AA247" s="26"/>
      <c r="AB247" s="26"/>
      <c r="AC247" s="26"/>
      <c r="AD247" s="26"/>
      <c r="AE247" s="26"/>
      <c r="AR247" s="161"/>
      <c r="AT247" s="161"/>
      <c r="AU247" s="161"/>
      <c r="AY247" s="14"/>
      <c r="BE247" s="162"/>
      <c r="BF247" s="162"/>
      <c r="BG247" s="162"/>
      <c r="BH247" s="162"/>
      <c r="BI247" s="162"/>
      <c r="BJ247" s="14"/>
      <c r="BK247" s="162"/>
      <c r="BL247" s="14"/>
      <c r="BM247" s="161"/>
    </row>
    <row r="248" spans="1:65" s="2" customFormat="1" ht="48.75" customHeight="1" x14ac:dyDescent="0.2">
      <c r="A248" s="26"/>
      <c r="B248" s="149"/>
      <c r="C248" s="150" t="s">
        <v>699</v>
      </c>
      <c r="D248" s="150" t="s">
        <v>162</v>
      </c>
      <c r="E248" s="151" t="s">
        <v>937</v>
      </c>
      <c r="F248" s="236" t="s">
        <v>1853</v>
      </c>
      <c r="G248" s="153" t="s">
        <v>168</v>
      </c>
      <c r="H248" s="154">
        <v>519.45699999999999</v>
      </c>
      <c r="I248" s="155"/>
      <c r="J248" s="155"/>
      <c r="K248" s="156"/>
      <c r="L248" s="230"/>
      <c r="M248" s="231"/>
      <c r="N248" s="232"/>
      <c r="O248" s="233"/>
      <c r="P248" s="233"/>
      <c r="Q248" s="233"/>
      <c r="R248" s="233"/>
      <c r="S248" s="233"/>
      <c r="T248" s="234"/>
      <c r="U248" s="225"/>
      <c r="V248" s="225"/>
      <c r="W248" s="225"/>
      <c r="X248" s="225"/>
      <c r="Y248" s="225"/>
      <c r="Z248" s="26"/>
      <c r="AA248" s="26"/>
      <c r="AB248" s="26"/>
      <c r="AC248" s="26"/>
      <c r="AD248" s="26"/>
      <c r="AE248" s="26"/>
      <c r="AR248" s="161"/>
      <c r="AT248" s="161"/>
      <c r="AU248" s="161"/>
      <c r="AY248" s="14"/>
      <c r="BE248" s="162"/>
      <c r="BF248" s="162"/>
      <c r="BG248" s="162"/>
      <c r="BH248" s="162"/>
      <c r="BI248" s="162"/>
      <c r="BJ248" s="14"/>
      <c r="BK248" s="162"/>
      <c r="BL248" s="14"/>
      <c r="BM248" s="161"/>
    </row>
    <row r="249" spans="1:65" s="2" customFormat="1" ht="24.2" customHeight="1" x14ac:dyDescent="0.2">
      <c r="A249" s="26"/>
      <c r="B249" s="149"/>
      <c r="C249" s="150" t="s">
        <v>564</v>
      </c>
      <c r="D249" s="150" t="s">
        <v>162</v>
      </c>
      <c r="E249" s="151" t="s">
        <v>938</v>
      </c>
      <c r="F249" s="152" t="s">
        <v>939</v>
      </c>
      <c r="G249" s="153" t="s">
        <v>304</v>
      </c>
      <c r="H249" s="154"/>
      <c r="I249" s="155">
        <v>2.8</v>
      </c>
      <c r="J249" s="155"/>
      <c r="K249" s="156"/>
      <c r="L249" s="27"/>
      <c r="M249" s="157"/>
      <c r="N249" s="158"/>
      <c r="O249" s="159"/>
      <c r="P249" s="159"/>
      <c r="Q249" s="159"/>
      <c r="R249" s="159"/>
      <c r="S249" s="159"/>
      <c r="T249" s="160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61"/>
      <c r="AT249" s="161"/>
      <c r="AU249" s="161"/>
      <c r="AY249" s="14"/>
      <c r="BE249" s="162"/>
      <c r="BF249" s="162"/>
      <c r="BG249" s="162"/>
      <c r="BH249" s="162"/>
      <c r="BI249" s="162"/>
      <c r="BJ249" s="14"/>
      <c r="BK249" s="162"/>
      <c r="BL249" s="14"/>
      <c r="BM249" s="161"/>
    </row>
    <row r="250" spans="1:65" s="12" customFormat="1" ht="22.9" customHeight="1" x14ac:dyDescent="0.2">
      <c r="B250" s="137"/>
      <c r="D250" s="138" t="s">
        <v>69</v>
      </c>
      <c r="E250" s="147" t="s">
        <v>257</v>
      </c>
      <c r="F250" s="147" t="s">
        <v>258</v>
      </c>
      <c r="J250" s="148"/>
      <c r="L250" s="137"/>
      <c r="M250" s="141"/>
      <c r="N250" s="142"/>
      <c r="O250" s="142"/>
      <c r="P250" s="143"/>
      <c r="Q250" s="142"/>
      <c r="R250" s="143"/>
      <c r="S250" s="142"/>
      <c r="T250" s="144"/>
      <c r="AR250" s="138"/>
      <c r="AT250" s="145"/>
      <c r="AU250" s="145"/>
      <c r="AY250" s="138"/>
      <c r="BK250" s="146"/>
    </row>
    <row r="251" spans="1:65" s="2" customFormat="1" ht="24.2" customHeight="1" x14ac:dyDescent="0.2">
      <c r="A251" s="26"/>
      <c r="B251" s="149"/>
      <c r="C251" s="150" t="s">
        <v>706</v>
      </c>
      <c r="D251" s="150" t="s">
        <v>162</v>
      </c>
      <c r="E251" s="151" t="s">
        <v>269</v>
      </c>
      <c r="F251" s="152" t="s">
        <v>270</v>
      </c>
      <c r="G251" s="153" t="s">
        <v>168</v>
      </c>
      <c r="H251" s="154">
        <v>26.346</v>
      </c>
      <c r="I251" s="155"/>
      <c r="J251" s="155"/>
      <c r="K251" s="156"/>
      <c r="L251" s="27"/>
      <c r="M251" s="157"/>
      <c r="N251" s="158"/>
      <c r="O251" s="159"/>
      <c r="P251" s="159"/>
      <c r="Q251" s="159"/>
      <c r="R251" s="159"/>
      <c r="S251" s="159"/>
      <c r="T251" s="160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61"/>
      <c r="AT251" s="161"/>
      <c r="AU251" s="161"/>
      <c r="AY251" s="14"/>
      <c r="BE251" s="162"/>
      <c r="BF251" s="162"/>
      <c r="BG251" s="162"/>
      <c r="BH251" s="162"/>
      <c r="BI251" s="162"/>
      <c r="BJ251" s="14"/>
      <c r="BK251" s="162"/>
      <c r="BL251" s="14"/>
      <c r="BM251" s="161"/>
    </row>
    <row r="252" spans="1:65" s="2" customFormat="1" ht="24.2" customHeight="1" x14ac:dyDescent="0.2">
      <c r="A252" s="26"/>
      <c r="B252" s="149"/>
      <c r="C252" s="150" t="s">
        <v>567</v>
      </c>
      <c r="D252" s="150" t="s">
        <v>162</v>
      </c>
      <c r="E252" s="151" t="s">
        <v>940</v>
      </c>
      <c r="F252" s="152" t="s">
        <v>941</v>
      </c>
      <c r="G252" s="153" t="s">
        <v>168</v>
      </c>
      <c r="H252" s="154">
        <v>35.313000000000002</v>
      </c>
      <c r="I252" s="155"/>
      <c r="J252" s="155"/>
      <c r="K252" s="156"/>
      <c r="L252" s="27"/>
      <c r="M252" s="157"/>
      <c r="N252" s="158"/>
      <c r="O252" s="159"/>
      <c r="P252" s="159"/>
      <c r="Q252" s="159"/>
      <c r="R252" s="159"/>
      <c r="S252" s="159"/>
      <c r="T252" s="160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61"/>
      <c r="AT252" s="161"/>
      <c r="AU252" s="161"/>
      <c r="AY252" s="14"/>
      <c r="BE252" s="162"/>
      <c r="BF252" s="162"/>
      <c r="BG252" s="162"/>
      <c r="BH252" s="162"/>
      <c r="BI252" s="162"/>
      <c r="BJ252" s="14"/>
      <c r="BK252" s="162"/>
      <c r="BL252" s="14"/>
      <c r="BM252" s="161"/>
    </row>
    <row r="253" spans="1:65" s="2" customFormat="1" ht="49.15" customHeight="1" x14ac:dyDescent="0.2">
      <c r="A253" s="26"/>
      <c r="B253" s="149"/>
      <c r="C253" s="150" t="s">
        <v>713</v>
      </c>
      <c r="D253" s="150" t="s">
        <v>162</v>
      </c>
      <c r="E253" s="151" t="s">
        <v>277</v>
      </c>
      <c r="F253" s="152" t="s">
        <v>278</v>
      </c>
      <c r="G253" s="153" t="s">
        <v>168</v>
      </c>
      <c r="H253" s="154">
        <v>12.516</v>
      </c>
      <c r="I253" s="155"/>
      <c r="J253" s="155"/>
      <c r="K253" s="156"/>
      <c r="L253" s="27"/>
      <c r="M253" s="157"/>
      <c r="N253" s="158"/>
      <c r="O253" s="159"/>
      <c r="P253" s="159"/>
      <c r="Q253" s="159"/>
      <c r="R253" s="159"/>
      <c r="S253" s="159"/>
      <c r="T253" s="160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61"/>
      <c r="AT253" s="161"/>
      <c r="AU253" s="161"/>
      <c r="AY253" s="14"/>
      <c r="BE253" s="162"/>
      <c r="BF253" s="162"/>
      <c r="BG253" s="162"/>
      <c r="BH253" s="162"/>
      <c r="BI253" s="162"/>
      <c r="BJ253" s="14"/>
      <c r="BK253" s="162"/>
      <c r="BL253" s="14"/>
      <c r="BM253" s="161"/>
    </row>
    <row r="254" spans="1:65" s="2" customFormat="1" ht="24.2" customHeight="1" x14ac:dyDescent="0.2">
      <c r="A254" s="26"/>
      <c r="B254" s="149"/>
      <c r="C254" s="167" t="s">
        <v>570</v>
      </c>
      <c r="D254" s="167" t="s">
        <v>261</v>
      </c>
      <c r="E254" s="168" t="s">
        <v>280</v>
      </c>
      <c r="F254" s="224" t="s">
        <v>1725</v>
      </c>
      <c r="G254" s="170" t="s">
        <v>168</v>
      </c>
      <c r="H254" s="171">
        <v>55.003</v>
      </c>
      <c r="I254" s="172"/>
      <c r="J254" s="172"/>
      <c r="K254" s="173"/>
      <c r="L254" s="237"/>
      <c r="M254" s="370"/>
      <c r="N254" s="371"/>
      <c r="O254" s="233"/>
      <c r="P254" s="233"/>
      <c r="Q254" s="233"/>
      <c r="R254" s="233"/>
      <c r="S254" s="233"/>
      <c r="T254" s="234"/>
      <c r="U254" s="225"/>
      <c r="V254" s="225"/>
      <c r="W254" s="225"/>
      <c r="X254" s="225"/>
      <c r="Y254" s="225"/>
      <c r="Z254" s="225"/>
      <c r="AA254" s="225"/>
      <c r="AB254" s="225"/>
      <c r="AC254" s="225"/>
      <c r="AD254" s="26"/>
      <c r="AE254" s="26"/>
      <c r="AR254" s="161"/>
      <c r="AT254" s="161"/>
      <c r="AU254" s="161"/>
      <c r="AY254" s="14"/>
      <c r="BE254" s="162"/>
      <c r="BF254" s="162"/>
      <c r="BG254" s="162"/>
      <c r="BH254" s="162"/>
      <c r="BI254" s="162"/>
      <c r="BJ254" s="14"/>
      <c r="BK254" s="162"/>
      <c r="BL254" s="14"/>
      <c r="BM254" s="161"/>
    </row>
    <row r="255" spans="1:65" s="2" customFormat="1" ht="24.2" customHeight="1" x14ac:dyDescent="0.2">
      <c r="A255" s="26"/>
      <c r="B255" s="149"/>
      <c r="C255" s="150" t="s">
        <v>720</v>
      </c>
      <c r="D255" s="150" t="s">
        <v>162</v>
      </c>
      <c r="E255" s="151" t="s">
        <v>288</v>
      </c>
      <c r="F255" s="236" t="s">
        <v>289</v>
      </c>
      <c r="G255" s="153" t="s">
        <v>168</v>
      </c>
      <c r="H255" s="154">
        <v>83.141999999999996</v>
      </c>
      <c r="I255" s="155"/>
      <c r="J255" s="155"/>
      <c r="K255" s="156"/>
      <c r="L255" s="230"/>
      <c r="M255" s="231"/>
      <c r="N255" s="232"/>
      <c r="O255" s="233"/>
      <c r="P255" s="233"/>
      <c r="Q255" s="233"/>
      <c r="R255" s="233"/>
      <c r="S255" s="233"/>
      <c r="T255" s="234"/>
      <c r="U255" s="225"/>
      <c r="V255" s="225"/>
      <c r="W255" s="225"/>
      <c r="X255" s="225"/>
      <c r="Y255" s="225"/>
      <c r="Z255" s="225"/>
      <c r="AA255" s="225"/>
      <c r="AB255" s="225"/>
      <c r="AC255" s="225"/>
      <c r="AD255" s="26"/>
      <c r="AE255" s="26"/>
      <c r="AR255" s="161"/>
      <c r="AT255" s="161"/>
      <c r="AU255" s="161"/>
      <c r="AY255" s="14"/>
      <c r="BE255" s="162"/>
      <c r="BF255" s="162"/>
      <c r="BG255" s="162"/>
      <c r="BH255" s="162"/>
      <c r="BI255" s="162"/>
      <c r="BJ255" s="14"/>
      <c r="BK255" s="162"/>
      <c r="BL255" s="14"/>
      <c r="BM255" s="161"/>
    </row>
    <row r="256" spans="1:65" s="2" customFormat="1" ht="24.2" customHeight="1" x14ac:dyDescent="0.2">
      <c r="A256" s="26"/>
      <c r="B256" s="149"/>
      <c r="C256" s="167" t="s">
        <v>571</v>
      </c>
      <c r="D256" s="167" t="s">
        <v>261</v>
      </c>
      <c r="E256" s="168" t="s">
        <v>291</v>
      </c>
      <c r="F256" s="224" t="s">
        <v>1726</v>
      </c>
      <c r="G256" s="170" t="s">
        <v>168</v>
      </c>
      <c r="H256" s="171">
        <v>95.613</v>
      </c>
      <c r="I256" s="172"/>
      <c r="J256" s="172"/>
      <c r="K256" s="173"/>
      <c r="L256" s="237"/>
      <c r="M256" s="370"/>
      <c r="N256" s="371"/>
      <c r="O256" s="233"/>
      <c r="P256" s="233"/>
      <c r="Q256" s="233"/>
      <c r="R256" s="233"/>
      <c r="S256" s="233"/>
      <c r="T256" s="234"/>
      <c r="U256" s="225"/>
      <c r="V256" s="225"/>
      <c r="W256" s="225"/>
      <c r="X256" s="225"/>
      <c r="Y256" s="616"/>
      <c r="Z256" s="616"/>
      <c r="AA256" s="616"/>
      <c r="AB256" s="616"/>
      <c r="AC256" s="616"/>
      <c r="AD256" s="26"/>
      <c r="AE256" s="26"/>
      <c r="AR256" s="161"/>
      <c r="AT256" s="161"/>
      <c r="AU256" s="161"/>
      <c r="AY256" s="14"/>
      <c r="BE256" s="162"/>
      <c r="BF256" s="162"/>
      <c r="BG256" s="162"/>
      <c r="BH256" s="162"/>
      <c r="BI256" s="162"/>
      <c r="BJ256" s="14"/>
      <c r="BK256" s="162"/>
      <c r="BL256" s="14"/>
      <c r="BM256" s="161"/>
    </row>
    <row r="257" spans="1:65" s="2" customFormat="1" ht="37.9" customHeight="1" x14ac:dyDescent="0.2">
      <c r="A257" s="26"/>
      <c r="B257" s="149"/>
      <c r="C257" s="150" t="s">
        <v>727</v>
      </c>
      <c r="D257" s="150" t="s">
        <v>162</v>
      </c>
      <c r="E257" s="151" t="s">
        <v>293</v>
      </c>
      <c r="F257" s="152" t="s">
        <v>294</v>
      </c>
      <c r="G257" s="153" t="s">
        <v>295</v>
      </c>
      <c r="H257" s="154">
        <v>14.36</v>
      </c>
      <c r="I257" s="155"/>
      <c r="J257" s="155"/>
      <c r="K257" s="156"/>
      <c r="L257" s="27"/>
      <c r="M257" s="157"/>
      <c r="N257" s="158"/>
      <c r="O257" s="159"/>
      <c r="P257" s="159"/>
      <c r="Q257" s="159"/>
      <c r="R257" s="159"/>
      <c r="S257" s="159"/>
      <c r="T257" s="160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61"/>
      <c r="AT257" s="161"/>
      <c r="AU257" s="161"/>
      <c r="AY257" s="14"/>
      <c r="BE257" s="162"/>
      <c r="BF257" s="162"/>
      <c r="BG257" s="162"/>
      <c r="BH257" s="162"/>
      <c r="BI257" s="162"/>
      <c r="BJ257" s="14"/>
      <c r="BK257" s="162"/>
      <c r="BL257" s="14"/>
      <c r="BM257" s="161"/>
    </row>
    <row r="258" spans="1:65" s="2" customFormat="1" ht="16.5" customHeight="1" x14ac:dyDescent="0.2">
      <c r="A258" s="26"/>
      <c r="B258" s="149"/>
      <c r="C258" s="167" t="s">
        <v>572</v>
      </c>
      <c r="D258" s="167" t="s">
        <v>261</v>
      </c>
      <c r="E258" s="168" t="s">
        <v>300</v>
      </c>
      <c r="F258" s="169" t="s">
        <v>301</v>
      </c>
      <c r="G258" s="170" t="s">
        <v>168</v>
      </c>
      <c r="H258" s="171">
        <v>3.9489999999999998</v>
      </c>
      <c r="I258" s="172"/>
      <c r="J258" s="172"/>
      <c r="K258" s="173"/>
      <c r="L258" s="174"/>
      <c r="M258" s="175"/>
      <c r="N258" s="176"/>
      <c r="O258" s="159"/>
      <c r="P258" s="159"/>
      <c r="Q258" s="159"/>
      <c r="R258" s="159"/>
      <c r="S258" s="159"/>
      <c r="T258" s="160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61"/>
      <c r="AT258" s="161"/>
      <c r="AU258" s="161"/>
      <c r="AY258" s="14"/>
      <c r="BE258" s="162"/>
      <c r="BF258" s="162"/>
      <c r="BG258" s="162"/>
      <c r="BH258" s="162"/>
      <c r="BI258" s="162"/>
      <c r="BJ258" s="14"/>
      <c r="BK258" s="162"/>
      <c r="BL258" s="14"/>
      <c r="BM258" s="161"/>
    </row>
    <row r="259" spans="1:65" s="2" customFormat="1" ht="24.2" customHeight="1" x14ac:dyDescent="0.2">
      <c r="A259" s="26"/>
      <c r="B259" s="149"/>
      <c r="C259" s="150" t="s">
        <v>214</v>
      </c>
      <c r="D259" s="150" t="s">
        <v>162</v>
      </c>
      <c r="E259" s="151" t="s">
        <v>302</v>
      </c>
      <c r="F259" s="152" t="s">
        <v>303</v>
      </c>
      <c r="G259" s="153" t="s">
        <v>304</v>
      </c>
      <c r="H259" s="154"/>
      <c r="I259" s="155">
        <v>3</v>
      </c>
      <c r="J259" s="155"/>
      <c r="K259" s="156"/>
      <c r="L259" s="27"/>
      <c r="M259" s="157"/>
      <c r="N259" s="158"/>
      <c r="O259" s="159"/>
      <c r="P259" s="159"/>
      <c r="Q259" s="159"/>
      <c r="R259" s="159"/>
      <c r="S259" s="159"/>
      <c r="T259" s="160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61"/>
      <c r="AT259" s="161"/>
      <c r="AU259" s="161"/>
      <c r="AY259" s="14"/>
      <c r="BE259" s="162"/>
      <c r="BF259" s="162"/>
      <c r="BG259" s="162"/>
      <c r="BH259" s="162"/>
      <c r="BI259" s="162"/>
      <c r="BJ259" s="14"/>
      <c r="BK259" s="162"/>
      <c r="BL259" s="14"/>
      <c r="BM259" s="161"/>
    </row>
    <row r="260" spans="1:65" s="12" customFormat="1" ht="22.9" customHeight="1" x14ac:dyDescent="0.2">
      <c r="B260" s="137"/>
      <c r="D260" s="138" t="s">
        <v>69</v>
      </c>
      <c r="E260" s="147" t="s">
        <v>305</v>
      </c>
      <c r="F260" s="147" t="s">
        <v>306</v>
      </c>
      <c r="J260" s="148"/>
      <c r="L260" s="137"/>
      <c r="M260" s="141"/>
      <c r="N260" s="142"/>
      <c r="O260" s="142"/>
      <c r="P260" s="143"/>
      <c r="Q260" s="142"/>
      <c r="R260" s="143"/>
      <c r="S260" s="142"/>
      <c r="T260" s="144"/>
      <c r="AR260" s="138"/>
      <c r="AT260" s="145"/>
      <c r="AU260" s="145"/>
      <c r="AY260" s="138"/>
      <c r="BK260" s="146"/>
    </row>
    <row r="261" spans="1:65" s="2" customFormat="1" ht="24.2" customHeight="1" x14ac:dyDescent="0.2">
      <c r="A261" s="26"/>
      <c r="B261" s="149"/>
      <c r="C261" s="150" t="s">
        <v>575</v>
      </c>
      <c r="D261" s="150" t="s">
        <v>162</v>
      </c>
      <c r="E261" s="151" t="s">
        <v>942</v>
      </c>
      <c r="F261" s="152" t="s">
        <v>943</v>
      </c>
      <c r="G261" s="153" t="s">
        <v>168</v>
      </c>
      <c r="H261" s="154">
        <v>104.5</v>
      </c>
      <c r="I261" s="155"/>
      <c r="J261" s="155"/>
      <c r="K261" s="156"/>
      <c r="L261" s="27"/>
      <c r="M261" s="157"/>
      <c r="N261" s="158"/>
      <c r="O261" s="159"/>
      <c r="P261" s="159"/>
      <c r="Q261" s="159"/>
      <c r="R261" s="159"/>
      <c r="S261" s="159"/>
      <c r="T261" s="160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61"/>
      <c r="AT261" s="161"/>
      <c r="AU261" s="161"/>
      <c r="AY261" s="14"/>
      <c r="BE261" s="162"/>
      <c r="BF261" s="162"/>
      <c r="BG261" s="162"/>
      <c r="BH261" s="162"/>
      <c r="BI261" s="162"/>
      <c r="BJ261" s="14"/>
      <c r="BK261" s="162"/>
      <c r="BL261" s="14"/>
      <c r="BM261" s="161"/>
    </row>
    <row r="262" spans="1:65" s="2" customFormat="1" ht="24.2" customHeight="1" x14ac:dyDescent="0.2">
      <c r="A262" s="26"/>
      <c r="B262" s="149"/>
      <c r="C262" s="167" t="s">
        <v>741</v>
      </c>
      <c r="D262" s="167" t="s">
        <v>261</v>
      </c>
      <c r="E262" s="168" t="s">
        <v>944</v>
      </c>
      <c r="F262" s="169" t="s">
        <v>945</v>
      </c>
      <c r="G262" s="170" t="s">
        <v>168</v>
      </c>
      <c r="H262" s="171">
        <v>106.59</v>
      </c>
      <c r="I262" s="172"/>
      <c r="J262" s="172"/>
      <c r="K262" s="173"/>
      <c r="L262" s="174"/>
      <c r="M262" s="175"/>
      <c r="N262" s="176"/>
      <c r="O262" s="159"/>
      <c r="P262" s="159"/>
      <c r="Q262" s="159"/>
      <c r="R262" s="159"/>
      <c r="S262" s="159"/>
      <c r="T262" s="160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61"/>
      <c r="AT262" s="161"/>
      <c r="AU262" s="161"/>
      <c r="AY262" s="14"/>
      <c r="BE262" s="162"/>
      <c r="BF262" s="162"/>
      <c r="BG262" s="162"/>
      <c r="BH262" s="162"/>
      <c r="BI262" s="162"/>
      <c r="BJ262" s="14"/>
      <c r="BK262" s="162"/>
      <c r="BL262" s="14"/>
      <c r="BM262" s="161"/>
    </row>
    <row r="263" spans="1:65" s="2" customFormat="1" ht="16.5" customHeight="1" x14ac:dyDescent="0.2">
      <c r="A263" s="26"/>
      <c r="B263" s="149"/>
      <c r="C263" s="150" t="s">
        <v>578</v>
      </c>
      <c r="D263" s="150" t="s">
        <v>162</v>
      </c>
      <c r="E263" s="151" t="s">
        <v>946</v>
      </c>
      <c r="F263" s="152" t="s">
        <v>947</v>
      </c>
      <c r="G263" s="153" t="s">
        <v>168</v>
      </c>
      <c r="H263" s="154">
        <v>3425.78</v>
      </c>
      <c r="I263" s="155"/>
      <c r="J263" s="155"/>
      <c r="K263" s="156"/>
      <c r="L263" s="27"/>
      <c r="M263" s="157"/>
      <c r="N263" s="158"/>
      <c r="O263" s="159"/>
      <c r="P263" s="159"/>
      <c r="Q263" s="159"/>
      <c r="R263" s="159"/>
      <c r="S263" s="159"/>
      <c r="T263" s="160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61"/>
      <c r="AT263" s="161"/>
      <c r="AU263" s="161"/>
      <c r="AY263" s="14"/>
      <c r="BE263" s="162"/>
      <c r="BF263" s="162"/>
      <c r="BG263" s="162"/>
      <c r="BH263" s="162"/>
      <c r="BI263" s="162"/>
      <c r="BJ263" s="14"/>
      <c r="BK263" s="162"/>
      <c r="BL263" s="14"/>
      <c r="BM263" s="161"/>
    </row>
    <row r="264" spans="1:65" s="2" customFormat="1" ht="16.5" customHeight="1" x14ac:dyDescent="0.2">
      <c r="A264" s="26"/>
      <c r="B264" s="149"/>
      <c r="C264" s="167" t="s">
        <v>746</v>
      </c>
      <c r="D264" s="167" t="s">
        <v>261</v>
      </c>
      <c r="E264" s="168" t="s">
        <v>948</v>
      </c>
      <c r="F264" s="169" t="s">
        <v>949</v>
      </c>
      <c r="G264" s="170" t="s">
        <v>168</v>
      </c>
      <c r="H264" s="171">
        <v>3939.6469999999999</v>
      </c>
      <c r="I264" s="172"/>
      <c r="J264" s="172"/>
      <c r="K264" s="173"/>
      <c r="L264" s="174"/>
      <c r="M264" s="175"/>
      <c r="N264" s="176"/>
      <c r="O264" s="159"/>
      <c r="P264" s="159"/>
      <c r="Q264" s="159"/>
      <c r="R264" s="159"/>
      <c r="S264" s="159"/>
      <c r="T264" s="160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61"/>
      <c r="AT264" s="161"/>
      <c r="AU264" s="161"/>
      <c r="AY264" s="14"/>
      <c r="BE264" s="162"/>
      <c r="BF264" s="162"/>
      <c r="BG264" s="162"/>
      <c r="BH264" s="162"/>
      <c r="BI264" s="162"/>
      <c r="BJ264" s="14"/>
      <c r="BK264" s="162"/>
      <c r="BL264" s="14"/>
      <c r="BM264" s="161"/>
    </row>
    <row r="265" spans="1:65" s="2" customFormat="1" ht="24.2" customHeight="1" x14ac:dyDescent="0.2">
      <c r="A265" s="26"/>
      <c r="B265" s="149"/>
      <c r="C265" s="150" t="s">
        <v>581</v>
      </c>
      <c r="D265" s="150" t="s">
        <v>162</v>
      </c>
      <c r="E265" s="151" t="s">
        <v>950</v>
      </c>
      <c r="F265" s="152" t="s">
        <v>951</v>
      </c>
      <c r="G265" s="153" t="s">
        <v>168</v>
      </c>
      <c r="H265" s="154">
        <v>2626.5149999999999</v>
      </c>
      <c r="I265" s="155"/>
      <c r="J265" s="155"/>
      <c r="K265" s="156"/>
      <c r="L265" s="27"/>
      <c r="M265" s="157"/>
      <c r="N265" s="158"/>
      <c r="O265" s="159"/>
      <c r="P265" s="159"/>
      <c r="Q265" s="159"/>
      <c r="R265" s="159"/>
      <c r="S265" s="159"/>
      <c r="T265" s="160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R265" s="161"/>
      <c r="AT265" s="161"/>
      <c r="AU265" s="161"/>
      <c r="AY265" s="14"/>
      <c r="BE265" s="162"/>
      <c r="BF265" s="162"/>
      <c r="BG265" s="162"/>
      <c r="BH265" s="162"/>
      <c r="BI265" s="162"/>
      <c r="BJ265" s="14"/>
      <c r="BK265" s="162"/>
      <c r="BL265" s="14"/>
      <c r="BM265" s="161"/>
    </row>
    <row r="266" spans="1:65" s="2" customFormat="1" ht="35.25" customHeight="1" x14ac:dyDescent="0.2">
      <c r="A266" s="26"/>
      <c r="B266" s="149"/>
      <c r="C266" s="167" t="s">
        <v>753</v>
      </c>
      <c r="D266" s="167" t="s">
        <v>261</v>
      </c>
      <c r="E266" s="168" t="s">
        <v>952</v>
      </c>
      <c r="F266" s="224" t="s">
        <v>1854</v>
      </c>
      <c r="G266" s="170" t="s">
        <v>168</v>
      </c>
      <c r="H266" s="171">
        <v>2591.6979999999999</v>
      </c>
      <c r="I266" s="172"/>
      <c r="J266" s="172"/>
      <c r="K266" s="173"/>
      <c r="L266" s="237"/>
      <c r="M266" s="370"/>
      <c r="N266" s="371"/>
      <c r="O266" s="233"/>
      <c r="P266" s="233"/>
      <c r="Q266" s="233"/>
      <c r="R266" s="233"/>
      <c r="S266" s="233"/>
      <c r="T266" s="234"/>
      <c r="U266" s="225"/>
      <c r="V266" s="225"/>
      <c r="W266" s="225"/>
      <c r="X266" s="225"/>
      <c r="Y266" s="26"/>
      <c r="Z266" s="26"/>
      <c r="AA266" s="26"/>
      <c r="AB266" s="26"/>
      <c r="AC266" s="26"/>
      <c r="AD266" s="26"/>
      <c r="AE266" s="26"/>
      <c r="AR266" s="161"/>
      <c r="AT266" s="161"/>
      <c r="AU266" s="161"/>
      <c r="AY266" s="14"/>
      <c r="BE266" s="162"/>
      <c r="BF266" s="162"/>
      <c r="BG266" s="162"/>
      <c r="BH266" s="162"/>
      <c r="BI266" s="162"/>
      <c r="BJ266" s="14"/>
      <c r="BK266" s="162"/>
      <c r="BL266" s="14"/>
      <c r="BM266" s="161"/>
    </row>
    <row r="267" spans="1:65" s="2" customFormat="1" ht="36" customHeight="1" x14ac:dyDescent="0.2">
      <c r="A267" s="26"/>
      <c r="B267" s="149"/>
      <c r="C267" s="167" t="s">
        <v>585</v>
      </c>
      <c r="D267" s="167" t="s">
        <v>261</v>
      </c>
      <c r="E267" s="168" t="s">
        <v>953</v>
      </c>
      <c r="F267" s="224" t="s">
        <v>1855</v>
      </c>
      <c r="G267" s="170" t="s">
        <v>168</v>
      </c>
      <c r="H267" s="171">
        <v>94.198999999999998</v>
      </c>
      <c r="I267" s="172"/>
      <c r="J267" s="172"/>
      <c r="K267" s="173"/>
      <c r="L267" s="237"/>
      <c r="M267" s="370"/>
      <c r="N267" s="371"/>
      <c r="O267" s="233"/>
      <c r="P267" s="233"/>
      <c r="Q267" s="233"/>
      <c r="R267" s="233"/>
      <c r="S267" s="233"/>
      <c r="T267" s="234"/>
      <c r="U267" s="225"/>
      <c r="V267" s="225"/>
      <c r="W267" s="225"/>
      <c r="X267" s="225"/>
      <c r="Y267" s="26"/>
      <c r="Z267" s="26"/>
      <c r="AA267" s="26"/>
      <c r="AB267" s="26"/>
      <c r="AC267" s="26"/>
      <c r="AD267" s="26"/>
      <c r="AE267" s="26"/>
      <c r="AR267" s="161"/>
      <c r="AT267" s="161"/>
      <c r="AU267" s="161"/>
      <c r="AY267" s="14"/>
      <c r="BE267" s="162"/>
      <c r="BF267" s="162"/>
      <c r="BG267" s="162"/>
      <c r="BH267" s="162"/>
      <c r="BI267" s="162"/>
      <c r="BJ267" s="14"/>
      <c r="BK267" s="162"/>
      <c r="BL267" s="14"/>
      <c r="BM267" s="161"/>
    </row>
    <row r="268" spans="1:65" s="2" customFormat="1" ht="24.2" customHeight="1" x14ac:dyDescent="0.2">
      <c r="A268" s="26"/>
      <c r="B268" s="149"/>
      <c r="C268" s="150" t="s">
        <v>759</v>
      </c>
      <c r="D268" s="150" t="s">
        <v>162</v>
      </c>
      <c r="E268" s="151" t="s">
        <v>954</v>
      </c>
      <c r="F268" s="236" t="s">
        <v>955</v>
      </c>
      <c r="G268" s="153" t="s">
        <v>168</v>
      </c>
      <c r="H268" s="154">
        <v>884.9</v>
      </c>
      <c r="I268" s="155"/>
      <c r="J268" s="155"/>
      <c r="K268" s="156"/>
      <c r="L268" s="230"/>
      <c r="M268" s="231"/>
      <c r="N268" s="232"/>
      <c r="O268" s="233"/>
      <c r="P268" s="233"/>
      <c r="Q268" s="233"/>
      <c r="R268" s="233"/>
      <c r="S268" s="233"/>
      <c r="T268" s="234"/>
      <c r="U268" s="225"/>
      <c r="V268" s="225"/>
      <c r="W268" s="225"/>
      <c r="X268" s="225"/>
      <c r="Y268" s="26"/>
      <c r="Z268" s="26"/>
      <c r="AA268" s="26"/>
      <c r="AB268" s="26"/>
      <c r="AC268" s="26"/>
      <c r="AD268" s="26"/>
      <c r="AE268" s="26"/>
      <c r="AR268" s="161"/>
      <c r="AT268" s="161"/>
      <c r="AU268" s="161"/>
      <c r="AY268" s="14"/>
      <c r="BE268" s="162"/>
      <c r="BF268" s="162"/>
      <c r="BG268" s="162"/>
      <c r="BH268" s="162"/>
      <c r="BI268" s="162"/>
      <c r="BJ268" s="14"/>
      <c r="BK268" s="162"/>
      <c r="BL268" s="14"/>
      <c r="BM268" s="161"/>
    </row>
    <row r="269" spans="1:65" s="2" customFormat="1" ht="36.75" customHeight="1" x14ac:dyDescent="0.2">
      <c r="A269" s="26"/>
      <c r="B269" s="149"/>
      <c r="C269" s="167" t="s">
        <v>588</v>
      </c>
      <c r="D269" s="167" t="s">
        <v>261</v>
      </c>
      <c r="E269" s="168" t="s">
        <v>341</v>
      </c>
      <c r="F269" s="224" t="s">
        <v>1752</v>
      </c>
      <c r="G269" s="170" t="s">
        <v>168</v>
      </c>
      <c r="H269" s="171">
        <v>902.59799999999996</v>
      </c>
      <c r="I269" s="172"/>
      <c r="J269" s="172"/>
      <c r="K269" s="173"/>
      <c r="L269" s="237"/>
      <c r="M269" s="370"/>
      <c r="N269" s="371"/>
      <c r="O269" s="233"/>
      <c r="P269" s="233"/>
      <c r="Q269" s="233"/>
      <c r="R269" s="233"/>
      <c r="S269" s="233"/>
      <c r="T269" s="234"/>
      <c r="U269" s="225"/>
      <c r="V269" s="225"/>
      <c r="W269" s="225"/>
      <c r="X269" s="225"/>
      <c r="Y269" s="26"/>
      <c r="Z269" s="26"/>
      <c r="AA269" s="26"/>
      <c r="AB269" s="26"/>
      <c r="AC269" s="26"/>
      <c r="AD269" s="26"/>
      <c r="AE269" s="26"/>
      <c r="AR269" s="161"/>
      <c r="AT269" s="161"/>
      <c r="AU269" s="161"/>
      <c r="AY269" s="14"/>
      <c r="BE269" s="162"/>
      <c r="BF269" s="162"/>
      <c r="BG269" s="162"/>
      <c r="BH269" s="162"/>
      <c r="BI269" s="162"/>
      <c r="BJ269" s="14"/>
      <c r="BK269" s="162"/>
      <c r="BL269" s="14"/>
      <c r="BM269" s="161"/>
    </row>
    <row r="270" spans="1:65" s="2" customFormat="1" ht="24.2" customHeight="1" x14ac:dyDescent="0.2">
      <c r="A270" s="26"/>
      <c r="B270" s="149"/>
      <c r="C270" s="150" t="s">
        <v>764</v>
      </c>
      <c r="D270" s="150" t="s">
        <v>162</v>
      </c>
      <c r="E270" s="151" t="s">
        <v>956</v>
      </c>
      <c r="F270" s="152" t="s">
        <v>957</v>
      </c>
      <c r="G270" s="153" t="s">
        <v>168</v>
      </c>
      <c r="H270" s="154">
        <v>3.22</v>
      </c>
      <c r="I270" s="155"/>
      <c r="J270" s="155"/>
      <c r="K270" s="156"/>
      <c r="L270" s="27"/>
      <c r="M270" s="157"/>
      <c r="N270" s="158"/>
      <c r="O270" s="159"/>
      <c r="P270" s="159"/>
      <c r="Q270" s="159"/>
      <c r="R270" s="159"/>
      <c r="S270" s="159"/>
      <c r="T270" s="160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61"/>
      <c r="AT270" s="161"/>
      <c r="AU270" s="161"/>
      <c r="AY270" s="14"/>
      <c r="BE270" s="162"/>
      <c r="BF270" s="162"/>
      <c r="BG270" s="162"/>
      <c r="BH270" s="162"/>
      <c r="BI270" s="162"/>
      <c r="BJ270" s="14"/>
      <c r="BK270" s="162"/>
      <c r="BL270" s="14"/>
      <c r="BM270" s="161"/>
    </row>
    <row r="271" spans="1:65" s="2" customFormat="1" ht="24.2" customHeight="1" x14ac:dyDescent="0.2">
      <c r="A271" s="26"/>
      <c r="B271" s="149"/>
      <c r="C271" s="167" t="s">
        <v>590</v>
      </c>
      <c r="D271" s="167" t="s">
        <v>261</v>
      </c>
      <c r="E271" s="168" t="s">
        <v>958</v>
      </c>
      <c r="F271" s="169" t="s">
        <v>959</v>
      </c>
      <c r="G271" s="170" t="s">
        <v>168</v>
      </c>
      <c r="H271" s="171">
        <v>3.5419999999999998</v>
      </c>
      <c r="I271" s="172"/>
      <c r="J271" s="172"/>
      <c r="K271" s="173"/>
      <c r="L271" s="174"/>
      <c r="M271" s="175"/>
      <c r="N271" s="176"/>
      <c r="O271" s="159"/>
      <c r="P271" s="159"/>
      <c r="Q271" s="159"/>
      <c r="R271" s="159"/>
      <c r="S271" s="159"/>
      <c r="T271" s="160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R271" s="161"/>
      <c r="AT271" s="161"/>
      <c r="AU271" s="161"/>
      <c r="AY271" s="14"/>
      <c r="BE271" s="162"/>
      <c r="BF271" s="162"/>
      <c r="BG271" s="162"/>
      <c r="BH271" s="162"/>
      <c r="BI271" s="162"/>
      <c r="BJ271" s="14"/>
      <c r="BK271" s="162"/>
      <c r="BL271" s="14"/>
      <c r="BM271" s="161"/>
    </row>
    <row r="272" spans="1:65" s="2" customFormat="1" ht="24.2" customHeight="1" x14ac:dyDescent="0.2">
      <c r="A272" s="26"/>
      <c r="B272" s="149"/>
      <c r="C272" s="150" t="s">
        <v>765</v>
      </c>
      <c r="D272" s="150" t="s">
        <v>162</v>
      </c>
      <c r="E272" s="151" t="s">
        <v>343</v>
      </c>
      <c r="F272" s="152" t="s">
        <v>344</v>
      </c>
      <c r="G272" s="153" t="s">
        <v>304</v>
      </c>
      <c r="H272" s="154"/>
      <c r="I272" s="155">
        <v>1.55</v>
      </c>
      <c r="J272" s="155"/>
      <c r="K272" s="156"/>
      <c r="L272" s="27"/>
      <c r="M272" s="157"/>
      <c r="N272" s="158"/>
      <c r="O272" s="159"/>
      <c r="P272" s="159"/>
      <c r="Q272" s="159"/>
      <c r="R272" s="159"/>
      <c r="S272" s="159"/>
      <c r="T272" s="160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61"/>
      <c r="AT272" s="161"/>
      <c r="AU272" s="161"/>
      <c r="AY272" s="14"/>
      <c r="BE272" s="162"/>
      <c r="BF272" s="162"/>
      <c r="BG272" s="162"/>
      <c r="BH272" s="162"/>
      <c r="BI272" s="162"/>
      <c r="BJ272" s="14"/>
      <c r="BK272" s="162"/>
      <c r="BL272" s="14"/>
      <c r="BM272" s="161"/>
    </row>
    <row r="273" spans="1:65" s="12" customFormat="1" ht="22.9" customHeight="1" x14ac:dyDescent="0.2">
      <c r="B273" s="137"/>
      <c r="D273" s="138" t="s">
        <v>69</v>
      </c>
      <c r="E273" s="147" t="s">
        <v>960</v>
      </c>
      <c r="F273" s="147" t="s">
        <v>961</v>
      </c>
      <c r="J273" s="148"/>
      <c r="L273" s="137"/>
      <c r="M273" s="141"/>
      <c r="N273" s="142"/>
      <c r="O273" s="142"/>
      <c r="P273" s="143"/>
      <c r="Q273" s="142"/>
      <c r="R273" s="143"/>
      <c r="S273" s="142"/>
      <c r="T273" s="144"/>
      <c r="AR273" s="138"/>
      <c r="AT273" s="145"/>
      <c r="AU273" s="145"/>
      <c r="AY273" s="138"/>
      <c r="BK273" s="146"/>
    </row>
    <row r="274" spans="1:65" s="2" customFormat="1" ht="24.2" customHeight="1" x14ac:dyDescent="0.2">
      <c r="A274" s="26"/>
      <c r="B274" s="149"/>
      <c r="C274" s="150" t="s">
        <v>593</v>
      </c>
      <c r="D274" s="150" t="s">
        <v>162</v>
      </c>
      <c r="E274" s="151" t="s">
        <v>962</v>
      </c>
      <c r="F274" s="152" t="s">
        <v>963</v>
      </c>
      <c r="G274" s="153" t="s">
        <v>964</v>
      </c>
      <c r="H274" s="154">
        <v>34</v>
      </c>
      <c r="I274" s="155"/>
      <c r="J274" s="155"/>
      <c r="K274" s="156"/>
      <c r="L274" s="27"/>
      <c r="M274" s="157"/>
      <c r="N274" s="158"/>
      <c r="O274" s="159"/>
      <c r="P274" s="159"/>
      <c r="Q274" s="159"/>
      <c r="R274" s="159"/>
      <c r="S274" s="159"/>
      <c r="T274" s="160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61"/>
      <c r="AT274" s="161"/>
      <c r="AU274" s="161"/>
      <c r="AY274" s="14"/>
      <c r="BE274" s="162"/>
      <c r="BF274" s="162"/>
      <c r="BG274" s="162"/>
      <c r="BH274" s="162"/>
      <c r="BI274" s="162"/>
      <c r="BJ274" s="14"/>
      <c r="BK274" s="162"/>
      <c r="BL274" s="14"/>
      <c r="BM274" s="161"/>
    </row>
    <row r="275" spans="1:65" s="2" customFormat="1" ht="21.75" customHeight="1" x14ac:dyDescent="0.2">
      <c r="A275" s="26"/>
      <c r="B275" s="149"/>
      <c r="C275" s="150" t="s">
        <v>965</v>
      </c>
      <c r="D275" s="150" t="s">
        <v>162</v>
      </c>
      <c r="E275" s="151" t="s">
        <v>966</v>
      </c>
      <c r="F275" s="152" t="s">
        <v>967</v>
      </c>
      <c r="G275" s="153" t="s">
        <v>964</v>
      </c>
      <c r="H275" s="154">
        <v>19</v>
      </c>
      <c r="I275" s="155"/>
      <c r="J275" s="155"/>
      <c r="K275" s="156"/>
      <c r="L275" s="27"/>
      <c r="M275" s="157"/>
      <c r="N275" s="158"/>
      <c r="O275" s="159"/>
      <c r="P275" s="159"/>
      <c r="Q275" s="159"/>
      <c r="R275" s="159"/>
      <c r="S275" s="159"/>
      <c r="T275" s="160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61"/>
      <c r="AT275" s="161"/>
      <c r="AU275" s="161"/>
      <c r="AY275" s="14"/>
      <c r="BE275" s="162"/>
      <c r="BF275" s="162"/>
      <c r="BG275" s="162"/>
      <c r="BH275" s="162"/>
      <c r="BI275" s="162"/>
      <c r="BJ275" s="14"/>
      <c r="BK275" s="162"/>
      <c r="BL275" s="14"/>
      <c r="BM275" s="161"/>
    </row>
    <row r="276" spans="1:65" s="2" customFormat="1" ht="24.2" customHeight="1" x14ac:dyDescent="0.2">
      <c r="A276" s="26"/>
      <c r="B276" s="149"/>
      <c r="C276" s="150" t="s">
        <v>597</v>
      </c>
      <c r="D276" s="150" t="s">
        <v>162</v>
      </c>
      <c r="E276" s="151" t="s">
        <v>968</v>
      </c>
      <c r="F276" s="152" t="s">
        <v>969</v>
      </c>
      <c r="G276" s="153" t="s">
        <v>168</v>
      </c>
      <c r="H276" s="154">
        <v>16.5</v>
      </c>
      <c r="I276" s="155"/>
      <c r="J276" s="155"/>
      <c r="K276" s="156"/>
      <c r="L276" s="27"/>
      <c r="M276" s="157"/>
      <c r="N276" s="158"/>
      <c r="O276" s="159"/>
      <c r="P276" s="159"/>
      <c r="Q276" s="159"/>
      <c r="R276" s="159"/>
      <c r="S276" s="159"/>
      <c r="T276" s="160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R276" s="161"/>
      <c r="AT276" s="161"/>
      <c r="AU276" s="161"/>
      <c r="AY276" s="14"/>
      <c r="BE276" s="162"/>
      <c r="BF276" s="162"/>
      <c r="BG276" s="162"/>
      <c r="BH276" s="162"/>
      <c r="BI276" s="162"/>
      <c r="BJ276" s="14"/>
      <c r="BK276" s="162"/>
      <c r="BL276" s="14"/>
      <c r="BM276" s="161"/>
    </row>
    <row r="277" spans="1:65" s="2" customFormat="1" ht="24.2" customHeight="1" x14ac:dyDescent="0.2">
      <c r="A277" s="26"/>
      <c r="B277" s="149"/>
      <c r="C277" s="150" t="s">
        <v>970</v>
      </c>
      <c r="D277" s="150" t="s">
        <v>162</v>
      </c>
      <c r="E277" s="151" t="s">
        <v>971</v>
      </c>
      <c r="F277" s="152" t="s">
        <v>972</v>
      </c>
      <c r="G277" s="153" t="s">
        <v>964</v>
      </c>
      <c r="H277" s="154">
        <v>85</v>
      </c>
      <c r="I277" s="155"/>
      <c r="J277" s="155"/>
      <c r="K277" s="156"/>
      <c r="L277" s="27"/>
      <c r="M277" s="157"/>
      <c r="N277" s="158"/>
      <c r="O277" s="159"/>
      <c r="P277" s="159"/>
      <c r="Q277" s="159"/>
      <c r="R277" s="159"/>
      <c r="S277" s="159"/>
      <c r="T277" s="160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61"/>
      <c r="AT277" s="161"/>
      <c r="AU277" s="161"/>
      <c r="AY277" s="14"/>
      <c r="BE277" s="162"/>
      <c r="BF277" s="162"/>
      <c r="BG277" s="162"/>
      <c r="BH277" s="162"/>
      <c r="BI277" s="162"/>
      <c r="BJ277" s="14"/>
      <c r="BK277" s="162"/>
      <c r="BL277" s="14"/>
      <c r="BM277" s="161"/>
    </row>
    <row r="278" spans="1:65" s="2" customFormat="1" ht="33" customHeight="1" x14ac:dyDescent="0.2">
      <c r="A278" s="26"/>
      <c r="B278" s="149"/>
      <c r="C278" s="150" t="s">
        <v>600</v>
      </c>
      <c r="D278" s="150" t="s">
        <v>162</v>
      </c>
      <c r="E278" s="151" t="s">
        <v>973</v>
      </c>
      <c r="F278" s="152" t="s">
        <v>974</v>
      </c>
      <c r="G278" s="153" t="s">
        <v>964</v>
      </c>
      <c r="H278" s="154">
        <v>3</v>
      </c>
      <c r="I278" s="155"/>
      <c r="J278" s="155"/>
      <c r="K278" s="156"/>
      <c r="L278" s="27"/>
      <c r="M278" s="157"/>
      <c r="N278" s="158"/>
      <c r="O278" s="159"/>
      <c r="P278" s="159"/>
      <c r="Q278" s="159"/>
      <c r="R278" s="159"/>
      <c r="S278" s="159"/>
      <c r="T278" s="160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R278" s="161"/>
      <c r="AT278" s="161"/>
      <c r="AU278" s="161"/>
      <c r="AY278" s="14"/>
      <c r="BE278" s="162"/>
      <c r="BF278" s="162"/>
      <c r="BG278" s="162"/>
      <c r="BH278" s="162"/>
      <c r="BI278" s="162"/>
      <c r="BJ278" s="14"/>
      <c r="BK278" s="162"/>
      <c r="BL278" s="14"/>
      <c r="BM278" s="161"/>
    </row>
    <row r="279" spans="1:65" s="12" customFormat="1" ht="22.9" customHeight="1" x14ac:dyDescent="0.2">
      <c r="B279" s="137"/>
      <c r="D279" s="138" t="s">
        <v>69</v>
      </c>
      <c r="E279" s="147" t="s">
        <v>976</v>
      </c>
      <c r="F279" s="147" t="s">
        <v>977</v>
      </c>
      <c r="J279" s="148"/>
      <c r="L279" s="137"/>
      <c r="M279" s="141"/>
      <c r="N279" s="142"/>
      <c r="O279" s="142"/>
      <c r="P279" s="143"/>
      <c r="Q279" s="142"/>
      <c r="R279" s="143"/>
      <c r="S279" s="142"/>
      <c r="T279" s="144"/>
      <c r="AR279" s="138"/>
      <c r="AT279" s="145"/>
      <c r="AU279" s="145"/>
      <c r="AY279" s="138"/>
      <c r="BK279" s="146"/>
    </row>
    <row r="280" spans="1:65" s="2" customFormat="1" ht="24.2" customHeight="1" x14ac:dyDescent="0.2">
      <c r="A280" s="26"/>
      <c r="B280" s="149"/>
      <c r="C280" s="150" t="s">
        <v>605</v>
      </c>
      <c r="D280" s="150" t="s">
        <v>162</v>
      </c>
      <c r="E280" s="151" t="s">
        <v>978</v>
      </c>
      <c r="F280" s="152" t="s">
        <v>979</v>
      </c>
      <c r="G280" s="153" t="s">
        <v>168</v>
      </c>
      <c r="H280" s="154">
        <v>2.8410000000000002</v>
      </c>
      <c r="I280" s="155"/>
      <c r="J280" s="155"/>
      <c r="K280" s="156"/>
      <c r="L280" s="27"/>
      <c r="M280" s="157"/>
      <c r="N280" s="158"/>
      <c r="O280" s="159"/>
      <c r="P280" s="159"/>
      <c r="Q280" s="159"/>
      <c r="R280" s="159"/>
      <c r="S280" s="159"/>
      <c r="T280" s="160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R280" s="161"/>
      <c r="AT280" s="161"/>
      <c r="AU280" s="161"/>
      <c r="AY280" s="14"/>
      <c r="BE280" s="162"/>
      <c r="BF280" s="162"/>
      <c r="BG280" s="162"/>
      <c r="BH280" s="162"/>
      <c r="BI280" s="162"/>
      <c r="BJ280" s="14"/>
      <c r="BK280" s="162"/>
      <c r="BL280" s="14"/>
      <c r="BM280" s="161"/>
    </row>
    <row r="281" spans="1:65" s="2" customFormat="1" ht="24.2" customHeight="1" x14ac:dyDescent="0.2">
      <c r="A281" s="26"/>
      <c r="B281" s="149"/>
      <c r="C281" s="150" t="s">
        <v>980</v>
      </c>
      <c r="D281" s="150" t="s">
        <v>162</v>
      </c>
      <c r="E281" s="151" t="s">
        <v>981</v>
      </c>
      <c r="F281" s="152" t="s">
        <v>982</v>
      </c>
      <c r="G281" s="153" t="s">
        <v>168</v>
      </c>
      <c r="H281" s="154">
        <v>35.313000000000002</v>
      </c>
      <c r="I281" s="155"/>
      <c r="J281" s="155"/>
      <c r="K281" s="156"/>
      <c r="L281" s="27"/>
      <c r="M281" s="157"/>
      <c r="N281" s="158"/>
      <c r="O281" s="159"/>
      <c r="P281" s="159"/>
      <c r="Q281" s="159"/>
      <c r="R281" s="159"/>
      <c r="S281" s="159"/>
      <c r="T281" s="160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R281" s="161"/>
      <c r="AT281" s="161"/>
      <c r="AU281" s="161"/>
      <c r="AY281" s="14"/>
      <c r="BE281" s="162"/>
      <c r="BF281" s="162"/>
      <c r="BG281" s="162"/>
      <c r="BH281" s="162"/>
      <c r="BI281" s="162"/>
      <c r="BJ281" s="14"/>
      <c r="BK281" s="162"/>
      <c r="BL281" s="14"/>
      <c r="BM281" s="161"/>
    </row>
    <row r="282" spans="1:65" s="2" customFormat="1" ht="24.2" customHeight="1" x14ac:dyDescent="0.2">
      <c r="A282" s="26"/>
      <c r="B282" s="149"/>
      <c r="C282" s="150" t="s">
        <v>608</v>
      </c>
      <c r="D282" s="150" t="s">
        <v>162</v>
      </c>
      <c r="E282" s="151" t="s">
        <v>983</v>
      </c>
      <c r="F282" s="152" t="s">
        <v>984</v>
      </c>
      <c r="G282" s="153" t="s">
        <v>304</v>
      </c>
      <c r="H282" s="154"/>
      <c r="I282" s="155">
        <v>4.7</v>
      </c>
      <c r="J282" s="155"/>
      <c r="K282" s="156"/>
      <c r="L282" s="27"/>
      <c r="M282" s="157"/>
      <c r="N282" s="158"/>
      <c r="O282" s="159"/>
      <c r="P282" s="159"/>
      <c r="Q282" s="159"/>
      <c r="R282" s="159"/>
      <c r="S282" s="159"/>
      <c r="T282" s="160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R282" s="161"/>
      <c r="AT282" s="161"/>
      <c r="AU282" s="161"/>
      <c r="AY282" s="14"/>
      <c r="BE282" s="162"/>
      <c r="BF282" s="162"/>
      <c r="BG282" s="162"/>
      <c r="BH282" s="162"/>
      <c r="BI282" s="162"/>
      <c r="BJ282" s="14"/>
      <c r="BK282" s="162"/>
      <c r="BL282" s="14"/>
      <c r="BM282" s="161"/>
    </row>
    <row r="283" spans="1:65" s="12" customFormat="1" ht="22.9" customHeight="1" x14ac:dyDescent="0.2">
      <c r="B283" s="137"/>
      <c r="D283" s="138" t="s">
        <v>69</v>
      </c>
      <c r="E283" s="147" t="s">
        <v>985</v>
      </c>
      <c r="F283" s="147" t="s">
        <v>986</v>
      </c>
      <c r="J283" s="148"/>
      <c r="L283" s="137"/>
      <c r="M283" s="141"/>
      <c r="N283" s="142"/>
      <c r="O283" s="142"/>
      <c r="P283" s="143"/>
      <c r="Q283" s="142"/>
      <c r="R283" s="143"/>
      <c r="S283" s="142"/>
      <c r="T283" s="144"/>
      <c r="AR283" s="138"/>
      <c r="AT283" s="145"/>
      <c r="AU283" s="145"/>
      <c r="AY283" s="138"/>
      <c r="BK283" s="146"/>
    </row>
    <row r="284" spans="1:65" s="2" customFormat="1" ht="37.9" customHeight="1" x14ac:dyDescent="0.2">
      <c r="A284" s="26"/>
      <c r="B284" s="149"/>
      <c r="C284" s="150" t="s">
        <v>987</v>
      </c>
      <c r="D284" s="150" t="s">
        <v>162</v>
      </c>
      <c r="E284" s="151" t="s">
        <v>988</v>
      </c>
      <c r="F284" s="236" t="s">
        <v>1751</v>
      </c>
      <c r="G284" s="153" t="s">
        <v>168</v>
      </c>
      <c r="H284" s="154">
        <v>13.28</v>
      </c>
      <c r="I284" s="155"/>
      <c r="J284" s="155"/>
      <c r="K284" s="156"/>
      <c r="L284" s="230"/>
      <c r="M284" s="231"/>
      <c r="N284" s="232"/>
      <c r="O284" s="233"/>
      <c r="P284" s="233"/>
      <c r="Q284" s="233"/>
      <c r="R284" s="233"/>
      <c r="S284" s="233"/>
      <c r="T284" s="234"/>
      <c r="U284" s="225"/>
      <c r="V284" s="225"/>
      <c r="W284" s="225"/>
      <c r="X284" s="26"/>
      <c r="Y284" s="26"/>
      <c r="Z284" s="26"/>
      <c r="AA284" s="26"/>
      <c r="AB284" s="26"/>
      <c r="AC284" s="26"/>
      <c r="AD284" s="26"/>
      <c r="AE284" s="26"/>
      <c r="AR284" s="161"/>
      <c r="AT284" s="161"/>
      <c r="AU284" s="161"/>
      <c r="AY284" s="14"/>
      <c r="BE284" s="162"/>
      <c r="BF284" s="162"/>
      <c r="BG284" s="162"/>
      <c r="BH284" s="162"/>
      <c r="BI284" s="162"/>
      <c r="BJ284" s="14"/>
      <c r="BK284" s="162"/>
      <c r="BL284" s="14"/>
      <c r="BM284" s="161"/>
    </row>
    <row r="285" spans="1:65" s="2" customFormat="1" ht="37.9" customHeight="1" x14ac:dyDescent="0.2">
      <c r="A285" s="26"/>
      <c r="B285" s="149"/>
      <c r="C285" s="150" t="s">
        <v>612</v>
      </c>
      <c r="D285" s="150" t="s">
        <v>162</v>
      </c>
      <c r="E285" s="151" t="s">
        <v>989</v>
      </c>
      <c r="F285" s="236" t="s">
        <v>1874</v>
      </c>
      <c r="G285" s="153" t="s">
        <v>168</v>
      </c>
      <c r="H285" s="154">
        <v>32.393000000000001</v>
      </c>
      <c r="I285" s="155"/>
      <c r="J285" s="155"/>
      <c r="K285" s="156"/>
      <c r="L285" s="230"/>
      <c r="M285" s="231"/>
      <c r="N285" s="232"/>
      <c r="O285" s="233"/>
      <c r="P285" s="233"/>
      <c r="Q285" s="233"/>
      <c r="R285" s="233"/>
      <c r="S285" s="233"/>
      <c r="T285" s="234"/>
      <c r="U285" s="225"/>
      <c r="V285" s="225"/>
      <c r="W285" s="225"/>
      <c r="X285" s="26"/>
      <c r="Y285" s="26"/>
      <c r="Z285" s="26"/>
      <c r="AA285" s="26"/>
      <c r="AB285" s="26"/>
      <c r="AC285" s="26"/>
      <c r="AD285" s="26"/>
      <c r="AE285" s="26"/>
      <c r="AR285" s="161"/>
      <c r="AT285" s="161"/>
      <c r="AU285" s="161"/>
      <c r="AY285" s="14"/>
      <c r="BE285" s="162"/>
      <c r="BF285" s="162"/>
      <c r="BG285" s="162"/>
      <c r="BH285" s="162"/>
      <c r="BI285" s="162"/>
      <c r="BJ285" s="14"/>
      <c r="BK285" s="162"/>
      <c r="BL285" s="14"/>
      <c r="BM285" s="161"/>
    </row>
    <row r="286" spans="1:65" s="2" customFormat="1" ht="33" customHeight="1" x14ac:dyDescent="0.2">
      <c r="A286" s="26"/>
      <c r="B286" s="149"/>
      <c r="C286" s="150" t="s">
        <v>990</v>
      </c>
      <c r="D286" s="150" t="s">
        <v>162</v>
      </c>
      <c r="E286" s="151" t="s">
        <v>991</v>
      </c>
      <c r="F286" s="152" t="s">
        <v>992</v>
      </c>
      <c r="G286" s="153" t="s">
        <v>168</v>
      </c>
      <c r="H286" s="154">
        <v>1944.943</v>
      </c>
      <c r="I286" s="155"/>
      <c r="J286" s="155"/>
      <c r="K286" s="156"/>
      <c r="L286" s="27"/>
      <c r="M286" s="157"/>
      <c r="N286" s="158"/>
      <c r="O286" s="159"/>
      <c r="P286" s="159"/>
      <c r="Q286" s="159"/>
      <c r="R286" s="159"/>
      <c r="S286" s="159"/>
      <c r="T286" s="160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R286" s="161"/>
      <c r="AT286" s="161"/>
      <c r="AU286" s="161"/>
      <c r="AY286" s="14"/>
      <c r="BE286" s="162"/>
      <c r="BF286" s="162"/>
      <c r="BG286" s="162"/>
      <c r="BH286" s="162"/>
      <c r="BI286" s="162"/>
      <c r="BJ286" s="14"/>
      <c r="BK286" s="162"/>
      <c r="BL286" s="14"/>
      <c r="BM286" s="161"/>
    </row>
    <row r="287" spans="1:65" s="2" customFormat="1" ht="49.15" customHeight="1" x14ac:dyDescent="0.2">
      <c r="A287" s="26"/>
      <c r="B287" s="149"/>
      <c r="C287" s="150" t="s">
        <v>615</v>
      </c>
      <c r="D287" s="150" t="s">
        <v>162</v>
      </c>
      <c r="E287" s="151" t="s">
        <v>993</v>
      </c>
      <c r="F287" s="375" t="s">
        <v>1844</v>
      </c>
      <c r="G287" s="153" t="s">
        <v>168</v>
      </c>
      <c r="H287" s="154">
        <v>7.5</v>
      </c>
      <c r="I287" s="155"/>
      <c r="J287" s="155"/>
      <c r="K287" s="156"/>
      <c r="L287" s="230"/>
      <c r="M287" s="231"/>
      <c r="N287" s="232"/>
      <c r="O287" s="233"/>
      <c r="P287" s="233"/>
      <c r="Q287" s="233"/>
      <c r="R287" s="233"/>
      <c r="S287" s="233"/>
      <c r="T287" s="234"/>
      <c r="U287" s="225"/>
      <c r="V287" s="225"/>
      <c r="W287" s="225"/>
      <c r="X287" s="225"/>
      <c r="Y287" s="225"/>
      <c r="Z287" s="26"/>
      <c r="AA287" s="26"/>
      <c r="AB287" s="26"/>
      <c r="AC287" s="26"/>
      <c r="AD287" s="26"/>
      <c r="AE287" s="26"/>
      <c r="AR287" s="161"/>
      <c r="AT287" s="161"/>
      <c r="AU287" s="161"/>
      <c r="AY287" s="14"/>
      <c r="BE287" s="162"/>
      <c r="BF287" s="162"/>
      <c r="BG287" s="162"/>
      <c r="BH287" s="162"/>
      <c r="BI287" s="162"/>
      <c r="BJ287" s="14"/>
      <c r="BK287" s="162"/>
      <c r="BL287" s="14"/>
      <c r="BM287" s="161"/>
    </row>
    <row r="288" spans="1:65" s="2" customFormat="1" ht="49.15" customHeight="1" x14ac:dyDescent="0.2">
      <c r="A288" s="26"/>
      <c r="B288" s="149"/>
      <c r="C288" s="150" t="s">
        <v>994</v>
      </c>
      <c r="D288" s="150" t="s">
        <v>162</v>
      </c>
      <c r="E288" s="151" t="s">
        <v>995</v>
      </c>
      <c r="F288" s="236" t="s">
        <v>1805</v>
      </c>
      <c r="G288" s="153" t="s">
        <v>168</v>
      </c>
      <c r="H288" s="154">
        <v>14.603</v>
      </c>
      <c r="I288" s="155"/>
      <c r="J288" s="155"/>
      <c r="K288" s="156"/>
      <c r="L288" s="230"/>
      <c r="M288" s="231"/>
      <c r="N288" s="232"/>
      <c r="O288" s="233"/>
      <c r="P288" s="233"/>
      <c r="Q288" s="233"/>
      <c r="R288" s="233"/>
      <c r="S288" s="233"/>
      <c r="T288" s="234"/>
      <c r="U288" s="225"/>
      <c r="V288" s="225"/>
      <c r="W288" s="225"/>
      <c r="X288" s="225"/>
      <c r="Y288" s="225"/>
      <c r="Z288" s="26"/>
      <c r="AA288" s="26"/>
      <c r="AB288" s="26"/>
      <c r="AC288" s="26"/>
      <c r="AD288" s="26"/>
      <c r="AE288" s="26"/>
      <c r="AR288" s="161"/>
      <c r="AT288" s="161"/>
      <c r="AU288" s="161"/>
      <c r="AY288" s="14"/>
      <c r="BE288" s="162"/>
      <c r="BF288" s="162"/>
      <c r="BG288" s="162"/>
      <c r="BH288" s="162"/>
      <c r="BI288" s="162"/>
      <c r="BJ288" s="14"/>
      <c r="BK288" s="162"/>
      <c r="BL288" s="14"/>
      <c r="BM288" s="161"/>
    </row>
    <row r="289" spans="1:65" s="2" customFormat="1" ht="51.75" customHeight="1" x14ac:dyDescent="0.2">
      <c r="A289" s="26"/>
      <c r="B289" s="149"/>
      <c r="C289" s="150" t="s">
        <v>619</v>
      </c>
      <c r="D289" s="150" t="s">
        <v>162</v>
      </c>
      <c r="E289" s="151" t="s">
        <v>996</v>
      </c>
      <c r="F289" s="236" t="s">
        <v>1804</v>
      </c>
      <c r="G289" s="153" t="s">
        <v>168</v>
      </c>
      <c r="H289" s="154">
        <v>649.83299999999997</v>
      </c>
      <c r="I289" s="155"/>
      <c r="J289" s="155"/>
      <c r="K289" s="156"/>
      <c r="L289" s="230"/>
      <c r="M289" s="231"/>
      <c r="N289" s="232"/>
      <c r="O289" s="233"/>
      <c r="P289" s="233"/>
      <c r="Q289" s="233"/>
      <c r="R289" s="233"/>
      <c r="S289" s="233"/>
      <c r="T289" s="234"/>
      <c r="U289" s="225"/>
      <c r="V289" s="225"/>
      <c r="W289" s="225"/>
      <c r="X289" s="225"/>
      <c r="Y289" s="225"/>
      <c r="Z289" s="26"/>
      <c r="AA289" s="26"/>
      <c r="AB289" s="26"/>
      <c r="AC289" s="26"/>
      <c r="AD289" s="26"/>
      <c r="AE289" s="26"/>
      <c r="AR289" s="161"/>
      <c r="AT289" s="161"/>
      <c r="AU289" s="161"/>
      <c r="AY289" s="14"/>
      <c r="BE289" s="162"/>
      <c r="BF289" s="162"/>
      <c r="BG289" s="162"/>
      <c r="BH289" s="162"/>
      <c r="BI289" s="162"/>
      <c r="BJ289" s="14"/>
      <c r="BK289" s="162"/>
      <c r="BL289" s="14"/>
      <c r="BM289" s="161"/>
    </row>
    <row r="290" spans="1:65" s="2" customFormat="1" ht="72.75" customHeight="1" x14ac:dyDescent="0.2">
      <c r="A290" s="26"/>
      <c r="B290" s="149"/>
      <c r="C290" s="150" t="s">
        <v>997</v>
      </c>
      <c r="D290" s="150" t="s">
        <v>162</v>
      </c>
      <c r="E290" s="151" t="s">
        <v>998</v>
      </c>
      <c r="F290" s="236" t="s">
        <v>1803</v>
      </c>
      <c r="G290" s="153" t="s">
        <v>168</v>
      </c>
      <c r="H290" s="154">
        <v>1322.18</v>
      </c>
      <c r="I290" s="155"/>
      <c r="J290" s="155"/>
      <c r="K290" s="156"/>
      <c r="L290" s="230"/>
      <c r="M290" s="231"/>
      <c r="N290" s="232"/>
      <c r="O290" s="233"/>
      <c r="P290" s="233"/>
      <c r="Q290" s="233"/>
      <c r="R290" s="233"/>
      <c r="S290" s="233"/>
      <c r="T290" s="234"/>
      <c r="U290" s="225"/>
      <c r="V290" s="225"/>
      <c r="W290" s="225"/>
      <c r="X290" s="225"/>
      <c r="Y290" s="225"/>
      <c r="Z290" s="26"/>
      <c r="AA290" s="26"/>
      <c r="AB290" s="26"/>
      <c r="AC290" s="26"/>
      <c r="AD290" s="26"/>
      <c r="AE290" s="26"/>
      <c r="AR290" s="161"/>
      <c r="AT290" s="161"/>
      <c r="AU290" s="161"/>
      <c r="AY290" s="14"/>
      <c r="BE290" s="162"/>
      <c r="BF290" s="162"/>
      <c r="BG290" s="162"/>
      <c r="BH290" s="162"/>
      <c r="BI290" s="162"/>
      <c r="BJ290" s="14"/>
      <c r="BK290" s="162"/>
      <c r="BL290" s="14"/>
      <c r="BM290" s="161"/>
    </row>
    <row r="291" spans="1:65" s="2" customFormat="1" ht="55.5" customHeight="1" x14ac:dyDescent="0.2">
      <c r="A291" s="26"/>
      <c r="B291" s="149"/>
      <c r="C291" s="150" t="s">
        <v>624</v>
      </c>
      <c r="D291" s="150" t="s">
        <v>162</v>
      </c>
      <c r="E291" s="151" t="s">
        <v>999</v>
      </c>
      <c r="F291" s="236" t="s">
        <v>1802</v>
      </c>
      <c r="G291" s="153" t="s">
        <v>168</v>
      </c>
      <c r="H291" s="154">
        <v>6.8010000000000002</v>
      </c>
      <c r="I291" s="155"/>
      <c r="J291" s="155"/>
      <c r="K291" s="156"/>
      <c r="L291" s="230"/>
      <c r="M291" s="231"/>
      <c r="N291" s="232"/>
      <c r="O291" s="233"/>
      <c r="P291" s="233"/>
      <c r="Q291" s="233"/>
      <c r="R291" s="233"/>
      <c r="S291" s="233"/>
      <c r="T291" s="234"/>
      <c r="U291" s="225"/>
      <c r="V291" s="225"/>
      <c r="W291" s="225"/>
      <c r="X291" s="225"/>
      <c r="Y291" s="225"/>
      <c r="Z291" s="26"/>
      <c r="AA291" s="26"/>
      <c r="AB291" s="26"/>
      <c r="AC291" s="26"/>
      <c r="AD291" s="26"/>
      <c r="AE291" s="26"/>
      <c r="AR291" s="161"/>
      <c r="AT291" s="161"/>
      <c r="AU291" s="161"/>
      <c r="AY291" s="14"/>
      <c r="BE291" s="162"/>
      <c r="BF291" s="162"/>
      <c r="BG291" s="162"/>
      <c r="BH291" s="162"/>
      <c r="BI291" s="162"/>
      <c r="BJ291" s="14"/>
      <c r="BK291" s="162"/>
      <c r="BL291" s="14"/>
      <c r="BM291" s="161"/>
    </row>
    <row r="292" spans="1:65" s="2" customFormat="1" ht="62.25" customHeight="1" x14ac:dyDescent="0.2">
      <c r="A292" s="26"/>
      <c r="B292" s="149"/>
      <c r="C292" s="150" t="s">
        <v>1000</v>
      </c>
      <c r="D292" s="150" t="s">
        <v>162</v>
      </c>
      <c r="E292" s="151" t="s">
        <v>1001</v>
      </c>
      <c r="F292" s="236" t="s">
        <v>1856</v>
      </c>
      <c r="G292" s="153" t="s">
        <v>168</v>
      </c>
      <c r="H292" s="154">
        <v>2129.913</v>
      </c>
      <c r="I292" s="155"/>
      <c r="J292" s="155"/>
      <c r="K292" s="156"/>
      <c r="L292" s="230"/>
      <c r="M292" s="231"/>
      <c r="N292" s="232"/>
      <c r="O292" s="233"/>
      <c r="P292" s="233"/>
      <c r="Q292" s="233"/>
      <c r="R292" s="233"/>
      <c r="S292" s="233"/>
      <c r="T292" s="234"/>
      <c r="U292" s="225"/>
      <c r="V292" s="225"/>
      <c r="W292" s="225"/>
      <c r="X292" s="225"/>
      <c r="Y292" s="225"/>
      <c r="Z292" s="26"/>
      <c r="AA292" s="26"/>
      <c r="AB292" s="26"/>
      <c r="AC292" s="26"/>
      <c r="AD292" s="26"/>
      <c r="AE292" s="26"/>
      <c r="AR292" s="161"/>
      <c r="AT292" s="161"/>
      <c r="AU292" s="161"/>
      <c r="AY292" s="14"/>
      <c r="BE292" s="162"/>
      <c r="BF292" s="162"/>
      <c r="BG292" s="162"/>
      <c r="BH292" s="162"/>
      <c r="BI292" s="162"/>
      <c r="BJ292" s="14"/>
      <c r="BK292" s="162"/>
      <c r="BL292" s="14"/>
      <c r="BM292" s="161"/>
    </row>
    <row r="293" spans="1:65" s="2" customFormat="1" ht="51.75" customHeight="1" x14ac:dyDescent="0.2">
      <c r="A293" s="26"/>
      <c r="B293" s="149"/>
      <c r="C293" s="150" t="s">
        <v>628</v>
      </c>
      <c r="D293" s="150" t="s">
        <v>162</v>
      </c>
      <c r="E293" s="151" t="s">
        <v>1002</v>
      </c>
      <c r="F293" s="236" t="s">
        <v>1801</v>
      </c>
      <c r="G293" s="153" t="s">
        <v>168</v>
      </c>
      <c r="H293" s="154">
        <v>246.90600000000001</v>
      </c>
      <c r="I293" s="155"/>
      <c r="J293" s="155"/>
      <c r="K293" s="156"/>
      <c r="L293" s="230"/>
      <c r="M293" s="231"/>
      <c r="N293" s="232"/>
      <c r="O293" s="233"/>
      <c r="P293" s="233"/>
      <c r="Q293" s="233"/>
      <c r="R293" s="233"/>
      <c r="S293" s="233"/>
      <c r="T293" s="234"/>
      <c r="U293" s="225"/>
      <c r="V293" s="225"/>
      <c r="W293" s="225"/>
      <c r="X293" s="225"/>
      <c r="Y293" s="225"/>
      <c r="Z293" s="26"/>
      <c r="AA293" s="26"/>
      <c r="AB293" s="26"/>
      <c r="AC293" s="26"/>
      <c r="AD293" s="26"/>
      <c r="AE293" s="26"/>
      <c r="AR293" s="161"/>
      <c r="AT293" s="161"/>
      <c r="AU293" s="161"/>
      <c r="AY293" s="14"/>
      <c r="BE293" s="162"/>
      <c r="BF293" s="162"/>
      <c r="BG293" s="162"/>
      <c r="BH293" s="162"/>
      <c r="BI293" s="162"/>
      <c r="BJ293" s="14"/>
      <c r="BK293" s="162"/>
      <c r="BL293" s="14"/>
      <c r="BM293" s="161"/>
    </row>
    <row r="294" spans="1:65" s="2" customFormat="1" ht="48.75" customHeight="1" x14ac:dyDescent="0.2">
      <c r="A294" s="26"/>
      <c r="B294" s="149"/>
      <c r="C294" s="150" t="s">
        <v>1003</v>
      </c>
      <c r="D294" s="150" t="s">
        <v>162</v>
      </c>
      <c r="E294" s="151" t="s">
        <v>1004</v>
      </c>
      <c r="F294" s="236" t="s">
        <v>1800</v>
      </c>
      <c r="G294" s="153" t="s">
        <v>168</v>
      </c>
      <c r="H294" s="154">
        <v>119.642</v>
      </c>
      <c r="I294" s="155"/>
      <c r="J294" s="155"/>
      <c r="K294" s="156"/>
      <c r="L294" s="230"/>
      <c r="M294" s="231"/>
      <c r="N294" s="232"/>
      <c r="O294" s="233"/>
      <c r="P294" s="233"/>
      <c r="Q294" s="233"/>
      <c r="R294" s="233"/>
      <c r="S294" s="233"/>
      <c r="T294" s="234"/>
      <c r="U294" s="225"/>
      <c r="V294" s="225"/>
      <c r="W294" s="225"/>
      <c r="X294" s="225"/>
      <c r="Y294" s="225"/>
      <c r="Z294" s="26"/>
      <c r="AA294" s="26"/>
      <c r="AB294" s="26"/>
      <c r="AC294" s="26"/>
      <c r="AD294" s="26"/>
      <c r="AE294" s="26"/>
      <c r="AR294" s="161"/>
      <c r="AT294" s="161"/>
      <c r="AU294" s="161"/>
      <c r="AY294" s="14"/>
      <c r="BE294" s="162"/>
      <c r="BF294" s="162"/>
      <c r="BG294" s="162"/>
      <c r="BH294" s="162"/>
      <c r="BI294" s="162"/>
      <c r="BJ294" s="14"/>
      <c r="BK294" s="162"/>
      <c r="BL294" s="14"/>
      <c r="BM294" s="161"/>
    </row>
    <row r="295" spans="1:65" s="2" customFormat="1" ht="50.25" customHeight="1" x14ac:dyDescent="0.2">
      <c r="A295" s="26"/>
      <c r="B295" s="149"/>
      <c r="C295" s="150" t="s">
        <v>631</v>
      </c>
      <c r="D295" s="150" t="s">
        <v>162</v>
      </c>
      <c r="E295" s="151" t="s">
        <v>1005</v>
      </c>
      <c r="F295" s="236" t="s">
        <v>1799</v>
      </c>
      <c r="G295" s="153" t="s">
        <v>168</v>
      </c>
      <c r="H295" s="154">
        <v>305.947</v>
      </c>
      <c r="I295" s="155"/>
      <c r="J295" s="155"/>
      <c r="K295" s="156"/>
      <c r="L295" s="230"/>
      <c r="M295" s="231"/>
      <c r="N295" s="232"/>
      <c r="O295" s="233"/>
      <c r="P295" s="233"/>
      <c r="Q295" s="233"/>
      <c r="R295" s="233"/>
      <c r="S295" s="233"/>
      <c r="T295" s="234"/>
      <c r="U295" s="225"/>
      <c r="V295" s="225"/>
      <c r="W295" s="225"/>
      <c r="X295" s="26"/>
      <c r="Y295" s="26"/>
      <c r="Z295" s="26"/>
      <c r="AA295" s="26"/>
      <c r="AB295" s="26"/>
      <c r="AC295" s="26"/>
      <c r="AD295" s="26"/>
      <c r="AE295" s="26"/>
      <c r="AR295" s="161"/>
      <c r="AT295" s="161"/>
      <c r="AU295" s="161"/>
      <c r="AY295" s="14"/>
      <c r="BE295" s="162"/>
      <c r="BF295" s="162"/>
      <c r="BG295" s="162"/>
      <c r="BH295" s="162"/>
      <c r="BI295" s="162"/>
      <c r="BJ295" s="14"/>
      <c r="BK295" s="162"/>
      <c r="BL295" s="14"/>
      <c r="BM295" s="161"/>
    </row>
    <row r="296" spans="1:65" s="2" customFormat="1" ht="37.9" customHeight="1" x14ac:dyDescent="0.2">
      <c r="A296" s="26"/>
      <c r="B296" s="149"/>
      <c r="C296" s="150" t="s">
        <v>1006</v>
      </c>
      <c r="D296" s="150" t="s">
        <v>162</v>
      </c>
      <c r="E296" s="151" t="s">
        <v>1007</v>
      </c>
      <c r="F296" s="236" t="s">
        <v>1008</v>
      </c>
      <c r="G296" s="153" t="s">
        <v>168</v>
      </c>
      <c r="H296" s="154">
        <v>41.97</v>
      </c>
      <c r="I296" s="155"/>
      <c r="J296" s="155"/>
      <c r="K296" s="156"/>
      <c r="L296" s="230"/>
      <c r="M296" s="231"/>
      <c r="N296" s="232"/>
      <c r="O296" s="233"/>
      <c r="P296" s="233"/>
      <c r="Q296" s="233"/>
      <c r="R296" s="233"/>
      <c r="S296" s="233"/>
      <c r="T296" s="234"/>
      <c r="U296" s="225"/>
      <c r="V296" s="225"/>
      <c r="W296" s="225"/>
      <c r="X296" s="26"/>
      <c r="Y296" s="26"/>
      <c r="Z296" s="26"/>
      <c r="AA296" s="26"/>
      <c r="AB296" s="26"/>
      <c r="AC296" s="26"/>
      <c r="AD296" s="26"/>
      <c r="AE296" s="26"/>
      <c r="AR296" s="161"/>
      <c r="AT296" s="161"/>
      <c r="AU296" s="161"/>
      <c r="AY296" s="14"/>
      <c r="BE296" s="162"/>
      <c r="BF296" s="162"/>
      <c r="BG296" s="162"/>
      <c r="BH296" s="162"/>
      <c r="BI296" s="162"/>
      <c r="BJ296" s="14"/>
      <c r="BK296" s="162"/>
      <c r="BL296" s="14"/>
      <c r="BM296" s="161"/>
    </row>
    <row r="297" spans="1:65" s="2" customFormat="1" ht="33" customHeight="1" x14ac:dyDescent="0.2">
      <c r="A297" s="26"/>
      <c r="B297" s="149"/>
      <c r="C297" s="150" t="s">
        <v>635</v>
      </c>
      <c r="D297" s="150" t="s">
        <v>162</v>
      </c>
      <c r="E297" s="151" t="s">
        <v>1009</v>
      </c>
      <c r="F297" s="236" t="s">
        <v>1010</v>
      </c>
      <c r="G297" s="153" t="s">
        <v>168</v>
      </c>
      <c r="H297" s="154">
        <v>913.505</v>
      </c>
      <c r="I297" s="155"/>
      <c r="J297" s="155"/>
      <c r="K297" s="156"/>
      <c r="L297" s="230"/>
      <c r="M297" s="231"/>
      <c r="N297" s="232"/>
      <c r="O297" s="233"/>
      <c r="P297" s="233"/>
      <c r="Q297" s="233"/>
      <c r="R297" s="233"/>
      <c r="S297" s="233"/>
      <c r="T297" s="234"/>
      <c r="U297" s="225"/>
      <c r="V297" s="225"/>
      <c r="W297" s="225"/>
      <c r="X297" s="26"/>
      <c r="Y297" s="26"/>
      <c r="Z297" s="26"/>
      <c r="AA297" s="26"/>
      <c r="AB297" s="26"/>
      <c r="AC297" s="26"/>
      <c r="AD297" s="26"/>
      <c r="AE297" s="26"/>
      <c r="AR297" s="161"/>
      <c r="AT297" s="161"/>
      <c r="AU297" s="161"/>
      <c r="AY297" s="14"/>
      <c r="BE297" s="162"/>
      <c r="BF297" s="162"/>
      <c r="BG297" s="162"/>
      <c r="BH297" s="162"/>
      <c r="BI297" s="162"/>
      <c r="BJ297" s="14"/>
      <c r="BK297" s="162"/>
      <c r="BL297" s="14"/>
      <c r="BM297" s="161"/>
    </row>
    <row r="298" spans="1:65" s="2" customFormat="1" ht="37.9" customHeight="1" x14ac:dyDescent="0.2">
      <c r="A298" s="26"/>
      <c r="B298" s="149"/>
      <c r="C298" s="150" t="s">
        <v>1011</v>
      </c>
      <c r="D298" s="150" t="s">
        <v>162</v>
      </c>
      <c r="E298" s="151" t="s">
        <v>1012</v>
      </c>
      <c r="F298" s="236" t="s">
        <v>1798</v>
      </c>
      <c r="G298" s="153" t="s">
        <v>168</v>
      </c>
      <c r="H298" s="154">
        <v>536.44000000000005</v>
      </c>
      <c r="I298" s="155"/>
      <c r="J298" s="155"/>
      <c r="K298" s="156"/>
      <c r="L298" s="230"/>
      <c r="M298" s="231"/>
      <c r="N298" s="232"/>
      <c r="O298" s="233"/>
      <c r="P298" s="233"/>
      <c r="Q298" s="233"/>
      <c r="R298" s="233"/>
      <c r="S298" s="233"/>
      <c r="T298" s="234"/>
      <c r="U298" s="225"/>
      <c r="V298" s="225"/>
      <c r="W298" s="225"/>
      <c r="X298" s="26"/>
      <c r="Y298" s="26"/>
      <c r="Z298" s="26"/>
      <c r="AA298" s="26"/>
      <c r="AB298" s="26"/>
      <c r="AC298" s="26"/>
      <c r="AD298" s="26"/>
      <c r="AE298" s="26"/>
      <c r="AR298" s="161"/>
      <c r="AT298" s="161"/>
      <c r="AU298" s="161"/>
      <c r="AY298" s="14"/>
      <c r="BE298" s="162"/>
      <c r="BF298" s="162"/>
      <c r="BG298" s="162"/>
      <c r="BH298" s="162"/>
      <c r="BI298" s="162"/>
      <c r="BJ298" s="14"/>
      <c r="BK298" s="162"/>
      <c r="BL298" s="14"/>
      <c r="BM298" s="161"/>
    </row>
    <row r="299" spans="1:65" s="2" customFormat="1" ht="37.9" customHeight="1" x14ac:dyDescent="0.2">
      <c r="A299" s="26"/>
      <c r="B299" s="149"/>
      <c r="C299" s="150" t="s">
        <v>638</v>
      </c>
      <c r="D299" s="150" t="s">
        <v>162</v>
      </c>
      <c r="E299" s="151" t="s">
        <v>1013</v>
      </c>
      <c r="F299" s="236" t="s">
        <v>1014</v>
      </c>
      <c r="G299" s="153" t="s">
        <v>168</v>
      </c>
      <c r="H299" s="154">
        <v>22.04</v>
      </c>
      <c r="I299" s="155"/>
      <c r="J299" s="155"/>
      <c r="K299" s="156"/>
      <c r="L299" s="230"/>
      <c r="M299" s="231"/>
      <c r="N299" s="232"/>
      <c r="O299" s="233"/>
      <c r="P299" s="233"/>
      <c r="Q299" s="233"/>
      <c r="R299" s="233"/>
      <c r="S299" s="233"/>
      <c r="T299" s="234"/>
      <c r="U299" s="225"/>
      <c r="V299" s="225"/>
      <c r="W299" s="225"/>
      <c r="X299" s="26"/>
      <c r="Y299" s="26"/>
      <c r="Z299" s="26"/>
      <c r="AA299" s="26"/>
      <c r="AB299" s="26"/>
      <c r="AC299" s="26"/>
      <c r="AD299" s="26"/>
      <c r="AE299" s="26"/>
      <c r="AR299" s="161"/>
      <c r="AT299" s="161"/>
      <c r="AU299" s="161"/>
      <c r="AY299" s="14"/>
      <c r="BE299" s="162"/>
      <c r="BF299" s="162"/>
      <c r="BG299" s="162"/>
      <c r="BH299" s="162"/>
      <c r="BI299" s="162"/>
      <c r="BJ299" s="14"/>
      <c r="BK299" s="162"/>
      <c r="BL299" s="14"/>
      <c r="BM299" s="161"/>
    </row>
    <row r="300" spans="1:65" s="2" customFormat="1" ht="37.9" customHeight="1" x14ac:dyDescent="0.2">
      <c r="A300" s="26"/>
      <c r="B300" s="149"/>
      <c r="C300" s="150" t="s">
        <v>1015</v>
      </c>
      <c r="D300" s="150" t="s">
        <v>162</v>
      </c>
      <c r="E300" s="151" t="s">
        <v>1016</v>
      </c>
      <c r="F300" s="236" t="s">
        <v>1017</v>
      </c>
      <c r="G300" s="153" t="s">
        <v>168</v>
      </c>
      <c r="H300" s="154">
        <v>518.42999999999995</v>
      </c>
      <c r="I300" s="155"/>
      <c r="J300" s="155"/>
      <c r="K300" s="156"/>
      <c r="L300" s="230"/>
      <c r="M300" s="231"/>
      <c r="N300" s="232"/>
      <c r="O300" s="233"/>
      <c r="P300" s="233"/>
      <c r="Q300" s="233"/>
      <c r="R300" s="233"/>
      <c r="S300" s="233"/>
      <c r="T300" s="234"/>
      <c r="U300" s="225"/>
      <c r="V300" s="225"/>
      <c r="W300" s="225"/>
      <c r="X300" s="26"/>
      <c r="Y300" s="26"/>
      <c r="Z300" s="26"/>
      <c r="AA300" s="26"/>
      <c r="AB300" s="26"/>
      <c r="AC300" s="26"/>
      <c r="AD300" s="26"/>
      <c r="AE300" s="26"/>
      <c r="AR300" s="161"/>
      <c r="AT300" s="161"/>
      <c r="AU300" s="161"/>
      <c r="AY300" s="14"/>
      <c r="BE300" s="162"/>
      <c r="BF300" s="162"/>
      <c r="BG300" s="162"/>
      <c r="BH300" s="162"/>
      <c r="BI300" s="162"/>
      <c r="BJ300" s="14"/>
      <c r="BK300" s="162"/>
      <c r="BL300" s="14"/>
      <c r="BM300" s="161"/>
    </row>
    <row r="301" spans="1:65" s="2" customFormat="1" ht="33" customHeight="1" x14ac:dyDescent="0.2">
      <c r="A301" s="26"/>
      <c r="B301" s="149"/>
      <c r="C301" s="150" t="s">
        <v>642</v>
      </c>
      <c r="D301" s="150" t="s">
        <v>162</v>
      </c>
      <c r="E301" s="151" t="s">
        <v>1018</v>
      </c>
      <c r="F301" s="236" t="s">
        <v>1797</v>
      </c>
      <c r="G301" s="153" t="s">
        <v>168</v>
      </c>
      <c r="H301" s="154">
        <v>1366.655</v>
      </c>
      <c r="I301" s="155"/>
      <c r="J301" s="155"/>
      <c r="K301" s="156"/>
      <c r="L301" s="230"/>
      <c r="M301" s="231"/>
      <c r="N301" s="232"/>
      <c r="O301" s="233"/>
      <c r="P301" s="233"/>
      <c r="Q301" s="233"/>
      <c r="R301" s="233"/>
      <c r="S301" s="233"/>
      <c r="T301" s="234"/>
      <c r="U301" s="225"/>
      <c r="V301" s="225"/>
      <c r="W301" s="225"/>
      <c r="X301" s="26"/>
      <c r="Y301" s="26"/>
      <c r="Z301" s="26"/>
      <c r="AA301" s="26"/>
      <c r="AB301" s="26"/>
      <c r="AC301" s="26"/>
      <c r="AD301" s="26"/>
      <c r="AE301" s="26"/>
      <c r="AR301" s="161"/>
      <c r="AT301" s="161"/>
      <c r="AU301" s="161"/>
      <c r="AY301" s="14"/>
      <c r="BE301" s="162"/>
      <c r="BF301" s="162"/>
      <c r="BG301" s="162"/>
      <c r="BH301" s="162"/>
      <c r="BI301" s="162"/>
      <c r="BJ301" s="14"/>
      <c r="BK301" s="162"/>
      <c r="BL301" s="14"/>
      <c r="BM301" s="161"/>
    </row>
    <row r="302" spans="1:65" s="2" customFormat="1" ht="24.2" customHeight="1" x14ac:dyDescent="0.2">
      <c r="A302" s="26"/>
      <c r="B302" s="149"/>
      <c r="C302" s="150" t="s">
        <v>1019</v>
      </c>
      <c r="D302" s="150" t="s">
        <v>162</v>
      </c>
      <c r="E302" s="151" t="s">
        <v>1020</v>
      </c>
      <c r="F302" s="236" t="s">
        <v>1021</v>
      </c>
      <c r="G302" s="153" t="s">
        <v>304</v>
      </c>
      <c r="H302" s="154"/>
      <c r="I302" s="155">
        <v>1.2</v>
      </c>
      <c r="J302" s="155"/>
      <c r="K302" s="156"/>
      <c r="L302" s="230"/>
      <c r="M302" s="231"/>
      <c r="N302" s="232"/>
      <c r="O302" s="233"/>
      <c r="P302" s="233"/>
      <c r="Q302" s="233"/>
      <c r="R302" s="233"/>
      <c r="S302" s="233"/>
      <c r="T302" s="234"/>
      <c r="U302" s="225"/>
      <c r="V302" s="225"/>
      <c r="W302" s="225"/>
      <c r="X302" s="26"/>
      <c r="Y302" s="26"/>
      <c r="Z302" s="26"/>
      <c r="AA302" s="26"/>
      <c r="AB302" s="26"/>
      <c r="AC302" s="26"/>
      <c r="AD302" s="26"/>
      <c r="AE302" s="26"/>
      <c r="AR302" s="161"/>
      <c r="AT302" s="161"/>
      <c r="AU302" s="161"/>
      <c r="AY302" s="14"/>
      <c r="BE302" s="162"/>
      <c r="BF302" s="162"/>
      <c r="BG302" s="162"/>
      <c r="BH302" s="162"/>
      <c r="BI302" s="162"/>
      <c r="BJ302" s="14"/>
      <c r="BK302" s="162"/>
      <c r="BL302" s="14"/>
      <c r="BM302" s="161"/>
    </row>
    <row r="303" spans="1:65" s="12" customFormat="1" ht="22.9" customHeight="1" x14ac:dyDescent="0.2">
      <c r="B303" s="137"/>
      <c r="D303" s="138" t="s">
        <v>69</v>
      </c>
      <c r="E303" s="147" t="s">
        <v>345</v>
      </c>
      <c r="F303" s="376" t="s">
        <v>346</v>
      </c>
      <c r="J303" s="148"/>
      <c r="L303" s="377"/>
      <c r="M303" s="378"/>
      <c r="N303" s="379"/>
      <c r="O303" s="379"/>
      <c r="P303" s="380"/>
      <c r="Q303" s="379"/>
      <c r="R303" s="380"/>
      <c r="S303" s="379"/>
      <c r="T303" s="381"/>
      <c r="U303" s="226"/>
      <c r="V303" s="226"/>
      <c r="W303" s="226"/>
      <c r="AR303" s="138"/>
      <c r="AT303" s="145"/>
      <c r="AU303" s="145"/>
      <c r="AY303" s="138"/>
      <c r="BK303" s="146"/>
    </row>
    <row r="304" spans="1:65" s="2" customFormat="1" ht="21.75" customHeight="1" x14ac:dyDescent="0.2">
      <c r="A304" s="26"/>
      <c r="B304" s="149"/>
      <c r="C304" s="150" t="s">
        <v>645</v>
      </c>
      <c r="D304" s="150" t="s">
        <v>162</v>
      </c>
      <c r="E304" s="151" t="s">
        <v>1022</v>
      </c>
      <c r="F304" s="236" t="s">
        <v>1023</v>
      </c>
      <c r="G304" s="153" t="s">
        <v>168</v>
      </c>
      <c r="H304" s="154">
        <v>42</v>
      </c>
      <c r="I304" s="155"/>
      <c r="J304" s="155"/>
      <c r="K304" s="156"/>
      <c r="L304" s="230"/>
      <c r="M304" s="231"/>
      <c r="N304" s="232"/>
      <c r="O304" s="233"/>
      <c r="P304" s="233"/>
      <c r="Q304" s="233"/>
      <c r="R304" s="233"/>
      <c r="S304" s="233"/>
      <c r="T304" s="234"/>
      <c r="U304" s="225"/>
      <c r="V304" s="225"/>
      <c r="W304" s="225"/>
      <c r="X304" s="26"/>
      <c r="Y304" s="26"/>
      <c r="Z304" s="26"/>
      <c r="AA304" s="26"/>
      <c r="AB304" s="26"/>
      <c r="AC304" s="26"/>
      <c r="AD304" s="26"/>
      <c r="AE304" s="26"/>
      <c r="AR304" s="161"/>
      <c r="AT304" s="161"/>
      <c r="AU304" s="161"/>
      <c r="AY304" s="14"/>
      <c r="BE304" s="162"/>
      <c r="BF304" s="162"/>
      <c r="BG304" s="162"/>
      <c r="BH304" s="162"/>
      <c r="BI304" s="162"/>
      <c r="BJ304" s="14"/>
      <c r="BK304" s="162"/>
      <c r="BL304" s="14"/>
      <c r="BM304" s="161"/>
    </row>
    <row r="305" spans="1:65" s="2" customFormat="1" ht="16.5" customHeight="1" x14ac:dyDescent="0.2">
      <c r="A305" s="26"/>
      <c r="B305" s="149"/>
      <c r="C305" s="167" t="s">
        <v>1024</v>
      </c>
      <c r="D305" s="167" t="s">
        <v>261</v>
      </c>
      <c r="E305" s="168" t="s">
        <v>1025</v>
      </c>
      <c r="F305" s="224" t="s">
        <v>1796</v>
      </c>
      <c r="G305" s="170" t="s">
        <v>168</v>
      </c>
      <c r="H305" s="171">
        <v>48.3</v>
      </c>
      <c r="I305" s="172"/>
      <c r="J305" s="172"/>
      <c r="K305" s="173"/>
      <c r="L305" s="237"/>
      <c r="M305" s="370"/>
      <c r="N305" s="371"/>
      <c r="O305" s="233"/>
      <c r="P305" s="233"/>
      <c r="Q305" s="233"/>
      <c r="R305" s="233"/>
      <c r="S305" s="233"/>
      <c r="T305" s="234"/>
      <c r="U305" s="225"/>
      <c r="V305" s="225"/>
      <c r="W305" s="225"/>
      <c r="X305" s="26"/>
      <c r="Y305" s="26"/>
      <c r="Z305" s="26"/>
      <c r="AA305" s="26"/>
      <c r="AB305" s="26"/>
      <c r="AC305" s="26"/>
      <c r="AD305" s="26"/>
      <c r="AE305" s="26"/>
      <c r="AR305" s="161"/>
      <c r="AT305" s="161"/>
      <c r="AU305" s="161"/>
      <c r="AY305" s="14"/>
      <c r="BE305" s="162"/>
      <c r="BF305" s="162"/>
      <c r="BG305" s="162"/>
      <c r="BH305" s="162"/>
      <c r="BI305" s="162"/>
      <c r="BJ305" s="14"/>
      <c r="BK305" s="162"/>
      <c r="BL305" s="14"/>
      <c r="BM305" s="161"/>
    </row>
    <row r="306" spans="1:65" s="2" customFormat="1" ht="24.2" customHeight="1" x14ac:dyDescent="0.2">
      <c r="A306" s="26"/>
      <c r="B306" s="149"/>
      <c r="C306" s="150" t="s">
        <v>647</v>
      </c>
      <c r="D306" s="150" t="s">
        <v>162</v>
      </c>
      <c r="E306" s="151" t="s">
        <v>1026</v>
      </c>
      <c r="F306" s="152" t="s">
        <v>1027</v>
      </c>
      <c r="G306" s="153" t="s">
        <v>168</v>
      </c>
      <c r="H306" s="154">
        <v>11.313000000000001</v>
      </c>
      <c r="I306" s="155"/>
      <c r="J306" s="155"/>
      <c r="K306" s="156"/>
      <c r="L306" s="27"/>
      <c r="M306" s="157"/>
      <c r="N306" s="158"/>
      <c r="O306" s="159"/>
      <c r="P306" s="159"/>
      <c r="Q306" s="159"/>
      <c r="R306" s="159"/>
      <c r="S306" s="159"/>
      <c r="T306" s="160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R306" s="161"/>
      <c r="AT306" s="161"/>
      <c r="AU306" s="161"/>
      <c r="AY306" s="14"/>
      <c r="BE306" s="162"/>
      <c r="BF306" s="162"/>
      <c r="BG306" s="162"/>
      <c r="BH306" s="162"/>
      <c r="BI306" s="162"/>
      <c r="BJ306" s="14"/>
      <c r="BK306" s="162"/>
      <c r="BL306" s="14"/>
      <c r="BM306" s="161"/>
    </row>
    <row r="307" spans="1:65" s="2" customFormat="1" ht="24.2" customHeight="1" x14ac:dyDescent="0.2">
      <c r="A307" s="26"/>
      <c r="B307" s="149"/>
      <c r="C307" s="150" t="s">
        <v>1028</v>
      </c>
      <c r="D307" s="150" t="s">
        <v>162</v>
      </c>
      <c r="E307" s="151" t="s">
        <v>1029</v>
      </c>
      <c r="F307" s="152" t="s">
        <v>1030</v>
      </c>
      <c r="G307" s="153" t="s">
        <v>295</v>
      </c>
      <c r="H307" s="154">
        <v>471.4</v>
      </c>
      <c r="I307" s="155"/>
      <c r="J307" s="155"/>
      <c r="K307" s="156"/>
      <c r="L307" s="27"/>
      <c r="M307" s="157"/>
      <c r="N307" s="158"/>
      <c r="O307" s="159"/>
      <c r="P307" s="159"/>
      <c r="Q307" s="159"/>
      <c r="R307" s="159"/>
      <c r="S307" s="159"/>
      <c r="T307" s="160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R307" s="161"/>
      <c r="AT307" s="161"/>
      <c r="AU307" s="161"/>
      <c r="AY307" s="14"/>
      <c r="BE307" s="162"/>
      <c r="BF307" s="162"/>
      <c r="BG307" s="162"/>
      <c r="BH307" s="162"/>
      <c r="BI307" s="162"/>
      <c r="BJ307" s="14"/>
      <c r="BK307" s="162"/>
      <c r="BL307" s="14"/>
      <c r="BM307" s="161"/>
    </row>
    <row r="308" spans="1:65" s="2" customFormat="1" ht="33" customHeight="1" x14ac:dyDescent="0.2">
      <c r="A308" s="26"/>
      <c r="B308" s="149"/>
      <c r="C308" s="150" t="s">
        <v>651</v>
      </c>
      <c r="D308" s="150" t="s">
        <v>162</v>
      </c>
      <c r="E308" s="151" t="s">
        <v>1031</v>
      </c>
      <c r="F308" s="152" t="s">
        <v>1032</v>
      </c>
      <c r="G308" s="153" t="s">
        <v>295</v>
      </c>
      <c r="H308" s="154">
        <v>15.2</v>
      </c>
      <c r="I308" s="155"/>
      <c r="J308" s="155"/>
      <c r="K308" s="156"/>
      <c r="L308" s="27"/>
      <c r="M308" s="157"/>
      <c r="N308" s="158"/>
      <c r="O308" s="159"/>
      <c r="P308" s="159"/>
      <c r="Q308" s="159"/>
      <c r="R308" s="159"/>
      <c r="S308" s="159"/>
      <c r="T308" s="160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R308" s="161"/>
      <c r="AT308" s="161"/>
      <c r="AU308" s="161"/>
      <c r="AY308" s="14"/>
      <c r="BE308" s="162"/>
      <c r="BF308" s="162"/>
      <c r="BG308" s="162"/>
      <c r="BH308" s="162"/>
      <c r="BI308" s="162"/>
      <c r="BJ308" s="14"/>
      <c r="BK308" s="162"/>
      <c r="BL308" s="14"/>
      <c r="BM308" s="161"/>
    </row>
    <row r="309" spans="1:65" s="2" customFormat="1" ht="24.2" customHeight="1" x14ac:dyDescent="0.2">
      <c r="A309" s="26"/>
      <c r="B309" s="149"/>
      <c r="C309" s="150" t="s">
        <v>1033</v>
      </c>
      <c r="D309" s="150" t="s">
        <v>162</v>
      </c>
      <c r="E309" s="151" t="s">
        <v>351</v>
      </c>
      <c r="F309" s="152" t="s">
        <v>352</v>
      </c>
      <c r="G309" s="153" t="s">
        <v>295</v>
      </c>
      <c r="H309" s="154">
        <v>9</v>
      </c>
      <c r="I309" s="155"/>
      <c r="J309" s="155"/>
      <c r="K309" s="156"/>
      <c r="L309" s="27"/>
      <c r="M309" s="157"/>
      <c r="N309" s="158"/>
      <c r="O309" s="159"/>
      <c r="P309" s="159"/>
      <c r="Q309" s="159"/>
      <c r="R309" s="159"/>
      <c r="S309" s="159"/>
      <c r="T309" s="160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R309" s="161"/>
      <c r="AT309" s="161"/>
      <c r="AU309" s="161"/>
      <c r="AY309" s="14"/>
      <c r="BE309" s="162"/>
      <c r="BF309" s="162"/>
      <c r="BG309" s="162"/>
      <c r="BH309" s="162"/>
      <c r="BI309" s="162"/>
      <c r="BJ309" s="14"/>
      <c r="BK309" s="162"/>
      <c r="BL309" s="14"/>
      <c r="BM309" s="161"/>
    </row>
    <row r="310" spans="1:65" s="2" customFormat="1" ht="44.25" customHeight="1" x14ac:dyDescent="0.2">
      <c r="A310" s="26"/>
      <c r="B310" s="149"/>
      <c r="C310" s="150" t="s">
        <v>654</v>
      </c>
      <c r="D310" s="150" t="s">
        <v>162</v>
      </c>
      <c r="E310" s="151" t="s">
        <v>1034</v>
      </c>
      <c r="F310" s="152" t="s">
        <v>1035</v>
      </c>
      <c r="G310" s="153" t="s">
        <v>266</v>
      </c>
      <c r="H310" s="154">
        <v>2</v>
      </c>
      <c r="I310" s="155"/>
      <c r="J310" s="155"/>
      <c r="K310" s="156"/>
      <c r="L310" s="27"/>
      <c r="M310" s="157"/>
      <c r="N310" s="158"/>
      <c r="O310" s="159"/>
      <c r="P310" s="159"/>
      <c r="Q310" s="159"/>
      <c r="R310" s="159"/>
      <c r="S310" s="159"/>
      <c r="T310" s="160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R310" s="161"/>
      <c r="AT310" s="161"/>
      <c r="AU310" s="161"/>
      <c r="AY310" s="14"/>
      <c r="BE310" s="162"/>
      <c r="BF310" s="162"/>
      <c r="BG310" s="162"/>
      <c r="BH310" s="162"/>
      <c r="BI310" s="162"/>
      <c r="BJ310" s="14"/>
      <c r="BK310" s="162"/>
      <c r="BL310" s="14"/>
      <c r="BM310" s="161"/>
    </row>
    <row r="311" spans="1:65" s="2" customFormat="1" ht="24.2" customHeight="1" x14ac:dyDescent="0.2">
      <c r="A311" s="26"/>
      <c r="B311" s="149"/>
      <c r="C311" s="150" t="s">
        <v>1036</v>
      </c>
      <c r="D311" s="150" t="s">
        <v>162</v>
      </c>
      <c r="E311" s="151" t="s">
        <v>354</v>
      </c>
      <c r="F311" s="152" t="s">
        <v>355</v>
      </c>
      <c r="G311" s="153" t="s">
        <v>304</v>
      </c>
      <c r="H311" s="154"/>
      <c r="I311" s="155">
        <v>1.95</v>
      </c>
      <c r="J311" s="155"/>
      <c r="K311" s="156"/>
      <c r="L311" s="27"/>
      <c r="M311" s="157"/>
      <c r="N311" s="158"/>
      <c r="O311" s="159"/>
      <c r="P311" s="159"/>
      <c r="Q311" s="159"/>
      <c r="R311" s="159"/>
      <c r="S311" s="159"/>
      <c r="T311" s="160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R311" s="161"/>
      <c r="AT311" s="161"/>
      <c r="AU311" s="161"/>
      <c r="AY311" s="14"/>
      <c r="BE311" s="162"/>
      <c r="BF311" s="162"/>
      <c r="BG311" s="162"/>
      <c r="BH311" s="162"/>
      <c r="BI311" s="162"/>
      <c r="BJ311" s="14"/>
      <c r="BK311" s="162"/>
      <c r="BL311" s="14"/>
      <c r="BM311" s="161"/>
    </row>
    <row r="312" spans="1:65" s="12" customFormat="1" ht="22.9" customHeight="1" x14ac:dyDescent="0.2">
      <c r="B312" s="137"/>
      <c r="D312" s="138" t="s">
        <v>69</v>
      </c>
      <c r="E312" s="147" t="s">
        <v>372</v>
      </c>
      <c r="F312" s="147" t="s">
        <v>373</v>
      </c>
      <c r="J312" s="148"/>
      <c r="L312" s="137"/>
      <c r="M312" s="141"/>
      <c r="N312" s="142"/>
      <c r="O312" s="142"/>
      <c r="P312" s="143"/>
      <c r="Q312" s="142"/>
      <c r="R312" s="143"/>
      <c r="S312" s="142"/>
      <c r="T312" s="144"/>
      <c r="AR312" s="138"/>
      <c r="AT312" s="145"/>
      <c r="AU312" s="145"/>
      <c r="AY312" s="138"/>
      <c r="BK312" s="146"/>
    </row>
    <row r="313" spans="1:65" s="2" customFormat="1" ht="62.65" customHeight="1" x14ac:dyDescent="0.2">
      <c r="A313" s="26"/>
      <c r="B313" s="149"/>
      <c r="C313" s="150" t="s">
        <v>656</v>
      </c>
      <c r="D313" s="150" t="s">
        <v>162</v>
      </c>
      <c r="E313" s="151" t="s">
        <v>1037</v>
      </c>
      <c r="F313" s="236" t="s">
        <v>1857</v>
      </c>
      <c r="G313" s="153" t="s">
        <v>266</v>
      </c>
      <c r="H313" s="154">
        <v>1</v>
      </c>
      <c r="I313" s="155"/>
      <c r="J313" s="155"/>
      <c r="K313" s="156"/>
      <c r="L313" s="230"/>
      <c r="M313" s="231"/>
      <c r="N313" s="232"/>
      <c r="O313" s="233"/>
      <c r="P313" s="233"/>
      <c r="Q313" s="233"/>
      <c r="R313" s="233"/>
      <c r="S313" s="233"/>
      <c r="T313" s="234"/>
      <c r="U313" s="225"/>
      <c r="V313" s="225"/>
      <c r="W313" s="225"/>
      <c r="X313" s="26"/>
      <c r="Y313" s="26"/>
      <c r="Z313" s="26"/>
      <c r="AA313" s="26"/>
      <c r="AB313" s="26"/>
      <c r="AC313" s="26"/>
      <c r="AD313" s="26"/>
      <c r="AE313" s="26"/>
      <c r="AR313" s="161"/>
      <c r="AT313" s="161"/>
      <c r="AU313" s="161"/>
      <c r="AY313" s="14"/>
      <c r="BE313" s="162"/>
      <c r="BF313" s="162"/>
      <c r="BG313" s="162"/>
      <c r="BH313" s="162"/>
      <c r="BI313" s="162"/>
      <c r="BJ313" s="14"/>
      <c r="BK313" s="162"/>
      <c r="BL313" s="14"/>
      <c r="BM313" s="161"/>
    </row>
    <row r="314" spans="1:65" s="2" customFormat="1" ht="60.75" customHeight="1" x14ac:dyDescent="0.2">
      <c r="A314" s="26"/>
      <c r="B314" s="149"/>
      <c r="C314" s="150" t="s">
        <v>1038</v>
      </c>
      <c r="D314" s="150" t="s">
        <v>162</v>
      </c>
      <c r="E314" s="151" t="s">
        <v>1039</v>
      </c>
      <c r="F314" s="236" t="s">
        <v>1858</v>
      </c>
      <c r="G314" s="153" t="s">
        <v>266</v>
      </c>
      <c r="H314" s="154">
        <v>1</v>
      </c>
      <c r="I314" s="155"/>
      <c r="J314" s="155"/>
      <c r="K314" s="156"/>
      <c r="L314" s="230"/>
      <c r="M314" s="231"/>
      <c r="N314" s="232"/>
      <c r="O314" s="233"/>
      <c r="P314" s="233"/>
      <c r="Q314" s="233"/>
      <c r="R314" s="233"/>
      <c r="S314" s="233"/>
      <c r="T314" s="234"/>
      <c r="U314" s="225"/>
      <c r="V314" s="225"/>
      <c r="W314" s="225"/>
      <c r="X314" s="26"/>
      <c r="Y314" s="26"/>
      <c r="Z314" s="26"/>
      <c r="AA314" s="26"/>
      <c r="AB314" s="26"/>
      <c r="AC314" s="26"/>
      <c r="AD314" s="26"/>
      <c r="AE314" s="26"/>
      <c r="AR314" s="161"/>
      <c r="AT314" s="161"/>
      <c r="AU314" s="161"/>
      <c r="AY314" s="14"/>
      <c r="BE314" s="162"/>
      <c r="BF314" s="162"/>
      <c r="BG314" s="162"/>
      <c r="BH314" s="162"/>
      <c r="BI314" s="162"/>
      <c r="BJ314" s="14"/>
      <c r="BK314" s="162"/>
      <c r="BL314" s="14"/>
      <c r="BM314" s="161"/>
    </row>
    <row r="315" spans="1:65" s="2" customFormat="1" ht="73.5" customHeight="1" x14ac:dyDescent="0.2">
      <c r="A315" s="26"/>
      <c r="B315" s="149"/>
      <c r="C315" s="150" t="s">
        <v>659</v>
      </c>
      <c r="D315" s="150" t="s">
        <v>162</v>
      </c>
      <c r="E315" s="151" t="s">
        <v>1040</v>
      </c>
      <c r="F315" s="236" t="s">
        <v>1859</v>
      </c>
      <c r="G315" s="153" t="s">
        <v>266</v>
      </c>
      <c r="H315" s="154">
        <v>1</v>
      </c>
      <c r="I315" s="155"/>
      <c r="J315" s="155"/>
      <c r="K315" s="156"/>
      <c r="L315" s="230"/>
      <c r="M315" s="231"/>
      <c r="N315" s="232"/>
      <c r="O315" s="233"/>
      <c r="P315" s="233"/>
      <c r="Q315" s="233"/>
      <c r="R315" s="233"/>
      <c r="S315" s="233"/>
      <c r="T315" s="234"/>
      <c r="U315" s="225"/>
      <c r="V315" s="225"/>
      <c r="W315" s="225"/>
      <c r="X315" s="26"/>
      <c r="Y315" s="26"/>
      <c r="Z315" s="26"/>
      <c r="AA315" s="26"/>
      <c r="AB315" s="26"/>
      <c r="AC315" s="26"/>
      <c r="AD315" s="26"/>
      <c r="AE315" s="26"/>
      <c r="AR315" s="161"/>
      <c r="AT315" s="161"/>
      <c r="AU315" s="161"/>
      <c r="AY315" s="14"/>
      <c r="BE315" s="162"/>
      <c r="BF315" s="162"/>
      <c r="BG315" s="162"/>
      <c r="BH315" s="162"/>
      <c r="BI315" s="162"/>
      <c r="BJ315" s="14"/>
      <c r="BK315" s="162"/>
      <c r="BL315" s="14"/>
      <c r="BM315" s="161"/>
    </row>
    <row r="316" spans="1:65" s="2" customFormat="1" ht="66.75" customHeight="1" x14ac:dyDescent="0.2">
      <c r="A316" s="26"/>
      <c r="B316" s="149"/>
      <c r="C316" s="150" t="s">
        <v>1041</v>
      </c>
      <c r="D316" s="150" t="s">
        <v>162</v>
      </c>
      <c r="E316" s="151" t="s">
        <v>1042</v>
      </c>
      <c r="F316" s="473" t="s">
        <v>3329</v>
      </c>
      <c r="G316" s="153" t="s">
        <v>266</v>
      </c>
      <c r="H316" s="154">
        <v>1</v>
      </c>
      <c r="I316" s="155"/>
      <c r="J316" s="155"/>
      <c r="K316" s="156"/>
      <c r="L316" s="27"/>
      <c r="M316" s="157"/>
      <c r="N316" s="158"/>
      <c r="O316" s="159"/>
      <c r="P316" s="159"/>
      <c r="Q316" s="159"/>
      <c r="R316" s="159"/>
      <c r="S316" s="159"/>
      <c r="T316" s="160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R316" s="161"/>
      <c r="AT316" s="161"/>
      <c r="AU316" s="161"/>
      <c r="AY316" s="14"/>
      <c r="BE316" s="162"/>
      <c r="BF316" s="162"/>
      <c r="BG316" s="162"/>
      <c r="BH316" s="162"/>
      <c r="BI316" s="162"/>
      <c r="BJ316" s="14"/>
      <c r="BK316" s="162"/>
      <c r="BL316" s="14"/>
      <c r="BM316" s="161"/>
    </row>
    <row r="317" spans="1:65" s="2" customFormat="1" ht="66.75" customHeight="1" x14ac:dyDescent="0.2">
      <c r="A317" s="26"/>
      <c r="B317" s="149"/>
      <c r="C317" s="150" t="s">
        <v>661</v>
      </c>
      <c r="D317" s="150" t="s">
        <v>162</v>
      </c>
      <c r="E317" s="151" t="s">
        <v>1043</v>
      </c>
      <c r="F317" s="236" t="s">
        <v>1044</v>
      </c>
      <c r="G317" s="153" t="s">
        <v>266</v>
      </c>
      <c r="H317" s="154">
        <v>4</v>
      </c>
      <c r="I317" s="155"/>
      <c r="J317" s="155"/>
      <c r="K317" s="156"/>
      <c r="L317" s="27"/>
      <c r="M317" s="157"/>
      <c r="N317" s="158"/>
      <c r="O317" s="159"/>
      <c r="P317" s="159"/>
      <c r="Q317" s="159"/>
      <c r="R317" s="159"/>
      <c r="S317" s="159"/>
      <c r="T317" s="160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R317" s="161"/>
      <c r="AT317" s="161"/>
      <c r="AU317" s="161"/>
      <c r="AY317" s="14"/>
      <c r="BE317" s="162"/>
      <c r="BF317" s="162"/>
      <c r="BG317" s="162"/>
      <c r="BH317" s="162"/>
      <c r="BI317" s="162"/>
      <c r="BJ317" s="14"/>
      <c r="BK317" s="162"/>
      <c r="BL317" s="14"/>
      <c r="BM317" s="161"/>
    </row>
    <row r="318" spans="1:65" s="2" customFormat="1" ht="66.75" customHeight="1" x14ac:dyDescent="0.2">
      <c r="A318" s="26"/>
      <c r="B318" s="149"/>
      <c r="C318" s="150" t="s">
        <v>1045</v>
      </c>
      <c r="D318" s="150" t="s">
        <v>162</v>
      </c>
      <c r="E318" s="151" t="s">
        <v>1046</v>
      </c>
      <c r="F318" s="236" t="s">
        <v>1047</v>
      </c>
      <c r="G318" s="153" t="s">
        <v>266</v>
      </c>
      <c r="H318" s="154">
        <v>1</v>
      </c>
      <c r="I318" s="155"/>
      <c r="J318" s="155"/>
      <c r="K318" s="156"/>
      <c r="L318" s="27"/>
      <c r="M318" s="157"/>
      <c r="N318" s="158"/>
      <c r="O318" s="159"/>
      <c r="P318" s="159"/>
      <c r="Q318" s="159"/>
      <c r="R318" s="159"/>
      <c r="S318" s="159"/>
      <c r="T318" s="160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R318" s="161"/>
      <c r="AT318" s="161"/>
      <c r="AU318" s="161"/>
      <c r="AY318" s="14"/>
      <c r="BE318" s="162"/>
      <c r="BF318" s="162"/>
      <c r="BG318" s="162"/>
      <c r="BH318" s="162"/>
      <c r="BI318" s="162"/>
      <c r="BJ318" s="14"/>
      <c r="BK318" s="162"/>
      <c r="BL318" s="14"/>
      <c r="BM318" s="161"/>
    </row>
    <row r="319" spans="1:65" s="2" customFormat="1" ht="66.75" customHeight="1" x14ac:dyDescent="0.2">
      <c r="A319" s="26"/>
      <c r="B319" s="149"/>
      <c r="C319" s="150" t="s">
        <v>664</v>
      </c>
      <c r="D319" s="150" t="s">
        <v>162</v>
      </c>
      <c r="E319" s="151" t="s">
        <v>1048</v>
      </c>
      <c r="F319" s="236" t="s">
        <v>1049</v>
      </c>
      <c r="G319" s="153" t="s">
        <v>266</v>
      </c>
      <c r="H319" s="154">
        <v>33</v>
      </c>
      <c r="I319" s="155"/>
      <c r="J319" s="155"/>
      <c r="K319" s="156"/>
      <c r="L319" s="27"/>
      <c r="M319" s="157"/>
      <c r="N319" s="158"/>
      <c r="O319" s="159"/>
      <c r="P319" s="159"/>
      <c r="Q319" s="159"/>
      <c r="R319" s="159"/>
      <c r="S319" s="159"/>
      <c r="T319" s="160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R319" s="161"/>
      <c r="AT319" s="161"/>
      <c r="AU319" s="161"/>
      <c r="AY319" s="14"/>
      <c r="BE319" s="162"/>
      <c r="BF319" s="162"/>
      <c r="BG319" s="162"/>
      <c r="BH319" s="162"/>
      <c r="BI319" s="162"/>
      <c r="BJ319" s="14"/>
      <c r="BK319" s="162"/>
      <c r="BL319" s="14"/>
      <c r="BM319" s="161"/>
    </row>
    <row r="320" spans="1:65" s="2" customFormat="1" ht="66.75" customHeight="1" x14ac:dyDescent="0.2">
      <c r="A320" s="26"/>
      <c r="B320" s="149"/>
      <c r="C320" s="150" t="s">
        <v>1050</v>
      </c>
      <c r="D320" s="150" t="s">
        <v>162</v>
      </c>
      <c r="E320" s="151" t="s">
        <v>1051</v>
      </c>
      <c r="F320" s="236" t="s">
        <v>1052</v>
      </c>
      <c r="G320" s="153" t="s">
        <v>266</v>
      </c>
      <c r="H320" s="154">
        <v>30</v>
      </c>
      <c r="I320" s="155"/>
      <c r="J320" s="155"/>
      <c r="K320" s="156"/>
      <c r="L320" s="27"/>
      <c r="M320" s="157"/>
      <c r="N320" s="158"/>
      <c r="O320" s="159"/>
      <c r="P320" s="159"/>
      <c r="Q320" s="159"/>
      <c r="R320" s="159"/>
      <c r="S320" s="159"/>
      <c r="T320" s="160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R320" s="161"/>
      <c r="AT320" s="161"/>
      <c r="AU320" s="161"/>
      <c r="AY320" s="14"/>
      <c r="BE320" s="162"/>
      <c r="BF320" s="162"/>
      <c r="BG320" s="162"/>
      <c r="BH320" s="162"/>
      <c r="BI320" s="162"/>
      <c r="BJ320" s="14"/>
      <c r="BK320" s="162"/>
      <c r="BL320" s="14"/>
      <c r="BM320" s="161"/>
    </row>
    <row r="321" spans="1:65" s="2" customFormat="1" ht="55.5" customHeight="1" x14ac:dyDescent="0.2">
      <c r="A321" s="26"/>
      <c r="B321" s="149"/>
      <c r="C321" s="150" t="s">
        <v>666</v>
      </c>
      <c r="D321" s="150" t="s">
        <v>162</v>
      </c>
      <c r="E321" s="151" t="s">
        <v>1053</v>
      </c>
      <c r="F321" s="236" t="s">
        <v>1054</v>
      </c>
      <c r="G321" s="153" t="s">
        <v>266</v>
      </c>
      <c r="H321" s="154">
        <v>30</v>
      </c>
      <c r="I321" s="155"/>
      <c r="J321" s="155"/>
      <c r="K321" s="156"/>
      <c r="L321" s="27"/>
      <c r="M321" s="157"/>
      <c r="N321" s="158"/>
      <c r="O321" s="159"/>
      <c r="P321" s="159"/>
      <c r="Q321" s="159"/>
      <c r="R321" s="159"/>
      <c r="S321" s="159"/>
      <c r="T321" s="160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R321" s="161"/>
      <c r="AT321" s="161"/>
      <c r="AU321" s="161"/>
      <c r="AY321" s="14"/>
      <c r="BE321" s="162"/>
      <c r="BF321" s="162"/>
      <c r="BG321" s="162"/>
      <c r="BH321" s="162"/>
      <c r="BI321" s="162"/>
      <c r="BJ321" s="14"/>
      <c r="BK321" s="162"/>
      <c r="BL321" s="14"/>
      <c r="BM321" s="161"/>
    </row>
    <row r="322" spans="1:65" s="2" customFormat="1" ht="55.5" customHeight="1" x14ac:dyDescent="0.2">
      <c r="A322" s="26"/>
      <c r="B322" s="149"/>
      <c r="C322" s="150" t="s">
        <v>1055</v>
      </c>
      <c r="D322" s="150" t="s">
        <v>162</v>
      </c>
      <c r="E322" s="151" t="s">
        <v>1056</v>
      </c>
      <c r="F322" s="236" t="s">
        <v>1057</v>
      </c>
      <c r="G322" s="153" t="s">
        <v>266</v>
      </c>
      <c r="H322" s="154">
        <v>33</v>
      </c>
      <c r="I322" s="155"/>
      <c r="J322" s="155"/>
      <c r="K322" s="156"/>
      <c r="L322" s="27"/>
      <c r="M322" s="157"/>
      <c r="N322" s="158"/>
      <c r="O322" s="159"/>
      <c r="P322" s="159"/>
      <c r="Q322" s="159"/>
      <c r="R322" s="159"/>
      <c r="S322" s="159"/>
      <c r="T322" s="160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R322" s="161"/>
      <c r="AT322" s="161"/>
      <c r="AU322" s="161"/>
      <c r="AY322" s="14"/>
      <c r="BE322" s="162"/>
      <c r="BF322" s="162"/>
      <c r="BG322" s="162"/>
      <c r="BH322" s="162"/>
      <c r="BI322" s="162"/>
      <c r="BJ322" s="14"/>
      <c r="BK322" s="162"/>
      <c r="BL322" s="14"/>
      <c r="BM322" s="161"/>
    </row>
    <row r="323" spans="1:65" s="2" customFormat="1" ht="62.65" customHeight="1" x14ac:dyDescent="0.2">
      <c r="A323" s="26"/>
      <c r="B323" s="149"/>
      <c r="C323" s="150" t="s">
        <v>669</v>
      </c>
      <c r="D323" s="150" t="s">
        <v>162</v>
      </c>
      <c r="E323" s="151" t="s">
        <v>1058</v>
      </c>
      <c r="F323" s="236" t="s">
        <v>1059</v>
      </c>
      <c r="G323" s="153" t="s">
        <v>266</v>
      </c>
      <c r="H323" s="154">
        <v>30</v>
      </c>
      <c r="I323" s="155"/>
      <c r="J323" s="155"/>
      <c r="K323" s="156"/>
      <c r="L323" s="27"/>
      <c r="M323" s="157"/>
      <c r="N323" s="158"/>
      <c r="O323" s="159"/>
      <c r="P323" s="159"/>
      <c r="Q323" s="159"/>
      <c r="R323" s="159"/>
      <c r="S323" s="159"/>
      <c r="T323" s="160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R323" s="161"/>
      <c r="AT323" s="161"/>
      <c r="AU323" s="161"/>
      <c r="AY323" s="14"/>
      <c r="BE323" s="162"/>
      <c r="BF323" s="162"/>
      <c r="BG323" s="162"/>
      <c r="BH323" s="162"/>
      <c r="BI323" s="162"/>
      <c r="BJ323" s="14"/>
      <c r="BK323" s="162"/>
      <c r="BL323" s="14"/>
      <c r="BM323" s="161"/>
    </row>
    <row r="324" spans="1:65" s="2" customFormat="1" ht="62.65" customHeight="1" x14ac:dyDescent="0.2">
      <c r="A324" s="26"/>
      <c r="B324" s="149"/>
      <c r="C324" s="150" t="s">
        <v>1060</v>
      </c>
      <c r="D324" s="150" t="s">
        <v>162</v>
      </c>
      <c r="E324" s="151" t="s">
        <v>1061</v>
      </c>
      <c r="F324" s="236" t="s">
        <v>1062</v>
      </c>
      <c r="G324" s="153" t="s">
        <v>266</v>
      </c>
      <c r="H324" s="154">
        <v>33</v>
      </c>
      <c r="I324" s="155"/>
      <c r="J324" s="155"/>
      <c r="K324" s="156"/>
      <c r="L324" s="27"/>
      <c r="M324" s="157"/>
      <c r="N324" s="158"/>
      <c r="O324" s="159"/>
      <c r="P324" s="159"/>
      <c r="Q324" s="159"/>
      <c r="R324" s="159"/>
      <c r="S324" s="159"/>
      <c r="T324" s="160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R324" s="161"/>
      <c r="AT324" s="161"/>
      <c r="AU324" s="161"/>
      <c r="AY324" s="14"/>
      <c r="BE324" s="162"/>
      <c r="BF324" s="162"/>
      <c r="BG324" s="162"/>
      <c r="BH324" s="162"/>
      <c r="BI324" s="162"/>
      <c r="BJ324" s="14"/>
      <c r="BK324" s="162"/>
      <c r="BL324" s="14"/>
      <c r="BM324" s="161"/>
    </row>
    <row r="325" spans="1:65" s="2" customFormat="1" ht="62.65" customHeight="1" x14ac:dyDescent="0.2">
      <c r="A325" s="26"/>
      <c r="B325" s="149"/>
      <c r="C325" s="150" t="s">
        <v>671</v>
      </c>
      <c r="D325" s="150" t="s">
        <v>162</v>
      </c>
      <c r="E325" s="151" t="s">
        <v>1063</v>
      </c>
      <c r="F325" s="236" t="s">
        <v>1064</v>
      </c>
      <c r="G325" s="153" t="s">
        <v>266</v>
      </c>
      <c r="H325" s="154">
        <v>30</v>
      </c>
      <c r="I325" s="155"/>
      <c r="J325" s="155"/>
      <c r="K325" s="156"/>
      <c r="L325" s="27"/>
      <c r="M325" s="157"/>
      <c r="N325" s="158"/>
      <c r="O325" s="159"/>
      <c r="P325" s="159"/>
      <c r="Q325" s="159"/>
      <c r="R325" s="159"/>
      <c r="S325" s="159"/>
      <c r="T325" s="160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R325" s="161"/>
      <c r="AT325" s="161"/>
      <c r="AU325" s="161"/>
      <c r="AY325" s="14"/>
      <c r="BE325" s="162"/>
      <c r="BF325" s="162"/>
      <c r="BG325" s="162"/>
      <c r="BH325" s="162"/>
      <c r="BI325" s="162"/>
      <c r="BJ325" s="14"/>
      <c r="BK325" s="162"/>
      <c r="BL325" s="14"/>
      <c r="BM325" s="161"/>
    </row>
    <row r="326" spans="1:65" s="2" customFormat="1" ht="62.65" customHeight="1" x14ac:dyDescent="0.2">
      <c r="A326" s="26"/>
      <c r="B326" s="149"/>
      <c r="C326" s="150" t="s">
        <v>1065</v>
      </c>
      <c r="D326" s="150" t="s">
        <v>162</v>
      </c>
      <c r="E326" s="151" t="s">
        <v>1066</v>
      </c>
      <c r="F326" s="152" t="s">
        <v>1067</v>
      </c>
      <c r="G326" s="153" t="s">
        <v>266</v>
      </c>
      <c r="H326" s="154">
        <v>33</v>
      </c>
      <c r="I326" s="155"/>
      <c r="J326" s="155"/>
      <c r="K326" s="156"/>
      <c r="L326" s="27"/>
      <c r="M326" s="157"/>
      <c r="N326" s="158"/>
      <c r="O326" s="159"/>
      <c r="P326" s="159"/>
      <c r="Q326" s="159"/>
      <c r="R326" s="159"/>
      <c r="S326" s="159"/>
      <c r="T326" s="160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R326" s="161"/>
      <c r="AT326" s="161"/>
      <c r="AU326" s="161"/>
      <c r="AY326" s="14"/>
      <c r="BE326" s="162"/>
      <c r="BF326" s="162"/>
      <c r="BG326" s="162"/>
      <c r="BH326" s="162"/>
      <c r="BI326" s="162"/>
      <c r="BJ326" s="14"/>
      <c r="BK326" s="162"/>
      <c r="BL326" s="14"/>
      <c r="BM326" s="161"/>
    </row>
    <row r="327" spans="1:65" s="2" customFormat="1" ht="66.75" customHeight="1" x14ac:dyDescent="0.2">
      <c r="A327" s="26"/>
      <c r="B327" s="149"/>
      <c r="C327" s="150" t="s">
        <v>674</v>
      </c>
      <c r="D327" s="150" t="s">
        <v>162</v>
      </c>
      <c r="E327" s="151" t="s">
        <v>1068</v>
      </c>
      <c r="F327" s="152" t="s">
        <v>1069</v>
      </c>
      <c r="G327" s="153" t="s">
        <v>266</v>
      </c>
      <c r="H327" s="154">
        <v>1</v>
      </c>
      <c r="I327" s="155"/>
      <c r="J327" s="155"/>
      <c r="K327" s="156"/>
      <c r="L327" s="27"/>
      <c r="M327" s="157"/>
      <c r="N327" s="158"/>
      <c r="O327" s="159"/>
      <c r="P327" s="159"/>
      <c r="Q327" s="159"/>
      <c r="R327" s="159"/>
      <c r="S327" s="159"/>
      <c r="T327" s="160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R327" s="161"/>
      <c r="AT327" s="161"/>
      <c r="AU327" s="161"/>
      <c r="AY327" s="14"/>
      <c r="BE327" s="162"/>
      <c r="BF327" s="162"/>
      <c r="BG327" s="162"/>
      <c r="BH327" s="162"/>
      <c r="BI327" s="162"/>
      <c r="BJ327" s="14"/>
      <c r="BK327" s="162"/>
      <c r="BL327" s="14"/>
      <c r="BM327" s="161"/>
    </row>
    <row r="328" spans="1:65" s="2" customFormat="1" ht="66.75" customHeight="1" x14ac:dyDescent="0.2">
      <c r="A328" s="26"/>
      <c r="B328" s="149"/>
      <c r="C328" s="150" t="s">
        <v>1070</v>
      </c>
      <c r="D328" s="150" t="s">
        <v>162</v>
      </c>
      <c r="E328" s="151" t="s">
        <v>1071</v>
      </c>
      <c r="F328" s="152" t="s">
        <v>1072</v>
      </c>
      <c r="G328" s="153" t="s">
        <v>266</v>
      </c>
      <c r="H328" s="154">
        <v>3</v>
      </c>
      <c r="I328" s="155"/>
      <c r="J328" s="155"/>
      <c r="K328" s="156"/>
      <c r="L328" s="27"/>
      <c r="M328" s="157"/>
      <c r="N328" s="158"/>
      <c r="O328" s="159"/>
      <c r="P328" s="159"/>
      <c r="Q328" s="159"/>
      <c r="R328" s="159"/>
      <c r="S328" s="159"/>
      <c r="T328" s="160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R328" s="161"/>
      <c r="AT328" s="161"/>
      <c r="AU328" s="161"/>
      <c r="AY328" s="14"/>
      <c r="BE328" s="162"/>
      <c r="BF328" s="162"/>
      <c r="BG328" s="162"/>
      <c r="BH328" s="162"/>
      <c r="BI328" s="162"/>
      <c r="BJ328" s="14"/>
      <c r="BK328" s="162"/>
      <c r="BL328" s="14"/>
      <c r="BM328" s="161"/>
    </row>
    <row r="329" spans="1:65" s="2" customFormat="1" ht="55.5" customHeight="1" x14ac:dyDescent="0.2">
      <c r="A329" s="26"/>
      <c r="B329" s="149"/>
      <c r="C329" s="150" t="s">
        <v>676</v>
      </c>
      <c r="D329" s="150" t="s">
        <v>162</v>
      </c>
      <c r="E329" s="151" t="s">
        <v>1073</v>
      </c>
      <c r="F329" s="152" t="s">
        <v>1074</v>
      </c>
      <c r="G329" s="153" t="s">
        <v>266</v>
      </c>
      <c r="H329" s="154">
        <v>1</v>
      </c>
      <c r="I329" s="155"/>
      <c r="J329" s="155"/>
      <c r="K329" s="156"/>
      <c r="L329" s="27"/>
      <c r="M329" s="157"/>
      <c r="N329" s="158"/>
      <c r="O329" s="159"/>
      <c r="P329" s="159"/>
      <c r="Q329" s="159"/>
      <c r="R329" s="159"/>
      <c r="S329" s="159"/>
      <c r="T329" s="160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R329" s="161"/>
      <c r="AT329" s="161"/>
      <c r="AU329" s="161"/>
      <c r="AY329" s="14"/>
      <c r="BE329" s="162"/>
      <c r="BF329" s="162"/>
      <c r="BG329" s="162"/>
      <c r="BH329" s="162"/>
      <c r="BI329" s="162"/>
      <c r="BJ329" s="14"/>
      <c r="BK329" s="162"/>
      <c r="BL329" s="14"/>
      <c r="BM329" s="161"/>
    </row>
    <row r="330" spans="1:65" s="2" customFormat="1" ht="62.65" customHeight="1" x14ac:dyDescent="0.2">
      <c r="A330" s="26"/>
      <c r="B330" s="149"/>
      <c r="C330" s="150" t="s">
        <v>1075</v>
      </c>
      <c r="D330" s="150" t="s">
        <v>162</v>
      </c>
      <c r="E330" s="151" t="s">
        <v>1076</v>
      </c>
      <c r="F330" s="152" t="s">
        <v>1077</v>
      </c>
      <c r="G330" s="153" t="s">
        <v>266</v>
      </c>
      <c r="H330" s="154">
        <v>3</v>
      </c>
      <c r="I330" s="155"/>
      <c r="J330" s="155"/>
      <c r="K330" s="156"/>
      <c r="L330" s="27"/>
      <c r="M330" s="157"/>
      <c r="N330" s="158"/>
      <c r="O330" s="159"/>
      <c r="P330" s="159"/>
      <c r="Q330" s="159"/>
      <c r="R330" s="159"/>
      <c r="S330" s="159"/>
      <c r="T330" s="160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R330" s="161"/>
      <c r="AT330" s="161"/>
      <c r="AU330" s="161"/>
      <c r="AY330" s="14"/>
      <c r="BE330" s="162"/>
      <c r="BF330" s="162"/>
      <c r="BG330" s="162"/>
      <c r="BH330" s="162"/>
      <c r="BI330" s="162"/>
      <c r="BJ330" s="14"/>
      <c r="BK330" s="162"/>
      <c r="BL330" s="14"/>
      <c r="BM330" s="161"/>
    </row>
    <row r="331" spans="1:65" s="2" customFormat="1" ht="66.75" customHeight="1" x14ac:dyDescent="0.2">
      <c r="A331" s="26"/>
      <c r="B331" s="149"/>
      <c r="C331" s="150" t="s">
        <v>679</v>
      </c>
      <c r="D331" s="150" t="s">
        <v>162</v>
      </c>
      <c r="E331" s="151" t="s">
        <v>1078</v>
      </c>
      <c r="F331" s="152" t="s">
        <v>1079</v>
      </c>
      <c r="G331" s="153" t="s">
        <v>266</v>
      </c>
      <c r="H331" s="154">
        <v>1</v>
      </c>
      <c r="I331" s="155"/>
      <c r="J331" s="155"/>
      <c r="K331" s="156"/>
      <c r="L331" s="27"/>
      <c r="M331" s="157"/>
      <c r="N331" s="158"/>
      <c r="O331" s="159"/>
      <c r="P331" s="159"/>
      <c r="Q331" s="159"/>
      <c r="R331" s="159"/>
      <c r="S331" s="159"/>
      <c r="T331" s="160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R331" s="161"/>
      <c r="AT331" s="161"/>
      <c r="AU331" s="161"/>
      <c r="AY331" s="14"/>
      <c r="BE331" s="162"/>
      <c r="BF331" s="162"/>
      <c r="BG331" s="162"/>
      <c r="BH331" s="162"/>
      <c r="BI331" s="162"/>
      <c r="BJ331" s="14"/>
      <c r="BK331" s="162"/>
      <c r="BL331" s="14"/>
      <c r="BM331" s="161"/>
    </row>
    <row r="332" spans="1:65" s="2" customFormat="1" ht="76.349999999999994" customHeight="1" x14ac:dyDescent="0.2">
      <c r="A332" s="26"/>
      <c r="B332" s="149"/>
      <c r="C332" s="150" t="s">
        <v>1080</v>
      </c>
      <c r="D332" s="150" t="s">
        <v>162</v>
      </c>
      <c r="E332" s="151" t="s">
        <v>1081</v>
      </c>
      <c r="F332" s="152" t="s">
        <v>1082</v>
      </c>
      <c r="G332" s="153" t="s">
        <v>266</v>
      </c>
      <c r="H332" s="154">
        <v>1</v>
      </c>
      <c r="I332" s="155"/>
      <c r="J332" s="155"/>
      <c r="K332" s="156"/>
      <c r="L332" s="27"/>
      <c r="M332" s="157"/>
      <c r="N332" s="158"/>
      <c r="O332" s="159"/>
      <c r="P332" s="159"/>
      <c r="Q332" s="159"/>
      <c r="R332" s="159"/>
      <c r="S332" s="159"/>
      <c r="T332" s="160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R332" s="161"/>
      <c r="AT332" s="161"/>
      <c r="AU332" s="161"/>
      <c r="AY332" s="14"/>
      <c r="BE332" s="162"/>
      <c r="BF332" s="162"/>
      <c r="BG332" s="162"/>
      <c r="BH332" s="162"/>
      <c r="BI332" s="162"/>
      <c r="BJ332" s="14"/>
      <c r="BK332" s="162"/>
      <c r="BL332" s="14"/>
      <c r="BM332" s="161"/>
    </row>
    <row r="333" spans="1:65" s="2" customFormat="1" ht="66.75" customHeight="1" x14ac:dyDescent="0.2">
      <c r="A333" s="26"/>
      <c r="B333" s="149"/>
      <c r="C333" s="150" t="s">
        <v>684</v>
      </c>
      <c r="D333" s="150" t="s">
        <v>162</v>
      </c>
      <c r="E333" s="151" t="s">
        <v>1083</v>
      </c>
      <c r="F333" s="461" t="s">
        <v>3327</v>
      </c>
      <c r="G333" s="153" t="s">
        <v>266</v>
      </c>
      <c r="H333" s="154">
        <v>1</v>
      </c>
      <c r="I333" s="155"/>
      <c r="J333" s="155"/>
      <c r="K333" s="156"/>
      <c r="L333" s="27"/>
      <c r="M333" s="157"/>
      <c r="N333" s="158"/>
      <c r="O333" s="159"/>
      <c r="P333" s="159"/>
      <c r="Q333" s="159"/>
      <c r="R333" s="159"/>
      <c r="S333" s="159"/>
      <c r="T333" s="160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R333" s="161"/>
      <c r="AT333" s="161"/>
      <c r="AU333" s="161"/>
      <c r="AY333" s="14"/>
      <c r="BE333" s="162"/>
      <c r="BF333" s="162"/>
      <c r="BG333" s="162"/>
      <c r="BH333" s="162"/>
      <c r="BI333" s="162"/>
      <c r="BJ333" s="14"/>
      <c r="BK333" s="162"/>
      <c r="BL333" s="14"/>
      <c r="BM333" s="161"/>
    </row>
    <row r="334" spans="1:65" s="2" customFormat="1" ht="66.75" customHeight="1" x14ac:dyDescent="0.2">
      <c r="A334" s="26"/>
      <c r="B334" s="149"/>
      <c r="C334" s="150" t="s">
        <v>1084</v>
      </c>
      <c r="D334" s="150" t="s">
        <v>162</v>
      </c>
      <c r="E334" s="151" t="s">
        <v>1085</v>
      </c>
      <c r="F334" s="473" t="s">
        <v>3328</v>
      </c>
      <c r="G334" s="153" t="s">
        <v>266</v>
      </c>
      <c r="H334" s="154">
        <v>1</v>
      </c>
      <c r="I334" s="155"/>
      <c r="J334" s="155"/>
      <c r="K334" s="156"/>
      <c r="L334" s="27"/>
      <c r="M334" s="157"/>
      <c r="N334" s="158"/>
      <c r="O334" s="159"/>
      <c r="P334" s="159"/>
      <c r="Q334" s="159"/>
      <c r="R334" s="159"/>
      <c r="S334" s="159"/>
      <c r="T334" s="160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R334" s="161"/>
      <c r="AT334" s="161"/>
      <c r="AU334" s="161"/>
      <c r="AY334" s="14"/>
      <c r="BE334" s="162"/>
      <c r="BF334" s="162"/>
      <c r="BG334" s="162"/>
      <c r="BH334" s="162"/>
      <c r="BI334" s="162"/>
      <c r="BJ334" s="14"/>
      <c r="BK334" s="162"/>
      <c r="BL334" s="14"/>
      <c r="BM334" s="161"/>
    </row>
    <row r="335" spans="1:65" s="2" customFormat="1" ht="24.2" customHeight="1" x14ac:dyDescent="0.2">
      <c r="A335" s="26"/>
      <c r="B335" s="149"/>
      <c r="C335" s="150" t="s">
        <v>688</v>
      </c>
      <c r="D335" s="150" t="s">
        <v>162</v>
      </c>
      <c r="E335" s="151" t="s">
        <v>385</v>
      </c>
      <c r="F335" s="152" t="s">
        <v>386</v>
      </c>
      <c r="G335" s="153" t="s">
        <v>304</v>
      </c>
      <c r="H335" s="154"/>
      <c r="I335" s="155">
        <v>0.8</v>
      </c>
      <c r="J335" s="155"/>
      <c r="K335" s="156"/>
      <c r="L335" s="27"/>
      <c r="M335" s="157"/>
      <c r="N335" s="158"/>
      <c r="O335" s="159"/>
      <c r="P335" s="159"/>
      <c r="Q335" s="159"/>
      <c r="R335" s="159"/>
      <c r="S335" s="159"/>
      <c r="T335" s="160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R335" s="161"/>
      <c r="AT335" s="161"/>
      <c r="AU335" s="161"/>
      <c r="AY335" s="14"/>
      <c r="BE335" s="162"/>
      <c r="BF335" s="162"/>
      <c r="BG335" s="162"/>
      <c r="BH335" s="162"/>
      <c r="BI335" s="162"/>
      <c r="BJ335" s="14"/>
      <c r="BK335" s="162"/>
      <c r="BL335" s="14"/>
      <c r="BM335" s="161"/>
    </row>
    <row r="336" spans="1:65" s="12" customFormat="1" ht="22.9" customHeight="1" x14ac:dyDescent="0.2">
      <c r="B336" s="137"/>
      <c r="D336" s="138" t="s">
        <v>69</v>
      </c>
      <c r="E336" s="147" t="s">
        <v>356</v>
      </c>
      <c r="F336" s="147" t="s">
        <v>357</v>
      </c>
      <c r="J336" s="148"/>
      <c r="L336" s="137"/>
      <c r="M336" s="141"/>
      <c r="N336" s="142"/>
      <c r="O336" s="142"/>
      <c r="P336" s="143"/>
      <c r="Q336" s="142"/>
      <c r="R336" s="143"/>
      <c r="S336" s="142"/>
      <c r="T336" s="144"/>
      <c r="AR336" s="138"/>
      <c r="AT336" s="145"/>
      <c r="AU336" s="145"/>
      <c r="AY336" s="138"/>
      <c r="BK336" s="146"/>
    </row>
    <row r="337" spans="1:65" s="2" customFormat="1" ht="62.65" customHeight="1" x14ac:dyDescent="0.2">
      <c r="A337" s="26"/>
      <c r="B337" s="149"/>
      <c r="C337" s="150" t="s">
        <v>1086</v>
      </c>
      <c r="D337" s="150" t="s">
        <v>162</v>
      </c>
      <c r="E337" s="151" t="s">
        <v>1087</v>
      </c>
      <c r="F337" s="152" t="s">
        <v>1088</v>
      </c>
      <c r="G337" s="153" t="s">
        <v>266</v>
      </c>
      <c r="H337" s="154">
        <v>6</v>
      </c>
      <c r="I337" s="155"/>
      <c r="J337" s="155"/>
      <c r="K337" s="156"/>
      <c r="L337" s="27"/>
      <c r="M337" s="157"/>
      <c r="N337" s="158"/>
      <c r="O337" s="159"/>
      <c r="P337" s="159"/>
      <c r="Q337" s="159"/>
      <c r="R337" s="159"/>
      <c r="S337" s="159"/>
      <c r="T337" s="160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R337" s="161"/>
      <c r="AT337" s="161"/>
      <c r="AU337" s="161"/>
      <c r="AY337" s="14"/>
      <c r="BE337" s="162"/>
      <c r="BF337" s="162"/>
      <c r="BG337" s="162"/>
      <c r="BH337" s="162"/>
      <c r="BI337" s="162"/>
      <c r="BJ337" s="14"/>
      <c r="BK337" s="162"/>
      <c r="BL337" s="14"/>
      <c r="BM337" s="161"/>
    </row>
    <row r="338" spans="1:65" s="2" customFormat="1" ht="62.65" customHeight="1" x14ac:dyDescent="0.2">
      <c r="A338" s="26"/>
      <c r="B338" s="149"/>
      <c r="C338" s="150" t="s">
        <v>691</v>
      </c>
      <c r="D338" s="150" t="s">
        <v>162</v>
      </c>
      <c r="E338" s="151" t="s">
        <v>1089</v>
      </c>
      <c r="F338" s="152" t="s">
        <v>1090</v>
      </c>
      <c r="G338" s="153" t="s">
        <v>266</v>
      </c>
      <c r="H338" s="154">
        <v>6</v>
      </c>
      <c r="I338" s="155"/>
      <c r="J338" s="155"/>
      <c r="K338" s="156"/>
      <c r="L338" s="27"/>
      <c r="M338" s="157"/>
      <c r="N338" s="158"/>
      <c r="O338" s="159"/>
      <c r="P338" s="159"/>
      <c r="Q338" s="159"/>
      <c r="R338" s="159"/>
      <c r="S338" s="159"/>
      <c r="T338" s="160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R338" s="161"/>
      <c r="AT338" s="161"/>
      <c r="AU338" s="161"/>
      <c r="AY338" s="14"/>
      <c r="BE338" s="162"/>
      <c r="BF338" s="162"/>
      <c r="BG338" s="162"/>
      <c r="BH338" s="162"/>
      <c r="BI338" s="162"/>
      <c r="BJ338" s="14"/>
      <c r="BK338" s="162"/>
      <c r="BL338" s="14"/>
      <c r="BM338" s="161"/>
    </row>
    <row r="339" spans="1:65" s="2" customFormat="1" ht="62.65" customHeight="1" x14ac:dyDescent="0.2">
      <c r="A339" s="26"/>
      <c r="B339" s="149"/>
      <c r="C339" s="150" t="s">
        <v>1091</v>
      </c>
      <c r="D339" s="150" t="s">
        <v>162</v>
      </c>
      <c r="E339" s="151" t="s">
        <v>1092</v>
      </c>
      <c r="F339" s="152" t="s">
        <v>1093</v>
      </c>
      <c r="G339" s="153" t="s">
        <v>266</v>
      </c>
      <c r="H339" s="154">
        <v>3</v>
      </c>
      <c r="I339" s="155"/>
      <c r="J339" s="155"/>
      <c r="K339" s="156"/>
      <c r="L339" s="27"/>
      <c r="M339" s="157"/>
      <c r="N339" s="158"/>
      <c r="O339" s="159"/>
      <c r="P339" s="159"/>
      <c r="Q339" s="159"/>
      <c r="R339" s="159"/>
      <c r="S339" s="159"/>
      <c r="T339" s="160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R339" s="161"/>
      <c r="AT339" s="161"/>
      <c r="AU339" s="161"/>
      <c r="AY339" s="14"/>
      <c r="BE339" s="162"/>
      <c r="BF339" s="162"/>
      <c r="BG339" s="162"/>
      <c r="BH339" s="162"/>
      <c r="BI339" s="162"/>
      <c r="BJ339" s="14"/>
      <c r="BK339" s="162"/>
      <c r="BL339" s="14"/>
      <c r="BM339" s="161"/>
    </row>
    <row r="340" spans="1:65" s="2" customFormat="1" ht="62.65" customHeight="1" x14ac:dyDescent="0.2">
      <c r="A340" s="26"/>
      <c r="B340" s="149"/>
      <c r="C340" s="150" t="s">
        <v>695</v>
      </c>
      <c r="D340" s="150" t="s">
        <v>162</v>
      </c>
      <c r="E340" s="151" t="s">
        <v>1094</v>
      </c>
      <c r="F340" s="152" t="s">
        <v>1095</v>
      </c>
      <c r="G340" s="153" t="s">
        <v>266</v>
      </c>
      <c r="H340" s="154">
        <v>1</v>
      </c>
      <c r="I340" s="155"/>
      <c r="J340" s="155"/>
      <c r="K340" s="156"/>
      <c r="L340" s="27"/>
      <c r="M340" s="157"/>
      <c r="N340" s="158"/>
      <c r="O340" s="159"/>
      <c r="P340" s="159"/>
      <c r="Q340" s="159"/>
      <c r="R340" s="159"/>
      <c r="S340" s="159"/>
      <c r="T340" s="160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R340" s="161"/>
      <c r="AT340" s="161"/>
      <c r="AU340" s="161"/>
      <c r="AY340" s="14"/>
      <c r="BE340" s="162"/>
      <c r="BF340" s="162"/>
      <c r="BG340" s="162"/>
      <c r="BH340" s="162"/>
      <c r="BI340" s="162"/>
      <c r="BJ340" s="14"/>
      <c r="BK340" s="162"/>
      <c r="BL340" s="14"/>
      <c r="BM340" s="161"/>
    </row>
    <row r="341" spans="1:65" s="2" customFormat="1" ht="66.75" customHeight="1" x14ac:dyDescent="0.2">
      <c r="A341" s="26"/>
      <c r="B341" s="149"/>
      <c r="C341" s="150" t="s">
        <v>1096</v>
      </c>
      <c r="D341" s="150" t="s">
        <v>162</v>
      </c>
      <c r="E341" s="151" t="s">
        <v>1097</v>
      </c>
      <c r="F341" s="152" t="s">
        <v>1098</v>
      </c>
      <c r="G341" s="153" t="s">
        <v>266</v>
      </c>
      <c r="H341" s="154">
        <v>1</v>
      </c>
      <c r="I341" s="155"/>
      <c r="J341" s="155"/>
      <c r="K341" s="156"/>
      <c r="L341" s="27"/>
      <c r="M341" s="157"/>
      <c r="N341" s="158"/>
      <c r="O341" s="159"/>
      <c r="P341" s="159"/>
      <c r="Q341" s="159"/>
      <c r="R341" s="159"/>
      <c r="S341" s="159"/>
      <c r="T341" s="160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R341" s="161"/>
      <c r="AT341" s="161"/>
      <c r="AU341" s="161"/>
      <c r="AY341" s="14"/>
      <c r="BE341" s="162"/>
      <c r="BF341" s="162"/>
      <c r="BG341" s="162"/>
      <c r="BH341" s="162"/>
      <c r="BI341" s="162"/>
      <c r="BJ341" s="14"/>
      <c r="BK341" s="162"/>
      <c r="BL341" s="14"/>
      <c r="BM341" s="161"/>
    </row>
    <row r="342" spans="1:65" s="2" customFormat="1" ht="37.9" customHeight="1" x14ac:dyDescent="0.2">
      <c r="A342" s="26"/>
      <c r="B342" s="149"/>
      <c r="C342" s="150" t="s">
        <v>698</v>
      </c>
      <c r="D342" s="150" t="s">
        <v>162</v>
      </c>
      <c r="E342" s="151" t="s">
        <v>1099</v>
      </c>
      <c r="F342" s="152" t="s">
        <v>1100</v>
      </c>
      <c r="G342" s="153" t="s">
        <v>266</v>
      </c>
      <c r="H342" s="154">
        <v>3</v>
      </c>
      <c r="I342" s="155"/>
      <c r="J342" s="155"/>
      <c r="K342" s="156"/>
      <c r="L342" s="27"/>
      <c r="M342" s="157"/>
      <c r="N342" s="158"/>
      <c r="O342" s="159"/>
      <c r="P342" s="159"/>
      <c r="Q342" s="159"/>
      <c r="R342" s="159"/>
      <c r="S342" s="159"/>
      <c r="T342" s="160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R342" s="161"/>
      <c r="AT342" s="161"/>
      <c r="AU342" s="161"/>
      <c r="AY342" s="14"/>
      <c r="BE342" s="162"/>
      <c r="BF342" s="162"/>
      <c r="BG342" s="162"/>
      <c r="BH342" s="162"/>
      <c r="BI342" s="162"/>
      <c r="BJ342" s="14"/>
      <c r="BK342" s="162"/>
      <c r="BL342" s="14"/>
      <c r="BM342" s="161"/>
    </row>
    <row r="343" spans="1:65" s="2" customFormat="1" ht="24.2" customHeight="1" x14ac:dyDescent="0.2">
      <c r="A343" s="26"/>
      <c r="B343" s="149"/>
      <c r="C343" s="150" t="s">
        <v>1101</v>
      </c>
      <c r="D343" s="150" t="s">
        <v>162</v>
      </c>
      <c r="E343" s="151" t="s">
        <v>1102</v>
      </c>
      <c r="F343" s="152" t="s">
        <v>1103</v>
      </c>
      <c r="G343" s="153" t="s">
        <v>266</v>
      </c>
      <c r="H343" s="154">
        <v>2</v>
      </c>
      <c r="I343" s="155"/>
      <c r="J343" s="155"/>
      <c r="K343" s="156"/>
      <c r="L343" s="27"/>
      <c r="M343" s="157"/>
      <c r="N343" s="158"/>
      <c r="O343" s="159"/>
      <c r="P343" s="159"/>
      <c r="Q343" s="159"/>
      <c r="R343" s="159"/>
      <c r="S343" s="159"/>
      <c r="T343" s="160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R343" s="161"/>
      <c r="AT343" s="161"/>
      <c r="AU343" s="161"/>
      <c r="AY343" s="14"/>
      <c r="BE343" s="162"/>
      <c r="BF343" s="162"/>
      <c r="BG343" s="162"/>
      <c r="BH343" s="162"/>
      <c r="BI343" s="162"/>
      <c r="BJ343" s="14"/>
      <c r="BK343" s="162"/>
      <c r="BL343" s="14"/>
      <c r="BM343" s="161"/>
    </row>
    <row r="344" spans="1:65" s="2" customFormat="1" ht="16.5" customHeight="1" x14ac:dyDescent="0.2">
      <c r="A344" s="26"/>
      <c r="B344" s="149"/>
      <c r="C344" s="150" t="s">
        <v>702</v>
      </c>
      <c r="D344" s="150" t="s">
        <v>162</v>
      </c>
      <c r="E344" s="151" t="s">
        <v>1104</v>
      </c>
      <c r="F344" s="152" t="s">
        <v>1105</v>
      </c>
      <c r="G344" s="153" t="s">
        <v>168</v>
      </c>
      <c r="H344" s="154">
        <v>283.92</v>
      </c>
      <c r="I344" s="155"/>
      <c r="J344" s="155"/>
      <c r="K344" s="156"/>
      <c r="L344" s="27"/>
      <c r="M344" s="157"/>
      <c r="N344" s="158"/>
      <c r="O344" s="159"/>
      <c r="P344" s="159"/>
      <c r="Q344" s="159"/>
      <c r="R344" s="159"/>
      <c r="S344" s="159"/>
      <c r="T344" s="160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R344" s="161"/>
      <c r="AT344" s="161"/>
      <c r="AU344" s="161"/>
      <c r="AY344" s="14"/>
      <c r="BE344" s="162"/>
      <c r="BF344" s="162"/>
      <c r="BG344" s="162"/>
      <c r="BH344" s="162"/>
      <c r="BI344" s="162"/>
      <c r="BJ344" s="14"/>
      <c r="BK344" s="162"/>
      <c r="BL344" s="14"/>
      <c r="BM344" s="161"/>
    </row>
    <row r="345" spans="1:65" s="2" customFormat="1" ht="16.5" customHeight="1" x14ac:dyDescent="0.2">
      <c r="A345" s="26"/>
      <c r="B345" s="149"/>
      <c r="C345" s="150" t="s">
        <v>1106</v>
      </c>
      <c r="D345" s="150" t="s">
        <v>162</v>
      </c>
      <c r="E345" s="151" t="s">
        <v>1107</v>
      </c>
      <c r="F345" s="152" t="s">
        <v>1108</v>
      </c>
      <c r="G345" s="153" t="s">
        <v>168</v>
      </c>
      <c r="H345" s="154">
        <v>303.88600000000002</v>
      </c>
      <c r="I345" s="155"/>
      <c r="J345" s="155"/>
      <c r="K345" s="156"/>
      <c r="L345" s="27"/>
      <c r="M345" s="157"/>
      <c r="N345" s="158"/>
      <c r="O345" s="159"/>
      <c r="P345" s="159"/>
      <c r="Q345" s="159"/>
      <c r="R345" s="159"/>
      <c r="S345" s="159"/>
      <c r="T345" s="160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R345" s="161"/>
      <c r="AT345" s="161"/>
      <c r="AU345" s="161"/>
      <c r="AY345" s="14"/>
      <c r="BE345" s="162"/>
      <c r="BF345" s="162"/>
      <c r="BG345" s="162"/>
      <c r="BH345" s="162"/>
      <c r="BI345" s="162"/>
      <c r="BJ345" s="14"/>
      <c r="BK345" s="162"/>
      <c r="BL345" s="14"/>
      <c r="BM345" s="161"/>
    </row>
    <row r="346" spans="1:65" s="2" customFormat="1" ht="16.5" customHeight="1" x14ac:dyDescent="0.2">
      <c r="A346" s="26"/>
      <c r="B346" s="149"/>
      <c r="C346" s="150" t="s">
        <v>705</v>
      </c>
      <c r="D346" s="150" t="s">
        <v>162</v>
      </c>
      <c r="E346" s="151" t="s">
        <v>1109</v>
      </c>
      <c r="F346" s="152" t="s">
        <v>1110</v>
      </c>
      <c r="G346" s="153" t="s">
        <v>168</v>
      </c>
      <c r="H346" s="154">
        <v>587.80600000000004</v>
      </c>
      <c r="I346" s="155"/>
      <c r="J346" s="155"/>
      <c r="K346" s="156"/>
      <c r="L346" s="27"/>
      <c r="M346" s="157"/>
      <c r="N346" s="158"/>
      <c r="O346" s="159"/>
      <c r="P346" s="159"/>
      <c r="Q346" s="159"/>
      <c r="R346" s="159"/>
      <c r="S346" s="159"/>
      <c r="T346" s="160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R346" s="161"/>
      <c r="AT346" s="161"/>
      <c r="AU346" s="161"/>
      <c r="AY346" s="14"/>
      <c r="BE346" s="162"/>
      <c r="BF346" s="162"/>
      <c r="BG346" s="162"/>
      <c r="BH346" s="162"/>
      <c r="BI346" s="162"/>
      <c r="BJ346" s="14"/>
      <c r="BK346" s="162"/>
      <c r="BL346" s="14"/>
      <c r="BM346" s="161"/>
    </row>
    <row r="347" spans="1:65" s="2" customFormat="1" ht="44.25" customHeight="1" x14ac:dyDescent="0.2">
      <c r="A347" s="26"/>
      <c r="B347" s="149"/>
      <c r="C347" s="150" t="s">
        <v>1111</v>
      </c>
      <c r="D347" s="150" t="s">
        <v>162</v>
      </c>
      <c r="E347" s="151" t="s">
        <v>1112</v>
      </c>
      <c r="F347" s="152" t="s">
        <v>1113</v>
      </c>
      <c r="G347" s="153" t="s">
        <v>266</v>
      </c>
      <c r="H347" s="154">
        <v>2</v>
      </c>
      <c r="I347" s="155"/>
      <c r="J347" s="155"/>
      <c r="K347" s="156"/>
      <c r="L347" s="27"/>
      <c r="M347" s="157"/>
      <c r="N347" s="158"/>
      <c r="O347" s="159"/>
      <c r="P347" s="159"/>
      <c r="Q347" s="159"/>
      <c r="R347" s="159"/>
      <c r="S347" s="159"/>
      <c r="T347" s="160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R347" s="161"/>
      <c r="AT347" s="161"/>
      <c r="AU347" s="161"/>
      <c r="AY347" s="14"/>
      <c r="BE347" s="162"/>
      <c r="BF347" s="162"/>
      <c r="BG347" s="162"/>
      <c r="BH347" s="162"/>
      <c r="BI347" s="162"/>
      <c r="BJ347" s="14"/>
      <c r="BK347" s="162"/>
      <c r="BL347" s="14"/>
      <c r="BM347" s="161"/>
    </row>
    <row r="348" spans="1:65" s="2" customFormat="1" ht="37.9" customHeight="1" x14ac:dyDescent="0.2">
      <c r="A348" s="26"/>
      <c r="B348" s="149"/>
      <c r="C348" s="150" t="s">
        <v>709</v>
      </c>
      <c r="D348" s="150" t="s">
        <v>162</v>
      </c>
      <c r="E348" s="151" t="s">
        <v>1114</v>
      </c>
      <c r="F348" s="152" t="s">
        <v>1115</v>
      </c>
      <c r="G348" s="153" t="s">
        <v>266</v>
      </c>
      <c r="H348" s="154">
        <v>2</v>
      </c>
      <c r="I348" s="155"/>
      <c r="J348" s="155"/>
      <c r="K348" s="156"/>
      <c r="L348" s="27"/>
      <c r="M348" s="157"/>
      <c r="N348" s="158"/>
      <c r="O348" s="159"/>
      <c r="P348" s="159"/>
      <c r="Q348" s="159"/>
      <c r="R348" s="159"/>
      <c r="S348" s="159"/>
      <c r="T348" s="160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R348" s="161"/>
      <c r="AT348" s="161"/>
      <c r="AU348" s="161"/>
      <c r="AY348" s="14"/>
      <c r="BE348" s="162"/>
      <c r="BF348" s="162"/>
      <c r="BG348" s="162"/>
      <c r="BH348" s="162"/>
      <c r="BI348" s="162"/>
      <c r="BJ348" s="14"/>
      <c r="BK348" s="162"/>
      <c r="BL348" s="14"/>
      <c r="BM348" s="161"/>
    </row>
    <row r="349" spans="1:65" s="2" customFormat="1" ht="62.65" customHeight="1" x14ac:dyDescent="0.2">
      <c r="A349" s="26"/>
      <c r="B349" s="149"/>
      <c r="C349" s="150" t="s">
        <v>1116</v>
      </c>
      <c r="D349" s="150" t="s">
        <v>162</v>
      </c>
      <c r="E349" s="151" t="s">
        <v>1117</v>
      </c>
      <c r="F349" s="152" t="s">
        <v>1118</v>
      </c>
      <c r="G349" s="153" t="s">
        <v>266</v>
      </c>
      <c r="H349" s="154">
        <v>1</v>
      </c>
      <c r="I349" s="155"/>
      <c r="J349" s="155"/>
      <c r="K349" s="156"/>
      <c r="L349" s="27"/>
      <c r="M349" s="157"/>
      <c r="N349" s="158"/>
      <c r="O349" s="159"/>
      <c r="P349" s="159"/>
      <c r="Q349" s="159"/>
      <c r="R349" s="159"/>
      <c r="S349" s="159"/>
      <c r="T349" s="160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R349" s="161"/>
      <c r="AT349" s="161"/>
      <c r="AU349" s="161"/>
      <c r="AY349" s="14"/>
      <c r="BE349" s="162"/>
      <c r="BF349" s="162"/>
      <c r="BG349" s="162"/>
      <c r="BH349" s="162"/>
      <c r="BI349" s="162"/>
      <c r="BJ349" s="14"/>
      <c r="BK349" s="162"/>
      <c r="BL349" s="14"/>
      <c r="BM349" s="161"/>
    </row>
    <row r="350" spans="1:65" s="2" customFormat="1" ht="66.75" customHeight="1" x14ac:dyDescent="0.2">
      <c r="A350" s="26"/>
      <c r="B350" s="149"/>
      <c r="C350" s="150" t="s">
        <v>712</v>
      </c>
      <c r="D350" s="150" t="s">
        <v>162</v>
      </c>
      <c r="E350" s="151" t="s">
        <v>1119</v>
      </c>
      <c r="F350" s="152" t="s">
        <v>1120</v>
      </c>
      <c r="G350" s="153" t="s">
        <v>266</v>
      </c>
      <c r="H350" s="154">
        <v>1</v>
      </c>
      <c r="I350" s="155"/>
      <c r="J350" s="155"/>
      <c r="K350" s="156"/>
      <c r="L350" s="27"/>
      <c r="M350" s="157"/>
      <c r="N350" s="158"/>
      <c r="O350" s="159"/>
      <c r="P350" s="159"/>
      <c r="Q350" s="159"/>
      <c r="R350" s="159"/>
      <c r="S350" s="159"/>
      <c r="T350" s="160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R350" s="161"/>
      <c r="AT350" s="161"/>
      <c r="AU350" s="161"/>
      <c r="AY350" s="14"/>
      <c r="BE350" s="162"/>
      <c r="BF350" s="162"/>
      <c r="BG350" s="162"/>
      <c r="BH350" s="162"/>
      <c r="BI350" s="162"/>
      <c r="BJ350" s="14"/>
      <c r="BK350" s="162"/>
      <c r="BL350" s="14"/>
      <c r="BM350" s="161"/>
    </row>
    <row r="351" spans="1:65" s="2" customFormat="1" ht="66.75" customHeight="1" x14ac:dyDescent="0.2">
      <c r="A351" s="26"/>
      <c r="B351" s="149"/>
      <c r="C351" s="150" t="s">
        <v>1121</v>
      </c>
      <c r="D351" s="150" t="s">
        <v>162</v>
      </c>
      <c r="E351" s="151" t="s">
        <v>1122</v>
      </c>
      <c r="F351" s="152" t="s">
        <v>1123</v>
      </c>
      <c r="G351" s="153" t="s">
        <v>266</v>
      </c>
      <c r="H351" s="154">
        <v>1</v>
      </c>
      <c r="I351" s="155"/>
      <c r="J351" s="155"/>
      <c r="K351" s="156"/>
      <c r="L351" s="27"/>
      <c r="M351" s="157"/>
      <c r="N351" s="158"/>
      <c r="O351" s="159"/>
      <c r="P351" s="159"/>
      <c r="Q351" s="159"/>
      <c r="R351" s="159"/>
      <c r="S351" s="159"/>
      <c r="T351" s="160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R351" s="161"/>
      <c r="AT351" s="161"/>
      <c r="AU351" s="161"/>
      <c r="AY351" s="14"/>
      <c r="BE351" s="162"/>
      <c r="BF351" s="162"/>
      <c r="BG351" s="162"/>
      <c r="BH351" s="162"/>
      <c r="BI351" s="162"/>
      <c r="BJ351" s="14"/>
      <c r="BK351" s="162"/>
      <c r="BL351" s="14"/>
      <c r="BM351" s="161"/>
    </row>
    <row r="352" spans="1:65" s="2" customFormat="1" ht="62.65" customHeight="1" x14ac:dyDescent="0.2">
      <c r="A352" s="26"/>
      <c r="B352" s="149"/>
      <c r="C352" s="150" t="s">
        <v>716</v>
      </c>
      <c r="D352" s="150" t="s">
        <v>162</v>
      </c>
      <c r="E352" s="151" t="s">
        <v>1124</v>
      </c>
      <c r="F352" s="152" t="s">
        <v>1125</v>
      </c>
      <c r="G352" s="153" t="s">
        <v>266</v>
      </c>
      <c r="H352" s="154">
        <v>3</v>
      </c>
      <c r="I352" s="155"/>
      <c r="J352" s="155"/>
      <c r="K352" s="156"/>
      <c r="L352" s="27"/>
      <c r="M352" s="157"/>
      <c r="N352" s="158"/>
      <c r="O352" s="159"/>
      <c r="P352" s="159"/>
      <c r="Q352" s="159"/>
      <c r="R352" s="159"/>
      <c r="S352" s="159"/>
      <c r="T352" s="160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R352" s="161"/>
      <c r="AT352" s="161"/>
      <c r="AU352" s="161"/>
      <c r="AY352" s="14"/>
      <c r="BE352" s="162"/>
      <c r="BF352" s="162"/>
      <c r="BG352" s="162"/>
      <c r="BH352" s="162"/>
      <c r="BI352" s="162"/>
      <c r="BJ352" s="14"/>
      <c r="BK352" s="162"/>
      <c r="BL352" s="14"/>
      <c r="BM352" s="161"/>
    </row>
    <row r="353" spans="1:65" s="2" customFormat="1" ht="62.65" customHeight="1" x14ac:dyDescent="0.2">
      <c r="A353" s="26"/>
      <c r="B353" s="149"/>
      <c r="C353" s="150" t="s">
        <v>1126</v>
      </c>
      <c r="D353" s="150" t="s">
        <v>162</v>
      </c>
      <c r="E353" s="151" t="s">
        <v>1127</v>
      </c>
      <c r="F353" s="152" t="s">
        <v>1128</v>
      </c>
      <c r="G353" s="153" t="s">
        <v>266</v>
      </c>
      <c r="H353" s="154">
        <v>3</v>
      </c>
      <c r="I353" s="155"/>
      <c r="J353" s="155"/>
      <c r="K353" s="156"/>
      <c r="L353" s="27"/>
      <c r="M353" s="157"/>
      <c r="N353" s="158"/>
      <c r="O353" s="159"/>
      <c r="P353" s="159"/>
      <c r="Q353" s="159"/>
      <c r="R353" s="159"/>
      <c r="S353" s="159"/>
      <c r="T353" s="160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R353" s="161"/>
      <c r="AT353" s="161"/>
      <c r="AU353" s="161"/>
      <c r="AY353" s="14"/>
      <c r="BE353" s="162"/>
      <c r="BF353" s="162"/>
      <c r="BG353" s="162"/>
      <c r="BH353" s="162"/>
      <c r="BI353" s="162"/>
      <c r="BJ353" s="14"/>
      <c r="BK353" s="162"/>
      <c r="BL353" s="14"/>
      <c r="BM353" s="161"/>
    </row>
    <row r="354" spans="1:65" s="2" customFormat="1" ht="44.25" customHeight="1" x14ac:dyDescent="0.2">
      <c r="A354" s="26"/>
      <c r="B354" s="149"/>
      <c r="C354" s="150" t="s">
        <v>719</v>
      </c>
      <c r="D354" s="150" t="s">
        <v>162</v>
      </c>
      <c r="E354" s="151" t="s">
        <v>1129</v>
      </c>
      <c r="F354" s="152" t="s">
        <v>1130</v>
      </c>
      <c r="G354" s="153" t="s">
        <v>266</v>
      </c>
      <c r="H354" s="154">
        <v>1</v>
      </c>
      <c r="I354" s="155"/>
      <c r="J354" s="155"/>
      <c r="K354" s="156"/>
      <c r="L354" s="27"/>
      <c r="M354" s="157"/>
      <c r="N354" s="158"/>
      <c r="O354" s="159"/>
      <c r="P354" s="159"/>
      <c r="Q354" s="159"/>
      <c r="R354" s="159"/>
      <c r="S354" s="159"/>
      <c r="T354" s="160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R354" s="161"/>
      <c r="AT354" s="161"/>
      <c r="AU354" s="161"/>
      <c r="AY354" s="14"/>
      <c r="BE354" s="162"/>
      <c r="BF354" s="162"/>
      <c r="BG354" s="162"/>
      <c r="BH354" s="162"/>
      <c r="BI354" s="162"/>
      <c r="BJ354" s="14"/>
      <c r="BK354" s="162"/>
      <c r="BL354" s="14"/>
      <c r="BM354" s="161"/>
    </row>
    <row r="355" spans="1:65" s="2" customFormat="1" ht="24.2" customHeight="1" x14ac:dyDescent="0.2">
      <c r="A355" s="26"/>
      <c r="B355" s="149"/>
      <c r="C355" s="150" t="s">
        <v>1131</v>
      </c>
      <c r="D355" s="150" t="s">
        <v>162</v>
      </c>
      <c r="E355" s="151" t="s">
        <v>1132</v>
      </c>
      <c r="F355" s="152" t="s">
        <v>1133</v>
      </c>
      <c r="G355" s="153" t="s">
        <v>266</v>
      </c>
      <c r="H355" s="154">
        <v>8</v>
      </c>
      <c r="I355" s="155"/>
      <c r="J355" s="155"/>
      <c r="K355" s="156"/>
      <c r="L355" s="27"/>
      <c r="M355" s="157"/>
      <c r="N355" s="158"/>
      <c r="O355" s="159"/>
      <c r="P355" s="159"/>
      <c r="Q355" s="159"/>
      <c r="R355" s="159"/>
      <c r="S355" s="159"/>
      <c r="T355" s="160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R355" s="161"/>
      <c r="AT355" s="161"/>
      <c r="AU355" s="161"/>
      <c r="AY355" s="14"/>
      <c r="BE355" s="162"/>
      <c r="BF355" s="162"/>
      <c r="BG355" s="162"/>
      <c r="BH355" s="162"/>
      <c r="BI355" s="162"/>
      <c r="BJ355" s="14"/>
      <c r="BK355" s="162"/>
      <c r="BL355" s="14"/>
      <c r="BM355" s="161"/>
    </row>
    <row r="356" spans="1:65" s="2" customFormat="1" ht="55.5" customHeight="1" x14ac:dyDescent="0.2">
      <c r="A356" s="26"/>
      <c r="B356" s="149"/>
      <c r="C356" s="150" t="s">
        <v>723</v>
      </c>
      <c r="D356" s="150" t="s">
        <v>162</v>
      </c>
      <c r="E356" s="151" t="s">
        <v>1134</v>
      </c>
      <c r="F356" s="152" t="s">
        <v>1135</v>
      </c>
      <c r="G356" s="153" t="s">
        <v>266</v>
      </c>
      <c r="H356" s="154">
        <v>6</v>
      </c>
      <c r="I356" s="155"/>
      <c r="J356" s="155"/>
      <c r="K356" s="156"/>
      <c r="L356" s="27"/>
      <c r="M356" s="157"/>
      <c r="N356" s="158"/>
      <c r="O356" s="159"/>
      <c r="P356" s="159"/>
      <c r="Q356" s="159"/>
      <c r="R356" s="159"/>
      <c r="S356" s="159"/>
      <c r="T356" s="160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R356" s="161"/>
      <c r="AT356" s="161"/>
      <c r="AU356" s="161"/>
      <c r="AY356" s="14"/>
      <c r="BE356" s="162"/>
      <c r="BF356" s="162"/>
      <c r="BG356" s="162"/>
      <c r="BH356" s="162"/>
      <c r="BI356" s="162"/>
      <c r="BJ356" s="14"/>
      <c r="BK356" s="162"/>
      <c r="BL356" s="14"/>
      <c r="BM356" s="161"/>
    </row>
    <row r="357" spans="1:65" s="2" customFormat="1" ht="24.2" customHeight="1" x14ac:dyDescent="0.2">
      <c r="A357" s="26"/>
      <c r="B357" s="149"/>
      <c r="C357" s="150" t="s">
        <v>1136</v>
      </c>
      <c r="D357" s="150" t="s">
        <v>162</v>
      </c>
      <c r="E357" s="151" t="s">
        <v>368</v>
      </c>
      <c r="F357" s="152" t="s">
        <v>369</v>
      </c>
      <c r="G357" s="153" t="s">
        <v>304</v>
      </c>
      <c r="H357" s="154"/>
      <c r="I357" s="155">
        <v>1.1000000000000001</v>
      </c>
      <c r="J357" s="155"/>
      <c r="K357" s="156"/>
      <c r="L357" s="27"/>
      <c r="M357" s="157"/>
      <c r="N357" s="158"/>
      <c r="O357" s="159"/>
      <c r="P357" s="159"/>
      <c r="Q357" s="159"/>
      <c r="R357" s="159"/>
      <c r="S357" s="159"/>
      <c r="T357" s="160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R357" s="161"/>
      <c r="AT357" s="161"/>
      <c r="AU357" s="161"/>
      <c r="AY357" s="14"/>
      <c r="BE357" s="162"/>
      <c r="BF357" s="162"/>
      <c r="BG357" s="162"/>
      <c r="BH357" s="162"/>
      <c r="BI357" s="162"/>
      <c r="BJ357" s="14"/>
      <c r="BK357" s="162"/>
      <c r="BL357" s="14"/>
      <c r="BM357" s="161"/>
    </row>
    <row r="358" spans="1:65" s="12" customFormat="1" ht="22.9" customHeight="1" x14ac:dyDescent="0.2">
      <c r="B358" s="137"/>
      <c r="D358" s="138" t="s">
        <v>69</v>
      </c>
      <c r="E358" s="147" t="s">
        <v>1137</v>
      </c>
      <c r="F358" s="147" t="s">
        <v>1138</v>
      </c>
      <c r="J358" s="148"/>
      <c r="L358" s="137"/>
      <c r="M358" s="141"/>
      <c r="N358" s="142"/>
      <c r="O358" s="142"/>
      <c r="P358" s="143"/>
      <c r="Q358" s="142"/>
      <c r="R358" s="143"/>
      <c r="S358" s="142"/>
      <c r="T358" s="144"/>
      <c r="AR358" s="138"/>
      <c r="AT358" s="145"/>
      <c r="AU358" s="145"/>
      <c r="AY358" s="138"/>
      <c r="BK358" s="146"/>
    </row>
    <row r="359" spans="1:65" s="2" customFormat="1" ht="24.2" customHeight="1" x14ac:dyDescent="0.2">
      <c r="A359" s="26"/>
      <c r="B359" s="149"/>
      <c r="C359" s="150" t="s">
        <v>726</v>
      </c>
      <c r="D359" s="150" t="s">
        <v>162</v>
      </c>
      <c r="E359" s="151" t="s">
        <v>1139</v>
      </c>
      <c r="F359" s="152" t="s">
        <v>1140</v>
      </c>
      <c r="G359" s="153" t="s">
        <v>168</v>
      </c>
      <c r="H359" s="154">
        <v>53.46</v>
      </c>
      <c r="I359" s="155"/>
      <c r="J359" s="155"/>
      <c r="K359" s="156"/>
      <c r="L359" s="27"/>
      <c r="M359" s="157"/>
      <c r="N359" s="158"/>
      <c r="O359" s="159"/>
      <c r="P359" s="159"/>
      <c r="Q359" s="159"/>
      <c r="R359" s="159"/>
      <c r="S359" s="159"/>
      <c r="T359" s="160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R359" s="161"/>
      <c r="AT359" s="161"/>
      <c r="AU359" s="161"/>
      <c r="AY359" s="14"/>
      <c r="BE359" s="162"/>
      <c r="BF359" s="162"/>
      <c r="BG359" s="162"/>
      <c r="BH359" s="162"/>
      <c r="BI359" s="162"/>
      <c r="BJ359" s="14"/>
      <c r="BK359" s="162"/>
      <c r="BL359" s="14"/>
      <c r="BM359" s="161"/>
    </row>
    <row r="360" spans="1:65" s="2" customFormat="1" ht="24.2" customHeight="1" x14ac:dyDescent="0.2">
      <c r="A360" s="225"/>
      <c r="B360" s="149"/>
      <c r="C360" s="167" t="s">
        <v>1141</v>
      </c>
      <c r="D360" s="167" t="s">
        <v>261</v>
      </c>
      <c r="E360" s="168" t="s">
        <v>1142</v>
      </c>
      <c r="F360" s="471" t="s">
        <v>3388</v>
      </c>
      <c r="G360" s="170" t="s">
        <v>168</v>
      </c>
      <c r="H360" s="171">
        <v>36.353000000000002</v>
      </c>
      <c r="I360" s="172"/>
      <c r="J360" s="172"/>
      <c r="K360" s="173"/>
      <c r="L360" s="174"/>
      <c r="M360" s="175"/>
      <c r="N360" s="176"/>
      <c r="O360" s="159"/>
      <c r="P360" s="159"/>
      <c r="Q360" s="159"/>
      <c r="R360" s="159"/>
      <c r="S360" s="159"/>
      <c r="T360" s="160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R360" s="161"/>
      <c r="AT360" s="161"/>
      <c r="AU360" s="161"/>
      <c r="AY360" s="14"/>
      <c r="BE360" s="162"/>
      <c r="BF360" s="162"/>
      <c r="BG360" s="162"/>
      <c r="BH360" s="162"/>
      <c r="BI360" s="162"/>
      <c r="BJ360" s="14"/>
      <c r="BK360" s="162"/>
      <c r="BL360" s="14"/>
      <c r="BM360" s="161"/>
    </row>
    <row r="361" spans="1:65" s="2" customFormat="1" ht="24.2" customHeight="1" x14ac:dyDescent="0.2">
      <c r="A361" s="225"/>
      <c r="B361" s="149"/>
      <c r="C361" s="167" t="s">
        <v>730</v>
      </c>
      <c r="D361" s="167" t="s">
        <v>261</v>
      </c>
      <c r="E361" s="168" t="s">
        <v>1143</v>
      </c>
      <c r="F361" s="471" t="s">
        <v>1748</v>
      </c>
      <c r="G361" s="170" t="s">
        <v>168</v>
      </c>
      <c r="H361" s="171">
        <v>18.175999999999998</v>
      </c>
      <c r="I361" s="172"/>
      <c r="J361" s="172"/>
      <c r="K361" s="173"/>
      <c r="L361" s="174"/>
      <c r="M361" s="175"/>
      <c r="N361" s="176"/>
      <c r="O361" s="159"/>
      <c r="P361" s="159"/>
      <c r="Q361" s="159"/>
      <c r="R361" s="159"/>
      <c r="S361" s="159"/>
      <c r="T361" s="160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R361" s="161"/>
      <c r="AT361" s="161"/>
      <c r="AU361" s="161"/>
      <c r="AY361" s="14"/>
      <c r="BE361" s="162"/>
      <c r="BF361" s="162"/>
      <c r="BG361" s="162"/>
      <c r="BH361" s="162"/>
      <c r="BI361" s="162"/>
      <c r="BJ361" s="14"/>
      <c r="BK361" s="162"/>
      <c r="BL361" s="14"/>
      <c r="BM361" s="161"/>
    </row>
    <row r="362" spans="1:65" s="2" customFormat="1" ht="21.75" customHeight="1" x14ac:dyDescent="0.2">
      <c r="A362" s="26"/>
      <c r="B362" s="149"/>
      <c r="C362" s="150" t="s">
        <v>1144</v>
      </c>
      <c r="D362" s="150" t="s">
        <v>162</v>
      </c>
      <c r="E362" s="151" t="s">
        <v>1145</v>
      </c>
      <c r="F362" s="152" t="s">
        <v>1146</v>
      </c>
      <c r="G362" s="153" t="s">
        <v>295</v>
      </c>
      <c r="H362" s="154">
        <v>668.64400000000001</v>
      </c>
      <c r="I362" s="155"/>
      <c r="J362" s="155"/>
      <c r="K362" s="156"/>
      <c r="L362" s="27"/>
      <c r="M362" s="157"/>
      <c r="N362" s="158"/>
      <c r="O362" s="159"/>
      <c r="P362" s="159"/>
      <c r="Q362" s="159"/>
      <c r="R362" s="159"/>
      <c r="S362" s="159"/>
      <c r="T362" s="160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R362" s="161"/>
      <c r="AT362" s="161"/>
      <c r="AU362" s="161"/>
      <c r="AY362" s="14"/>
      <c r="BE362" s="162"/>
      <c r="BF362" s="162"/>
      <c r="BG362" s="162"/>
      <c r="BH362" s="162"/>
      <c r="BI362" s="162"/>
      <c r="BJ362" s="14"/>
      <c r="BK362" s="162"/>
      <c r="BL362" s="14"/>
      <c r="BM362" s="161"/>
    </row>
    <row r="363" spans="1:65" s="2" customFormat="1" ht="16.5" customHeight="1" x14ac:dyDescent="0.2">
      <c r="A363" s="26"/>
      <c r="B363" s="149"/>
      <c r="C363" s="150" t="s">
        <v>733</v>
      </c>
      <c r="D363" s="150" t="s">
        <v>162</v>
      </c>
      <c r="E363" s="151" t="s">
        <v>1147</v>
      </c>
      <c r="F363" s="152" t="s">
        <v>1148</v>
      </c>
      <c r="G363" s="153" t="s">
        <v>168</v>
      </c>
      <c r="H363" s="154">
        <v>1109.3150000000001</v>
      </c>
      <c r="I363" s="155"/>
      <c r="J363" s="155"/>
      <c r="K363" s="156"/>
      <c r="L363" s="27"/>
      <c r="M363" s="157"/>
      <c r="N363" s="158"/>
      <c r="O363" s="159"/>
      <c r="P363" s="159"/>
      <c r="Q363" s="159"/>
      <c r="R363" s="159"/>
      <c r="S363" s="159"/>
      <c r="T363" s="160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R363" s="161"/>
      <c r="AT363" s="161"/>
      <c r="AU363" s="161"/>
      <c r="AY363" s="14"/>
      <c r="BE363" s="162"/>
      <c r="BF363" s="162"/>
      <c r="BG363" s="162"/>
      <c r="BH363" s="162"/>
      <c r="BI363" s="162"/>
      <c r="BJ363" s="14"/>
      <c r="BK363" s="162"/>
      <c r="BL363" s="14"/>
      <c r="BM363" s="161"/>
    </row>
    <row r="364" spans="1:65" s="2" customFormat="1" ht="24.2" customHeight="1" x14ac:dyDescent="0.2">
      <c r="A364" s="225"/>
      <c r="B364" s="149"/>
      <c r="C364" s="167" t="s">
        <v>1149</v>
      </c>
      <c r="D364" s="167" t="s">
        <v>261</v>
      </c>
      <c r="E364" s="168" t="s">
        <v>1150</v>
      </c>
      <c r="F364" s="471" t="s">
        <v>1749</v>
      </c>
      <c r="G364" s="170" t="s">
        <v>168</v>
      </c>
      <c r="H364" s="171">
        <v>1034.152</v>
      </c>
      <c r="I364" s="172"/>
      <c r="J364" s="172"/>
      <c r="K364" s="173"/>
      <c r="L364" s="237"/>
      <c r="M364" s="370"/>
      <c r="N364" s="371"/>
      <c r="O364" s="233"/>
      <c r="P364" s="233"/>
      <c r="Q364" s="233"/>
      <c r="R364" s="233"/>
      <c r="S364" s="233"/>
      <c r="T364" s="234"/>
      <c r="U364" s="225"/>
      <c r="V364" s="225"/>
      <c r="W364" s="26"/>
      <c r="X364" s="26"/>
      <c r="Y364" s="26"/>
      <c r="Z364" s="26"/>
      <c r="AA364" s="26"/>
      <c r="AB364" s="26"/>
      <c r="AC364" s="26"/>
      <c r="AD364" s="26"/>
      <c r="AE364" s="26"/>
      <c r="AR364" s="161"/>
      <c r="AT364" s="161"/>
      <c r="AU364" s="161"/>
      <c r="AY364" s="14"/>
      <c r="BE364" s="162"/>
      <c r="BF364" s="162"/>
      <c r="BG364" s="162"/>
      <c r="BH364" s="162"/>
      <c r="BI364" s="162"/>
      <c r="BJ364" s="14"/>
      <c r="BK364" s="162"/>
      <c r="BL364" s="14"/>
      <c r="BM364" s="161"/>
    </row>
    <row r="365" spans="1:65" s="2" customFormat="1" ht="24.2" customHeight="1" x14ac:dyDescent="0.2">
      <c r="A365" s="225"/>
      <c r="B365" s="149"/>
      <c r="C365" s="167" t="s">
        <v>736</v>
      </c>
      <c r="D365" s="167" t="s">
        <v>261</v>
      </c>
      <c r="E365" s="168" t="s">
        <v>1151</v>
      </c>
      <c r="F365" s="471" t="s">
        <v>3389</v>
      </c>
      <c r="G365" s="170" t="s">
        <v>168</v>
      </c>
      <c r="H365" s="171">
        <v>166.21899999999999</v>
      </c>
      <c r="I365" s="172"/>
      <c r="J365" s="172"/>
      <c r="K365" s="173"/>
      <c r="L365" s="237"/>
      <c r="M365" s="370"/>
      <c r="N365" s="371"/>
      <c r="O365" s="233"/>
      <c r="P365" s="233"/>
      <c r="Q365" s="233"/>
      <c r="R365" s="233"/>
      <c r="S365" s="233"/>
      <c r="T365" s="234"/>
      <c r="U365" s="225"/>
      <c r="V365" s="225"/>
      <c r="W365" s="26"/>
      <c r="X365" s="26"/>
      <c r="Y365" s="26"/>
      <c r="Z365" s="26"/>
      <c r="AA365" s="26"/>
      <c r="AB365" s="26"/>
      <c r="AC365" s="26"/>
      <c r="AD365" s="26"/>
      <c r="AE365" s="26"/>
      <c r="AR365" s="161"/>
      <c r="AT365" s="161"/>
      <c r="AU365" s="161"/>
      <c r="AY365" s="14"/>
      <c r="BE365" s="162"/>
      <c r="BF365" s="162"/>
      <c r="BG365" s="162"/>
      <c r="BH365" s="162"/>
      <c r="BI365" s="162"/>
      <c r="BJ365" s="14"/>
      <c r="BK365" s="162"/>
      <c r="BL365" s="14"/>
      <c r="BM365" s="161"/>
    </row>
    <row r="366" spans="1:65" s="2" customFormat="1" ht="24.2" customHeight="1" x14ac:dyDescent="0.2">
      <c r="A366" s="26"/>
      <c r="B366" s="149"/>
      <c r="C366" s="150" t="s">
        <v>1152</v>
      </c>
      <c r="D366" s="150" t="s">
        <v>162</v>
      </c>
      <c r="E366" s="151" t="s">
        <v>1153</v>
      </c>
      <c r="F366" s="152" t="s">
        <v>1154</v>
      </c>
      <c r="G366" s="153" t="s">
        <v>304</v>
      </c>
      <c r="H366" s="154"/>
      <c r="I366" s="155">
        <v>4.0999999999999996</v>
      </c>
      <c r="J366" s="155"/>
      <c r="K366" s="156"/>
      <c r="L366" s="27"/>
      <c r="M366" s="157"/>
      <c r="N366" s="158"/>
      <c r="O366" s="159"/>
      <c r="P366" s="159"/>
      <c r="Q366" s="159"/>
      <c r="R366" s="159"/>
      <c r="S366" s="159"/>
      <c r="T366" s="160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R366" s="161"/>
      <c r="AT366" s="161"/>
      <c r="AU366" s="161"/>
      <c r="AY366" s="14"/>
      <c r="BE366" s="162"/>
      <c r="BF366" s="162"/>
      <c r="BG366" s="162"/>
      <c r="BH366" s="162"/>
      <c r="BI366" s="162"/>
      <c r="BJ366" s="14"/>
      <c r="BK366" s="162"/>
      <c r="BL366" s="14"/>
      <c r="BM366" s="161"/>
    </row>
    <row r="367" spans="1:65" s="12" customFormat="1" ht="22.9" customHeight="1" x14ac:dyDescent="0.2">
      <c r="B367" s="137"/>
      <c r="D367" s="138" t="s">
        <v>69</v>
      </c>
      <c r="E367" s="147" t="s">
        <v>1155</v>
      </c>
      <c r="F367" s="147" t="s">
        <v>1156</v>
      </c>
      <c r="J367" s="148"/>
      <c r="L367" s="137"/>
      <c r="M367" s="141"/>
      <c r="N367" s="142"/>
      <c r="O367" s="142"/>
      <c r="P367" s="143"/>
      <c r="Q367" s="142"/>
      <c r="R367" s="143"/>
      <c r="S367" s="142"/>
      <c r="T367" s="144"/>
      <c r="AR367" s="138"/>
      <c r="AT367" s="145"/>
      <c r="AU367" s="145"/>
      <c r="AY367" s="138"/>
      <c r="BK367" s="146"/>
    </row>
    <row r="368" spans="1:65" s="2" customFormat="1" ht="45" customHeight="1" x14ac:dyDescent="0.2">
      <c r="A368" s="26"/>
      <c r="B368" s="149"/>
      <c r="C368" s="150" t="s">
        <v>740</v>
      </c>
      <c r="D368" s="150" t="s">
        <v>162</v>
      </c>
      <c r="E368" s="151" t="s">
        <v>1157</v>
      </c>
      <c r="F368" s="461" t="s">
        <v>3413</v>
      </c>
      <c r="G368" s="472" t="s">
        <v>168</v>
      </c>
      <c r="H368" s="154">
        <v>28.52</v>
      </c>
      <c r="I368" s="155"/>
      <c r="J368" s="155"/>
      <c r="K368" s="156"/>
      <c r="L368" s="27"/>
      <c r="M368" s="157"/>
      <c r="N368" s="158"/>
      <c r="O368" s="159"/>
      <c r="P368" s="159"/>
      <c r="Q368" s="159"/>
      <c r="R368" s="159"/>
      <c r="S368" s="159"/>
      <c r="T368" s="160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R368" s="161"/>
      <c r="AT368" s="161"/>
      <c r="AU368" s="161"/>
      <c r="AY368" s="14"/>
      <c r="BE368" s="162"/>
      <c r="BF368" s="162"/>
      <c r="BG368" s="162"/>
      <c r="BH368" s="162"/>
      <c r="BI368" s="162"/>
      <c r="BJ368" s="14"/>
      <c r="BK368" s="162"/>
      <c r="BL368" s="14"/>
      <c r="BM368" s="161"/>
    </row>
    <row r="369" spans="1:65" s="2" customFormat="1" ht="24.2" customHeight="1" x14ac:dyDescent="0.2">
      <c r="A369" s="26"/>
      <c r="B369" s="149"/>
      <c r="C369" s="167" t="s">
        <v>1159</v>
      </c>
      <c r="D369" s="167" t="s">
        <v>261</v>
      </c>
      <c r="E369" s="168" t="s">
        <v>1160</v>
      </c>
      <c r="F369" s="536" t="s">
        <v>3326</v>
      </c>
      <c r="G369" s="170" t="s">
        <v>168</v>
      </c>
      <c r="H369" s="171">
        <v>29.376000000000001</v>
      </c>
      <c r="I369" s="172"/>
      <c r="J369" s="172"/>
      <c r="K369" s="173"/>
      <c r="L369" s="174"/>
      <c r="M369" s="175"/>
      <c r="N369" s="176"/>
      <c r="O369" s="159"/>
      <c r="P369" s="159"/>
      <c r="Q369" s="159"/>
      <c r="R369" s="159"/>
      <c r="S369" s="159"/>
      <c r="T369" s="160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R369" s="161"/>
      <c r="AT369" s="161"/>
      <c r="AU369" s="161"/>
      <c r="AY369" s="14"/>
      <c r="BE369" s="162"/>
      <c r="BF369" s="162"/>
      <c r="BG369" s="162"/>
      <c r="BH369" s="162"/>
      <c r="BI369" s="162"/>
      <c r="BJ369" s="14"/>
      <c r="BK369" s="162"/>
      <c r="BL369" s="14"/>
      <c r="BM369" s="161"/>
    </row>
    <row r="370" spans="1:65" s="2" customFormat="1" ht="24.2" customHeight="1" x14ac:dyDescent="0.2">
      <c r="A370" s="26"/>
      <c r="B370" s="149"/>
      <c r="C370" s="150" t="s">
        <v>743</v>
      </c>
      <c r="D370" s="150" t="s">
        <v>162</v>
      </c>
      <c r="E370" s="151" t="s">
        <v>1162</v>
      </c>
      <c r="F370" s="461" t="s">
        <v>3390</v>
      </c>
      <c r="G370" s="153" t="s">
        <v>304</v>
      </c>
      <c r="H370" s="154"/>
      <c r="I370" s="155">
        <v>5.15</v>
      </c>
      <c r="J370" s="155"/>
      <c r="K370" s="156"/>
      <c r="L370" s="27"/>
      <c r="M370" s="157"/>
      <c r="N370" s="158"/>
      <c r="O370" s="159"/>
      <c r="P370" s="159"/>
      <c r="Q370" s="159"/>
      <c r="R370" s="159"/>
      <c r="S370" s="159"/>
      <c r="T370" s="160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R370" s="161"/>
      <c r="AT370" s="161"/>
      <c r="AU370" s="161"/>
      <c r="AY370" s="14"/>
      <c r="BE370" s="162"/>
      <c r="BF370" s="162"/>
      <c r="BG370" s="162"/>
      <c r="BH370" s="162"/>
      <c r="BI370" s="162"/>
      <c r="BJ370" s="14"/>
      <c r="BK370" s="162"/>
      <c r="BL370" s="14"/>
      <c r="BM370" s="161"/>
    </row>
    <row r="371" spans="1:65" s="12" customFormat="1" ht="22.9" customHeight="1" x14ac:dyDescent="0.2">
      <c r="B371" s="137"/>
      <c r="D371" s="138" t="s">
        <v>69</v>
      </c>
      <c r="E371" s="147" t="s">
        <v>1163</v>
      </c>
      <c r="F371" s="147" t="s">
        <v>1164</v>
      </c>
      <c r="J371" s="148"/>
      <c r="L371" s="137"/>
      <c r="M371" s="141"/>
      <c r="N371" s="142"/>
      <c r="O371" s="142"/>
      <c r="P371" s="143"/>
      <c r="Q371" s="142"/>
      <c r="R371" s="143"/>
      <c r="S371" s="142"/>
      <c r="T371" s="144"/>
      <c r="AR371" s="138"/>
      <c r="AT371" s="145"/>
      <c r="AU371" s="145"/>
      <c r="AY371" s="138"/>
      <c r="BK371" s="146"/>
    </row>
    <row r="372" spans="1:65" s="2" customFormat="1" ht="24.2" customHeight="1" x14ac:dyDescent="0.2">
      <c r="A372" s="26"/>
      <c r="B372" s="149"/>
      <c r="C372" s="150" t="s">
        <v>1165</v>
      </c>
      <c r="D372" s="150" t="s">
        <v>162</v>
      </c>
      <c r="E372" s="151" t="s">
        <v>1166</v>
      </c>
      <c r="F372" s="152" t="s">
        <v>1167</v>
      </c>
      <c r="G372" s="153" t="s">
        <v>168</v>
      </c>
      <c r="H372" s="154">
        <v>661.09</v>
      </c>
      <c r="I372" s="155"/>
      <c r="J372" s="155"/>
      <c r="K372" s="156"/>
      <c r="L372" s="27"/>
      <c r="M372" s="157"/>
      <c r="N372" s="158"/>
      <c r="O372" s="159"/>
      <c r="P372" s="159"/>
      <c r="Q372" s="159"/>
      <c r="R372" s="159"/>
      <c r="S372" s="159"/>
      <c r="T372" s="160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R372" s="161"/>
      <c r="AT372" s="161"/>
      <c r="AU372" s="161"/>
      <c r="AY372" s="14"/>
      <c r="BE372" s="162"/>
      <c r="BF372" s="162"/>
      <c r="BG372" s="162"/>
      <c r="BH372" s="162"/>
      <c r="BI372" s="162"/>
      <c r="BJ372" s="14"/>
      <c r="BK372" s="162"/>
      <c r="BL372" s="14"/>
      <c r="BM372" s="161"/>
    </row>
    <row r="373" spans="1:65" s="2" customFormat="1" ht="24.2" customHeight="1" x14ac:dyDescent="0.2">
      <c r="A373" s="225"/>
      <c r="B373" s="149"/>
      <c r="C373" s="150" t="s">
        <v>745</v>
      </c>
      <c r="D373" s="150" t="s">
        <v>162</v>
      </c>
      <c r="E373" s="151" t="s">
        <v>1168</v>
      </c>
      <c r="F373" s="152" t="s">
        <v>1169</v>
      </c>
      <c r="G373" s="153" t="s">
        <v>168</v>
      </c>
      <c r="H373" s="154">
        <v>2348.64</v>
      </c>
      <c r="I373" s="155"/>
      <c r="J373" s="155"/>
      <c r="K373" s="156"/>
      <c r="L373" s="27"/>
      <c r="M373" s="157"/>
      <c r="N373" s="158"/>
      <c r="O373" s="159"/>
      <c r="P373" s="159"/>
      <c r="Q373" s="159"/>
      <c r="R373" s="159"/>
      <c r="S373" s="159"/>
      <c r="T373" s="160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R373" s="161"/>
      <c r="AT373" s="161"/>
      <c r="AU373" s="161"/>
      <c r="AY373" s="14"/>
      <c r="BE373" s="162"/>
      <c r="BF373" s="162"/>
      <c r="BG373" s="162"/>
      <c r="BH373" s="162"/>
      <c r="BI373" s="162"/>
      <c r="BJ373" s="14"/>
      <c r="BK373" s="162"/>
      <c r="BL373" s="14"/>
      <c r="BM373" s="161"/>
    </row>
    <row r="374" spans="1:65" s="2" customFormat="1" ht="16.5" customHeight="1" x14ac:dyDescent="0.2">
      <c r="A374" s="496"/>
      <c r="B374" s="149"/>
      <c r="C374" s="167" t="s">
        <v>1170</v>
      </c>
      <c r="D374" s="167" t="s">
        <v>261</v>
      </c>
      <c r="E374" s="168" t="s">
        <v>1171</v>
      </c>
      <c r="F374" s="474" t="s">
        <v>1845</v>
      </c>
      <c r="G374" s="170" t="s">
        <v>168</v>
      </c>
      <c r="H374" s="171">
        <v>2395.6129999999998</v>
      </c>
      <c r="I374" s="172"/>
      <c r="J374" s="172"/>
      <c r="K374" s="173"/>
      <c r="L374" s="237"/>
      <c r="M374" s="370"/>
      <c r="N374" s="371"/>
      <c r="O374" s="233"/>
      <c r="P374" s="233"/>
      <c r="Q374" s="233"/>
      <c r="R374" s="233"/>
      <c r="S374" s="233"/>
      <c r="T374" s="234"/>
      <c r="U374" s="225"/>
      <c r="V374" s="225"/>
      <c r="W374" s="225"/>
      <c r="X374" s="225"/>
      <c r="Y374" s="225"/>
      <c r="Z374" s="225"/>
      <c r="AA374" s="225"/>
      <c r="AB374" s="26"/>
      <c r="AC374" s="26"/>
      <c r="AD374" s="26"/>
      <c r="AE374" s="26"/>
      <c r="AR374" s="161"/>
      <c r="AT374" s="161"/>
      <c r="AU374" s="161"/>
      <c r="AY374" s="14"/>
      <c r="BE374" s="162"/>
      <c r="BF374" s="162"/>
      <c r="BG374" s="162"/>
      <c r="BH374" s="162"/>
      <c r="BI374" s="162"/>
      <c r="BJ374" s="14"/>
      <c r="BK374" s="162"/>
      <c r="BL374" s="14"/>
      <c r="BM374" s="161"/>
    </row>
    <row r="375" spans="1:65" s="475" customFormat="1" ht="16.5" customHeight="1" x14ac:dyDescent="0.2">
      <c r="A375" s="225"/>
      <c r="B375" s="188"/>
      <c r="C375" s="484" t="s">
        <v>3335</v>
      </c>
      <c r="D375" s="484" t="s">
        <v>162</v>
      </c>
      <c r="E375" s="485" t="s">
        <v>3332</v>
      </c>
      <c r="F375" s="486" t="s">
        <v>3333</v>
      </c>
      <c r="G375" s="487" t="s">
        <v>295</v>
      </c>
      <c r="H375" s="488">
        <v>2306.39</v>
      </c>
      <c r="I375" s="489"/>
      <c r="J375" s="489"/>
      <c r="K375" s="497"/>
      <c r="L375" s="478"/>
      <c r="M375" s="479"/>
      <c r="N375" s="480"/>
      <c r="O375" s="481"/>
      <c r="P375" s="481"/>
      <c r="Q375" s="481"/>
      <c r="R375" s="481"/>
      <c r="S375" s="481"/>
      <c r="T375" s="482"/>
      <c r="U375" s="225"/>
      <c r="V375" s="225"/>
      <c r="W375" s="225"/>
      <c r="X375" s="225"/>
      <c r="Y375" s="225"/>
      <c r="Z375" s="225"/>
      <c r="AA375" s="225"/>
      <c r="AR375" s="483"/>
      <c r="AT375" s="483"/>
      <c r="AU375" s="483"/>
      <c r="AY375" s="185"/>
      <c r="BE375" s="198"/>
      <c r="BF375" s="198"/>
      <c r="BG375" s="198"/>
      <c r="BH375" s="198"/>
      <c r="BI375" s="198"/>
      <c r="BJ375" s="185"/>
      <c r="BK375" s="198"/>
      <c r="BL375" s="185"/>
      <c r="BM375" s="483"/>
    </row>
    <row r="376" spans="1:65" s="184" customFormat="1" ht="16.5" customHeight="1" x14ac:dyDescent="0.2">
      <c r="A376" s="496"/>
      <c r="B376" s="188"/>
      <c r="C376" s="490" t="s">
        <v>3336</v>
      </c>
      <c r="D376" s="490" t="s">
        <v>261</v>
      </c>
      <c r="E376" s="491" t="s">
        <v>3334</v>
      </c>
      <c r="F376" s="471" t="s">
        <v>3337</v>
      </c>
      <c r="G376" s="492" t="s">
        <v>295</v>
      </c>
      <c r="H376" s="493">
        <v>2352.52</v>
      </c>
      <c r="I376" s="494"/>
      <c r="J376" s="494"/>
      <c r="K376" s="173"/>
      <c r="L376" s="237"/>
      <c r="M376" s="370"/>
      <c r="N376" s="371"/>
      <c r="O376" s="233"/>
      <c r="P376" s="233"/>
      <c r="Q376" s="233"/>
      <c r="R376" s="233"/>
      <c r="S376" s="233"/>
      <c r="T376" s="234"/>
      <c r="U376" s="225"/>
      <c r="V376" s="225"/>
      <c r="W376" s="225"/>
      <c r="X376" s="225"/>
      <c r="Y376" s="225"/>
      <c r="Z376" s="225"/>
      <c r="AA376" s="225"/>
      <c r="AB376" s="475"/>
      <c r="AC376" s="475"/>
      <c r="AD376" s="475"/>
      <c r="AE376" s="475"/>
      <c r="AR376" s="197"/>
      <c r="AT376" s="197"/>
      <c r="AU376" s="197"/>
      <c r="AY376" s="185"/>
      <c r="BE376" s="198"/>
      <c r="BF376" s="198"/>
      <c r="BG376" s="198"/>
      <c r="BH376" s="198"/>
      <c r="BI376" s="198"/>
      <c r="BJ376" s="185"/>
      <c r="BK376" s="198"/>
      <c r="BL376" s="185"/>
      <c r="BM376" s="197"/>
    </row>
    <row r="377" spans="1:65" s="2" customFormat="1" ht="24.2" customHeight="1" x14ac:dyDescent="0.2">
      <c r="A377" s="26"/>
      <c r="B377" s="149"/>
      <c r="C377" s="150" t="s">
        <v>749</v>
      </c>
      <c r="D377" s="150" t="s">
        <v>162</v>
      </c>
      <c r="E377" s="151" t="s">
        <v>1172</v>
      </c>
      <c r="F377" s="152" t="s">
        <v>1173</v>
      </c>
      <c r="G377" s="153" t="s">
        <v>304</v>
      </c>
      <c r="H377" s="154"/>
      <c r="I377" s="155">
        <v>0.35</v>
      </c>
      <c r="J377" s="155"/>
      <c r="K377" s="156"/>
      <c r="L377" s="230"/>
      <c r="M377" s="231"/>
      <c r="N377" s="232"/>
      <c r="O377" s="233"/>
      <c r="P377" s="233"/>
      <c r="Q377" s="233"/>
      <c r="R377" s="233"/>
      <c r="S377" s="233"/>
      <c r="T377" s="234"/>
      <c r="U377" s="225"/>
      <c r="V377" s="225"/>
      <c r="W377" s="225"/>
      <c r="X377" s="225"/>
      <c r="Y377" s="225"/>
      <c r="Z377" s="225"/>
      <c r="AA377" s="225"/>
      <c r="AB377" s="26"/>
      <c r="AC377" s="26"/>
      <c r="AD377" s="26"/>
      <c r="AE377" s="26"/>
      <c r="AR377" s="161"/>
      <c r="AT377" s="161"/>
      <c r="AU377" s="161"/>
      <c r="AY377" s="14"/>
      <c r="BE377" s="162"/>
      <c r="BF377" s="162"/>
      <c r="BG377" s="162"/>
      <c r="BH377" s="162"/>
      <c r="BI377" s="162"/>
      <c r="BJ377" s="14"/>
      <c r="BK377" s="162"/>
      <c r="BL377" s="14"/>
      <c r="BM377" s="161"/>
    </row>
    <row r="378" spans="1:65" s="12" customFormat="1" ht="22.9" customHeight="1" x14ac:dyDescent="0.2">
      <c r="B378" s="137"/>
      <c r="D378" s="138" t="s">
        <v>69</v>
      </c>
      <c r="E378" s="147" t="s">
        <v>1174</v>
      </c>
      <c r="F378" s="147" t="s">
        <v>1175</v>
      </c>
      <c r="J378" s="148"/>
      <c r="L378" s="377"/>
      <c r="M378" s="378"/>
      <c r="N378" s="379"/>
      <c r="O378" s="379"/>
      <c r="P378" s="380"/>
      <c r="Q378" s="379"/>
      <c r="R378" s="380"/>
      <c r="S378" s="379"/>
      <c r="T378" s="381"/>
      <c r="U378" s="226"/>
      <c r="V378" s="226"/>
      <c r="W378" s="226"/>
      <c r="X378" s="226"/>
      <c r="Y378" s="226"/>
      <c r="Z378" s="226"/>
      <c r="AA378" s="226"/>
      <c r="AR378" s="138"/>
      <c r="AT378" s="145"/>
      <c r="AU378" s="145"/>
      <c r="AY378" s="138"/>
      <c r="BK378" s="146"/>
    </row>
    <row r="379" spans="1:65" s="2" customFormat="1" ht="24.2" customHeight="1" x14ac:dyDescent="0.2">
      <c r="A379" s="26"/>
      <c r="B379" s="149"/>
      <c r="C379" s="150" t="s">
        <v>1176</v>
      </c>
      <c r="D379" s="150" t="s">
        <v>162</v>
      </c>
      <c r="E379" s="151" t="s">
        <v>1177</v>
      </c>
      <c r="F379" s="152" t="s">
        <v>1178</v>
      </c>
      <c r="G379" s="153" t="s">
        <v>168</v>
      </c>
      <c r="H379" s="154">
        <v>1892.8209999999999</v>
      </c>
      <c r="I379" s="155"/>
      <c r="J379" s="155"/>
      <c r="K379" s="156"/>
      <c r="L379" s="230"/>
      <c r="M379" s="231"/>
      <c r="N379" s="232"/>
      <c r="O379" s="233"/>
      <c r="P379" s="233"/>
      <c r="Q379" s="233"/>
      <c r="R379" s="233"/>
      <c r="S379" s="233"/>
      <c r="T379" s="234"/>
      <c r="U379" s="225"/>
      <c r="V379" s="225"/>
      <c r="W379" s="225"/>
      <c r="X379" s="225"/>
      <c r="Y379" s="225"/>
      <c r="Z379" s="225"/>
      <c r="AA379" s="225"/>
      <c r="AB379" s="26"/>
      <c r="AC379" s="26"/>
      <c r="AD379" s="26"/>
      <c r="AE379" s="26"/>
      <c r="AR379" s="161"/>
      <c r="AT379" s="161"/>
      <c r="AU379" s="161"/>
      <c r="AY379" s="14"/>
      <c r="BE379" s="162"/>
      <c r="BF379" s="162"/>
      <c r="BG379" s="162"/>
      <c r="BH379" s="162"/>
      <c r="BI379" s="162"/>
      <c r="BJ379" s="14"/>
      <c r="BK379" s="162"/>
      <c r="BL379" s="14"/>
      <c r="BM379" s="161"/>
    </row>
    <row r="380" spans="1:65" s="2" customFormat="1" ht="16.5" customHeight="1" x14ac:dyDescent="0.2">
      <c r="A380" s="26"/>
      <c r="B380" s="149"/>
      <c r="C380" s="167" t="s">
        <v>752</v>
      </c>
      <c r="D380" s="167" t="s">
        <v>261</v>
      </c>
      <c r="E380" s="168" t="s">
        <v>1179</v>
      </c>
      <c r="F380" s="224" t="s">
        <v>1750</v>
      </c>
      <c r="G380" s="170" t="s">
        <v>168</v>
      </c>
      <c r="H380" s="171">
        <v>1949.606</v>
      </c>
      <c r="I380" s="172"/>
      <c r="J380" s="172"/>
      <c r="K380" s="173"/>
      <c r="L380" s="237"/>
      <c r="M380" s="370"/>
      <c r="N380" s="371"/>
      <c r="O380" s="233"/>
      <c r="P380" s="233"/>
      <c r="Q380" s="233"/>
      <c r="R380" s="233"/>
      <c r="S380" s="233"/>
      <c r="T380" s="234"/>
      <c r="U380" s="225"/>
      <c r="V380" s="225"/>
      <c r="W380" s="225"/>
      <c r="X380" s="225"/>
      <c r="Y380" s="225"/>
      <c r="Z380" s="225"/>
      <c r="AA380" s="225"/>
      <c r="AB380" s="26"/>
      <c r="AC380" s="26"/>
      <c r="AD380" s="26"/>
      <c r="AE380" s="26"/>
      <c r="AR380" s="161"/>
      <c r="AT380" s="161"/>
      <c r="AU380" s="161"/>
      <c r="AY380" s="14"/>
      <c r="BE380" s="162"/>
      <c r="BF380" s="162"/>
      <c r="BG380" s="162"/>
      <c r="BH380" s="162"/>
      <c r="BI380" s="162"/>
      <c r="BJ380" s="14"/>
      <c r="BK380" s="162"/>
      <c r="BL380" s="14"/>
      <c r="BM380" s="161"/>
    </row>
    <row r="381" spans="1:65" s="2" customFormat="1" ht="24.2" customHeight="1" x14ac:dyDescent="0.2">
      <c r="A381" s="26"/>
      <c r="B381" s="149"/>
      <c r="C381" s="150" t="s">
        <v>1180</v>
      </c>
      <c r="D381" s="150" t="s">
        <v>162</v>
      </c>
      <c r="E381" s="151" t="s">
        <v>1181</v>
      </c>
      <c r="F381" s="152" t="s">
        <v>1182</v>
      </c>
      <c r="G381" s="153" t="s">
        <v>304</v>
      </c>
      <c r="H381" s="154"/>
      <c r="I381" s="155">
        <v>2.2999999999999998</v>
      </c>
      <c r="J381" s="155"/>
      <c r="K381" s="156"/>
      <c r="L381" s="27"/>
      <c r="M381" s="157"/>
      <c r="N381" s="158"/>
      <c r="O381" s="159"/>
      <c r="P381" s="159"/>
      <c r="Q381" s="159"/>
      <c r="R381" s="159"/>
      <c r="S381" s="159"/>
      <c r="T381" s="160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R381" s="161"/>
      <c r="AT381" s="161"/>
      <c r="AU381" s="161"/>
      <c r="AY381" s="14"/>
      <c r="BE381" s="162"/>
      <c r="BF381" s="162"/>
      <c r="BG381" s="162"/>
      <c r="BH381" s="162"/>
      <c r="BI381" s="162"/>
      <c r="BJ381" s="14"/>
      <c r="BK381" s="162"/>
      <c r="BL381" s="14"/>
      <c r="BM381" s="161"/>
    </row>
    <row r="382" spans="1:65" s="12" customFormat="1" ht="22.9" customHeight="1" x14ac:dyDescent="0.2">
      <c r="B382" s="137"/>
      <c r="D382" s="138" t="s">
        <v>69</v>
      </c>
      <c r="E382" s="147" t="s">
        <v>1183</v>
      </c>
      <c r="F382" s="147" t="s">
        <v>1184</v>
      </c>
      <c r="J382" s="148"/>
      <c r="L382" s="137"/>
      <c r="M382" s="141"/>
      <c r="N382" s="142"/>
      <c r="O382" s="142"/>
      <c r="P382" s="143"/>
      <c r="Q382" s="142"/>
      <c r="R382" s="143"/>
      <c r="S382" s="142"/>
      <c r="T382" s="144"/>
      <c r="AR382" s="138"/>
      <c r="AT382" s="145"/>
      <c r="AU382" s="145"/>
      <c r="AY382" s="138"/>
      <c r="BK382" s="146"/>
    </row>
    <row r="383" spans="1:65" s="2" customFormat="1" ht="24.2" customHeight="1" x14ac:dyDescent="0.2">
      <c r="A383" s="26"/>
      <c r="B383" s="149"/>
      <c r="C383" s="150" t="s">
        <v>756</v>
      </c>
      <c r="D383" s="150" t="s">
        <v>162</v>
      </c>
      <c r="E383" s="151" t="s">
        <v>1185</v>
      </c>
      <c r="F383" s="152" t="s">
        <v>1186</v>
      </c>
      <c r="G383" s="153" t="s">
        <v>168</v>
      </c>
      <c r="H383" s="154">
        <v>8955.3819999999996</v>
      </c>
      <c r="I383" s="155"/>
      <c r="J383" s="155"/>
      <c r="K383" s="156"/>
      <c r="L383" s="27"/>
      <c r="M383" s="157"/>
      <c r="N383" s="158"/>
      <c r="O383" s="159"/>
      <c r="P383" s="159"/>
      <c r="Q383" s="159"/>
      <c r="R383" s="159"/>
      <c r="S383" s="159"/>
      <c r="T383" s="160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R383" s="161"/>
      <c r="AT383" s="161"/>
      <c r="AU383" s="161"/>
      <c r="AY383" s="14"/>
      <c r="BE383" s="162"/>
      <c r="BF383" s="162"/>
      <c r="BG383" s="162"/>
      <c r="BH383" s="162"/>
      <c r="BI383" s="162"/>
      <c r="BJ383" s="14"/>
      <c r="BK383" s="162"/>
      <c r="BL383" s="14"/>
      <c r="BM383" s="161"/>
    </row>
    <row r="384" spans="1:65" s="2" customFormat="1" ht="37.9" customHeight="1" x14ac:dyDescent="0.2">
      <c r="A384" s="26"/>
      <c r="B384" s="149"/>
      <c r="C384" s="150" t="s">
        <v>1187</v>
      </c>
      <c r="D384" s="150" t="s">
        <v>162</v>
      </c>
      <c r="E384" s="151" t="s">
        <v>1188</v>
      </c>
      <c r="F384" s="152" t="s">
        <v>1189</v>
      </c>
      <c r="G384" s="153" t="s">
        <v>168</v>
      </c>
      <c r="H384" s="154">
        <v>8864.5030000000006</v>
      </c>
      <c r="I384" s="155"/>
      <c r="J384" s="155"/>
      <c r="K384" s="156"/>
      <c r="L384" s="27"/>
      <c r="M384" s="157"/>
      <c r="N384" s="158"/>
      <c r="O384" s="159"/>
      <c r="P384" s="159"/>
      <c r="Q384" s="159"/>
      <c r="R384" s="159"/>
      <c r="S384" s="159"/>
      <c r="T384" s="160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R384" s="161"/>
      <c r="AT384" s="161"/>
      <c r="AU384" s="161"/>
      <c r="AY384" s="14"/>
      <c r="BE384" s="162"/>
      <c r="BF384" s="162"/>
      <c r="BG384" s="162"/>
      <c r="BH384" s="162"/>
      <c r="BI384" s="162"/>
      <c r="BJ384" s="14"/>
      <c r="BK384" s="162"/>
      <c r="BL384" s="14"/>
      <c r="BM384" s="161"/>
    </row>
    <row r="385" spans="1:65" s="2" customFormat="1" ht="37.9" customHeight="1" x14ac:dyDescent="0.2">
      <c r="A385" s="26"/>
      <c r="B385" s="149"/>
      <c r="C385" s="150" t="s">
        <v>758</v>
      </c>
      <c r="D385" s="150" t="s">
        <v>162</v>
      </c>
      <c r="E385" s="151" t="s">
        <v>1190</v>
      </c>
      <c r="F385" s="152" t="s">
        <v>1191</v>
      </c>
      <c r="G385" s="153" t="s">
        <v>168</v>
      </c>
      <c r="H385" s="154">
        <v>90.879000000000005</v>
      </c>
      <c r="I385" s="155"/>
      <c r="J385" s="155"/>
      <c r="K385" s="156"/>
      <c r="L385" s="27"/>
      <c r="M385" s="157"/>
      <c r="N385" s="158"/>
      <c r="O385" s="159"/>
      <c r="P385" s="159"/>
      <c r="Q385" s="159"/>
      <c r="R385" s="159"/>
      <c r="S385" s="159"/>
      <c r="T385" s="160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R385" s="161"/>
      <c r="AT385" s="161"/>
      <c r="AU385" s="161"/>
      <c r="AY385" s="14"/>
      <c r="BE385" s="162"/>
      <c r="BF385" s="162"/>
      <c r="BG385" s="162"/>
      <c r="BH385" s="162"/>
      <c r="BI385" s="162"/>
      <c r="BJ385" s="14"/>
      <c r="BK385" s="162"/>
      <c r="BL385" s="14"/>
      <c r="BM385" s="161"/>
    </row>
    <row r="386" spans="1:65" s="12" customFormat="1" ht="10.5" customHeight="1" x14ac:dyDescent="0.2">
      <c r="B386" s="500"/>
      <c r="C386" s="501"/>
      <c r="D386" s="502"/>
      <c r="E386" s="525"/>
      <c r="F386" s="525"/>
      <c r="G386" s="501"/>
      <c r="H386" s="501"/>
      <c r="I386" s="501"/>
      <c r="J386" s="504"/>
      <c r="L386" s="137"/>
      <c r="M386" s="141"/>
      <c r="N386" s="142"/>
      <c r="O386" s="142"/>
      <c r="P386" s="143"/>
      <c r="Q386" s="142"/>
      <c r="R386" s="143"/>
      <c r="S386" s="142"/>
      <c r="T386" s="144"/>
      <c r="AR386" s="138"/>
      <c r="AT386" s="145"/>
      <c r="AU386" s="145"/>
      <c r="AY386" s="138"/>
      <c r="BK386" s="146"/>
    </row>
    <row r="387" spans="1:65" s="12" customFormat="1" ht="10.5" customHeight="1" x14ac:dyDescent="0.2">
      <c r="B387" s="500"/>
      <c r="C387" s="501"/>
      <c r="D387" s="502"/>
      <c r="E387" s="503" t="s">
        <v>3338</v>
      </c>
      <c r="F387" s="503" t="s">
        <v>3339</v>
      </c>
      <c r="G387" s="501"/>
      <c r="H387" s="501"/>
      <c r="I387" s="501"/>
      <c r="J387" s="504"/>
      <c r="L387" s="137"/>
      <c r="M387" s="141"/>
      <c r="N387" s="142"/>
      <c r="O387" s="142"/>
      <c r="P387" s="143"/>
      <c r="Q387" s="142"/>
      <c r="R387" s="143"/>
      <c r="S387" s="142"/>
      <c r="T387" s="144"/>
      <c r="AR387" s="138"/>
      <c r="AT387" s="145"/>
      <c r="AU387" s="145"/>
      <c r="AY387" s="138"/>
      <c r="BK387" s="146"/>
    </row>
    <row r="388" spans="1:65" s="2" customFormat="1" ht="25.5" customHeight="1" x14ac:dyDescent="0.2">
      <c r="A388" s="26"/>
      <c r="B388" s="457"/>
      <c r="C388" s="505" t="s">
        <v>1193</v>
      </c>
      <c r="D388" s="505" t="s">
        <v>162</v>
      </c>
      <c r="E388" s="506" t="s">
        <v>3340</v>
      </c>
      <c r="F388" s="473" t="s">
        <v>3341</v>
      </c>
      <c r="G388" s="458" t="s">
        <v>421</v>
      </c>
      <c r="H388" s="459">
        <v>6</v>
      </c>
      <c r="I388" s="460"/>
      <c r="J388" s="460"/>
      <c r="K388" s="156"/>
      <c r="L388" s="27"/>
      <c r="M388" s="163"/>
      <c r="N388" s="164"/>
      <c r="O388" s="165"/>
      <c r="P388" s="165"/>
      <c r="Q388" s="165"/>
      <c r="R388" s="165"/>
      <c r="S388" s="165"/>
      <c r="T388" s="16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R388" s="161"/>
      <c r="AT388" s="161"/>
      <c r="AU388" s="161"/>
      <c r="AY388" s="14"/>
      <c r="BE388" s="162"/>
      <c r="BF388" s="162"/>
      <c r="BG388" s="162"/>
      <c r="BH388" s="162"/>
      <c r="BI388" s="162"/>
      <c r="BJ388" s="14"/>
      <c r="BK388" s="162"/>
      <c r="BL388" s="14"/>
      <c r="BM388" s="161"/>
    </row>
    <row r="389" spans="1:65" s="184" customFormat="1" ht="50.25" customHeight="1" x14ac:dyDescent="0.2">
      <c r="A389" s="476"/>
      <c r="B389" s="457"/>
      <c r="C389" s="507">
        <v>214</v>
      </c>
      <c r="D389" s="507" t="s">
        <v>261</v>
      </c>
      <c r="E389" s="508" t="s">
        <v>3342</v>
      </c>
      <c r="F389" s="509" t="s">
        <v>3343</v>
      </c>
      <c r="G389" s="510" t="s">
        <v>266</v>
      </c>
      <c r="H389" s="493">
        <v>1</v>
      </c>
      <c r="I389" s="511"/>
      <c r="J389" s="494"/>
      <c r="K389" s="192"/>
      <c r="L389" s="187"/>
      <c r="M389" s="163"/>
      <c r="N389" s="164"/>
      <c r="O389" s="165"/>
      <c r="P389" s="165"/>
      <c r="Q389" s="165"/>
      <c r="R389" s="165"/>
      <c r="S389" s="165"/>
      <c r="T389" s="166"/>
      <c r="U389" s="476"/>
      <c r="V389" s="476"/>
      <c r="W389" s="476"/>
      <c r="X389" s="476"/>
      <c r="Y389" s="476"/>
      <c r="Z389" s="476"/>
      <c r="AA389" s="476"/>
      <c r="AB389" s="476"/>
      <c r="AC389" s="476"/>
      <c r="AD389" s="476"/>
      <c r="AE389" s="476"/>
      <c r="AR389" s="197"/>
      <c r="AT389" s="197"/>
      <c r="AU389" s="197"/>
      <c r="AY389" s="185"/>
      <c r="BE389" s="198"/>
      <c r="BF389" s="198"/>
      <c r="BG389" s="198"/>
      <c r="BH389" s="198"/>
      <c r="BI389" s="198"/>
      <c r="BJ389" s="185"/>
      <c r="BK389" s="198"/>
      <c r="BL389" s="185"/>
      <c r="BM389" s="197"/>
    </row>
    <row r="390" spans="1:65" s="184" customFormat="1" ht="25.5" customHeight="1" x14ac:dyDescent="0.2">
      <c r="A390" s="476"/>
      <c r="B390" s="457"/>
      <c r="C390" s="505">
        <v>215</v>
      </c>
      <c r="D390" s="512" t="s">
        <v>162</v>
      </c>
      <c r="E390" s="469" t="s">
        <v>3345</v>
      </c>
      <c r="F390" s="461" t="s">
        <v>3346</v>
      </c>
      <c r="G390" s="472" t="s">
        <v>421</v>
      </c>
      <c r="H390" s="459">
        <v>5.4</v>
      </c>
      <c r="I390" s="460"/>
      <c r="J390" s="460"/>
      <c r="K390" s="192"/>
      <c r="L390" s="187"/>
      <c r="M390" s="163"/>
      <c r="N390" s="164"/>
      <c r="O390" s="165"/>
      <c r="P390" s="165"/>
      <c r="Q390" s="165"/>
      <c r="R390" s="165"/>
      <c r="S390" s="165"/>
      <c r="T390" s="166"/>
      <c r="U390" s="476"/>
      <c r="V390" s="476"/>
      <c r="W390" s="476"/>
      <c r="X390" s="476"/>
      <c r="Y390" s="476"/>
      <c r="Z390" s="476"/>
      <c r="AA390" s="476"/>
      <c r="AB390" s="476"/>
      <c r="AC390" s="476"/>
      <c r="AD390" s="476"/>
      <c r="AE390" s="476"/>
      <c r="AR390" s="197"/>
      <c r="AT390" s="197"/>
      <c r="AU390" s="197"/>
      <c r="AY390" s="185"/>
      <c r="BE390" s="198"/>
      <c r="BF390" s="198"/>
      <c r="BG390" s="198"/>
      <c r="BH390" s="198"/>
      <c r="BI390" s="198"/>
      <c r="BJ390" s="185"/>
      <c r="BK390" s="198"/>
      <c r="BL390" s="185"/>
      <c r="BM390" s="197"/>
    </row>
    <row r="391" spans="1:65" s="184" customFormat="1" ht="40.5" customHeight="1" x14ac:dyDescent="0.2">
      <c r="A391" s="498"/>
      <c r="B391" s="457"/>
      <c r="C391" s="507">
        <v>214</v>
      </c>
      <c r="D391" s="507" t="s">
        <v>261</v>
      </c>
      <c r="E391" s="491" t="s">
        <v>3347</v>
      </c>
      <c r="F391" s="471" t="s">
        <v>3348</v>
      </c>
      <c r="G391" s="510" t="s">
        <v>266</v>
      </c>
      <c r="H391" s="493">
        <v>1</v>
      </c>
      <c r="I391" s="513"/>
      <c r="J391" s="513"/>
      <c r="K391" s="192"/>
      <c r="L391" s="187"/>
      <c r="M391" s="163"/>
      <c r="N391" s="164"/>
      <c r="O391" s="165"/>
      <c r="P391" s="165"/>
      <c r="Q391" s="165"/>
      <c r="R391" s="165"/>
      <c r="S391" s="165"/>
      <c r="T391" s="166"/>
      <c r="U391" s="498"/>
      <c r="V391" s="498"/>
      <c r="W391" s="498"/>
      <c r="X391" s="498"/>
      <c r="Y391" s="498"/>
      <c r="Z391" s="498"/>
      <c r="AA391" s="498"/>
      <c r="AB391" s="498"/>
      <c r="AC391" s="498"/>
      <c r="AD391" s="498"/>
      <c r="AE391" s="498"/>
      <c r="AR391" s="197"/>
      <c r="AT391" s="197"/>
      <c r="AU391" s="197"/>
      <c r="AY391" s="185"/>
      <c r="BE391" s="198"/>
      <c r="BF391" s="198"/>
      <c r="BG391" s="198"/>
      <c r="BH391" s="198"/>
      <c r="BI391" s="198"/>
      <c r="BJ391" s="185"/>
      <c r="BK391" s="198"/>
      <c r="BL391" s="185"/>
      <c r="BM391" s="197"/>
    </row>
    <row r="392" spans="1:65" s="184" customFormat="1" ht="25.5" customHeight="1" x14ac:dyDescent="0.2">
      <c r="A392" s="498"/>
      <c r="B392" s="457"/>
      <c r="C392" s="505">
        <v>216</v>
      </c>
      <c r="D392" s="512" t="s">
        <v>162</v>
      </c>
      <c r="E392" s="469" t="s">
        <v>3349</v>
      </c>
      <c r="F392" s="461" t="s">
        <v>3350</v>
      </c>
      <c r="G392" s="472" t="s">
        <v>421</v>
      </c>
      <c r="H392" s="459">
        <v>16.71</v>
      </c>
      <c r="I392" s="460"/>
      <c r="J392" s="460"/>
      <c r="K392" s="192"/>
      <c r="L392" s="187"/>
      <c r="M392" s="163"/>
      <c r="N392" s="164"/>
      <c r="O392" s="165"/>
      <c r="P392" s="165"/>
      <c r="Q392" s="165"/>
      <c r="R392" s="165"/>
      <c r="S392" s="165"/>
      <c r="T392" s="166"/>
      <c r="U392" s="498"/>
      <c r="V392" s="498"/>
      <c r="W392" s="498"/>
      <c r="X392" s="498"/>
      <c r="Y392" s="498"/>
      <c r="Z392" s="498"/>
      <c r="AA392" s="498"/>
      <c r="AB392" s="498"/>
      <c r="AC392" s="498"/>
      <c r="AD392" s="498"/>
      <c r="AE392" s="498"/>
      <c r="AR392" s="197"/>
      <c r="AT392" s="197"/>
      <c r="AU392" s="197"/>
      <c r="AY392" s="185"/>
      <c r="BE392" s="198"/>
      <c r="BF392" s="198"/>
      <c r="BG392" s="198"/>
      <c r="BH392" s="198"/>
      <c r="BI392" s="198"/>
      <c r="BJ392" s="185"/>
      <c r="BK392" s="198"/>
      <c r="BL392" s="185"/>
      <c r="BM392" s="197"/>
    </row>
    <row r="393" spans="1:65" s="184" customFormat="1" ht="52.5" customHeight="1" x14ac:dyDescent="0.2">
      <c r="A393" s="498"/>
      <c r="B393" s="457"/>
      <c r="C393" s="507">
        <v>217</v>
      </c>
      <c r="D393" s="507" t="s">
        <v>261</v>
      </c>
      <c r="E393" s="491" t="s">
        <v>3351</v>
      </c>
      <c r="F393" s="471" t="s">
        <v>3352</v>
      </c>
      <c r="G393" s="510" t="s">
        <v>266</v>
      </c>
      <c r="H393" s="493">
        <v>3</v>
      </c>
      <c r="I393" s="493"/>
      <c r="J393" s="493"/>
      <c r="K393" s="192"/>
      <c r="L393" s="187"/>
      <c r="M393" s="163"/>
      <c r="N393" s="164"/>
      <c r="O393" s="165"/>
      <c r="P393" s="165"/>
      <c r="Q393" s="165"/>
      <c r="R393" s="165"/>
      <c r="S393" s="165"/>
      <c r="T393" s="166"/>
      <c r="U393" s="498"/>
      <c r="V393" s="498"/>
      <c r="W393" s="498"/>
      <c r="X393" s="498"/>
      <c r="Y393" s="498"/>
      <c r="Z393" s="498"/>
      <c r="AA393" s="498"/>
      <c r="AB393" s="498"/>
      <c r="AC393" s="498"/>
      <c r="AD393" s="498"/>
      <c r="AE393" s="498"/>
      <c r="AR393" s="197"/>
      <c r="AT393" s="197"/>
      <c r="AU393" s="197"/>
      <c r="AY393" s="185"/>
      <c r="BE393" s="198"/>
      <c r="BF393" s="198"/>
      <c r="BG393" s="198"/>
      <c r="BH393" s="198"/>
      <c r="BI393" s="198"/>
      <c r="BJ393" s="185"/>
      <c r="BK393" s="198"/>
      <c r="BL393" s="185"/>
      <c r="BM393" s="197"/>
    </row>
    <row r="394" spans="1:65" s="184" customFormat="1" ht="24" customHeight="1" x14ac:dyDescent="0.2">
      <c r="A394" s="498"/>
      <c r="B394" s="457"/>
      <c r="C394" s="505">
        <v>218</v>
      </c>
      <c r="D394" s="512" t="s">
        <v>162</v>
      </c>
      <c r="E394" s="469" t="s">
        <v>3353</v>
      </c>
      <c r="F394" s="461" t="s">
        <v>3354</v>
      </c>
      <c r="G394" s="472" t="s">
        <v>421</v>
      </c>
      <c r="H394" s="459">
        <v>13.11</v>
      </c>
      <c r="I394" s="460"/>
      <c r="J394" s="460"/>
      <c r="K394" s="192"/>
      <c r="L394" s="187"/>
      <c r="M394" s="163"/>
      <c r="N394" s="164"/>
      <c r="O394" s="165"/>
      <c r="P394" s="165"/>
      <c r="Q394" s="165"/>
      <c r="R394" s="165"/>
      <c r="S394" s="165"/>
      <c r="T394" s="166"/>
      <c r="U394" s="498"/>
      <c r="V394" s="498"/>
      <c r="W394" s="498"/>
      <c r="X394" s="498"/>
      <c r="Y394" s="498"/>
      <c r="Z394" s="498"/>
      <c r="AA394" s="498"/>
      <c r="AB394" s="498"/>
      <c r="AC394" s="498"/>
      <c r="AD394" s="498"/>
      <c r="AE394" s="498"/>
      <c r="AR394" s="197"/>
      <c r="AT394" s="197"/>
      <c r="AU394" s="197"/>
      <c r="AY394" s="185"/>
      <c r="BE394" s="198"/>
      <c r="BF394" s="198"/>
      <c r="BG394" s="198"/>
      <c r="BH394" s="198"/>
      <c r="BI394" s="198"/>
      <c r="BJ394" s="185"/>
      <c r="BK394" s="198"/>
      <c r="BL394" s="185"/>
      <c r="BM394" s="197"/>
    </row>
    <row r="395" spans="1:65" s="184" customFormat="1" ht="41.25" customHeight="1" x14ac:dyDescent="0.2">
      <c r="A395" s="476"/>
      <c r="B395" s="457"/>
      <c r="C395" s="507">
        <v>217</v>
      </c>
      <c r="D395" s="507" t="s">
        <v>261</v>
      </c>
      <c r="E395" s="491" t="s">
        <v>3355</v>
      </c>
      <c r="F395" s="471" t="s">
        <v>3356</v>
      </c>
      <c r="G395" s="510" t="s">
        <v>266</v>
      </c>
      <c r="H395" s="514">
        <v>3</v>
      </c>
      <c r="I395" s="515"/>
      <c r="J395" s="515"/>
      <c r="K395" s="192"/>
      <c r="L395" s="187"/>
      <c r="M395" s="163"/>
      <c r="N395" s="164"/>
      <c r="O395" s="165"/>
      <c r="P395" s="165"/>
      <c r="Q395" s="165"/>
      <c r="R395" s="165"/>
      <c r="S395" s="165"/>
      <c r="T395" s="166"/>
      <c r="U395" s="476"/>
      <c r="V395" s="476"/>
      <c r="W395" s="476"/>
      <c r="X395" s="476"/>
      <c r="Y395" s="476"/>
      <c r="Z395" s="476"/>
      <c r="AA395" s="476"/>
      <c r="AB395" s="476"/>
      <c r="AC395" s="476"/>
      <c r="AD395" s="476"/>
      <c r="AE395" s="476"/>
      <c r="AR395" s="197"/>
      <c r="AT395" s="197"/>
      <c r="AU395" s="197"/>
      <c r="AY395" s="185"/>
      <c r="BE395" s="198"/>
      <c r="BF395" s="198"/>
      <c r="BG395" s="198"/>
      <c r="BH395" s="198"/>
      <c r="BI395" s="198"/>
      <c r="BJ395" s="185"/>
      <c r="BK395" s="198"/>
      <c r="BL395" s="185"/>
      <c r="BM395" s="197"/>
    </row>
    <row r="396" spans="1:65" s="184" customFormat="1" ht="28.5" customHeight="1" x14ac:dyDescent="0.2">
      <c r="A396" s="476"/>
      <c r="B396" s="457"/>
      <c r="C396" s="517"/>
      <c r="D396" s="517" t="s">
        <v>162</v>
      </c>
      <c r="E396" s="518" t="s">
        <v>385</v>
      </c>
      <c r="F396" s="519" t="s">
        <v>386</v>
      </c>
      <c r="G396" s="520" t="s">
        <v>304</v>
      </c>
      <c r="H396" s="521"/>
      <c r="I396" s="522">
        <v>0.8</v>
      </c>
      <c r="J396" s="522"/>
      <c r="K396" s="192"/>
      <c r="L396" s="187"/>
      <c r="M396" s="193"/>
      <c r="N396" s="194"/>
      <c r="O396" s="195"/>
      <c r="P396" s="195"/>
      <c r="Q396" s="195"/>
      <c r="R396" s="195"/>
      <c r="S396" s="195"/>
      <c r="T396" s="196"/>
      <c r="U396" s="476"/>
      <c r="V396" s="476"/>
      <c r="W396" s="476"/>
      <c r="X396" s="476"/>
      <c r="Y396" s="476"/>
      <c r="Z396" s="476"/>
      <c r="AA396" s="476"/>
      <c r="AB396" s="476"/>
      <c r="AC396" s="476"/>
      <c r="AD396" s="476"/>
      <c r="AE396" s="476"/>
      <c r="AR396" s="197"/>
      <c r="AT396" s="197"/>
      <c r="AU396" s="197"/>
      <c r="AY396" s="185"/>
      <c r="BE396" s="198"/>
      <c r="BF396" s="198"/>
      <c r="BG396" s="198"/>
      <c r="BH396" s="198"/>
      <c r="BI396" s="198"/>
      <c r="BJ396" s="185"/>
      <c r="BK396" s="198"/>
      <c r="BL396" s="185"/>
      <c r="BM396" s="197"/>
    </row>
    <row r="397" spans="1:65" x14ac:dyDescent="0.2">
      <c r="B397" s="523"/>
      <c r="C397" s="523"/>
      <c r="D397" s="523"/>
      <c r="E397" s="523"/>
      <c r="F397" s="523"/>
      <c r="G397" s="523"/>
      <c r="H397" s="523"/>
      <c r="I397" s="523"/>
      <c r="J397" s="523"/>
    </row>
    <row r="398" spans="1:65" x14ac:dyDescent="0.2">
      <c r="B398" s="516"/>
      <c r="C398" s="516"/>
      <c r="D398" s="516"/>
      <c r="E398" s="516"/>
      <c r="F398" s="516"/>
      <c r="G398" s="516"/>
      <c r="H398" s="516"/>
      <c r="I398" s="516"/>
      <c r="J398" s="516"/>
    </row>
  </sheetData>
  <autoFilter ref="C147:K388"/>
  <mergeCells count="18">
    <mergeCell ref="E91:H91"/>
    <mergeCell ref="E7:H7"/>
    <mergeCell ref="E11:H11"/>
    <mergeCell ref="E9:H9"/>
    <mergeCell ref="E13:H13"/>
    <mergeCell ref="E22:H22"/>
    <mergeCell ref="L2:V2"/>
    <mergeCell ref="E31:H31"/>
    <mergeCell ref="E85:H85"/>
    <mergeCell ref="E89:H89"/>
    <mergeCell ref="E87:H87"/>
    <mergeCell ref="Y256:AC256"/>
    <mergeCell ref="V172:Z172"/>
    <mergeCell ref="V173:Z173"/>
    <mergeCell ref="E134:H134"/>
    <mergeCell ref="E138:H138"/>
    <mergeCell ref="E136:H136"/>
    <mergeCell ref="E140:H140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29</vt:i4>
      </vt:variant>
      <vt:variant>
        <vt:lpstr>Pomenované rozsahy</vt:lpstr>
      </vt:variant>
      <vt:variant>
        <vt:i4>54</vt:i4>
      </vt:variant>
    </vt:vector>
  </HeadingPairs>
  <TitlesOfParts>
    <vt:vector size="83" baseType="lpstr">
      <vt:lpstr>Rekapitulácia stavby</vt:lpstr>
      <vt:lpstr>Rekapitulácia SO 01 Rek. A a B</vt:lpstr>
      <vt:lpstr>01.1.1 - Zateplenie obvod...</vt:lpstr>
      <vt:lpstr>01.1.2 - Zateplenie streš...</vt:lpstr>
      <vt:lpstr>01.1.3 - Výmena otvorovýc...</vt:lpstr>
      <vt:lpstr>01.1.6 - Vykurovanie</vt:lpstr>
      <vt:lpstr>01.1.8 - Elektroinštaláci...</vt:lpstr>
      <vt:lpstr>01.1.9 - Vsak VS1</vt:lpstr>
      <vt:lpstr>01.2.1 - Stavebná časť a ...</vt:lpstr>
      <vt:lpstr>01.2.4 - Zdravotechnika</vt:lpstr>
      <vt:lpstr>01.2.5 - Vzduchotechnika</vt:lpstr>
      <vt:lpstr>01.2.7a - Elektrická poži...</vt:lpstr>
      <vt:lpstr>01.2.7b - Hlasová signali...</vt:lpstr>
      <vt:lpstr>01.2.7c - Štrukt.kabeláž</vt:lpstr>
      <vt:lpstr>01.2.7d - Kamerový systém...</vt:lpstr>
      <vt:lpstr>Rekapitulácia SO 02 Príst. B</vt:lpstr>
      <vt:lpstr>02.01 - Architektúra, sta...</vt:lpstr>
      <vt:lpstr>02.02 - Zdravotechnika</vt:lpstr>
      <vt:lpstr>02.03 - Vzduchotechnika</vt:lpstr>
      <vt:lpstr>02.04 - Vykurovanie</vt:lpstr>
      <vt:lpstr>02.05a - Elektrická požia...</vt:lpstr>
      <vt:lpstr>02.05b - Hlasová signaliz...</vt:lpstr>
      <vt:lpstr>02.05c Štrukt.kabeláž</vt:lpstr>
      <vt:lpstr>02.05d - Kamerový systém ...</vt:lpstr>
      <vt:lpstr>02.06 - Výťah</vt:lpstr>
      <vt:lpstr>02.07 - Elektroinštalácia...</vt:lpstr>
      <vt:lpstr>02.08 - Vsak VS2</vt:lpstr>
      <vt:lpstr>Zoznam figúr-Rek.ubytovne</vt:lpstr>
      <vt:lpstr>Zoznam figúr-Prístavba objektu </vt:lpstr>
      <vt:lpstr>'01.1.1 - Zateplenie obvod...'!Názvy_tlače</vt:lpstr>
      <vt:lpstr>'01.1.2 - Zateplenie streš...'!Názvy_tlače</vt:lpstr>
      <vt:lpstr>'01.1.3 - Výmena otvorovýc...'!Názvy_tlače</vt:lpstr>
      <vt:lpstr>'01.1.6 - Vykurovanie'!Názvy_tlače</vt:lpstr>
      <vt:lpstr>'01.1.8 - Elektroinštaláci...'!Názvy_tlače</vt:lpstr>
      <vt:lpstr>'01.1.9 - Vsak VS1'!Názvy_tlače</vt:lpstr>
      <vt:lpstr>'01.2.1 - Stavebná časť a ...'!Názvy_tlače</vt:lpstr>
      <vt:lpstr>'01.2.4 - Zdravotechnika'!Názvy_tlače</vt:lpstr>
      <vt:lpstr>'01.2.5 - Vzduchotechnika'!Názvy_tlače</vt:lpstr>
      <vt:lpstr>'01.2.7a - Elektrická poži...'!Názvy_tlače</vt:lpstr>
      <vt:lpstr>'01.2.7b - Hlasová signali...'!Názvy_tlače</vt:lpstr>
      <vt:lpstr>'01.2.7d - Kamerový systém...'!Názvy_tlače</vt:lpstr>
      <vt:lpstr>'02.01 - Architektúra, sta...'!Názvy_tlače</vt:lpstr>
      <vt:lpstr>'02.02 - Zdravotechnika'!Názvy_tlače</vt:lpstr>
      <vt:lpstr>'02.03 - Vzduchotechnika'!Názvy_tlače</vt:lpstr>
      <vt:lpstr>'02.04 - Vykurovanie'!Názvy_tlače</vt:lpstr>
      <vt:lpstr>'02.05a - Elektrická požia...'!Názvy_tlače</vt:lpstr>
      <vt:lpstr>'02.05b - Hlasová signaliz...'!Názvy_tlače</vt:lpstr>
      <vt:lpstr>'02.05d - Kamerový systém ...'!Názvy_tlače</vt:lpstr>
      <vt:lpstr>'02.06 - Výťah'!Názvy_tlače</vt:lpstr>
      <vt:lpstr>'02.07 - Elektroinštalácia...'!Názvy_tlače</vt:lpstr>
      <vt:lpstr>'02.08 - Vsak VS2'!Názvy_tlače</vt:lpstr>
      <vt:lpstr>'Rekapitulácia SO 01 Rek. A a B'!Názvy_tlače</vt:lpstr>
      <vt:lpstr>'Rekapitulácia SO 02 Príst. B'!Názvy_tlače</vt:lpstr>
      <vt:lpstr>'Rekapitulácia stavby'!Názvy_tlače</vt:lpstr>
      <vt:lpstr>'Zoznam figúr-Prístavba objektu '!Názvy_tlače</vt:lpstr>
      <vt:lpstr>'Zoznam figúr-Rek.ubytovne'!Názvy_tlače</vt:lpstr>
      <vt:lpstr>'01.1.1 - Zateplenie obvod...'!Oblasť_tlače</vt:lpstr>
      <vt:lpstr>'01.1.2 - Zateplenie streš...'!Oblasť_tlače</vt:lpstr>
      <vt:lpstr>'01.1.3 - Výmena otvorovýc...'!Oblasť_tlače</vt:lpstr>
      <vt:lpstr>'01.1.6 - Vykurovanie'!Oblasť_tlače</vt:lpstr>
      <vt:lpstr>'01.1.8 - Elektroinštaláci...'!Oblasť_tlače</vt:lpstr>
      <vt:lpstr>'01.1.9 - Vsak VS1'!Oblasť_tlače</vt:lpstr>
      <vt:lpstr>'01.2.1 - Stavebná časť a ...'!Oblasť_tlače</vt:lpstr>
      <vt:lpstr>'01.2.4 - Zdravotechnika'!Oblasť_tlače</vt:lpstr>
      <vt:lpstr>'01.2.5 - Vzduchotechnika'!Oblasť_tlače</vt:lpstr>
      <vt:lpstr>'01.2.7a - Elektrická poži...'!Oblasť_tlače</vt:lpstr>
      <vt:lpstr>'01.2.7b - Hlasová signali...'!Oblasť_tlače</vt:lpstr>
      <vt:lpstr>'01.2.7d - Kamerový systém...'!Oblasť_tlače</vt:lpstr>
      <vt:lpstr>'02.01 - Architektúra, sta...'!Oblasť_tlače</vt:lpstr>
      <vt:lpstr>'02.02 - Zdravotechnika'!Oblasť_tlače</vt:lpstr>
      <vt:lpstr>'02.03 - Vzduchotechnika'!Oblasť_tlače</vt:lpstr>
      <vt:lpstr>'02.04 - Vykurovanie'!Oblasť_tlače</vt:lpstr>
      <vt:lpstr>'02.05a - Elektrická požia...'!Oblasť_tlače</vt:lpstr>
      <vt:lpstr>'02.05b - Hlasová signaliz...'!Oblasť_tlače</vt:lpstr>
      <vt:lpstr>'02.05d - Kamerový systém ...'!Oblasť_tlače</vt:lpstr>
      <vt:lpstr>'02.06 - Výťah'!Oblasť_tlače</vt:lpstr>
      <vt:lpstr>'02.07 - Elektroinštalácia...'!Oblasť_tlače</vt:lpstr>
      <vt:lpstr>'02.08 - Vsak VS2'!Oblasť_tlače</vt:lpstr>
      <vt:lpstr>'Rekapitulácia SO 01 Rek. A a B'!Oblasť_tlače</vt:lpstr>
      <vt:lpstr>'Rekapitulácia SO 02 Príst. B'!Oblasť_tlače</vt:lpstr>
      <vt:lpstr>'Rekapitulácia stavby'!Oblasť_tlače</vt:lpstr>
      <vt:lpstr>'Zoznam figúr-Prístavba objektu '!Oblasť_tlače</vt:lpstr>
      <vt:lpstr>'Zoznam figúr-Rek.ubytovne'!Oblasť_tlače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Holek</dc:creator>
  <cp:lastModifiedBy>Peter Kohút</cp:lastModifiedBy>
  <cp:lastPrinted>2023-12-04T08:42:10Z</cp:lastPrinted>
  <dcterms:created xsi:type="dcterms:W3CDTF">2023-05-29T09:04:44Z</dcterms:created>
  <dcterms:modified xsi:type="dcterms:W3CDTF">2025-01-08T08:36:28Z</dcterms:modified>
</cp:coreProperties>
</file>