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bazylakova_bratislava_sk/Documents/Pracovná plocha/VO/Nadlimitné zákazky/Polygrafické služby INBA 2024/SP/"/>
    </mc:Choice>
  </mc:AlternateContent>
  <xr:revisionPtr revIDLastSave="59" documentId="13_ncr:1_{E72048A5-00DC-4F76-96B8-A86A8AE064D1}" xr6:coauthVersionLast="47" xr6:coauthVersionMax="47" xr10:uidLastSave="{6DAB7228-CC9B-41EF-B04B-1C5D74B2A66E}"/>
  <bookViews>
    <workbookView xWindow="-110" yWindow="-110" windowWidth="19420" windowHeight="10420" firstSheet="1" activeTab="1" xr2:uid="{89D3062A-3E8C-407B-A16C-9D1AA0F43D56}"/>
  </bookViews>
  <sheets>
    <sheet name="Zákl. nastavenie" sheetId="7" state="hidden" r:id="rId1"/>
    <sheet name="Ponuka - peňažný bonusový" sheetId="8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  <definedName name="_xlnm.Print_Area" localSheetId="1">'Ponuka - peňažný bonusový'!$A$1:$G$69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8" l="1"/>
  <c r="C28" i="8"/>
  <c r="E25" i="8"/>
  <c r="F25" i="8" s="1"/>
  <c r="E27" i="8" s="1"/>
  <c r="E35" i="7"/>
  <c r="E36" i="7"/>
  <c r="E50" i="7"/>
  <c r="E49" i="7"/>
  <c r="E37" i="7"/>
  <c r="G34" i="7"/>
  <c r="H34" i="7" s="1"/>
  <c r="C32" i="8"/>
  <c r="E21" i="8"/>
  <c r="F21" i="8"/>
  <c r="F32" i="8"/>
  <c r="E32" i="8"/>
  <c r="B32" i="8"/>
  <c r="C30" i="8"/>
  <c r="E23" i="8"/>
  <c r="F23" i="8" s="1"/>
  <c r="D27" i="8" s="1"/>
  <c r="C19" i="8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K4" i="7" s="1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F27" i="8" l="1"/>
  <c r="J49" i="7"/>
  <c r="F34" i="7"/>
  <c r="F49" i="7"/>
  <c r="F41" i="8" l="1"/>
  <c r="H14" i="7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<sst xmlns="http://schemas.openxmlformats.org/spreadsheetml/2006/main" count="173" uniqueCount="140">
  <si>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</si>
  <si>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</si>
  <si>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</si>
  <si>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</si>
  <si>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</si>
  <si>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</si>
  <si>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</si>
  <si>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</si>
  <si>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</si>
  <si>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</si>
  <si>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</si>
  <si>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</si>
  <si>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</si>
  <si>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</si>
  <si>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</si>
  <si>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</si>
  <si>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</si>
  <si>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</si>
  <si>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</si>
  <si>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</si>
  <si>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</si>
  <si>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</si>
  <si>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</si>
  <si>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</si>
  <si>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</si>
  <si>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</si>
  <si>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</si>
  <si>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</si>
  <si>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</si>
  <si>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</si>
  <si>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</si>
  <si>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</si>
  <si>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</si>
  <si>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</si>
  <si>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</si>
  <si>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</si>
  <si>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</si>
  <si>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Názov položky</t>
  </si>
  <si>
    <t>Ponuka uchádzača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</si>
  <si>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</si>
  <si>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</si>
  <si>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</si>
  <si>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</si>
  <si>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</si>
  <si>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</si>
  <si>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</si>
  <si>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</si>
  <si>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</si>
  <si>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</si>
  <si>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</si>
  <si>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</si>
  <si>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</si>
  <si>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</si>
  <si>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</si>
  <si>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</si>
  <si>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</si>
  <si>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</si>
  <si>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</si>
  <si>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</si>
  <si>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</si>
  <si>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</si>
  <si>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</si>
  <si>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</si>
  <si>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</si>
  <si>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</si>
  <si>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</si>
  <si>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</si>
  <si>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</si>
  <si>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</si>
  <si>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</si>
  <si>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</si>
  <si>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Ponuková cena:</t>
  </si>
  <si>
    <t>Peňažný bonus na účely vyhodnotenia ponúk:</t>
  </si>
  <si>
    <t>Logika kritéria:</t>
  </si>
  <si>
    <t>Minimálna hodnota:</t>
  </si>
  <si>
    <t>Maximálna hodnota:</t>
  </si>
  <si>
    <t>Maximálny finančný bonus na účely hodnotenia ponúk</t>
  </si>
  <si>
    <t>Kritérium č. 1:</t>
  </si>
  <si>
    <t>Kritérium č. 2:</t>
  </si>
  <si>
    <t>Celková cena na účely hodnotenia ponúk:</t>
  </si>
  <si>
    <t>Minimálna hodnota kritéria</t>
  </si>
  <si>
    <t>Maximálna hodnota kritéria</t>
  </si>
  <si>
    <t>čím viac, tým lepšie</t>
  </si>
  <si>
    <t>Cena celkom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</si>
  <si>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</si>
  <si>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</si>
  <si>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</si>
  <si>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</si>
  <si>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</si>
  <si>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</si>
  <si>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</si>
  <si>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</si>
  <si>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</si>
  <si>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</si>
  <si>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t>Cena za jedno vydanie periodika (180 000 výtlačkov) v EUR s DPH</t>
  </si>
  <si>
    <t>Podpora zamestnávania znevýhodnených uchádzačov o zamestnanie</t>
  </si>
  <si>
    <t>kus</t>
  </si>
  <si>
    <t>Príloha č. 2 - Ponuka v zákazke „Polygrafické služby pre vydávanie mestského magazínu in.ba“</t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</si>
  <si>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</si>
  <si>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Preukázanie splnenia podmienok účasti v zmysle § 34 ods. 1 ZVO</t>
  </si>
  <si>
    <t>Obchodné meno odberateľa</t>
  </si>
  <si>
    <t>Názov zákazky</t>
  </si>
  <si>
    <t>meno kontaktnej osoby odberateľa</t>
  </si>
  <si>
    <t>lehota dodania</t>
  </si>
  <si>
    <t>Stručný opis zákazky</t>
  </si>
  <si>
    <t>Údaje o strojovom vybavení, ktoré má k dispozícií na poskytnutie služby v zmysle § 34 ods. 1 písm. j) ZVO</t>
  </si>
  <si>
    <t>Zoznam strojového vybavenia</t>
  </si>
  <si>
    <t>Značka strojového vybavenia</t>
  </si>
  <si>
    <t>Špecifikácia</t>
  </si>
  <si>
    <t>Forma dispozície</t>
  </si>
  <si>
    <t>Vypracoval uchádzač ponuku sám?</t>
  </si>
  <si>
    <t xml:space="preserve">Ak uchádzač nevypracoval ponuku sám, nižšie uvedie identifikáciu osoby, ktorej služby alebo podklady pri vypracovaní ponuky využil - ide o požiadavku v zmysle § 49 ods. 5 zákona č. 343/2015 Z. z. o verejnom obstarávaní a o zmene a doplnení niektorých zákonov v znení neskorších predpisov. Uchádzač ďalej vyhlasuje, že si je vedomý právnych následkov uvedenia nepravdivých informácií v tomto vyhlásení alebo zamlčania takejto osoby. </t>
  </si>
  <si>
    <r>
      <t xml:space="preserve">Identifikačné údaje osoby, ktorá participovala na vypracovaní ponuky </t>
    </r>
    <r>
      <rPr>
        <b/>
        <i/>
        <sz val="11"/>
        <rFont val="Calibri"/>
        <family val="2"/>
        <charset val="238"/>
        <scheme val="minor"/>
      </rPr>
      <t>(vypĺna uchádzač iba ak nevypracoval ponuku sám)</t>
    </r>
  </si>
  <si>
    <t>Meno a priezvisko:</t>
  </si>
  <si>
    <t>Obchodné meno alebo názov:</t>
  </si>
  <si>
    <t>Sídlo alebo miesto podnikania:</t>
  </si>
  <si>
    <t>Identifikačné číslo, ak bolo pridelené:</t>
  </si>
  <si>
    <t>Cena papiera použitého na jeden výtlačok</t>
  </si>
  <si>
    <t>Počet výtlačkov (pre jedno vydanie)</t>
  </si>
  <si>
    <t>Suma v EUR bez DPH za 1 výtlačok</t>
  </si>
  <si>
    <t>Výška DPH za 1 výtlačok</t>
  </si>
  <si>
    <t>Celok</t>
  </si>
  <si>
    <t>Suma v EUR bez DPH za 1 vydanie (180 000 výtlačkov)</t>
  </si>
  <si>
    <t>Výška DPH za 1 vydanie (180 000 výtlačkov)</t>
  </si>
  <si>
    <t>Suma v EUR s DPH za 1 vydanie (180 000 výtlačkov)</t>
  </si>
  <si>
    <t>cena práce za jedno vydanie (180 000 výtlačkov)</t>
  </si>
  <si>
    <t>Cena papiera za 1 vydanie v EUR s DPH</t>
  </si>
  <si>
    <t>Cena práce za 1 vydanie v EUR s DPH</t>
  </si>
  <si>
    <t>Cena celkom v EUR s DPH</t>
  </si>
  <si>
    <t>Suma v EUR s DPH na všetky výtlačky pre jedno vydanie</t>
  </si>
  <si>
    <t>Popis kritéria:</t>
  </si>
  <si>
    <t>Meno a priezvisko</t>
  </si>
  <si>
    <t>Vykonávaná činnosť</t>
  </si>
  <si>
    <t>Status znevýhodnenej osoby</t>
  </si>
  <si>
    <t>Doklad preukazujúci vzťah uchádzača a osoby</t>
  </si>
  <si>
    <t>1. osoba mladšia ako 26 rokov, ktorá ukončila štúdium pred menej ako 2 rokmi
2. osoba staršia ako 50 rokov
3. občan, ktorý bol v posledných 3 rokoch vedený v evidencii uchádzačov o zamestnanie najmenej 12 mesiacov
4. osoba, ktorá dosiahla vzdelanie nižšie ako stredné odborné vzdelanie
5. štátny príslušník tretej krajiny, ktorému bol udelený azyl
6. osamelá dospelá osoba s aspoň jednou osobou odkázanou na jeho starostlivosť alebo starajúca sa aspoň o jedno dieťa pred skončením povinnej školskej dochádzky
7. osoba so zdravotným postihnutím</t>
  </si>
  <si>
    <t>Uchádzač predloží zoznam poskytnutých služieb, z ktorého bude vyplývať, že v období predchádzajúcich 3 rokov od vyhlásenia verejného obstarávania realizoval min. 1 zákazku, ktorej predmetom bola tlač časopisov prípadne periodík v minimálnom rozsahu 40 strán s minimálnym nákladom jedného vydania 110 000 kusov.</t>
  </si>
  <si>
    <t>Zoznam poskytnutých služieb v zmysle § 34 ods. 1 písm. a) ZVO</t>
  </si>
  <si>
    <t>Vyhlásenie k participácii na vypracovaní ponuky inou osobou</t>
  </si>
  <si>
    <t>email a telefónny kontakt osoby odberateľa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</si>
</sst>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6"/>
      <color rgb="FF002060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i/>
      <sz val="16"/>
      <name val="Calibri Light"/>
      <family val="2"/>
      <charset val="238"/>
      <scheme val="maj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theme="4" tint="-0.249977111117893"/>
      <name val="Calibri Light"/>
      <family val="2"/>
      <charset val="238"/>
      <scheme val="major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medium">
        <color indexed="64"/>
      </right>
      <top/>
      <bottom style="thin">
        <color rgb="FFB2B2B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316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64" xfId="0" applyFont="1" applyBorder="1" applyAlignment="1">
      <alignment horizontal="center" vertical="center"/>
    </xf>
    <xf numFmtId="0" fontId="5" fillId="0" borderId="45" xfId="0" applyFont="1" applyBorder="1" applyAlignment="1">
      <alignment horizontal="justify" vertical="center"/>
    </xf>
    <xf numFmtId="0" fontId="0" fillId="0" borderId="45" xfId="0" applyBorder="1" applyAlignment="1">
      <alignment horizontal="left" vertical="center" wrapText="1" indent="1"/>
    </xf>
    <xf numFmtId="0" fontId="5" fillId="0" borderId="45" xfId="0" applyFont="1" applyBorder="1" applyAlignment="1">
      <alignment horizontal="left" vertical="center" wrapText="1" indent="1"/>
    </xf>
    <xf numFmtId="0" fontId="2" fillId="0" borderId="45" xfId="0" applyFont="1" applyBorder="1" applyAlignment="1">
      <alignment horizontal="center" vertical="center" wrapText="1"/>
    </xf>
    <xf numFmtId="0" fontId="0" fillId="0" borderId="45" xfId="0" applyBorder="1" applyAlignment="1">
      <alignment horizontal="left" wrapText="1" indent="1"/>
    </xf>
    <xf numFmtId="0" fontId="5" fillId="0" borderId="46" xfId="0" applyFont="1" applyBorder="1" applyAlignment="1">
      <alignment vertical="center"/>
    </xf>
    <xf numFmtId="0" fontId="0" fillId="0" borderId="45" xfId="0" applyBorder="1" applyAlignment="1">
      <alignment horizontal="left" vertical="center" indent="1"/>
    </xf>
    <xf numFmtId="0" fontId="2" fillId="0" borderId="45" xfId="0" applyFont="1" applyBorder="1" applyAlignment="1">
      <alignment horizontal="center" vertical="center"/>
    </xf>
    <xf numFmtId="0" fontId="0" fillId="0" borderId="45" xfId="0" applyBorder="1" applyAlignment="1">
      <alignment horizontal="justify" vertical="center"/>
    </xf>
    <xf numFmtId="0" fontId="0" fillId="0" borderId="46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50" xfId="0" applyFill="1" applyBorder="1" applyAlignment="1" applyProtection="1">
      <alignment horizontal="center" wrapText="1"/>
      <protection hidden="1"/>
    </xf>
    <xf numFmtId="0" fontId="2" fillId="4" borderId="51" xfId="0" applyFont="1" applyFill="1" applyBorder="1" applyAlignment="1" applyProtection="1">
      <alignment wrapText="1"/>
      <protection hidden="1"/>
    </xf>
    <xf numFmtId="0" fontId="2" fillId="4" borderId="52" xfId="0" applyFont="1" applyFill="1" applyBorder="1" applyAlignment="1" applyProtection="1">
      <alignment wrapText="1"/>
      <protection hidden="1"/>
    </xf>
    <xf numFmtId="0" fontId="2" fillId="4" borderId="53" xfId="0" applyFont="1" applyFill="1" applyBorder="1" applyAlignment="1" applyProtection="1">
      <alignment wrapText="1"/>
      <protection hidden="1"/>
    </xf>
    <xf numFmtId="0" fontId="2" fillId="4" borderId="48" xfId="0" applyFont="1" applyFill="1" applyBorder="1" applyAlignment="1" applyProtection="1">
      <alignment wrapText="1"/>
      <protection hidden="1"/>
    </xf>
    <xf numFmtId="0" fontId="2" fillId="4" borderId="50" xfId="0" applyFont="1" applyFill="1" applyBorder="1" applyAlignment="1" applyProtection="1">
      <alignment wrapText="1"/>
      <protection hidden="1"/>
    </xf>
    <xf numFmtId="0" fontId="0" fillId="4" borderId="45" xfId="0" applyFill="1" applyBorder="1" applyAlignment="1" applyProtection="1">
      <alignment horizontal="center"/>
      <protection hidden="1"/>
    </xf>
    <xf numFmtId="0" fontId="0" fillId="0" borderId="38" xfId="0" applyBorder="1" applyAlignment="1" applyProtection="1">
      <alignment wrapText="1"/>
      <protection locked="0" hidden="1"/>
    </xf>
    <xf numFmtId="0" fontId="0" fillId="0" borderId="39" xfId="0" applyBorder="1" applyAlignment="1" applyProtection="1">
      <alignment wrapText="1"/>
      <protection locked="0" hidden="1"/>
    </xf>
    <xf numFmtId="2" fontId="0" fillId="0" borderId="39" xfId="3" applyNumberFormat="1" applyFont="1" applyFill="1" applyBorder="1" applyAlignment="1" applyProtection="1">
      <alignment wrapText="1"/>
      <protection locked="0" hidden="1"/>
    </xf>
    <xf numFmtId="0" fontId="1" fillId="0" borderId="39" xfId="1" applyFont="1" applyFill="1" applyBorder="1" applyProtection="1">
      <protection locked="0" hidden="1"/>
    </xf>
    <xf numFmtId="2" fontId="0" fillId="0" borderId="55" xfId="3" applyNumberFormat="1" applyFont="1" applyFill="1" applyBorder="1" applyAlignment="1" applyProtection="1">
      <alignment wrapText="1"/>
      <protection locked="0" hidden="1"/>
    </xf>
    <xf numFmtId="2" fontId="0" fillId="4" borderId="55" xfId="0" applyNumberFormat="1" applyFill="1" applyBorder="1" applyProtection="1">
      <protection hidden="1"/>
    </xf>
    <xf numFmtId="2" fontId="0" fillId="4" borderId="28" xfId="0" applyNumberFormat="1" applyFill="1" applyBorder="1" applyProtection="1">
      <protection hidden="1"/>
    </xf>
    <xf numFmtId="2" fontId="0" fillId="4" borderId="62" xfId="0" applyNumberFormat="1" applyFill="1" applyBorder="1" applyProtection="1">
      <protection hidden="1"/>
    </xf>
    <xf numFmtId="0" fontId="0" fillId="0" borderId="29" xfId="0" applyBorder="1" applyAlignment="1" applyProtection="1">
      <alignment wrapText="1"/>
      <protection locked="0" hidden="1"/>
    </xf>
    <xf numFmtId="0" fontId="0" fillId="0" borderId="28" xfId="0" applyBorder="1" applyAlignment="1" applyProtection="1">
      <alignment wrapText="1"/>
      <protection locked="0" hidden="1"/>
    </xf>
    <xf numFmtId="2" fontId="0" fillId="0" borderId="28" xfId="3" applyNumberFormat="1" applyFont="1" applyFill="1" applyBorder="1" applyAlignment="1" applyProtection="1">
      <alignment wrapText="1"/>
      <protection locked="0" hidden="1"/>
    </xf>
    <xf numFmtId="2" fontId="0" fillId="0" borderId="42" xfId="3" applyNumberFormat="1" applyFont="1" applyFill="1" applyBorder="1" applyAlignment="1" applyProtection="1">
      <alignment wrapText="1"/>
      <protection locked="0" hidden="1"/>
    </xf>
    <xf numFmtId="2" fontId="0" fillId="4" borderId="42" xfId="0" applyNumberFormat="1" applyFill="1" applyBorder="1" applyProtection="1">
      <protection hidden="1"/>
    </xf>
    <xf numFmtId="0" fontId="0" fillId="0" borderId="36" xfId="0" applyBorder="1" applyAlignment="1" applyProtection="1">
      <alignment wrapText="1"/>
      <protection locked="0" hidden="1"/>
    </xf>
    <xf numFmtId="0" fontId="0" fillId="0" borderId="37" xfId="0" applyBorder="1" applyAlignment="1" applyProtection="1">
      <alignment wrapText="1"/>
      <protection locked="0" hidden="1"/>
    </xf>
    <xf numFmtId="2" fontId="0" fillId="0" borderId="37" xfId="3" applyNumberFormat="1" applyFont="1" applyFill="1" applyBorder="1" applyAlignment="1" applyProtection="1">
      <alignment wrapText="1"/>
      <protection locked="0" hidden="1"/>
    </xf>
    <xf numFmtId="2" fontId="0" fillId="0" borderId="54" xfId="3" applyNumberFormat="1" applyFont="1" applyFill="1" applyBorder="1" applyAlignment="1" applyProtection="1">
      <alignment wrapText="1"/>
      <protection locked="0" hidden="1"/>
    </xf>
    <xf numFmtId="0" fontId="0" fillId="4" borderId="46" xfId="0" applyFill="1" applyBorder="1" applyProtection="1">
      <protection hidden="1"/>
    </xf>
    <xf numFmtId="0" fontId="0" fillId="4" borderId="31" xfId="0" applyFill="1" applyBorder="1" applyAlignment="1" applyProtection="1">
      <alignment wrapText="1"/>
      <protection hidden="1"/>
    </xf>
    <xf numFmtId="0" fontId="0" fillId="4" borderId="32" xfId="0" applyFill="1" applyBorder="1" applyAlignment="1" applyProtection="1">
      <alignment wrapText="1"/>
      <protection hidden="1"/>
    </xf>
    <xf numFmtId="2" fontId="0" fillId="4" borderId="56" xfId="0" applyNumberFormat="1" applyFill="1" applyBorder="1" applyAlignment="1" applyProtection="1">
      <alignment wrapText="1"/>
      <protection hidden="1"/>
    </xf>
    <xf numFmtId="2" fontId="0" fillId="4" borderId="56" xfId="0" applyNumberFormat="1" applyFill="1" applyBorder="1" applyProtection="1">
      <protection hidden="1"/>
    </xf>
    <xf numFmtId="2" fontId="0" fillId="4" borderId="32" xfId="0" applyNumberFormat="1" applyFill="1" applyBorder="1" applyProtection="1">
      <protection hidden="1"/>
    </xf>
    <xf numFmtId="0" fontId="0" fillId="4" borderId="63" xfId="0" applyFill="1" applyBorder="1" applyProtection="1">
      <protection hidden="1"/>
    </xf>
    <xf numFmtId="0" fontId="0" fillId="5" borderId="29" xfId="0" applyFill="1" applyBorder="1" applyProtection="1">
      <protection hidden="1"/>
    </xf>
    <xf numFmtId="0" fontId="0" fillId="5" borderId="30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Protection="1">
      <protection hidden="1"/>
    </xf>
    <xf numFmtId="0" fontId="0" fillId="5" borderId="41" xfId="0" applyFill="1" applyBorder="1" applyProtection="1">
      <protection hidden="1"/>
    </xf>
    <xf numFmtId="0" fontId="0" fillId="4" borderId="28" xfId="0" applyFill="1" applyBorder="1" applyProtection="1">
      <protection hidden="1"/>
    </xf>
    <xf numFmtId="0" fontId="0" fillId="4" borderId="42" xfId="0" applyFill="1" applyBorder="1" applyAlignment="1" applyProtection="1">
      <alignment horizontal="center"/>
      <protection hidden="1"/>
    </xf>
    <xf numFmtId="2" fontId="0" fillId="0" borderId="29" xfId="0" applyNumberFormat="1" applyBorder="1" applyProtection="1">
      <protection locked="0" hidden="1"/>
    </xf>
    <xf numFmtId="2" fontId="0" fillId="5" borderId="30" xfId="0" applyNumberFormat="1" applyFill="1" applyBorder="1" applyProtection="1">
      <protection hidden="1"/>
    </xf>
    <xf numFmtId="2" fontId="0" fillId="4" borderId="30" xfId="0" applyNumberFormat="1" applyFill="1" applyBorder="1" applyProtection="1">
      <protection hidden="1"/>
    </xf>
    <xf numFmtId="0" fontId="0" fillId="5" borderId="31" xfId="0" applyFill="1" applyBorder="1" applyProtection="1">
      <protection hidden="1"/>
    </xf>
    <xf numFmtId="0" fontId="0" fillId="4" borderId="32" xfId="0" applyFill="1" applyBorder="1" applyProtection="1">
      <protection hidden="1"/>
    </xf>
    <xf numFmtId="0" fontId="0" fillId="4" borderId="56" xfId="0" applyFill="1" applyBorder="1" applyAlignment="1" applyProtection="1">
      <alignment horizontal="center"/>
      <protection hidden="1"/>
    </xf>
    <xf numFmtId="0" fontId="0" fillId="5" borderId="51" xfId="0" applyFill="1" applyBorder="1" applyProtection="1">
      <protection hidden="1"/>
    </xf>
    <xf numFmtId="0" fontId="0" fillId="5" borderId="52" xfId="0" applyFill="1" applyBorder="1" applyAlignment="1" applyProtection="1">
      <alignment wrapText="1"/>
      <protection hidden="1"/>
    </xf>
    <xf numFmtId="0" fontId="0" fillId="5" borderId="52" xfId="0" applyFill="1" applyBorder="1" applyAlignment="1" applyProtection="1">
      <alignment horizontal="center" wrapText="1"/>
      <protection hidden="1"/>
    </xf>
    <xf numFmtId="164" fontId="2" fillId="5" borderId="52" xfId="0" applyNumberFormat="1" applyFont="1" applyFill="1" applyBorder="1" applyAlignment="1" applyProtection="1">
      <alignment wrapText="1"/>
      <protection hidden="1"/>
    </xf>
    <xf numFmtId="2" fontId="2" fillId="5" borderId="52" xfId="0" applyNumberFormat="1" applyFont="1" applyFill="1" applyBorder="1" applyAlignment="1" applyProtection="1">
      <alignment wrapText="1"/>
      <protection hidden="1"/>
    </xf>
    <xf numFmtId="164" fontId="2" fillId="5" borderId="53" xfId="0" applyNumberFormat="1" applyFont="1" applyFill="1" applyBorder="1" applyAlignment="1" applyProtection="1">
      <alignment wrapText="1"/>
      <protection hidden="1"/>
    </xf>
    <xf numFmtId="0" fontId="0" fillId="8" borderId="29" xfId="0" applyFill="1" applyBorder="1" applyAlignment="1" applyProtection="1">
      <alignment wrapText="1"/>
      <protection hidden="1"/>
    </xf>
    <xf numFmtId="0" fontId="0" fillId="8" borderId="30" xfId="0" applyFill="1" applyBorder="1" applyAlignment="1" applyProtection="1">
      <alignment wrapText="1"/>
      <protection hidden="1"/>
    </xf>
    <xf numFmtId="0" fontId="0" fillId="7" borderId="29" xfId="0" applyFill="1" applyBorder="1" applyAlignment="1" applyProtection="1">
      <alignment wrapText="1"/>
      <protection hidden="1"/>
    </xf>
    <xf numFmtId="0" fontId="0" fillId="7" borderId="30" xfId="0" applyFill="1" applyBorder="1" applyAlignment="1" applyProtection="1">
      <alignment wrapText="1"/>
      <protection hidden="1"/>
    </xf>
    <xf numFmtId="0" fontId="0" fillId="8" borderId="41" xfId="0" applyFill="1" applyBorder="1" applyProtection="1">
      <protection hidden="1"/>
    </xf>
    <xf numFmtId="0" fontId="0" fillId="8" borderId="30" xfId="0" applyFill="1" applyBorder="1" applyProtection="1">
      <protection hidden="1"/>
    </xf>
    <xf numFmtId="0" fontId="0" fillId="8" borderId="29" xfId="0" applyFill="1" applyBorder="1" applyProtection="1">
      <protection hidden="1"/>
    </xf>
    <xf numFmtId="0" fontId="0" fillId="7" borderId="28" xfId="0" applyFill="1" applyBorder="1" applyProtection="1">
      <protection hidden="1"/>
    </xf>
    <xf numFmtId="0" fontId="0" fillId="7" borderId="42" xfId="0" applyFill="1" applyBorder="1" applyAlignment="1" applyProtection="1">
      <alignment wrapText="1"/>
      <protection hidden="1"/>
    </xf>
    <xf numFmtId="2" fontId="0" fillId="6" borderId="29" xfId="0" applyNumberFormat="1" applyFill="1" applyBorder="1" applyProtection="1">
      <protection hidden="1"/>
    </xf>
    <xf numFmtId="2" fontId="0" fillId="8" borderId="30" xfId="0" applyNumberFormat="1" applyFill="1" applyBorder="1" applyAlignment="1" applyProtection="1">
      <alignment wrapText="1"/>
      <protection hidden="1"/>
    </xf>
    <xf numFmtId="2" fontId="0" fillId="7" borderId="30" xfId="0" applyNumberFormat="1" applyFill="1" applyBorder="1" applyAlignment="1" applyProtection="1">
      <alignment wrapText="1"/>
      <protection hidden="1"/>
    </xf>
    <xf numFmtId="2" fontId="0" fillId="8" borderId="30" xfId="0" applyNumberFormat="1" applyFill="1" applyBorder="1" applyProtection="1">
      <protection hidden="1"/>
    </xf>
    <xf numFmtId="0" fontId="0" fillId="8" borderId="36" xfId="0" applyFill="1" applyBorder="1" applyProtection="1">
      <protection hidden="1"/>
    </xf>
    <xf numFmtId="0" fontId="0" fillId="7" borderId="37" xfId="0" applyFill="1" applyBorder="1" applyProtection="1">
      <protection hidden="1"/>
    </xf>
    <xf numFmtId="0" fontId="0" fillId="7" borderId="54" xfId="0" applyFill="1" applyBorder="1" applyAlignment="1" applyProtection="1">
      <alignment wrapText="1"/>
      <protection hidden="1"/>
    </xf>
    <xf numFmtId="0" fontId="0" fillId="8" borderId="51" xfId="0" applyFill="1" applyBorder="1" applyProtection="1">
      <protection hidden="1"/>
    </xf>
    <xf numFmtId="0" fontId="0" fillId="8" borderId="52" xfId="0" applyFill="1" applyBorder="1" applyAlignment="1" applyProtection="1">
      <alignment wrapText="1"/>
      <protection hidden="1"/>
    </xf>
    <xf numFmtId="2" fontId="0" fillId="8" borderId="52" xfId="0" applyNumberFormat="1" applyFill="1" applyBorder="1" applyAlignment="1" applyProtection="1">
      <alignment wrapText="1"/>
      <protection hidden="1"/>
    </xf>
    <xf numFmtId="2" fontId="0" fillId="8" borderId="53" xfId="0" applyNumberFormat="1" applyFill="1" applyBorder="1" applyAlignment="1" applyProtection="1">
      <alignment wrapText="1"/>
      <protection hidden="1"/>
    </xf>
    <xf numFmtId="0" fontId="0" fillId="9" borderId="29" xfId="0" applyFill="1" applyBorder="1" applyAlignment="1" applyProtection="1">
      <alignment wrapText="1"/>
      <protection hidden="1"/>
    </xf>
    <xf numFmtId="0" fontId="0" fillId="9" borderId="30" xfId="0" applyFill="1" applyBorder="1" applyAlignment="1" applyProtection="1">
      <alignment wrapText="1"/>
      <protection hidden="1"/>
    </xf>
    <xf numFmtId="0" fontId="0" fillId="10" borderId="29" xfId="0" applyFill="1" applyBorder="1" applyAlignment="1" applyProtection="1">
      <alignment wrapText="1"/>
      <protection hidden="1"/>
    </xf>
    <xf numFmtId="0" fontId="0" fillId="10" borderId="30" xfId="0" applyFill="1" applyBorder="1" applyAlignment="1" applyProtection="1">
      <alignment wrapText="1"/>
      <protection hidden="1"/>
    </xf>
    <xf numFmtId="0" fontId="0" fillId="9" borderId="41" xfId="0" applyFill="1" applyBorder="1" applyProtection="1">
      <protection hidden="1"/>
    </xf>
    <xf numFmtId="0" fontId="0" fillId="9" borderId="30" xfId="0" applyFill="1" applyBorder="1" applyProtection="1">
      <protection hidden="1"/>
    </xf>
    <xf numFmtId="0" fontId="0" fillId="9" borderId="29" xfId="0" applyFill="1" applyBorder="1" applyProtection="1">
      <protection hidden="1"/>
    </xf>
    <xf numFmtId="0" fontId="0" fillId="10" borderId="28" xfId="0" applyFill="1" applyBorder="1" applyProtection="1">
      <protection hidden="1"/>
    </xf>
    <xf numFmtId="0" fontId="0" fillId="10" borderId="42" xfId="0" applyFill="1" applyBorder="1" applyAlignment="1" applyProtection="1">
      <alignment wrapText="1"/>
      <protection hidden="1"/>
    </xf>
    <xf numFmtId="2" fontId="0" fillId="9" borderId="30" xfId="0" applyNumberFormat="1" applyFill="1" applyBorder="1" applyAlignment="1" applyProtection="1">
      <alignment wrapText="1"/>
      <protection hidden="1"/>
    </xf>
    <xf numFmtId="2" fontId="0" fillId="10" borderId="30" xfId="0" applyNumberFormat="1" applyFill="1" applyBorder="1" applyAlignment="1" applyProtection="1">
      <alignment wrapText="1"/>
      <protection hidden="1"/>
    </xf>
    <xf numFmtId="2" fontId="0" fillId="9" borderId="30" xfId="0" applyNumberFormat="1" applyFill="1" applyBorder="1" applyProtection="1">
      <protection hidden="1"/>
    </xf>
    <xf numFmtId="0" fontId="0" fillId="9" borderId="31" xfId="0" applyFill="1" applyBorder="1" applyProtection="1">
      <protection hidden="1"/>
    </xf>
    <xf numFmtId="0" fontId="0" fillId="10" borderId="32" xfId="0" applyFill="1" applyBorder="1" applyProtection="1">
      <protection hidden="1"/>
    </xf>
    <xf numFmtId="0" fontId="0" fillId="10" borderId="56" xfId="0" applyFill="1" applyBorder="1" applyAlignment="1" applyProtection="1">
      <alignment wrapText="1"/>
      <protection hidden="1"/>
    </xf>
    <xf numFmtId="0" fontId="0" fillId="9" borderId="51" xfId="0" applyFill="1" applyBorder="1" applyProtection="1">
      <protection hidden="1"/>
    </xf>
    <xf numFmtId="0" fontId="0" fillId="9" borderId="52" xfId="0" applyFill="1" applyBorder="1" applyAlignment="1" applyProtection="1">
      <alignment wrapText="1"/>
      <protection hidden="1"/>
    </xf>
    <xf numFmtId="2" fontId="0" fillId="9" borderId="52" xfId="0" applyNumberFormat="1" applyFill="1" applyBorder="1" applyAlignment="1" applyProtection="1">
      <alignment wrapText="1"/>
      <protection hidden="1"/>
    </xf>
    <xf numFmtId="2" fontId="0" fillId="9" borderId="53" xfId="0" applyNumberFormat="1" applyFill="1" applyBorder="1" applyAlignment="1" applyProtection="1">
      <alignment wrapText="1"/>
      <protection hidden="1"/>
    </xf>
    <xf numFmtId="0" fontId="11" fillId="0" borderId="66" xfId="1" applyFont="1" applyFill="1" applyBorder="1" applyAlignment="1" applyProtection="1">
      <alignment horizontal="center" vertical="center" wrapText="1"/>
      <protection hidden="1"/>
    </xf>
    <xf numFmtId="0" fontId="18" fillId="0" borderId="45" xfId="4" applyBorder="1" applyAlignment="1">
      <alignment horizontal="left" vertical="center" wrapText="1" indent="1"/>
    </xf>
    <xf numFmtId="0" fontId="0" fillId="0" borderId="45" xfId="0" applyBorder="1" applyAlignment="1" applyProtection="1">
      <alignment horizontal="left" vertical="center" wrapText="1" indent="1"/>
      <protection locked="0"/>
    </xf>
    <xf numFmtId="0" fontId="21" fillId="0" borderId="29" xfId="1" applyFont="1" applyFill="1" applyBorder="1" applyAlignment="1" applyProtection="1">
      <alignment horizontal="left" vertical="center" wrapText="1"/>
    </xf>
    <xf numFmtId="0" fontId="21" fillId="0" borderId="28" xfId="1" applyFont="1" applyFill="1" applyBorder="1" applyAlignment="1" applyProtection="1">
      <alignment horizontal="left" vertical="center" wrapText="1"/>
    </xf>
    <xf numFmtId="0" fontId="20" fillId="4" borderId="30" xfId="1" applyFont="1" applyFill="1" applyBorder="1" applyAlignment="1" applyProtection="1">
      <alignment vertical="top" wrapText="1"/>
      <protection locked="0" hidden="1"/>
    </xf>
    <xf numFmtId="0" fontId="21" fillId="0" borderId="31" xfId="1" applyFont="1" applyFill="1" applyBorder="1" applyAlignment="1" applyProtection="1">
      <alignment horizontal="left" vertical="center" wrapText="1"/>
    </xf>
    <xf numFmtId="0" fontId="0" fillId="4" borderId="30" xfId="2" applyFont="1" applyFill="1" applyBorder="1" applyAlignment="1" applyProtection="1">
      <alignment horizontal="center" vertical="center"/>
      <protection locked="0" hidden="1"/>
    </xf>
    <xf numFmtId="0" fontId="11" fillId="0" borderId="29" xfId="1" applyFont="1" applyFill="1" applyBorder="1" applyAlignment="1" applyProtection="1">
      <alignment vertical="center"/>
      <protection hidden="1"/>
    </xf>
    <xf numFmtId="0" fontId="11" fillId="0" borderId="31" xfId="1" applyFont="1" applyFill="1" applyBorder="1" applyAlignment="1" applyProtection="1">
      <alignment vertical="center"/>
      <protection hidden="1"/>
    </xf>
    <xf numFmtId="0" fontId="11" fillId="0" borderId="6" xfId="1" applyFont="1" applyFill="1" applyBorder="1" applyAlignment="1" applyProtection="1">
      <alignment horizontal="center" vertical="center" wrapText="1"/>
      <protection hidden="1"/>
    </xf>
    <xf numFmtId="0" fontId="11" fillId="0" borderId="65" xfId="1" applyFont="1" applyFill="1" applyBorder="1" applyAlignment="1" applyProtection="1">
      <alignment vertical="center" wrapText="1"/>
      <protection hidden="1"/>
    </xf>
    <xf numFmtId="0" fontId="11" fillId="0" borderId="67" xfId="1" applyFont="1" applyFill="1" applyBorder="1" applyAlignment="1" applyProtection="1">
      <alignment horizontal="center" vertical="center" wrapText="1"/>
      <protection hidden="1"/>
    </xf>
    <xf numFmtId="0" fontId="10" fillId="0" borderId="69" xfId="1" applyFont="1" applyFill="1" applyBorder="1" applyAlignment="1" applyProtection="1">
      <alignment vertical="center" wrapText="1"/>
      <protection hidden="1"/>
    </xf>
    <xf numFmtId="0" fontId="10" fillId="0" borderId="68" xfId="1" applyFont="1" applyFill="1" applyBorder="1" applyAlignment="1" applyProtection="1">
      <alignment horizontal="center" vertical="center" wrapText="1"/>
      <protection hidden="1"/>
    </xf>
    <xf numFmtId="0" fontId="10" fillId="0" borderId="89" xfId="1" applyFont="1" applyFill="1" applyBorder="1" applyAlignment="1" applyProtection="1">
      <alignment horizontal="center" vertical="center" wrapText="1"/>
      <protection hidden="1"/>
    </xf>
    <xf numFmtId="0" fontId="10" fillId="0" borderId="67" xfId="1" applyFont="1" applyFill="1" applyBorder="1" applyAlignment="1" applyProtection="1">
      <alignment horizontal="center" vertical="center" wrapText="1"/>
      <protection hidden="1"/>
    </xf>
    <xf numFmtId="0" fontId="11" fillId="0" borderId="90" xfId="1" applyFont="1" applyFill="1" applyBorder="1" applyAlignment="1" applyProtection="1">
      <alignment vertical="center" wrapText="1"/>
      <protection hidden="1"/>
    </xf>
    <xf numFmtId="0" fontId="11" fillId="0" borderId="0" xfId="1" applyFont="1" applyFill="1" applyBorder="1" applyAlignment="1" applyProtection="1">
      <alignment vertical="center" wrapText="1"/>
      <protection hidden="1"/>
    </xf>
    <xf numFmtId="0" fontId="11" fillId="0" borderId="91" xfId="1" applyFont="1" applyFill="1" applyBorder="1" applyAlignment="1" applyProtection="1">
      <alignment horizontal="center" vertical="center" wrapText="1"/>
      <protection hidden="1"/>
    </xf>
    <xf numFmtId="0" fontId="11" fillId="0" borderId="0" xfId="1" applyFont="1" applyFill="1" applyBorder="1" applyAlignment="1" applyProtection="1">
      <alignment horizontal="center" vertical="center" wrapText="1"/>
      <protection hidden="1"/>
    </xf>
    <xf numFmtId="0" fontId="11" fillId="0" borderId="92" xfId="1" applyFont="1" applyFill="1" applyBorder="1" applyAlignment="1" applyProtection="1">
      <alignment horizontal="center" vertical="center" wrapText="1"/>
      <protection hidden="1"/>
    </xf>
    <xf numFmtId="0" fontId="10" fillId="0" borderId="68" xfId="1" applyFont="1" applyFill="1" applyBorder="1" applyAlignment="1" applyProtection="1">
      <alignment horizontal="center" vertical="center"/>
      <protection hidden="1"/>
    </xf>
    <xf numFmtId="0" fontId="10" fillId="0" borderId="70" xfId="1" applyFont="1" applyFill="1" applyBorder="1" applyAlignment="1" applyProtection="1">
      <alignment horizontal="center" vertical="center"/>
      <protection hidden="1"/>
    </xf>
    <xf numFmtId="0" fontId="11" fillId="0" borderId="11" xfId="1" applyFont="1" applyFill="1" applyBorder="1" applyAlignment="1" applyProtection="1">
      <alignment horizontal="center" vertical="center"/>
      <protection hidden="1"/>
    </xf>
    <xf numFmtId="0" fontId="10" fillId="4" borderId="0" xfId="1" applyFont="1" applyFill="1" applyBorder="1" applyAlignment="1" applyProtection="1">
      <alignment horizontal="center" vertical="center"/>
      <protection locked="0" hidden="1"/>
    </xf>
    <xf numFmtId="2" fontId="10" fillId="4" borderId="28" xfId="1" applyNumberFormat="1" applyFont="1" applyFill="1" applyBorder="1" applyProtection="1">
      <protection locked="0" hidden="1"/>
    </xf>
    <xf numFmtId="2" fontId="20" fillId="4" borderId="28" xfId="1" applyNumberFormat="1" applyFont="1" applyFill="1" applyBorder="1" applyProtection="1">
      <protection locked="0" hidden="1"/>
    </xf>
    <xf numFmtId="0" fontId="20" fillId="4" borderId="28" xfId="1" applyFont="1" applyFill="1" applyBorder="1" applyAlignment="1" applyProtection="1">
      <alignment horizontal="left"/>
      <protection locked="0" hidden="1"/>
    </xf>
    <xf numFmtId="0" fontId="16" fillId="4" borderId="50" xfId="1" applyFont="1" applyFill="1" applyBorder="1" applyAlignment="1" applyProtection="1">
      <alignment horizontal="center" vertical="center"/>
      <protection locked="0" hidden="1"/>
    </xf>
    <xf numFmtId="0" fontId="2" fillId="0" borderId="29" xfId="0" applyFont="1" applyBorder="1" applyAlignment="1" applyProtection="1">
      <alignment horizontal="center" vertical="center"/>
      <protection hidden="1"/>
    </xf>
    <xf numFmtId="0" fontId="2" fillId="0" borderId="28" xfId="0" applyFont="1" applyBorder="1" applyAlignment="1" applyProtection="1">
      <alignment horizontal="center" vertical="center"/>
      <protection hidden="1"/>
    </xf>
    <xf numFmtId="0" fontId="2" fillId="0" borderId="30" xfId="0" applyFont="1" applyBorder="1" applyAlignment="1" applyProtection="1">
      <alignment horizontal="center" vertical="center"/>
      <protection hidden="1"/>
    </xf>
    <xf numFmtId="0" fontId="10" fillId="0" borderId="7" xfId="1" applyFont="1" applyFill="1" applyBorder="1" applyAlignment="1" applyProtection="1">
      <alignment vertical="center" wrapText="1"/>
      <protection hidden="1"/>
    </xf>
    <xf numFmtId="0" fontId="10" fillId="0" borderId="10" xfId="1" applyFont="1" applyFill="1" applyBorder="1" applyAlignment="1" applyProtection="1">
      <alignment vertical="center" wrapText="1"/>
      <protection hidden="1"/>
    </xf>
    <xf numFmtId="0" fontId="10" fillId="0" borderId="12" xfId="1" applyFont="1" applyFill="1" applyBorder="1" applyAlignment="1" applyProtection="1">
      <alignment vertical="center" wrapText="1"/>
      <protection hidden="1"/>
    </xf>
    <xf numFmtId="0" fontId="3" fillId="4" borderId="67" xfId="1" applyFont="1" applyFill="1" applyBorder="1" applyProtection="1">
      <protection hidden="1"/>
    </xf>
    <xf numFmtId="0" fontId="3" fillId="4" borderId="11" xfId="1" applyFont="1" applyFill="1" applyBorder="1" applyProtection="1">
      <protection hidden="1"/>
    </xf>
    <xf numFmtId="0" fontId="3" fillId="4" borderId="14" xfId="1" applyFont="1" applyFill="1" applyBorder="1" applyProtection="1">
      <protection hidden="1"/>
    </xf>
    <xf numFmtId="0" fontId="14" fillId="0" borderId="3" xfId="1" applyFont="1" applyFill="1" applyBorder="1" applyAlignment="1" applyProtection="1">
      <alignment horizontal="right" vertical="center" wrapText="1"/>
      <protection hidden="1"/>
    </xf>
    <xf numFmtId="0" fontId="11" fillId="0" borderId="76" xfId="1" applyFont="1" applyFill="1" applyBorder="1" applyProtection="1">
      <protection hidden="1"/>
    </xf>
    <xf numFmtId="0" fontId="11" fillId="0" borderId="21" xfId="1" applyFont="1" applyFill="1" applyBorder="1" applyProtection="1">
      <protection hidden="1"/>
    </xf>
    <xf numFmtId="2" fontId="10" fillId="0" borderId="77" xfId="1" applyNumberFormat="1" applyFont="1" applyFill="1" applyBorder="1" applyProtection="1">
      <protection hidden="1"/>
    </xf>
    <xf numFmtId="2" fontId="10" fillId="0" borderId="27" xfId="1" applyNumberFormat="1" applyFont="1" applyFill="1" applyBorder="1" applyProtection="1">
      <protection hidden="1"/>
    </xf>
    <xf numFmtId="0" fontId="11" fillId="0" borderId="65" xfId="1" applyFont="1" applyFill="1" applyBorder="1" applyAlignment="1" applyProtection="1">
      <alignment wrapText="1"/>
      <protection hidden="1"/>
    </xf>
    <xf numFmtId="0" fontId="10" fillId="0" borderId="10" xfId="1" applyFont="1" applyFill="1" applyBorder="1" applyProtection="1">
      <protection hidden="1"/>
    </xf>
    <xf numFmtId="3" fontId="10" fillId="0" borderId="15" xfId="1" applyNumberFormat="1" applyFont="1" applyFill="1" applyBorder="1" applyAlignment="1" applyProtection="1">
      <alignment horizontal="center"/>
      <protection hidden="1"/>
    </xf>
    <xf numFmtId="0" fontId="10" fillId="0" borderId="16" xfId="1" applyFont="1" applyFill="1" applyBorder="1" applyAlignment="1" applyProtection="1">
      <alignment horizontal="center" vertical="center"/>
      <protection hidden="1"/>
    </xf>
    <xf numFmtId="0" fontId="10" fillId="0" borderId="11" xfId="1" applyFont="1" applyFill="1" applyBorder="1" applyAlignment="1" applyProtection="1">
      <alignment horizontal="center" vertical="center"/>
      <protection hidden="1"/>
    </xf>
    <xf numFmtId="0" fontId="12" fillId="0" borderId="3" xfId="1" applyFont="1" applyFill="1" applyBorder="1" applyProtection="1">
      <protection hidden="1"/>
    </xf>
    <xf numFmtId="0" fontId="15" fillId="0" borderId="48" xfId="1" applyFont="1" applyFill="1" applyBorder="1" applyAlignment="1" applyProtection="1">
      <alignment horizontal="right" vertical="center" wrapText="1"/>
      <protection hidden="1"/>
    </xf>
    <xf numFmtId="0" fontId="11" fillId="0" borderId="19" xfId="1" applyFont="1" applyFill="1" applyBorder="1" applyAlignment="1" applyProtection="1">
      <protection hidden="1"/>
    </xf>
    <xf numFmtId="0" fontId="11" fillId="0" borderId="8" xfId="1" applyFont="1" applyFill="1" applyBorder="1" applyProtection="1">
      <protection hidden="1"/>
    </xf>
    <xf numFmtId="0" fontId="11" fillId="0" borderId="9" xfId="1" applyFont="1" applyFill="1" applyBorder="1" applyProtection="1">
      <protection hidden="1"/>
    </xf>
    <xf numFmtId="0" fontId="10" fillId="0" borderId="72" xfId="1" applyFont="1" applyFill="1" applyBorder="1" applyAlignment="1" applyProtection="1">
      <protection hidden="1"/>
    </xf>
    <xf numFmtId="2" fontId="10" fillId="0" borderId="13" xfId="1" applyNumberFormat="1" applyFont="1" applyFill="1" applyBorder="1" applyProtection="1">
      <protection hidden="1"/>
    </xf>
    <xf numFmtId="2" fontId="10" fillId="0" borderId="14" xfId="1" applyNumberFormat="1" applyFont="1" applyFill="1" applyBorder="1" applyProtection="1">
      <protection hidden="1"/>
    </xf>
    <xf numFmtId="0" fontId="11" fillId="0" borderId="90" xfId="1" applyFont="1" applyFill="1" applyBorder="1" applyAlignment="1" applyProtection="1">
      <alignment horizontal="center" vertical="center"/>
      <protection hidden="1"/>
    </xf>
    <xf numFmtId="2" fontId="11" fillId="0" borderId="89" xfId="1" applyNumberFormat="1" applyFont="1" applyFill="1" applyBorder="1" applyAlignment="1" applyProtection="1">
      <alignment horizontal="center" vertical="center" wrapText="1"/>
      <protection hidden="1"/>
    </xf>
    <xf numFmtId="2" fontId="11" fillId="0" borderId="78" xfId="1" applyNumberFormat="1" applyFont="1" applyFill="1" applyBorder="1" applyAlignment="1" applyProtection="1">
      <alignment horizontal="center" vertical="center" wrapText="1"/>
      <protection hidden="1"/>
    </xf>
    <xf numFmtId="2" fontId="12" fillId="0" borderId="50" xfId="1" applyNumberFormat="1" applyFont="1" applyFill="1" applyBorder="1" applyAlignment="1" applyProtection="1">
      <alignment vertical="center"/>
      <protection hidden="1"/>
    </xf>
    <xf numFmtId="2" fontId="8" fillId="0" borderId="50" xfId="1" applyNumberFormat="1" applyFont="1" applyFill="1" applyBorder="1" applyAlignment="1" applyProtection="1">
      <protection hidden="1"/>
    </xf>
    <xf numFmtId="0" fontId="10" fillId="4" borderId="0" xfId="1" applyFont="1" applyFill="1" applyBorder="1" applyAlignment="1" applyProtection="1">
      <alignment horizontal="center" vertical="center" wrapText="1"/>
      <protection locked="0" hidden="1"/>
    </xf>
    <xf numFmtId="0" fontId="22" fillId="4" borderId="29" xfId="0" applyFont="1" applyFill="1" applyBorder="1" applyAlignment="1" applyProtection="1">
      <alignment horizontal="left"/>
      <protection locked="0" hidden="1"/>
    </xf>
    <xf numFmtId="0" fontId="22" fillId="4" borderId="28" xfId="0" applyFont="1" applyFill="1" applyBorder="1" applyAlignment="1" applyProtection="1">
      <alignment horizontal="left"/>
      <protection locked="0" hidden="1"/>
    </xf>
    <xf numFmtId="0" fontId="22" fillId="4" borderId="30" xfId="0" applyFont="1" applyFill="1" applyBorder="1" applyAlignment="1" applyProtection="1">
      <alignment horizontal="left"/>
      <protection locked="0" hidden="1"/>
    </xf>
    <xf numFmtId="0" fontId="22" fillId="4" borderId="31" xfId="0" applyFont="1" applyFill="1" applyBorder="1" applyAlignment="1" applyProtection="1">
      <alignment horizontal="left"/>
      <protection locked="0" hidden="1"/>
    </xf>
    <xf numFmtId="0" fontId="22" fillId="4" borderId="32" xfId="0" applyFont="1" applyFill="1" applyBorder="1" applyAlignment="1" applyProtection="1">
      <alignment horizontal="left"/>
      <protection locked="0" hidden="1"/>
    </xf>
    <xf numFmtId="0" fontId="22" fillId="4" borderId="86" xfId="0" applyFont="1" applyFill="1" applyBorder="1" applyAlignment="1" applyProtection="1">
      <alignment horizontal="left"/>
      <protection locked="0" hidden="1"/>
    </xf>
    <xf numFmtId="0" fontId="2" fillId="10" borderId="34" xfId="0" applyFont="1" applyFill="1" applyBorder="1" applyAlignment="1" applyProtection="1">
      <alignment horizontal="left" vertical="center" wrapText="1"/>
      <protection hidden="1"/>
    </xf>
    <xf numFmtId="0" fontId="2" fillId="10" borderId="60" xfId="0" applyFont="1" applyFill="1" applyBorder="1" applyAlignment="1" applyProtection="1">
      <alignment horizontal="left" vertical="center" wrapText="1"/>
      <protection hidden="1"/>
    </xf>
    <xf numFmtId="0" fontId="2" fillId="10" borderId="28" xfId="0" applyFont="1" applyFill="1" applyBorder="1" applyAlignment="1" applyProtection="1">
      <alignment horizontal="left" vertical="center" wrapText="1"/>
      <protection hidden="1"/>
    </xf>
    <xf numFmtId="0" fontId="2" fillId="10" borderId="42" xfId="0" applyFont="1" applyFill="1" applyBorder="1" applyAlignment="1" applyProtection="1">
      <alignment horizontal="left" vertical="center" wrapText="1"/>
      <protection hidden="1"/>
    </xf>
    <xf numFmtId="0" fontId="0" fillId="9" borderId="33" xfId="0" applyFill="1" applyBorder="1" applyAlignment="1" applyProtection="1">
      <alignment horizontal="center" wrapText="1"/>
      <protection hidden="1"/>
    </xf>
    <xf numFmtId="0" fontId="0" fillId="9" borderId="35" xfId="0" applyFill="1" applyBorder="1" applyAlignment="1" applyProtection="1">
      <alignment horizontal="center" wrapText="1"/>
      <protection hidden="1"/>
    </xf>
    <xf numFmtId="0" fontId="0" fillId="10" borderId="33" xfId="0" applyFill="1" applyBorder="1" applyAlignment="1" applyProtection="1">
      <alignment horizontal="center" wrapText="1"/>
      <protection hidden="1"/>
    </xf>
    <xf numFmtId="0" fontId="0" fillId="10" borderId="35" xfId="0" applyFill="1" applyBorder="1" applyAlignment="1" applyProtection="1">
      <alignment horizontal="center" wrapText="1"/>
      <protection hidden="1"/>
    </xf>
    <xf numFmtId="0" fontId="0" fillId="9" borderId="61" xfId="0" applyFill="1" applyBorder="1" applyAlignment="1" applyProtection="1">
      <alignment horizontal="center"/>
      <protection hidden="1"/>
    </xf>
    <xf numFmtId="0" fontId="0" fillId="9" borderId="35" xfId="0" applyFill="1" applyBorder="1" applyAlignment="1" applyProtection="1">
      <alignment horizontal="center"/>
      <protection hidden="1"/>
    </xf>
    <xf numFmtId="0" fontId="17" fillId="5" borderId="58" xfId="0" applyFont="1" applyFill="1" applyBorder="1" applyAlignment="1" applyProtection="1">
      <alignment horizontal="center" vertical="center"/>
      <protection hidden="1"/>
    </xf>
    <xf numFmtId="0" fontId="17" fillId="5" borderId="59" xfId="0" applyFont="1" applyFill="1" applyBorder="1" applyAlignment="1" applyProtection="1">
      <alignment horizontal="center" vertical="center"/>
      <protection hidden="1"/>
    </xf>
    <xf numFmtId="0" fontId="17" fillId="5" borderId="57" xfId="0" applyFont="1" applyFill="1" applyBorder="1" applyAlignment="1" applyProtection="1">
      <alignment horizontal="center" vertical="center"/>
      <protection hidden="1"/>
    </xf>
    <xf numFmtId="0" fontId="0" fillId="5" borderId="33" xfId="0" applyFill="1" applyBorder="1" applyAlignment="1" applyProtection="1">
      <alignment horizontal="center" wrapText="1"/>
      <protection hidden="1"/>
    </xf>
    <xf numFmtId="0" fontId="0" fillId="5" borderId="29" xfId="0" applyFill="1" applyBorder="1" applyAlignment="1" applyProtection="1">
      <alignment horizontal="center" wrapText="1"/>
      <protection hidden="1"/>
    </xf>
    <xf numFmtId="0" fontId="0" fillId="5" borderId="33" xfId="0" applyFill="1" applyBorder="1" applyAlignment="1" applyProtection="1">
      <alignment horizontal="center"/>
      <protection hidden="1"/>
    </xf>
    <xf numFmtId="0" fontId="0" fillId="5" borderId="35" xfId="0" applyFill="1" applyBorder="1" applyAlignment="1" applyProtection="1">
      <alignment horizontal="center"/>
      <protection hidden="1"/>
    </xf>
    <xf numFmtId="0" fontId="0" fillId="4" borderId="33" xfId="0" applyFill="1" applyBorder="1" applyAlignment="1" applyProtection="1">
      <alignment horizontal="center"/>
      <protection hidden="1"/>
    </xf>
    <xf numFmtId="0" fontId="0" fillId="4" borderId="35" xfId="0" applyFill="1" applyBorder="1" applyAlignment="1" applyProtection="1">
      <alignment horizontal="center"/>
      <protection hidden="1"/>
    </xf>
    <xf numFmtId="0" fontId="0" fillId="5" borderId="61" xfId="0" applyFill="1" applyBorder="1" applyAlignment="1" applyProtection="1">
      <alignment horizontal="center"/>
      <protection hidden="1"/>
    </xf>
    <xf numFmtId="0" fontId="17" fillId="9" borderId="44" xfId="0" applyFont="1" applyFill="1" applyBorder="1" applyAlignment="1" applyProtection="1">
      <alignment horizontal="center" vertical="center"/>
      <protection hidden="1"/>
    </xf>
    <xf numFmtId="0" fontId="17" fillId="9" borderId="1" xfId="0" applyFont="1" applyFill="1" applyBorder="1" applyAlignment="1" applyProtection="1">
      <alignment horizontal="center" vertical="center"/>
      <protection hidden="1"/>
    </xf>
    <xf numFmtId="0" fontId="17" fillId="9" borderId="43" xfId="0" applyFont="1" applyFill="1" applyBorder="1" applyAlignment="1" applyProtection="1">
      <alignment horizontal="center" vertical="center"/>
      <protection hidden="1"/>
    </xf>
    <xf numFmtId="0" fontId="0" fillId="9" borderId="29" xfId="0" applyFill="1" applyBorder="1" applyAlignment="1" applyProtection="1">
      <alignment horizontal="center" wrapText="1"/>
      <protection hidden="1"/>
    </xf>
    <xf numFmtId="0" fontId="17" fillId="5" borderId="48" xfId="0" applyFont="1" applyFill="1" applyBorder="1" applyAlignment="1" applyProtection="1">
      <alignment horizontal="center" vertical="center"/>
      <protection hidden="1"/>
    </xf>
    <xf numFmtId="0" fontId="17" fillId="5" borderId="23" xfId="0" applyFont="1" applyFill="1" applyBorder="1" applyAlignment="1" applyProtection="1">
      <alignment horizontal="center" vertical="center"/>
      <protection hidden="1"/>
    </xf>
    <xf numFmtId="0" fontId="17" fillId="5" borderId="49" xfId="0" applyFont="1" applyFill="1" applyBorder="1" applyAlignment="1" applyProtection="1">
      <alignment horizontal="center" vertical="center"/>
      <protection hidden="1"/>
    </xf>
    <xf numFmtId="0" fontId="0" fillId="4" borderId="60" xfId="0" applyFill="1" applyBorder="1" applyAlignment="1" applyProtection="1">
      <alignment horizontal="center" vertical="center"/>
      <protection hidden="1"/>
    </xf>
    <xf numFmtId="0" fontId="0" fillId="4" borderId="42" xfId="0" applyFill="1" applyBorder="1" applyAlignment="1" applyProtection="1">
      <alignment horizontal="center" vertical="center"/>
      <protection hidden="1"/>
    </xf>
    <xf numFmtId="0" fontId="2" fillId="4" borderId="34" xfId="0" applyFont="1" applyFill="1" applyBorder="1" applyAlignment="1" applyProtection="1">
      <alignment horizontal="left" vertical="center" wrapText="1"/>
      <protection hidden="1"/>
    </xf>
    <xf numFmtId="0" fontId="2" fillId="4" borderId="28" xfId="0" applyFont="1" applyFill="1" applyBorder="1" applyAlignment="1" applyProtection="1">
      <alignment horizontal="left" vertical="center" wrapText="1"/>
      <protection hidden="1"/>
    </xf>
    <xf numFmtId="0" fontId="17" fillId="8" borderId="51" xfId="0" applyFont="1" applyFill="1" applyBorder="1" applyAlignment="1" applyProtection="1">
      <alignment horizontal="center" vertical="center"/>
      <protection hidden="1"/>
    </xf>
    <xf numFmtId="0" fontId="17" fillId="8" borderId="52" xfId="0" applyFont="1" applyFill="1" applyBorder="1" applyAlignment="1" applyProtection="1">
      <alignment horizontal="center" vertical="center"/>
      <protection hidden="1"/>
    </xf>
    <xf numFmtId="0" fontId="17" fillId="8" borderId="53" xfId="0" applyFont="1" applyFill="1" applyBorder="1" applyAlignment="1" applyProtection="1">
      <alignment horizontal="center" vertical="center"/>
      <protection hidden="1"/>
    </xf>
    <xf numFmtId="0" fontId="0" fillId="8" borderId="38" xfId="0" applyFill="1" applyBorder="1" applyAlignment="1" applyProtection="1">
      <alignment horizontal="center" wrapText="1"/>
      <protection hidden="1"/>
    </xf>
    <xf numFmtId="0" fontId="0" fillId="8" borderId="29" xfId="0" applyFill="1" applyBorder="1" applyAlignment="1" applyProtection="1">
      <alignment horizontal="center" wrapText="1"/>
      <protection hidden="1"/>
    </xf>
    <xf numFmtId="0" fontId="2" fillId="7" borderId="39" xfId="0" applyFont="1" applyFill="1" applyBorder="1" applyAlignment="1" applyProtection="1">
      <alignment horizontal="left" vertical="center" wrapText="1"/>
      <protection hidden="1"/>
    </xf>
    <xf numFmtId="0" fontId="2" fillId="7" borderId="55" xfId="0" applyFont="1" applyFill="1" applyBorder="1" applyAlignment="1" applyProtection="1">
      <alignment horizontal="left" vertical="center" wrapText="1"/>
      <protection hidden="1"/>
    </xf>
    <xf numFmtId="0" fontId="2" fillId="7" borderId="28" xfId="0" applyFont="1" applyFill="1" applyBorder="1" applyAlignment="1" applyProtection="1">
      <alignment horizontal="left" vertical="center" wrapText="1"/>
      <protection hidden="1"/>
    </xf>
    <xf numFmtId="0" fontId="2" fillId="7" borderId="42" xfId="0" applyFont="1" applyFill="1" applyBorder="1" applyAlignment="1" applyProtection="1">
      <alignment horizontal="left" vertical="center" wrapText="1"/>
      <protection hidden="1"/>
    </xf>
    <xf numFmtId="0" fontId="0" fillId="8" borderId="47" xfId="0" applyFill="1" applyBorder="1" applyAlignment="1" applyProtection="1">
      <alignment horizontal="center"/>
      <protection hidden="1"/>
    </xf>
    <xf numFmtId="0" fontId="0" fillId="8" borderId="40" xfId="0" applyFill="1" applyBorder="1" applyAlignment="1" applyProtection="1">
      <alignment horizontal="center"/>
      <protection hidden="1"/>
    </xf>
    <xf numFmtId="0" fontId="0" fillId="7" borderId="33" xfId="0" applyFill="1" applyBorder="1" applyAlignment="1" applyProtection="1">
      <alignment horizontal="center" wrapText="1"/>
      <protection hidden="1"/>
    </xf>
    <xf numFmtId="0" fontId="0" fillId="7" borderId="35" xfId="0" applyFill="1" applyBorder="1" applyAlignment="1" applyProtection="1">
      <alignment horizontal="center" wrapText="1"/>
      <protection hidden="1"/>
    </xf>
    <xf numFmtId="0" fontId="0" fillId="8" borderId="33" xfId="0" applyFill="1" applyBorder="1" applyAlignment="1" applyProtection="1">
      <alignment horizontal="center" wrapText="1"/>
      <protection hidden="1"/>
    </xf>
    <xf numFmtId="0" fontId="0" fillId="8" borderId="35" xfId="0" applyFill="1" applyBorder="1" applyAlignment="1" applyProtection="1">
      <alignment horizontal="center" wrapText="1"/>
      <protection hidden="1"/>
    </xf>
    <xf numFmtId="0" fontId="11" fillId="0" borderId="44" xfId="1" applyFont="1" applyFill="1" applyBorder="1" applyAlignment="1" applyProtection="1">
      <alignment horizontal="left"/>
      <protection hidden="1"/>
    </xf>
    <xf numFmtId="0" fontId="11" fillId="0" borderId="1" xfId="1" applyFont="1" applyFill="1" applyBorder="1" applyAlignment="1" applyProtection="1">
      <alignment horizontal="left"/>
      <protection hidden="1"/>
    </xf>
    <xf numFmtId="0" fontId="10" fillId="0" borderId="75" xfId="1" applyFont="1" applyFill="1" applyBorder="1" applyAlignment="1" applyProtection="1">
      <alignment horizontal="left"/>
      <protection hidden="1"/>
    </xf>
    <xf numFmtId="0" fontId="10" fillId="0" borderId="71" xfId="1" applyFont="1" applyFill="1" applyBorder="1" applyAlignment="1" applyProtection="1">
      <alignment horizontal="left"/>
      <protection hidden="1"/>
    </xf>
    <xf numFmtId="0" fontId="12" fillId="0" borderId="72" xfId="1" applyFont="1" applyFill="1" applyBorder="1" applyAlignment="1" applyProtection="1">
      <alignment horizontal="left"/>
      <protection hidden="1"/>
    </xf>
    <xf numFmtId="0" fontId="12" fillId="0" borderId="26" xfId="1" applyFont="1" applyFill="1" applyBorder="1" applyAlignment="1" applyProtection="1">
      <alignment horizontal="left"/>
      <protection hidden="1"/>
    </xf>
    <xf numFmtId="0" fontId="20" fillId="4" borderId="97" xfId="1" applyFont="1" applyFill="1" applyBorder="1" applyAlignment="1" applyProtection="1">
      <alignment horizontal="left" vertical="top" wrapText="1"/>
      <protection locked="0" hidden="1"/>
    </xf>
    <xf numFmtId="0" fontId="20" fillId="4" borderId="71" xfId="1" applyFont="1" applyFill="1" applyBorder="1" applyAlignment="1" applyProtection="1">
      <alignment horizontal="left" vertical="top" wrapText="1"/>
      <protection locked="0" hidden="1"/>
    </xf>
    <xf numFmtId="0" fontId="20" fillId="4" borderId="79" xfId="1" applyFont="1" applyFill="1" applyBorder="1" applyAlignment="1" applyProtection="1">
      <alignment horizontal="left" vertical="top" wrapText="1"/>
      <protection locked="0" hidden="1"/>
    </xf>
    <xf numFmtId="0" fontId="20" fillId="4" borderId="28" xfId="1" applyFont="1" applyFill="1" applyBorder="1" applyAlignment="1" applyProtection="1">
      <alignment horizontal="left" vertical="top" wrapText="1"/>
      <protection locked="0" hidden="1"/>
    </xf>
    <xf numFmtId="0" fontId="10" fillId="4" borderId="42" xfId="1" applyFont="1" applyFill="1" applyBorder="1" applyAlignment="1" applyProtection="1">
      <alignment horizontal="left" vertical="top"/>
      <protection locked="0" hidden="1"/>
    </xf>
    <xf numFmtId="0" fontId="10" fillId="4" borderId="41" xfId="1" applyFont="1" applyFill="1" applyBorder="1" applyAlignment="1" applyProtection="1">
      <alignment horizontal="left" vertical="top"/>
      <protection locked="0" hidden="1"/>
    </xf>
    <xf numFmtId="0" fontId="10" fillId="4" borderId="56" xfId="1" applyFont="1" applyFill="1" applyBorder="1" applyAlignment="1" applyProtection="1">
      <alignment horizontal="left" vertical="top"/>
      <protection locked="0" hidden="1"/>
    </xf>
    <xf numFmtId="0" fontId="10" fillId="4" borderId="85" xfId="1" applyFont="1" applyFill="1" applyBorder="1" applyAlignment="1" applyProtection="1">
      <alignment horizontal="left" vertical="top"/>
      <protection locked="0" hidden="1"/>
    </xf>
    <xf numFmtId="0" fontId="0" fillId="0" borderId="23" xfId="0" applyBorder="1" applyAlignment="1" applyProtection="1">
      <alignment horizontal="center"/>
      <protection hidden="1"/>
    </xf>
    <xf numFmtId="0" fontId="10" fillId="4" borderId="7" xfId="1" applyFont="1" applyFill="1" applyBorder="1" applyAlignment="1" applyProtection="1">
      <alignment horizontal="left"/>
      <protection locked="0"/>
    </xf>
    <xf numFmtId="0" fontId="10" fillId="4" borderId="12" xfId="1" applyFont="1" applyFill="1" applyBorder="1" applyAlignment="1" applyProtection="1">
      <alignment horizontal="left"/>
      <protection locked="0"/>
    </xf>
    <xf numFmtId="0" fontId="10" fillId="4" borderId="8" xfId="1" applyFont="1" applyFill="1" applyBorder="1" applyAlignment="1" applyProtection="1">
      <alignment horizontal="left"/>
      <protection locked="0"/>
    </xf>
    <xf numFmtId="0" fontId="10" fillId="4" borderId="13" xfId="1" applyFont="1" applyFill="1" applyBorder="1" applyAlignment="1" applyProtection="1">
      <alignment horizontal="left"/>
      <protection locked="0"/>
    </xf>
    <xf numFmtId="0" fontId="10" fillId="4" borderId="87" xfId="1" applyFont="1" applyFill="1" applyBorder="1" applyAlignment="1" applyProtection="1">
      <alignment horizontal="center"/>
      <protection locked="0"/>
    </xf>
    <xf numFmtId="0" fontId="10" fillId="4" borderId="43" xfId="1" applyFont="1" applyFill="1" applyBorder="1" applyAlignment="1" applyProtection="1">
      <alignment horizontal="center"/>
      <protection locked="0"/>
    </xf>
    <xf numFmtId="0" fontId="10" fillId="4" borderId="88" xfId="1" applyFont="1" applyFill="1" applyBorder="1" applyAlignment="1" applyProtection="1">
      <alignment horizontal="center"/>
      <protection locked="0"/>
    </xf>
    <xf numFmtId="0" fontId="10" fillId="4" borderId="79" xfId="1" applyFont="1" applyFill="1" applyBorder="1" applyAlignment="1" applyProtection="1">
      <alignment horizontal="center"/>
      <protection locked="0"/>
    </xf>
    <xf numFmtId="0" fontId="3" fillId="0" borderId="22" xfId="1" applyFont="1" applyFill="1" applyBorder="1" applyAlignment="1" applyProtection="1">
      <alignment horizontal="center"/>
      <protection hidden="1"/>
    </xf>
    <xf numFmtId="0" fontId="3" fillId="0" borderId="23" xfId="1" applyFont="1" applyFill="1" applyBorder="1" applyAlignment="1" applyProtection="1">
      <alignment horizontal="center"/>
      <protection hidden="1"/>
    </xf>
    <xf numFmtId="0" fontId="3" fillId="0" borderId="24" xfId="1" applyFont="1" applyFill="1" applyBorder="1" applyAlignment="1" applyProtection="1">
      <alignment horizontal="center"/>
      <protection hidden="1"/>
    </xf>
    <xf numFmtId="0" fontId="24" fillId="0" borderId="17" xfId="1" applyFont="1" applyFill="1" applyBorder="1" applyAlignment="1" applyProtection="1">
      <alignment horizontal="center" vertical="center" wrapText="1"/>
      <protection hidden="1"/>
    </xf>
    <xf numFmtId="0" fontId="24" fillId="0" borderId="18" xfId="1" applyFont="1" applyFill="1" applyBorder="1" applyAlignment="1" applyProtection="1">
      <alignment horizontal="center" vertical="center" wrapText="1"/>
      <protection hidden="1"/>
    </xf>
    <xf numFmtId="0" fontId="11" fillId="0" borderId="29" xfId="1" applyFont="1" applyFill="1" applyBorder="1" applyAlignment="1" applyProtection="1">
      <alignment horizontal="center" vertical="center"/>
      <protection hidden="1"/>
    </xf>
    <xf numFmtId="0" fontId="11" fillId="0" borderId="28" xfId="1" applyFont="1" applyFill="1" applyBorder="1" applyAlignment="1" applyProtection="1">
      <alignment horizontal="center" vertical="center"/>
      <protection hidden="1"/>
    </xf>
    <xf numFmtId="0" fontId="25" fillId="0" borderId="80" xfId="1" applyFont="1" applyFill="1" applyBorder="1" applyAlignment="1" applyProtection="1">
      <alignment horizontal="center" vertical="center"/>
      <protection hidden="1"/>
    </xf>
    <xf numFmtId="0" fontId="25" fillId="0" borderId="81" xfId="1" applyFont="1" applyFill="1" applyBorder="1" applyAlignment="1" applyProtection="1">
      <alignment horizontal="center" vertical="center"/>
      <protection hidden="1"/>
    </xf>
    <xf numFmtId="0" fontId="25" fillId="0" borderId="82" xfId="1" applyFont="1" applyFill="1" applyBorder="1" applyAlignment="1" applyProtection="1">
      <alignment horizontal="center" vertical="center"/>
      <protection hidden="1"/>
    </xf>
    <xf numFmtId="0" fontId="2" fillId="0" borderId="28" xfId="0" applyFont="1" applyBorder="1" applyAlignment="1" applyProtection="1">
      <alignment horizontal="center" vertical="center"/>
      <protection hidden="1"/>
    </xf>
    <xf numFmtId="0" fontId="22" fillId="4" borderId="42" xfId="0" applyFont="1" applyFill="1" applyBorder="1" applyAlignment="1" applyProtection="1">
      <alignment horizontal="left"/>
      <protection locked="0" hidden="1"/>
    </xf>
    <xf numFmtId="0" fontId="22" fillId="4" borderId="41" xfId="0" applyFont="1" applyFill="1" applyBorder="1" applyAlignment="1" applyProtection="1">
      <alignment horizontal="left"/>
      <protection locked="0" hidden="1"/>
    </xf>
    <xf numFmtId="0" fontId="22" fillId="4" borderId="56" xfId="0" applyFont="1" applyFill="1" applyBorder="1" applyAlignment="1" applyProtection="1">
      <alignment horizontal="left"/>
      <protection locked="0" hidden="1"/>
    </xf>
    <xf numFmtId="0" fontId="22" fillId="4" borderId="85" xfId="0" applyFont="1" applyFill="1" applyBorder="1" applyAlignment="1" applyProtection="1">
      <alignment horizontal="left"/>
      <protection locked="0" hidden="1"/>
    </xf>
    <xf numFmtId="0" fontId="8" fillId="0" borderId="3" xfId="1" applyFont="1" applyFill="1" applyBorder="1" applyAlignment="1" applyProtection="1">
      <alignment horizontal="center" vertical="center" wrapText="1"/>
      <protection hidden="1"/>
    </xf>
    <xf numFmtId="0" fontId="9" fillId="0" borderId="4" xfId="1" applyFont="1" applyFill="1" applyBorder="1" applyAlignment="1" applyProtection="1">
      <alignment horizontal="center" vertical="center" wrapText="1"/>
      <protection hidden="1"/>
    </xf>
    <xf numFmtId="0" fontId="9" fillId="0" borderId="5" xfId="1" applyFont="1" applyFill="1" applyBorder="1" applyAlignment="1" applyProtection="1">
      <alignment horizontal="center" vertical="center" wrapText="1"/>
      <protection hidden="1"/>
    </xf>
    <xf numFmtId="0" fontId="3" fillId="0" borderId="6" xfId="1" applyFont="1" applyFill="1" applyBorder="1" applyAlignment="1" applyProtection="1">
      <alignment horizontal="center"/>
      <protection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8" fillId="0" borderId="22" xfId="1" applyFont="1" applyFill="1" applyBorder="1" applyAlignment="1" applyProtection="1">
      <alignment horizontal="left" vertical="center" wrapText="1"/>
      <protection hidden="1"/>
    </xf>
    <xf numFmtId="0" fontId="8" fillId="0" borderId="23" xfId="1" applyFont="1" applyFill="1" applyBorder="1" applyAlignment="1" applyProtection="1">
      <alignment horizontal="left" vertical="center" wrapText="1"/>
      <protection hidden="1"/>
    </xf>
    <xf numFmtId="0" fontId="8" fillId="0" borderId="49" xfId="1" applyFont="1" applyFill="1" applyBorder="1" applyAlignment="1" applyProtection="1">
      <alignment horizontal="left" vertical="center" wrapText="1"/>
      <protection hidden="1"/>
    </xf>
    <xf numFmtId="0" fontId="10" fillId="0" borderId="10" xfId="1" applyFont="1" applyFill="1" applyBorder="1" applyAlignment="1" applyProtection="1">
      <alignment vertical="center" wrapText="1"/>
      <protection hidden="1"/>
    </xf>
    <xf numFmtId="0" fontId="10" fillId="0" borderId="2" xfId="1" applyFont="1" applyFill="1" applyAlignment="1" applyProtection="1">
      <alignment vertical="center" wrapText="1"/>
      <protection hidden="1"/>
    </xf>
    <xf numFmtId="0" fontId="10" fillId="0" borderId="10" xfId="1" applyFont="1" applyFill="1" applyBorder="1" applyAlignment="1" applyProtection="1">
      <alignment horizontal="left" vertical="center" wrapText="1"/>
      <protection hidden="1"/>
    </xf>
    <xf numFmtId="0" fontId="10" fillId="0" borderId="2" xfId="1" applyFont="1" applyFill="1" applyAlignment="1" applyProtection="1">
      <alignment horizontal="left" vertical="center" wrapText="1"/>
      <protection hidden="1"/>
    </xf>
    <xf numFmtId="0" fontId="0" fillId="0" borderId="19" xfId="0" applyBorder="1" applyAlignment="1" applyProtection="1">
      <alignment horizontal="left" vertical="center" wrapText="1"/>
      <protection hidden="1"/>
    </xf>
    <xf numFmtId="0" fontId="0" fillId="0" borderId="20" xfId="0" applyBorder="1" applyAlignment="1" applyProtection="1">
      <alignment horizontal="left" vertical="center" wrapText="1"/>
      <protection hidden="1"/>
    </xf>
    <xf numFmtId="0" fontId="0" fillId="0" borderId="74" xfId="0" applyBorder="1" applyAlignment="1" applyProtection="1">
      <alignment horizontal="left" vertical="center" wrapText="1"/>
      <protection hidden="1"/>
    </xf>
    <xf numFmtId="0" fontId="10" fillId="0" borderId="12" xfId="1" applyFont="1" applyFill="1" applyBorder="1" applyAlignment="1" applyProtection="1">
      <alignment horizontal="left" vertical="center" wrapText="1"/>
      <protection hidden="1"/>
    </xf>
    <xf numFmtId="0" fontId="10" fillId="0" borderId="13" xfId="1" applyFont="1" applyFill="1" applyBorder="1" applyAlignment="1" applyProtection="1">
      <alignment horizontal="left" vertical="center" wrapText="1"/>
      <protection hidden="1"/>
    </xf>
    <xf numFmtId="0" fontId="0" fillId="4" borderId="25" xfId="2" applyFont="1" applyFill="1" applyBorder="1" applyAlignment="1" applyProtection="1">
      <alignment horizontal="center" vertical="center" wrapText="1"/>
      <protection locked="0" hidden="1"/>
    </xf>
    <xf numFmtId="0" fontId="0" fillId="4" borderId="26" xfId="2" applyFont="1" applyFill="1" applyBorder="1" applyAlignment="1" applyProtection="1">
      <alignment horizontal="center" vertical="center" wrapText="1"/>
      <protection locked="0" hidden="1"/>
    </xf>
    <xf numFmtId="0" fontId="0" fillId="4" borderId="27" xfId="2" applyFont="1" applyFill="1" applyBorder="1" applyAlignment="1" applyProtection="1">
      <alignment horizontal="center" vertical="center" wrapText="1"/>
      <protection locked="0" hidden="1"/>
    </xf>
    <xf numFmtId="0" fontId="19" fillId="11" borderId="48" xfId="1" applyFont="1" applyFill="1" applyBorder="1" applyAlignment="1" applyProtection="1">
      <alignment horizontal="center" vertical="center"/>
      <protection hidden="1"/>
    </xf>
    <xf numFmtId="0" fontId="19" fillId="11" borderId="23" xfId="1" applyFont="1" applyFill="1" applyBorder="1" applyAlignment="1" applyProtection="1">
      <alignment horizontal="center" vertical="center"/>
      <protection hidden="1"/>
    </xf>
    <xf numFmtId="0" fontId="19" fillId="11" borderId="49" xfId="1" applyFont="1" applyFill="1" applyBorder="1" applyAlignment="1" applyProtection="1">
      <alignment horizontal="center" vertical="center"/>
      <protection hidden="1"/>
    </xf>
    <xf numFmtId="0" fontId="20" fillId="0" borderId="83" xfId="1" applyFont="1" applyFill="1" applyBorder="1" applyAlignment="1" applyProtection="1">
      <alignment horizontal="center" wrapText="1"/>
      <protection hidden="1"/>
    </xf>
    <xf numFmtId="0" fontId="20" fillId="0" borderId="84" xfId="1" applyFont="1" applyFill="1" applyBorder="1" applyAlignment="1" applyProtection="1">
      <alignment horizontal="center" wrapText="1"/>
      <protection hidden="1"/>
    </xf>
    <xf numFmtId="0" fontId="20" fillId="0" borderId="62" xfId="1" applyFont="1" applyFill="1" applyBorder="1" applyAlignment="1" applyProtection="1">
      <alignment horizontal="center" wrapText="1"/>
      <protection hidden="1"/>
    </xf>
    <xf numFmtId="0" fontId="11" fillId="0" borderId="69" xfId="1" applyFont="1" applyFill="1" applyBorder="1" applyAlignment="1" applyProtection="1">
      <alignment horizontal="left" vertical="center"/>
      <protection hidden="1"/>
    </xf>
    <xf numFmtId="0" fontId="11" fillId="0" borderId="68" xfId="1" applyFont="1" applyFill="1" applyBorder="1" applyAlignment="1" applyProtection="1">
      <alignment horizontal="left" vertical="center"/>
      <protection hidden="1"/>
    </xf>
    <xf numFmtId="2" fontId="11" fillId="0" borderId="1" xfId="1" applyNumberFormat="1" applyFont="1" applyFill="1" applyBorder="1" applyAlignment="1" applyProtection="1">
      <alignment horizontal="center" vertical="center"/>
      <protection hidden="1"/>
    </xf>
    <xf numFmtId="2" fontId="20" fillId="4" borderId="28" xfId="1" applyNumberFormat="1" applyFont="1" applyFill="1" applyBorder="1" applyAlignment="1" applyProtection="1">
      <alignment horizontal="left"/>
      <protection locked="0" hidden="1"/>
    </xf>
    <xf numFmtId="0" fontId="20" fillId="0" borderId="90" xfId="1" applyFont="1" applyFill="1" applyBorder="1" applyAlignment="1" applyProtection="1">
      <alignment horizontal="left" vertical="center" wrapText="1"/>
      <protection hidden="1"/>
    </xf>
    <xf numFmtId="0" fontId="20" fillId="0" borderId="0" xfId="1" applyFont="1" applyFill="1" applyBorder="1" applyAlignment="1" applyProtection="1">
      <alignment horizontal="left" vertical="center" wrapText="1"/>
      <protection hidden="1"/>
    </xf>
    <xf numFmtId="0" fontId="20" fillId="0" borderId="93" xfId="1" applyFont="1" applyFill="1" applyBorder="1" applyAlignment="1" applyProtection="1">
      <alignment horizontal="left" vertical="center" wrapText="1"/>
      <protection hidden="1"/>
    </xf>
    <xf numFmtId="0" fontId="11" fillId="0" borderId="94" xfId="1" applyFont="1" applyFill="1" applyBorder="1" applyAlignment="1" applyProtection="1">
      <alignment horizontal="center" vertical="center" wrapText="1"/>
      <protection hidden="1"/>
    </xf>
    <xf numFmtId="0" fontId="11" fillId="0" borderId="95" xfId="1" applyFont="1" applyFill="1" applyBorder="1" applyAlignment="1" applyProtection="1">
      <alignment horizontal="center" vertical="center" wrapText="1"/>
      <protection hidden="1"/>
    </xf>
    <xf numFmtId="0" fontId="11" fillId="0" borderId="96" xfId="1" applyFont="1" applyFill="1" applyBorder="1" applyAlignment="1" applyProtection="1">
      <alignment horizontal="center" vertical="center" wrapText="1"/>
      <protection hidden="1"/>
    </xf>
    <xf numFmtId="0" fontId="12" fillId="0" borderId="23" xfId="1" applyFont="1" applyFill="1" applyBorder="1" applyAlignment="1" applyProtection="1">
      <alignment horizontal="center"/>
      <protection hidden="1"/>
    </xf>
    <xf numFmtId="2" fontId="12" fillId="0" borderId="4" xfId="1" applyNumberFormat="1" applyFont="1" applyFill="1" applyBorder="1" applyAlignment="1" applyProtection="1">
      <alignment horizontal="right" vertical="center"/>
      <protection hidden="1"/>
    </xf>
    <xf numFmtId="2" fontId="12" fillId="0" borderId="5" xfId="1" applyNumberFormat="1" applyFont="1" applyFill="1" applyBorder="1" applyAlignment="1" applyProtection="1">
      <alignment horizontal="right" vertical="center"/>
      <protection hidden="1"/>
    </xf>
    <xf numFmtId="2" fontId="10" fillId="0" borderId="26" xfId="1" applyNumberFormat="1" applyFont="1" applyFill="1" applyBorder="1" applyAlignment="1" applyProtection="1">
      <alignment horizontal="left"/>
      <protection hidden="1"/>
    </xf>
    <xf numFmtId="0" fontId="10" fillId="0" borderId="73" xfId="1" applyFont="1" applyFill="1" applyBorder="1" applyAlignment="1" applyProtection="1">
      <alignment horizontal="left"/>
      <protection hidden="1"/>
    </xf>
    <xf numFmtId="0" fontId="11" fillId="0" borderId="20" xfId="1" applyFont="1" applyFill="1" applyBorder="1" applyAlignment="1" applyProtection="1">
      <alignment horizontal="left" wrapText="1"/>
      <protection hidden="1"/>
    </xf>
    <xf numFmtId="0" fontId="11" fillId="0" borderId="74" xfId="1" applyFont="1" applyFill="1" applyBorder="1" applyAlignment="1" applyProtection="1">
      <alignment horizontal="left" wrapText="1"/>
      <protection hidden="1"/>
    </xf>
    <xf numFmtId="0" fontId="10" fillId="4" borderId="62" xfId="1" applyFont="1" applyFill="1" applyBorder="1" applyAlignment="1" applyProtection="1">
      <alignment horizontal="left" vertical="top"/>
      <protection locked="0" hidden="1"/>
    </xf>
    <xf numFmtId="0" fontId="10" fillId="4" borderId="63" xfId="1" applyFont="1" applyFill="1" applyBorder="1" applyAlignment="1" applyProtection="1">
      <alignment horizontal="left" vertical="top"/>
      <protection locked="0" hidden="1"/>
    </xf>
    <xf numFmtId="0" fontId="8" fillId="0" borderId="48" xfId="1" applyFont="1" applyFill="1" applyBorder="1" applyAlignment="1" applyProtection="1">
      <alignment horizontal="left"/>
      <protection hidden="1"/>
    </xf>
    <xf numFmtId="0" fontId="8" fillId="0" borderId="23" xfId="1" applyFont="1" applyFill="1" applyBorder="1" applyAlignment="1" applyProtection="1">
      <alignment horizontal="left"/>
      <protection hidden="1"/>
    </xf>
    <xf numFmtId="0" fontId="8" fillId="0" borderId="24" xfId="1" applyFont="1" applyFill="1" applyBorder="1" applyAlignment="1" applyProtection="1">
      <alignment horizontal="left"/>
      <protection hidden="1"/>
    </xf>
    <xf numFmtId="0" fontId="22" fillId="0" borderId="23" xfId="0" applyFont="1" applyBorder="1" applyAlignment="1" applyProtection="1">
      <alignment horizontal="center"/>
      <protection hidden="1"/>
    </xf>
    <xf numFmtId="0" fontId="20" fillId="0" borderId="83" xfId="1" applyFont="1" applyFill="1" applyBorder="1" applyAlignment="1" applyProtection="1">
      <alignment horizontal="center" vertical="center" wrapText="1"/>
      <protection hidden="1"/>
    </xf>
    <xf numFmtId="0" fontId="20" fillId="0" borderId="84" xfId="1" applyFont="1" applyFill="1" applyBorder="1" applyAlignment="1" applyProtection="1">
      <alignment horizontal="center" vertical="center" wrapText="1"/>
      <protection hidden="1"/>
    </xf>
    <xf numFmtId="0" fontId="20" fillId="0" borderId="62" xfId="1" applyFont="1" applyFill="1" applyBorder="1" applyAlignment="1" applyProtection="1">
      <alignment horizontal="center" vertical="center" wrapText="1"/>
      <protection hidden="1"/>
    </xf>
    <xf numFmtId="0" fontId="11" fillId="0" borderId="83" xfId="1" applyFont="1" applyFill="1" applyBorder="1" applyAlignment="1" applyProtection="1">
      <alignment horizontal="center" vertical="center"/>
      <protection hidden="1"/>
    </xf>
    <xf numFmtId="0" fontId="11" fillId="0" borderId="84" xfId="1" applyFont="1" applyFill="1" applyBorder="1" applyAlignment="1" applyProtection="1">
      <alignment horizontal="center" vertical="center"/>
      <protection hidden="1"/>
    </xf>
    <xf numFmtId="0" fontId="11" fillId="0" borderId="62" xfId="1" applyFont="1" applyFill="1" applyBorder="1" applyAlignment="1" applyProtection="1">
      <alignment horizontal="center" vertical="center"/>
      <protection hidden="1"/>
    </xf>
  </cellXfs>
  <cellStyles count="5">
    <cellStyle name="20 % - zvýraznenie3" xfId="2" builtinId="38"/>
    <cellStyle name="Čiarka" xfId="3" builtinId="3"/>
    <cellStyle name="Hypertextové prepojenie" xfId="4" builtinId="8"/>
    <cellStyle name="Normálna" xfId="0" builtinId="0"/>
    <cellStyle name="Poznámka" xfId="1" builtinId="10"/>
  </cellStyles>
  <dxfs count="1">
    <dxf>
      <font>
        <strike/>
      </font>
    </dxf>
  </dxfs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1987550</xdr:colOff>
          <xdr:row>13</xdr:row>
          <xdr:rowOff>12700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1974850</xdr:colOff>
          <xdr:row>14</xdr:row>
          <xdr:rowOff>374650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1974850</xdr:colOff>
          <xdr:row>15</xdr:row>
          <xdr:rowOff>374650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16</xdr:row>
          <xdr:rowOff>0</xdr:rowOff>
        </xdr:from>
        <xdr:to>
          <xdr:col>5</xdr:col>
          <xdr:colOff>2063750</xdr:colOff>
          <xdr:row>16</xdr:row>
          <xdr:rowOff>565150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5</xdr:col>
          <xdr:colOff>1987550</xdr:colOff>
          <xdr:row>14</xdr:row>
          <xdr:rowOff>12700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M13" sqref="M13"/>
    </sheetView>
  </sheetViews>
  <sheetFormatPr defaultColWidth="9.1796875" defaultRowHeight="14.5" x14ac:dyDescent="0.35"/>
  <cols>
    <col min="1" max="1" width="3" style="14" customWidth="1"/>
    <col min="2" max="2" width="4.7265625" style="14" customWidth="1"/>
    <col min="3" max="3" width="38" style="15" customWidth="1"/>
    <col min="4" max="4" width="19" style="15" customWidth="1"/>
    <col min="5" max="5" width="15.7265625" style="15" customWidth="1"/>
    <col min="6" max="6" width="14.81640625" style="15" customWidth="1"/>
    <col min="7" max="7" width="19.81640625" style="15" customWidth="1"/>
    <col min="8" max="8" width="18.7265625" style="15" customWidth="1"/>
    <col min="9" max="9" width="14" style="14" customWidth="1"/>
    <col min="10" max="10" width="14.7265625" style="14" customWidth="1"/>
    <col min="11" max="11" width="12.81640625" style="14" bestFit="1" customWidth="1"/>
    <col min="12" max="12" width="15" style="14" bestFit="1" customWidth="1"/>
    <col min="13" max="13" width="16.81640625" style="14" customWidth="1"/>
    <col min="14" max="14" width="12.26953125" style="14" customWidth="1"/>
    <col min="15" max="15" width="15.453125" style="14" bestFit="1" customWidth="1"/>
    <col min="16" max="16" width="12.7265625" style="14" customWidth="1"/>
    <col min="17" max="17" width="15.453125" style="14" bestFit="1" customWidth="1"/>
    <col min="18" max="18" width="12.26953125" style="14" bestFit="1" customWidth="1"/>
    <col min="19" max="19" width="15" style="14" bestFit="1" customWidth="1"/>
    <col min="20" max="20" width="12.81640625" style="14" bestFit="1" customWidth="1"/>
    <col min="21" max="21" width="15" style="14" bestFit="1" customWidth="1"/>
    <col min="22" max="16384" width="9.1796875" style="14"/>
  </cols>
  <sheetData>
    <row r="1" spans="2:11" ht="15" thickBot="1" x14ac:dyDescent="0.4"/>
    <row r="2" spans="2:11" ht="36.75" customHeight="1" thickBot="1" x14ac:dyDescent="0.4">
      <c r="B2" s="198" t="s">
        <v>0</v>
      </c>
      <c r="C2" s="199"/>
      <c r="D2" s="199"/>
      <c r="E2" s="199"/>
      <c r="F2" s="199"/>
      <c r="G2" s="199"/>
      <c r="H2" s="199"/>
      <c r="I2" s="199"/>
      <c r="J2" s="199"/>
      <c r="K2" s="200"/>
    </row>
    <row r="3" spans="2:11" ht="44" thickBot="1" x14ac:dyDescent="0.4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ht="29" x14ac:dyDescent="0.35">
      <c r="B4" s="22">
        <v>1</v>
      </c>
      <c r="C4" s="23" t="s">
        <v>94</v>
      </c>
      <c r="D4" s="24" t="s">
        <v>70</v>
      </c>
      <c r="E4" s="25">
        <v>260000.04</v>
      </c>
      <c r="F4" s="25">
        <v>0</v>
      </c>
      <c r="G4" s="26" t="s">
        <v>11</v>
      </c>
      <c r="H4" s="27">
        <f>E4</f>
        <v>260000.04</v>
      </c>
      <c r="I4" s="28">
        <f>H4/H$14*100</f>
        <v>97.81790853003632</v>
      </c>
      <c r="J4" s="29">
        <f t="shared" ref="J4:J6" si="0">IF(I4=0,0,(E4-F4)/I4)</f>
        <v>2658.0004000000008</v>
      </c>
      <c r="K4" s="30">
        <f t="shared" ref="K4:K5" si="1">IF((E4-F4)=0,0,H4/(E4-F4))</f>
        <v>1</v>
      </c>
    </row>
    <row r="5" spans="2:11" ht="29" x14ac:dyDescent="0.35">
      <c r="B5" s="22">
        <v>2</v>
      </c>
      <c r="C5" s="31" t="s">
        <v>95</v>
      </c>
      <c r="D5" s="32" t="s">
        <v>96</v>
      </c>
      <c r="E5" s="33">
        <v>2</v>
      </c>
      <c r="F5" s="33">
        <v>0</v>
      </c>
      <c r="G5" s="26" t="s">
        <v>82</v>
      </c>
      <c r="H5" s="34">
        <v>5800</v>
      </c>
      <c r="I5" s="35">
        <f t="shared" ref="I5:I13" si="2">H5/H$14*100</f>
        <v>2.1820914699636611</v>
      </c>
      <c r="J5" s="29">
        <f t="shared" si="0"/>
        <v>0.91655186206896566</v>
      </c>
      <c r="K5" s="30">
        <f t="shared" si="1"/>
        <v>2900</v>
      </c>
    </row>
    <row r="6" spans="2:11" x14ac:dyDescent="0.35">
      <c r="B6" s="22">
        <v>3</v>
      </c>
      <c r="C6" s="31"/>
      <c r="D6" s="32"/>
      <c r="E6" s="33"/>
      <c r="F6" s="33"/>
      <c r="G6" s="26"/>
      <c r="H6" s="34">
        <v>0</v>
      </c>
      <c r="I6" s="35">
        <f t="shared" si="2"/>
        <v>0</v>
      </c>
      <c r="J6" s="29">
        <f t="shared" si="0"/>
        <v>0</v>
      </c>
      <c r="K6" s="30">
        <f>IF((E6-F6)=0,0,H6/(E6-F6))</f>
        <v>0</v>
      </c>
    </row>
    <row r="7" spans="2:11" x14ac:dyDescent="0.35">
      <c r="B7" s="22">
        <v>4</v>
      </c>
      <c r="C7" s="31"/>
      <c r="D7" s="32"/>
      <c r="E7" s="33">
        <v>0</v>
      </c>
      <c r="F7" s="33">
        <v>0</v>
      </c>
      <c r="G7" s="26"/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35">
      <c r="B8" s="22">
        <v>5</v>
      </c>
      <c r="C8" s="36"/>
      <c r="D8" s="37"/>
      <c r="E8" s="38">
        <v>0</v>
      </c>
      <c r="F8" s="33">
        <v>0</v>
      </c>
      <c r="G8" s="26"/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35">
      <c r="B9" s="22">
        <v>6</v>
      </c>
      <c r="C9" s="36"/>
      <c r="D9" s="37"/>
      <c r="E9" s="38">
        <v>0</v>
      </c>
      <c r="F9" s="33">
        <v>0</v>
      </c>
      <c r="G9" s="26"/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35">
      <c r="B10" s="22">
        <v>7</v>
      </c>
      <c r="C10" s="36"/>
      <c r="D10" s="37"/>
      <c r="E10" s="38">
        <v>0</v>
      </c>
      <c r="F10" s="33">
        <v>0</v>
      </c>
      <c r="G10" s="26"/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35">
      <c r="B11" s="22">
        <v>8</v>
      </c>
      <c r="C11" s="36"/>
      <c r="D11" s="37"/>
      <c r="E11" s="38">
        <v>0</v>
      </c>
      <c r="F11" s="33">
        <v>0</v>
      </c>
      <c r="G11" s="26"/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35">
      <c r="B12" s="22">
        <v>9</v>
      </c>
      <c r="C12" s="36"/>
      <c r="D12" s="37"/>
      <c r="E12" s="38">
        <v>0</v>
      </c>
      <c r="F12" s="33">
        <v>0</v>
      </c>
      <c r="G12" s="26"/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35">
      <c r="B13" s="22">
        <v>10</v>
      </c>
      <c r="C13" s="36"/>
      <c r="D13" s="37"/>
      <c r="E13" s="38">
        <v>0</v>
      </c>
      <c r="F13" s="33">
        <v>0</v>
      </c>
      <c r="G13" s="26"/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4">
      <c r="B14" s="40"/>
      <c r="C14" s="41" t="s">
        <v>12</v>
      </c>
      <c r="D14" s="42"/>
      <c r="E14" s="42"/>
      <c r="F14" s="42"/>
      <c r="G14" s="42"/>
      <c r="H14" s="43">
        <f>SUM(H4:H13)</f>
        <v>265800.04000000004</v>
      </c>
      <c r="I14" s="44">
        <f>SUM(I4:I13)</f>
        <v>99.999999999999986</v>
      </c>
      <c r="J14" s="45"/>
      <c r="K14" s="46"/>
    </row>
    <row r="15" spans="2:11" ht="15" thickBot="1" x14ac:dyDescent="0.4"/>
    <row r="16" spans="2:11" ht="35.25" customHeight="1" x14ac:dyDescent="0.35">
      <c r="B16" s="184" t="s">
        <v>13</v>
      </c>
      <c r="C16" s="185"/>
      <c r="D16" s="185"/>
      <c r="E16" s="185"/>
      <c r="F16" s="185"/>
      <c r="G16" s="185"/>
      <c r="H16" s="185"/>
      <c r="I16" s="185"/>
      <c r="J16" s="186"/>
    </row>
    <row r="17" spans="2:10" x14ac:dyDescent="0.35">
      <c r="B17" s="187" t="s">
        <v>1</v>
      </c>
      <c r="C17" s="203" t="s">
        <v>2</v>
      </c>
      <c r="D17" s="201" t="s">
        <v>14</v>
      </c>
      <c r="E17" s="189" t="s">
        <v>15</v>
      </c>
      <c r="F17" s="190"/>
      <c r="G17" s="191" t="s">
        <v>16</v>
      </c>
      <c r="H17" s="192"/>
      <c r="I17" s="193" t="s">
        <v>17</v>
      </c>
      <c r="J17" s="190"/>
    </row>
    <row r="18" spans="2:10" x14ac:dyDescent="0.35">
      <c r="B18" s="188"/>
      <c r="C18" s="204"/>
      <c r="D18" s="202"/>
      <c r="E18" s="47" t="s">
        <v>15</v>
      </c>
      <c r="F18" s="48" t="s">
        <v>18</v>
      </c>
      <c r="G18" s="49" t="s">
        <v>16</v>
      </c>
      <c r="H18" s="50" t="s">
        <v>19</v>
      </c>
      <c r="I18" s="51" t="s">
        <v>17</v>
      </c>
      <c r="J18" s="48" t="s">
        <v>20</v>
      </c>
    </row>
    <row r="19" spans="2:10" x14ac:dyDescent="0.35">
      <c r="B19" s="47" cm="1">
        <f t="array" ref="B19:B28">B4:B13</f>
        <v>1</v>
      </c>
      <c r="C19" s="52" t="str" cm="1">
        <f t="array" ref="C19:C28">C4:C13</f>
        <v>Cena za jedno vydanie periodika (180 000 výtlačkov) v EUR s DPH</v>
      </c>
      <c r="D19" s="53" cm="1">
        <f t="array" ref="D19:D28">I4:I13</f>
        <v>97.81790853003632</v>
      </c>
      <c r="E19" s="54">
        <v>30000</v>
      </c>
      <c r="F19" s="55">
        <f>IF(I4=100,"0",IF((E4-F4)=0,0,(IF(G4="čím menej, tým lepšie",(I4*(E4-E19)/(E4-F4)),(I4*(E19-F4)/(E4-F4))))))</f>
        <v>86.531228512982906</v>
      </c>
      <c r="G19" s="54">
        <v>15000</v>
      </c>
      <c r="H19" s="56">
        <f>IF(I4=100,"0",IF((E4-F4)=0,0,IF(G4="čím menej, tým lepšie",(I4*(E4-G19)/(E4-F4)),(I4*(G19-F4)/(E4-F4)))))</f>
        <v>92.174568521509613</v>
      </c>
      <c r="I19" s="54">
        <v>0</v>
      </c>
      <c r="J19" s="55">
        <f>IF(I4=100,"0",IF((E4-F4)=0,0,IF(G4="čím menej, tým lepšie",(I4*(E4-I19)/(E4-F4)),(I4*(I19-F4)/(E4-F4)))))</f>
        <v>97.81790853003632</v>
      </c>
    </row>
    <row r="20" spans="2:10" ht="15" customHeight="1" x14ac:dyDescent="0.35">
      <c r="B20" s="47">
        <v>2</v>
      </c>
      <c r="C20" s="52" t="str">
        <v>Podpora zamestnávania znevýhodnených uchádzačov o zamestnanie</v>
      </c>
      <c r="D20" s="53">
        <v>2.1820914699636611</v>
      </c>
      <c r="E20" s="54">
        <v>36</v>
      </c>
      <c r="F20" s="55">
        <f>IF(I5=100,"0",IF((E5-F5)=0,0,(IF(G5="čím menej, tým lepšie",(I5*(E5-E20)/(E5-F5)),(I5*(E20-F5)/(E5-F5))))))</f>
        <v>39.277646459345902</v>
      </c>
      <c r="G20" s="54">
        <v>18</v>
      </c>
      <c r="H20" s="56">
        <f t="shared" ref="H20:H28" si="5">IF(I5=100,"0",IF((E5-F5)=0,0,IF(G5="čím menej, tým lepšie",(I5*(E5-G20)/(E5-F5)),(I5*(G20-F5)/(E5-F5)))))</f>
        <v>19.638823229672951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35">
      <c r="B21" s="47">
        <v>3</v>
      </c>
      <c r="C21" s="52">
        <v>0</v>
      </c>
      <c r="D21" s="53">
        <v>0</v>
      </c>
      <c r="E21" s="54">
        <v>50</v>
      </c>
      <c r="F21" s="55">
        <f>IF(I6=100,"0",IF((E6-F6)=0,0,(IF(G6="čím menej, tým lepšie",(I6*(E6-E21)/(E6-F6)),(I6*(E21-F6)/(E6-F6))))))</f>
        <v>0</v>
      </c>
      <c r="G21" s="54">
        <v>75</v>
      </c>
      <c r="H21" s="56">
        <f t="shared" si="5"/>
        <v>0</v>
      </c>
      <c r="I21" s="54">
        <v>100</v>
      </c>
      <c r="J21" s="55">
        <f t="shared" si="6"/>
        <v>0</v>
      </c>
    </row>
    <row r="22" spans="2:10" x14ac:dyDescent="0.35">
      <c r="B22" s="47">
        <v>4</v>
      </c>
      <c r="C22" s="52">
        <v>0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35">
      <c r="B23" s="47">
        <v>5</v>
      </c>
      <c r="C23" s="52">
        <v>0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35">
      <c r="B24" s="47">
        <v>6</v>
      </c>
      <c r="C24" s="52">
        <v>0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35">
      <c r="B25" s="47">
        <v>7</v>
      </c>
      <c r="C25" s="52">
        <v>0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35">
      <c r="B26" s="47">
        <v>8</v>
      </c>
      <c r="C26" s="52">
        <v>0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35">
      <c r="B27" s="47">
        <v>9</v>
      </c>
      <c r="C27" s="52">
        <v>0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" thickBot="1" x14ac:dyDescent="0.4">
      <c r="B28" s="57">
        <v>10</v>
      </c>
      <c r="C28" s="58">
        <v>0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" thickBot="1" x14ac:dyDescent="0.4">
      <c r="B29" s="60"/>
      <c r="C29" s="61" t="s">
        <v>21</v>
      </c>
      <c r="D29" s="62">
        <f>SUM(_xlfn.ANCHORARRAY(D19))</f>
        <v>99.999999999999986</v>
      </c>
      <c r="E29" s="61"/>
      <c r="F29" s="63">
        <f>SUM(F19:F28)</f>
        <v>125.80887497232881</v>
      </c>
      <c r="G29" s="64"/>
      <c r="H29" s="63">
        <f t="shared" ref="H29:J29" si="8">SUM(H19:H28)</f>
        <v>111.81339175118256</v>
      </c>
      <c r="I29" s="64"/>
      <c r="J29" s="65">
        <f t="shared" si="8"/>
        <v>97.81790853003632</v>
      </c>
    </row>
    <row r="31" spans="2:10" ht="36.75" customHeight="1" x14ac:dyDescent="0.35">
      <c r="B31" s="205" t="s">
        <v>22</v>
      </c>
      <c r="C31" s="206"/>
      <c r="D31" s="206"/>
      <c r="E31" s="206"/>
      <c r="F31" s="206"/>
      <c r="G31" s="206"/>
      <c r="H31" s="206"/>
      <c r="I31" s="206"/>
      <c r="J31" s="207"/>
    </row>
    <row r="32" spans="2:10" x14ac:dyDescent="0.35">
      <c r="B32" s="208" t="s">
        <v>1</v>
      </c>
      <c r="C32" s="210" t="s">
        <v>2</v>
      </c>
      <c r="D32" s="211"/>
      <c r="E32" s="218" t="s">
        <v>15</v>
      </c>
      <c r="F32" s="219"/>
      <c r="G32" s="216" t="s">
        <v>16</v>
      </c>
      <c r="H32" s="217"/>
      <c r="I32" s="214" t="s">
        <v>17</v>
      </c>
      <c r="J32" s="215"/>
    </row>
    <row r="33" spans="2:10" x14ac:dyDescent="0.35">
      <c r="B33" s="209"/>
      <c r="C33" s="212"/>
      <c r="D33" s="213"/>
      <c r="E33" s="66" t="s">
        <v>15</v>
      </c>
      <c r="F33" s="67" t="s">
        <v>23</v>
      </c>
      <c r="G33" s="68" t="s">
        <v>16</v>
      </c>
      <c r="H33" s="69" t="s">
        <v>24</v>
      </c>
      <c r="I33" s="70" t="s">
        <v>17</v>
      </c>
      <c r="J33" s="71" t="s">
        <v>20</v>
      </c>
    </row>
    <row r="34" spans="2:10" x14ac:dyDescent="0.35">
      <c r="B34" s="72" cm="1">
        <f t="array" ref="B34:B43">B19:B28</f>
        <v>1</v>
      </c>
      <c r="C34" s="73" t="str" cm="1">
        <f t="array" ref="C34:C43">C19:C28</f>
        <v>Cena za jedno vydanie periodika (180 000 výtlačkov) v EUR s DPH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35">
      <c r="B35" s="72">
        <v>2</v>
      </c>
      <c r="C35" s="73" t="str">
        <v>Podpora zamestnávania znevýhodnených uchádzačov o zamestnanie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-104400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-52200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35">
      <c r="B36" s="72">
        <v>3</v>
      </c>
      <c r="C36" s="73">
        <v>0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35">
      <c r="B37" s="72">
        <v>4</v>
      </c>
      <c r="C37" s="73">
        <v>0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35">
      <c r="B38" s="72">
        <v>5</v>
      </c>
      <c r="C38" s="73">
        <v>0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35">
      <c r="B39" s="72">
        <v>6</v>
      </c>
      <c r="C39" s="73">
        <v>0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35">
      <c r="B40" s="72">
        <v>7</v>
      </c>
      <c r="C40" s="73">
        <v>0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35">
      <c r="B41" s="72">
        <v>8</v>
      </c>
      <c r="C41" s="73">
        <v>0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35">
      <c r="B42" s="72">
        <v>9</v>
      </c>
      <c r="C42" s="73">
        <v>0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" thickBot="1" x14ac:dyDescent="0.4">
      <c r="B43" s="79">
        <v>10</v>
      </c>
      <c r="C43" s="80">
        <v>0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" thickBot="1" x14ac:dyDescent="0.4">
      <c r="B44" s="82"/>
      <c r="C44" s="83" t="s">
        <v>21</v>
      </c>
      <c r="D44" s="83"/>
      <c r="E44" s="83"/>
      <c r="F44" s="84">
        <f>SUM(F34:F43)</f>
        <v>-74400</v>
      </c>
      <c r="G44" s="84"/>
      <c r="H44" s="84">
        <f t="shared" ref="H44:J44" si="15">SUM(H34:H43)</f>
        <v>-37200</v>
      </c>
      <c r="I44" s="84"/>
      <c r="J44" s="85">
        <f t="shared" si="15"/>
        <v>0</v>
      </c>
    </row>
    <row r="45" spans="2:10" ht="15" thickBot="1" x14ac:dyDescent="0.4"/>
    <row r="46" spans="2:10" ht="36" customHeight="1" thickBot="1" x14ac:dyDescent="0.4">
      <c r="B46" s="194" t="s">
        <v>69</v>
      </c>
      <c r="C46" s="195"/>
      <c r="D46" s="195"/>
      <c r="E46" s="195"/>
      <c r="F46" s="195"/>
      <c r="G46" s="195"/>
      <c r="H46" s="195"/>
      <c r="I46" s="195"/>
      <c r="J46" s="196"/>
    </row>
    <row r="47" spans="2:10" ht="15.75" customHeight="1" x14ac:dyDescent="0.35">
      <c r="B47" s="178" t="s">
        <v>1</v>
      </c>
      <c r="C47" s="174" t="s">
        <v>2</v>
      </c>
      <c r="D47" s="175"/>
      <c r="E47" s="178" t="s">
        <v>15</v>
      </c>
      <c r="F47" s="179"/>
      <c r="G47" s="180" t="s">
        <v>16</v>
      </c>
      <c r="H47" s="181"/>
      <c r="I47" s="182" t="s">
        <v>17</v>
      </c>
      <c r="J47" s="183"/>
    </row>
    <row r="48" spans="2:10" x14ac:dyDescent="0.35">
      <c r="B48" s="197"/>
      <c r="C48" s="176"/>
      <c r="D48" s="177"/>
      <c r="E48" s="86" t="s">
        <v>15</v>
      </c>
      <c r="F48" s="87" t="s">
        <v>23</v>
      </c>
      <c r="G48" s="88" t="s">
        <v>16</v>
      </c>
      <c r="H48" s="89" t="s">
        <v>24</v>
      </c>
      <c r="I48" s="90" t="s">
        <v>17</v>
      </c>
      <c r="J48" s="91" t="s">
        <v>20</v>
      </c>
    </row>
    <row r="49" spans="2:10" x14ac:dyDescent="0.35">
      <c r="B49" s="92" cm="1">
        <f t="array" ref="B49:B58">B34:B43</f>
        <v>1</v>
      </c>
      <c r="C49" s="93" t="str" cm="1">
        <f t="array" ref="C49:C58">C34:C43</f>
        <v>Cena za jedno vydanie periodika (180 000 výtlačkov) v EUR s DPH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35">
      <c r="B50" s="92">
        <v>2</v>
      </c>
      <c r="C50" s="93" t="str">
        <v>Podpora zamestnávania znevýhodnených uchádzačov o zamestnanie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-98600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-46400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5800</v>
      </c>
    </row>
    <row r="51" spans="2:10" x14ac:dyDescent="0.35">
      <c r="B51" s="92">
        <v>3</v>
      </c>
      <c r="C51" s="93">
        <v>0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0</v>
      </c>
    </row>
    <row r="52" spans="2:10" ht="15.75" customHeight="1" x14ac:dyDescent="0.35">
      <c r="B52" s="92">
        <v>4</v>
      </c>
      <c r="C52" s="93">
        <v>0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35">
      <c r="B53" s="92">
        <v>5</v>
      </c>
      <c r="C53" s="93">
        <v>0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35">
      <c r="B54" s="92">
        <v>6</v>
      </c>
      <c r="C54" s="93">
        <v>0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35">
      <c r="B55" s="92">
        <v>7</v>
      </c>
      <c r="C55" s="93">
        <v>0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35">
      <c r="B56" s="92">
        <v>8</v>
      </c>
      <c r="C56" s="93">
        <v>0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35">
      <c r="B57" s="92">
        <v>9</v>
      </c>
      <c r="C57" s="93">
        <v>0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" thickBot="1" x14ac:dyDescent="0.4">
      <c r="B58" s="98">
        <v>10</v>
      </c>
      <c r="C58" s="99">
        <v>0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" thickBot="1" x14ac:dyDescent="0.4">
      <c r="B59" s="101"/>
      <c r="C59" s="102" t="s">
        <v>21</v>
      </c>
      <c r="D59" s="102"/>
      <c r="E59" s="102"/>
      <c r="F59" s="103">
        <f>SUM(F49:F58)</f>
        <v>-68600</v>
      </c>
      <c r="G59" s="103"/>
      <c r="H59" s="103">
        <f t="shared" ref="H59:J59" si="22">SUM(H49:H58)</f>
        <v>-31400</v>
      </c>
      <c r="I59" s="103"/>
      <c r="J59" s="104">
        <f t="shared" si="22"/>
        <v>5800</v>
      </c>
    </row>
    <row r="61" spans="2:10" x14ac:dyDescent="0.35">
      <c r="C61" s="14"/>
      <c r="D61" s="14"/>
      <c r="E61" s="14"/>
      <c r="F61" s="14"/>
      <c r="G61" s="14"/>
      <c r="H61" s="14"/>
    </row>
    <row r="62" spans="2:10" ht="30.75" customHeight="1" x14ac:dyDescent="0.35">
      <c r="C62" s="14"/>
      <c r="D62" s="14"/>
      <c r="E62" s="14"/>
      <c r="F62" s="14"/>
      <c r="G62" s="14"/>
      <c r="H62" s="14"/>
    </row>
    <row r="63" spans="2:10" x14ac:dyDescent="0.35">
      <c r="C63" s="14"/>
      <c r="D63" s="14"/>
      <c r="E63" s="14"/>
      <c r="F63" s="14"/>
      <c r="G63" s="14"/>
      <c r="H63" s="14"/>
    </row>
    <row r="64" spans="2:10" x14ac:dyDescent="0.35">
      <c r="C64" s="14"/>
      <c r="D64" s="14"/>
      <c r="E64" s="14"/>
      <c r="F64" s="14"/>
      <c r="G64" s="14"/>
      <c r="H64" s="14"/>
    </row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ht="15.75" customHeight="1" x14ac:dyDescent="0.35"/>
    <row r="73" s="14" customFormat="1" ht="15.75" customHeigh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67"/>
  <sheetViews>
    <sheetView tabSelected="1" topLeftCell="A37" zoomScaleNormal="100" workbookViewId="0">
      <selection activeCell="C46" sqref="C46:D46"/>
    </sheetView>
  </sheetViews>
  <sheetFormatPr defaultColWidth="9.1796875" defaultRowHeight="14.5" x14ac:dyDescent="0.35"/>
  <cols>
    <col min="1" max="1" width="4.7265625" style="14" customWidth="1"/>
    <col min="2" max="2" width="38.81640625" style="14" customWidth="1"/>
    <col min="3" max="3" width="17.36328125" style="14" customWidth="1"/>
    <col min="4" max="4" width="21.54296875" style="14" customWidth="1"/>
    <col min="5" max="5" width="19.7265625" style="14" customWidth="1"/>
    <col min="6" max="6" width="32" style="14" customWidth="1"/>
    <col min="7" max="7" width="5.36328125" style="14" customWidth="1"/>
    <col min="8" max="16384" width="9.1796875" style="14"/>
  </cols>
  <sheetData>
    <row r="1" spans="2:6" ht="15" thickBot="1" x14ac:dyDescent="0.4"/>
    <row r="2" spans="2:6" ht="30.75" customHeight="1" thickBot="1" x14ac:dyDescent="0.4">
      <c r="B2" s="258" t="s">
        <v>97</v>
      </c>
      <c r="C2" s="259"/>
      <c r="D2" s="259"/>
      <c r="E2" s="259"/>
      <c r="F2" s="260"/>
    </row>
    <row r="3" spans="2:6" ht="15" thickBot="1" x14ac:dyDescent="0.4">
      <c r="B3" s="261"/>
      <c r="C3" s="261"/>
      <c r="D3" s="261"/>
      <c r="E3" s="261"/>
      <c r="F3" s="261"/>
    </row>
    <row r="4" spans="2:6" x14ac:dyDescent="0.35">
      <c r="B4" s="138" t="s">
        <v>25</v>
      </c>
      <c r="C4" s="262"/>
      <c r="D4" s="262"/>
      <c r="E4" s="262"/>
      <c r="F4" s="263"/>
    </row>
    <row r="5" spans="2:6" x14ac:dyDescent="0.35">
      <c r="B5" s="139" t="s">
        <v>26</v>
      </c>
      <c r="C5" s="264"/>
      <c r="D5" s="264"/>
      <c r="E5" s="264"/>
      <c r="F5" s="265"/>
    </row>
    <row r="6" spans="2:6" x14ac:dyDescent="0.35">
      <c r="B6" s="139" t="s">
        <v>27</v>
      </c>
      <c r="C6" s="264"/>
      <c r="D6" s="264"/>
      <c r="E6" s="264"/>
      <c r="F6" s="265"/>
    </row>
    <row r="7" spans="2:6" x14ac:dyDescent="0.35">
      <c r="B7" s="139" t="s">
        <v>28</v>
      </c>
      <c r="C7" s="264"/>
      <c r="D7" s="264"/>
      <c r="E7" s="264"/>
      <c r="F7" s="265"/>
    </row>
    <row r="8" spans="2:6" x14ac:dyDescent="0.35">
      <c r="B8" s="139" t="s">
        <v>29</v>
      </c>
      <c r="C8" s="264"/>
      <c r="D8" s="264"/>
      <c r="E8" s="264"/>
      <c r="F8" s="265"/>
    </row>
    <row r="9" spans="2:6" x14ac:dyDescent="0.35">
      <c r="B9" s="139" t="s">
        <v>30</v>
      </c>
      <c r="C9" s="264"/>
      <c r="D9" s="264"/>
      <c r="E9" s="264"/>
      <c r="F9" s="265"/>
    </row>
    <row r="10" spans="2:6" ht="15" customHeight="1" thickBot="1" x14ac:dyDescent="0.4">
      <c r="B10" s="140" t="s">
        <v>31</v>
      </c>
      <c r="C10" s="278" t="s">
        <v>84</v>
      </c>
      <c r="D10" s="279"/>
      <c r="E10" s="279"/>
      <c r="F10" s="280"/>
    </row>
    <row r="11" spans="2:6" ht="15" thickBot="1" x14ac:dyDescent="0.4">
      <c r="B11" s="261"/>
      <c r="C11" s="261"/>
      <c r="D11" s="261"/>
      <c r="E11" s="261"/>
      <c r="F11" s="261"/>
    </row>
    <row r="12" spans="2:6" ht="30" customHeight="1" thickBot="1" x14ac:dyDescent="0.4">
      <c r="B12" s="258" t="s">
        <v>32</v>
      </c>
      <c r="C12" s="259"/>
      <c r="D12" s="259"/>
      <c r="E12" s="259"/>
      <c r="F12" s="260"/>
    </row>
    <row r="13" spans="2:6" ht="31.5" customHeight="1" x14ac:dyDescent="0.35">
      <c r="B13" s="273" t="s">
        <v>92</v>
      </c>
      <c r="C13" s="274"/>
      <c r="D13" s="274"/>
      <c r="E13" s="275"/>
      <c r="F13" s="141"/>
    </row>
    <row r="14" spans="2:6" ht="31.5" customHeight="1" x14ac:dyDescent="0.35">
      <c r="B14" s="269" t="s">
        <v>33</v>
      </c>
      <c r="C14" s="270"/>
      <c r="D14" s="270"/>
      <c r="E14" s="270"/>
      <c r="F14" s="142"/>
    </row>
    <row r="15" spans="2:6" ht="30" customHeight="1" x14ac:dyDescent="0.35">
      <c r="B15" s="269" t="s">
        <v>34</v>
      </c>
      <c r="C15" s="270"/>
      <c r="D15" s="270"/>
      <c r="E15" s="270"/>
      <c r="F15" s="142"/>
    </row>
    <row r="16" spans="2:6" ht="30" customHeight="1" x14ac:dyDescent="0.35">
      <c r="B16" s="271" t="s">
        <v>35</v>
      </c>
      <c r="C16" s="272"/>
      <c r="D16" s="272"/>
      <c r="E16" s="272"/>
      <c r="F16" s="142"/>
    </row>
    <row r="17" spans="2:6" ht="45.75" customHeight="1" thickBot="1" x14ac:dyDescent="0.4">
      <c r="B17" s="276" t="s">
        <v>98</v>
      </c>
      <c r="C17" s="277"/>
      <c r="D17" s="277"/>
      <c r="E17" s="277"/>
      <c r="F17" s="143"/>
    </row>
    <row r="18" spans="2:6" ht="15" thickBot="1" x14ac:dyDescent="0.4">
      <c r="B18" s="261"/>
      <c r="C18" s="261"/>
      <c r="D18" s="261"/>
      <c r="E18" s="261"/>
      <c r="F18" s="261"/>
    </row>
    <row r="19" spans="2:6" ht="21.5" thickBot="1" x14ac:dyDescent="0.4">
      <c r="B19" s="144" t="s">
        <v>77</v>
      </c>
      <c r="C19" s="266" t="str">
        <f>'Zákl. nastavenie'!C4</f>
        <v>Cena za jedno vydanie periodika (180 000 výtlačkov) v EUR s DPH</v>
      </c>
      <c r="D19" s="267"/>
      <c r="E19" s="267"/>
      <c r="F19" s="268"/>
    </row>
    <row r="20" spans="2:6" x14ac:dyDescent="0.35">
      <c r="B20" s="220" t="s">
        <v>73</v>
      </c>
      <c r="C20" s="221"/>
      <c r="D20" s="221"/>
      <c r="E20" s="145" t="s">
        <v>74</v>
      </c>
      <c r="F20" s="146" t="s">
        <v>75</v>
      </c>
    </row>
    <row r="21" spans="2:6" ht="15" thickBot="1" x14ac:dyDescent="0.4">
      <c r="B21" s="222"/>
      <c r="C21" s="223"/>
      <c r="D21" s="223"/>
      <c r="E21" s="147">
        <f>'Zákl. nastavenie'!F4</f>
        <v>0</v>
      </c>
      <c r="F21" s="148">
        <f>'Zákl. nastavenie'!E4</f>
        <v>260000.04</v>
      </c>
    </row>
    <row r="22" spans="2:6" ht="41" customHeight="1" x14ac:dyDescent="0.35">
      <c r="B22" s="149" t="s">
        <v>37</v>
      </c>
      <c r="C22" s="105" t="s">
        <v>118</v>
      </c>
      <c r="D22" s="115" t="s">
        <v>119</v>
      </c>
      <c r="E22" s="105" t="s">
        <v>120</v>
      </c>
      <c r="F22" s="117" t="s">
        <v>129</v>
      </c>
    </row>
    <row r="23" spans="2:6" ht="30.75" customHeight="1" x14ac:dyDescent="0.35">
      <c r="B23" s="150" t="s">
        <v>117</v>
      </c>
      <c r="C23" s="151">
        <v>180000</v>
      </c>
      <c r="D23" s="130"/>
      <c r="E23" s="152">
        <f>IF(C$10="Som platcom DPH",D23*0.2,0)</f>
        <v>0</v>
      </c>
      <c r="F23" s="153">
        <f>SUM(D23+E23)*C23</f>
        <v>0</v>
      </c>
    </row>
    <row r="24" spans="2:6" ht="46" customHeight="1" x14ac:dyDescent="0.35">
      <c r="B24" s="116" t="s">
        <v>37</v>
      </c>
      <c r="C24" s="105" t="s">
        <v>121</v>
      </c>
      <c r="D24" s="115" t="s">
        <v>122</v>
      </c>
      <c r="E24" s="105" t="s">
        <v>123</v>
      </c>
      <c r="F24" s="117" t="s">
        <v>124</v>
      </c>
    </row>
    <row r="25" spans="2:6" ht="30.75" customHeight="1" x14ac:dyDescent="0.35">
      <c r="B25" s="118" t="s">
        <v>125</v>
      </c>
      <c r="C25" s="119">
        <v>1</v>
      </c>
      <c r="D25" s="167"/>
      <c r="E25" s="120">
        <f>IF(C$10="Som platcom DPH",D25*0.2,0)</f>
        <v>0</v>
      </c>
      <c r="F25" s="121">
        <f>SUM(D25:E25)</f>
        <v>0</v>
      </c>
    </row>
    <row r="26" spans="2:6" ht="30" customHeight="1" x14ac:dyDescent="0.35">
      <c r="B26" s="122" t="s">
        <v>37</v>
      </c>
      <c r="C26" s="123"/>
      <c r="D26" s="124" t="s">
        <v>126</v>
      </c>
      <c r="E26" s="125" t="s">
        <v>127</v>
      </c>
      <c r="F26" s="126" t="s">
        <v>128</v>
      </c>
    </row>
    <row r="27" spans="2:6" ht="21" customHeight="1" thickBot="1" x14ac:dyDescent="0.4">
      <c r="B27" s="287" t="s">
        <v>83</v>
      </c>
      <c r="C27" s="288"/>
      <c r="D27" s="127">
        <f>F23</f>
        <v>0</v>
      </c>
      <c r="E27" s="128">
        <f>F25</f>
        <v>0</v>
      </c>
      <c r="F27" s="129">
        <f>SUM(D27:E27)</f>
        <v>0</v>
      </c>
    </row>
    <row r="28" spans="2:6" ht="19" thickBot="1" x14ac:dyDescent="0.5">
      <c r="B28" s="154" t="s">
        <v>71</v>
      </c>
      <c r="C28" s="298">
        <f>F27</f>
        <v>0</v>
      </c>
      <c r="D28" s="298"/>
      <c r="E28" s="298"/>
      <c r="F28" s="299"/>
    </row>
    <row r="29" spans="2:6" ht="15" thickBot="1" x14ac:dyDescent="0.4">
      <c r="B29" s="243"/>
      <c r="C29" s="244"/>
      <c r="D29" s="244"/>
      <c r="E29" s="244"/>
      <c r="F29" s="245"/>
    </row>
    <row r="30" spans="2:6" ht="21.5" thickBot="1" x14ac:dyDescent="0.4">
      <c r="B30" s="155" t="s">
        <v>78</v>
      </c>
      <c r="C30" s="267" t="str">
        <f>'Zákl. nastavenie'!C5</f>
        <v>Podpora zamestnávania znevýhodnených uchádzačov o zamestnanie</v>
      </c>
      <c r="D30" s="267"/>
      <c r="E30" s="267"/>
      <c r="F30" s="268"/>
    </row>
    <row r="31" spans="2:6" ht="30.75" customHeight="1" x14ac:dyDescent="0.35">
      <c r="B31" s="156" t="s">
        <v>36</v>
      </c>
      <c r="C31" s="302" t="s">
        <v>76</v>
      </c>
      <c r="D31" s="303"/>
      <c r="E31" s="157" t="s">
        <v>80</v>
      </c>
      <c r="F31" s="158" t="s">
        <v>81</v>
      </c>
    </row>
    <row r="32" spans="2:6" ht="15" thickBot="1" x14ac:dyDescent="0.4">
      <c r="B32" s="159" t="str">
        <f>'Zákl. nastavenie'!G5</f>
        <v>čím viac, tým lepšie</v>
      </c>
      <c r="C32" s="300">
        <f>'Zákl. nastavenie'!H5</f>
        <v>5800</v>
      </c>
      <c r="D32" s="301"/>
      <c r="E32" s="160">
        <f>'Zákl. nastavenie'!F5</f>
        <v>0</v>
      </c>
      <c r="F32" s="161">
        <f>'Zákl. nastavenie'!E5</f>
        <v>2</v>
      </c>
    </row>
    <row r="33" spans="2:6" ht="29" x14ac:dyDescent="0.35">
      <c r="B33" s="162" t="s">
        <v>131</v>
      </c>
      <c r="C33" s="289" t="s">
        <v>132</v>
      </c>
      <c r="D33" s="289"/>
      <c r="E33" s="163" t="s">
        <v>133</v>
      </c>
      <c r="F33" s="164" t="s">
        <v>134</v>
      </c>
    </row>
    <row r="34" spans="2:6" ht="20" customHeight="1" x14ac:dyDescent="0.35">
      <c r="B34" s="133"/>
      <c r="C34" s="290"/>
      <c r="D34" s="290"/>
      <c r="E34" s="131"/>
      <c r="F34" s="132"/>
    </row>
    <row r="35" spans="2:6" ht="20" customHeight="1" x14ac:dyDescent="0.35">
      <c r="B35" s="133"/>
      <c r="C35" s="290"/>
      <c r="D35" s="290"/>
      <c r="E35" s="131"/>
      <c r="F35" s="132"/>
    </row>
    <row r="36" spans="2:6" x14ac:dyDescent="0.35">
      <c r="B36" s="294" t="s">
        <v>130</v>
      </c>
      <c r="C36" s="295"/>
      <c r="D36" s="295"/>
      <c r="E36" s="295"/>
      <c r="F36" s="296"/>
    </row>
    <row r="37" spans="2:6" ht="95" customHeight="1" thickBot="1" x14ac:dyDescent="0.4">
      <c r="B37" s="291" t="s">
        <v>135</v>
      </c>
      <c r="C37" s="292"/>
      <c r="D37" s="292"/>
      <c r="E37" s="292"/>
      <c r="F37" s="293"/>
    </row>
    <row r="38" spans="2:6" ht="27" customHeight="1" thickBot="1" x14ac:dyDescent="0.4">
      <c r="B38" s="246" t="s">
        <v>38</v>
      </c>
      <c r="C38" s="247"/>
      <c r="D38" s="247"/>
      <c r="E38" s="247"/>
      <c r="F38" s="134"/>
    </row>
    <row r="39" spans="2:6" ht="19" thickBot="1" x14ac:dyDescent="0.5">
      <c r="B39" s="224" t="s">
        <v>72</v>
      </c>
      <c r="C39" s="225"/>
      <c r="D39" s="225"/>
      <c r="E39" s="225"/>
      <c r="F39" s="165">
        <f>IF(B32="čím menej, tým lepšie",(-(F32-F38)*(C32/(F32-E32))),-(F38-E32)*(C32/(F32-E32)))</f>
        <v>0</v>
      </c>
    </row>
    <row r="40" spans="2:6" ht="19" thickBot="1" x14ac:dyDescent="0.5">
      <c r="B40" s="297"/>
      <c r="C40" s="297"/>
      <c r="D40" s="297"/>
      <c r="E40" s="297"/>
      <c r="F40" s="297"/>
    </row>
    <row r="41" spans="2:6" ht="21.5" thickBot="1" x14ac:dyDescent="0.55000000000000004">
      <c r="B41" s="306" t="s">
        <v>79</v>
      </c>
      <c r="C41" s="307"/>
      <c r="D41" s="307"/>
      <c r="E41" s="308"/>
      <c r="F41" s="166">
        <f>SUM(C28,F39)</f>
        <v>0</v>
      </c>
    </row>
    <row r="42" spans="2:6" ht="15" thickBot="1" x14ac:dyDescent="0.4">
      <c r="B42" s="243"/>
      <c r="C42" s="244"/>
      <c r="D42" s="244"/>
      <c r="E42" s="244"/>
      <c r="F42" s="245"/>
    </row>
    <row r="43" spans="2:6" ht="21.5" thickBot="1" x14ac:dyDescent="0.4">
      <c r="B43" s="281" t="s">
        <v>99</v>
      </c>
      <c r="C43" s="282"/>
      <c r="D43" s="282"/>
      <c r="E43" s="282"/>
      <c r="F43" s="283"/>
    </row>
    <row r="44" spans="2:6" ht="23.5" customHeight="1" x14ac:dyDescent="0.35">
      <c r="B44" s="250" t="s">
        <v>137</v>
      </c>
      <c r="C44" s="251"/>
      <c r="D44" s="251"/>
      <c r="E44" s="251"/>
      <c r="F44" s="252"/>
    </row>
    <row r="45" spans="2:6" ht="28" customHeight="1" x14ac:dyDescent="0.35">
      <c r="B45" s="284" t="s">
        <v>136</v>
      </c>
      <c r="C45" s="285"/>
      <c r="D45" s="285"/>
      <c r="E45" s="285"/>
      <c r="F45" s="286"/>
    </row>
    <row r="46" spans="2:6" ht="20" customHeight="1" x14ac:dyDescent="0.35">
      <c r="B46" s="108" t="s">
        <v>100</v>
      </c>
      <c r="C46" s="229"/>
      <c r="D46" s="229"/>
      <c r="E46" s="109" t="s">
        <v>101</v>
      </c>
      <c r="F46" s="110"/>
    </row>
    <row r="47" spans="2:6" ht="20" customHeight="1" x14ac:dyDescent="0.35">
      <c r="B47" s="108" t="s">
        <v>102</v>
      </c>
      <c r="C47" s="229"/>
      <c r="D47" s="229"/>
      <c r="E47" s="109" t="s">
        <v>103</v>
      </c>
      <c r="F47" s="110"/>
    </row>
    <row r="48" spans="2:6" ht="22" customHeight="1" x14ac:dyDescent="0.35">
      <c r="B48" s="108" t="s">
        <v>139</v>
      </c>
      <c r="C48" s="229"/>
      <c r="D48" s="229"/>
      <c r="E48" s="229"/>
      <c r="F48" s="229"/>
    </row>
    <row r="49" spans="2:6" ht="20" customHeight="1" thickBot="1" x14ac:dyDescent="0.4">
      <c r="B49" s="111" t="s">
        <v>104</v>
      </c>
      <c r="C49" s="226"/>
      <c r="D49" s="227"/>
      <c r="E49" s="227"/>
      <c r="F49" s="228"/>
    </row>
    <row r="50" spans="2:6" ht="18.5" customHeight="1" thickBot="1" x14ac:dyDescent="0.4">
      <c r="B50" s="234"/>
      <c r="C50" s="234"/>
      <c r="D50" s="234"/>
      <c r="E50" s="234"/>
      <c r="F50" s="234"/>
    </row>
    <row r="51" spans="2:6" ht="18.5" x14ac:dyDescent="0.35">
      <c r="B51" s="250" t="s">
        <v>105</v>
      </c>
      <c r="C51" s="251"/>
      <c r="D51" s="251"/>
      <c r="E51" s="251"/>
      <c r="F51" s="252"/>
    </row>
    <row r="52" spans="2:6" ht="18.5" customHeight="1" x14ac:dyDescent="0.35">
      <c r="B52" s="135" t="s">
        <v>106</v>
      </c>
      <c r="C52" s="253" t="s">
        <v>107</v>
      </c>
      <c r="D52" s="253"/>
      <c r="E52" s="136" t="s">
        <v>108</v>
      </c>
      <c r="F52" s="137" t="s">
        <v>109</v>
      </c>
    </row>
    <row r="53" spans="2:6" ht="20" customHeight="1" x14ac:dyDescent="0.35">
      <c r="B53" s="168"/>
      <c r="C53" s="254"/>
      <c r="D53" s="255"/>
      <c r="E53" s="169"/>
      <c r="F53" s="170"/>
    </row>
    <row r="54" spans="2:6" ht="20" customHeight="1" x14ac:dyDescent="0.35">
      <c r="B54" s="168"/>
      <c r="C54" s="254"/>
      <c r="D54" s="255"/>
      <c r="E54" s="169"/>
      <c r="F54" s="170"/>
    </row>
    <row r="55" spans="2:6" ht="20" customHeight="1" thickBot="1" x14ac:dyDescent="0.4">
      <c r="B55" s="171"/>
      <c r="C55" s="256"/>
      <c r="D55" s="257"/>
      <c r="E55" s="172"/>
      <c r="F55" s="173"/>
    </row>
    <row r="56" spans="2:6" ht="16" customHeight="1" thickBot="1" x14ac:dyDescent="0.4">
      <c r="B56" s="309"/>
      <c r="C56" s="309"/>
      <c r="D56" s="309"/>
      <c r="E56" s="309"/>
      <c r="F56" s="309"/>
    </row>
    <row r="57" spans="2:6" ht="21.5" thickBot="1" x14ac:dyDescent="0.4">
      <c r="B57" s="281" t="s">
        <v>138</v>
      </c>
      <c r="C57" s="282"/>
      <c r="D57" s="282"/>
      <c r="E57" s="282"/>
      <c r="F57" s="283"/>
    </row>
    <row r="58" spans="2:6" ht="20" customHeight="1" x14ac:dyDescent="0.35">
      <c r="B58" s="248" t="s">
        <v>110</v>
      </c>
      <c r="C58" s="249"/>
      <c r="D58" s="249"/>
      <c r="E58" s="249"/>
      <c r="F58" s="112"/>
    </row>
    <row r="59" spans="2:6" ht="45" customHeight="1" x14ac:dyDescent="0.35">
      <c r="B59" s="310" t="s">
        <v>111</v>
      </c>
      <c r="C59" s="311"/>
      <c r="D59" s="311"/>
      <c r="E59" s="311"/>
      <c r="F59" s="312"/>
    </row>
    <row r="60" spans="2:6" ht="17.5" customHeight="1" x14ac:dyDescent="0.35">
      <c r="B60" s="313" t="s">
        <v>112</v>
      </c>
      <c r="C60" s="314"/>
      <c r="D60" s="314"/>
      <c r="E60" s="314"/>
      <c r="F60" s="315"/>
    </row>
    <row r="61" spans="2:6" ht="20" customHeight="1" x14ac:dyDescent="0.35">
      <c r="B61" s="113" t="s">
        <v>113</v>
      </c>
      <c r="C61" s="230"/>
      <c r="D61" s="231"/>
      <c r="E61" s="230"/>
      <c r="F61" s="304"/>
    </row>
    <row r="62" spans="2:6" ht="20" customHeight="1" x14ac:dyDescent="0.35">
      <c r="B62" s="113" t="s">
        <v>114</v>
      </c>
      <c r="C62" s="230"/>
      <c r="D62" s="231"/>
      <c r="E62" s="230"/>
      <c r="F62" s="304"/>
    </row>
    <row r="63" spans="2:6" ht="20" customHeight="1" x14ac:dyDescent="0.35">
      <c r="B63" s="113" t="s">
        <v>115</v>
      </c>
      <c r="C63" s="230"/>
      <c r="D63" s="231"/>
      <c r="E63" s="230"/>
      <c r="F63" s="304"/>
    </row>
    <row r="64" spans="2:6" ht="20" customHeight="1" thickBot="1" x14ac:dyDescent="0.4">
      <c r="B64" s="114" t="s">
        <v>116</v>
      </c>
      <c r="C64" s="232"/>
      <c r="D64" s="233"/>
      <c r="E64" s="232"/>
      <c r="F64" s="305"/>
    </row>
    <row r="65" spans="2:6" ht="15" thickBot="1" x14ac:dyDescent="0.4">
      <c r="B65" s="234"/>
      <c r="C65" s="234"/>
      <c r="D65" s="234"/>
      <c r="E65" s="234"/>
      <c r="F65" s="234"/>
    </row>
    <row r="66" spans="2:6" x14ac:dyDescent="0.35">
      <c r="B66" s="235" t="s">
        <v>39</v>
      </c>
      <c r="C66" s="237" t="s">
        <v>40</v>
      </c>
      <c r="D66" s="237"/>
      <c r="E66" s="239" t="s">
        <v>41</v>
      </c>
      <c r="F66" s="240"/>
    </row>
    <row r="67" spans="2:6" ht="15" thickBot="1" x14ac:dyDescent="0.4">
      <c r="B67" s="236"/>
      <c r="C67" s="238"/>
      <c r="D67" s="238"/>
      <c r="E67" s="241"/>
      <c r="F67" s="242"/>
    </row>
  </sheetData>
  <sheetProtection algorithmName="SHA-512" hashValue="c7o3UlnT1wjesVmWeYxmIcUb7HXFayvttkrolt0l1E38A3AQuuv1SEl5/E8WSnBTcSPlMHaq14G7TN8+iyGeqw==" saltValue="q3RaTlLD+ZdIkmq9EfBESA==" spinCount="100000" sheet="1" objects="1" scenarios="1" selectLockedCells="1"/>
  <mergeCells count="66">
    <mergeCell ref="C62:D62"/>
    <mergeCell ref="E62:F62"/>
    <mergeCell ref="E63:F63"/>
    <mergeCell ref="E64:F64"/>
    <mergeCell ref="B41:E41"/>
    <mergeCell ref="B56:F56"/>
    <mergeCell ref="B57:F57"/>
    <mergeCell ref="B59:F59"/>
    <mergeCell ref="B60:F60"/>
    <mergeCell ref="C61:D61"/>
    <mergeCell ref="E61:F61"/>
    <mergeCell ref="B50:F50"/>
    <mergeCell ref="B37:F37"/>
    <mergeCell ref="B36:F36"/>
    <mergeCell ref="B40:F40"/>
    <mergeCell ref="C28:F28"/>
    <mergeCell ref="B29:F29"/>
    <mergeCell ref="C30:F30"/>
    <mergeCell ref="C32:D32"/>
    <mergeCell ref="C31:D31"/>
    <mergeCell ref="C7:F7"/>
    <mergeCell ref="C19:F19"/>
    <mergeCell ref="C8:F8"/>
    <mergeCell ref="C9:F9"/>
    <mergeCell ref="B11:F11"/>
    <mergeCell ref="B12:F12"/>
    <mergeCell ref="B14:E14"/>
    <mergeCell ref="B15:E15"/>
    <mergeCell ref="B16:E16"/>
    <mergeCell ref="B13:E13"/>
    <mergeCell ref="B17:E17"/>
    <mergeCell ref="B18:F18"/>
    <mergeCell ref="C10:F10"/>
    <mergeCell ref="B2:F2"/>
    <mergeCell ref="B3:F3"/>
    <mergeCell ref="C4:F4"/>
    <mergeCell ref="C5:F5"/>
    <mergeCell ref="C6:F6"/>
    <mergeCell ref="B58:E58"/>
    <mergeCell ref="B51:F51"/>
    <mergeCell ref="C52:D52"/>
    <mergeCell ref="C53:D53"/>
    <mergeCell ref="C54:D54"/>
    <mergeCell ref="C55:D55"/>
    <mergeCell ref="C63:D63"/>
    <mergeCell ref="C64:D64"/>
    <mergeCell ref="B65:F65"/>
    <mergeCell ref="B66:B67"/>
    <mergeCell ref="C66:D67"/>
    <mergeCell ref="E66:F67"/>
    <mergeCell ref="B20:D20"/>
    <mergeCell ref="B21:D21"/>
    <mergeCell ref="B39:E39"/>
    <mergeCell ref="C49:F49"/>
    <mergeCell ref="C48:F48"/>
    <mergeCell ref="B42:F42"/>
    <mergeCell ref="B38:E38"/>
    <mergeCell ref="C46:D46"/>
    <mergeCell ref="C47:D47"/>
    <mergeCell ref="B43:F43"/>
    <mergeCell ref="B44:F44"/>
    <mergeCell ref="B45:F45"/>
    <mergeCell ref="B27:C27"/>
    <mergeCell ref="C33:D33"/>
    <mergeCell ref="C35:D35"/>
    <mergeCell ref="C34:D34"/>
  </mergeCells>
  <conditionalFormatting sqref="B60 B61:C64">
    <cfRule type="expression" dxfId="0" priority="1" stopIfTrue="1">
      <formula>$F$19="áno"</formula>
    </cfRule>
  </conditionalFormatting>
  <dataValidations count="4">
    <dataValidation type="list" allowBlank="1" showInputMessage="1" showErrorMessage="1" sqref="C10" xr:uid="{CACC827A-9BDE-4D68-BE0A-714B664E9FFF}">
      <formula1>"Som platcom DPH,Nie som platcom DPH"</formula1>
    </dataValidation>
    <dataValidation type="decimal" allowBlank="1" showInputMessage="1" showErrorMessage="1" sqref="F38" xr:uid="{DF555328-7AF1-46D1-9EEB-2B692D2F2160}">
      <formula1>E32</formula1>
      <formula2>F32</formula2>
    </dataValidation>
    <dataValidation type="list" allowBlank="1" showInputMessage="1" showErrorMessage="1" sqref="F58" xr:uid="{23BF0BD4-3305-41FC-AF32-79509124A1E6}">
      <formula1>"áno, nie"</formula1>
    </dataValidation>
    <dataValidation type="list" allowBlank="1" showInputMessage="1" showErrorMessage="1" sqref="E34:E35" xr:uid="{355BC80A-CFE6-4546-B2C6-E11948F120C9}">
      <formula1>"1,2,3,4,5,6,7"</formula1>
    </dataValidation>
  </dataValidations>
  <pageMargins left="0.7" right="0.7" top="0.75" bottom="0.75" header="0.3" footer="0.3"/>
  <pageSetup paperSize="9" scale="61" orientation="portrait" r:id="rId1"/>
  <rowBreaks count="1" manualBreakCount="1">
    <brk id="41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5</xdr:col>
                    <xdr:colOff>1987550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5</xdr:col>
                    <xdr:colOff>1974850</xdr:colOff>
                    <xdr:row>14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5</xdr:col>
                    <xdr:colOff>1974850</xdr:colOff>
                    <xdr:row>15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4</xdr:col>
                    <xdr:colOff>1936750</xdr:colOff>
                    <xdr:row>16</xdr:row>
                    <xdr:rowOff>0</xdr:rowOff>
                  </from>
                  <to>
                    <xdr:col>5</xdr:col>
                    <xdr:colOff>2063750</xdr:colOff>
                    <xdr:row>16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5</xdr:col>
                    <xdr:colOff>1987550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H8" sqref="H8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85</v>
      </c>
    </row>
    <row r="3" spans="2:2" x14ac:dyDescent="0.35">
      <c r="B3" s="4"/>
    </row>
    <row r="4" spans="2:2" x14ac:dyDescent="0.35">
      <c r="B4" s="5" t="s">
        <v>43</v>
      </c>
    </row>
    <row r="5" spans="2:2" x14ac:dyDescent="0.35">
      <c r="B5" s="6"/>
    </row>
    <row r="6" spans="2:2" x14ac:dyDescent="0.35">
      <c r="B6" s="7" t="s">
        <v>44</v>
      </c>
    </row>
    <row r="7" spans="2:2" x14ac:dyDescent="0.35">
      <c r="B7" s="5"/>
    </row>
    <row r="8" spans="2:2" x14ac:dyDescent="0.35">
      <c r="B8" s="106" t="s">
        <v>86</v>
      </c>
    </row>
    <row r="9" spans="2:2" x14ac:dyDescent="0.35">
      <c r="B9" s="106"/>
    </row>
    <row r="10" spans="2:2" x14ac:dyDescent="0.35">
      <c r="B10" s="107" t="s">
        <v>88</v>
      </c>
    </row>
    <row r="11" spans="2:2" x14ac:dyDescent="0.35">
      <c r="B11" s="107" t="s">
        <v>89</v>
      </c>
    </row>
    <row r="12" spans="2:2" x14ac:dyDescent="0.35">
      <c r="B12" s="107" t="s">
        <v>90</v>
      </c>
    </row>
    <row r="13" spans="2:2" x14ac:dyDescent="0.35">
      <c r="B13" s="107" t="s">
        <v>91</v>
      </c>
    </row>
    <row r="14" spans="2:2" ht="16.5" customHeight="1" x14ac:dyDescent="0.35">
      <c r="B14" s="5"/>
    </row>
    <row r="15" spans="2:2" ht="29" x14ac:dyDescent="0.35">
      <c r="B15" s="106" t="s">
        <v>87</v>
      </c>
    </row>
    <row r="16" spans="2:2" x14ac:dyDescent="0.35">
      <c r="B16" s="8"/>
    </row>
    <row r="17" spans="2:2" ht="29" x14ac:dyDescent="0.35">
      <c r="B17" s="5" t="s">
        <v>93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42</v>
      </c>
    </row>
    <row r="3" spans="2:2" x14ac:dyDescent="0.35">
      <c r="B3" s="4"/>
    </row>
    <row r="4" spans="2:2" x14ac:dyDescent="0.35">
      <c r="B4" s="10" t="s">
        <v>43</v>
      </c>
    </row>
    <row r="5" spans="2:2" x14ac:dyDescent="0.35">
      <c r="B5" s="4"/>
    </row>
    <row r="6" spans="2:2" x14ac:dyDescent="0.35">
      <c r="B6" s="11" t="s">
        <v>44</v>
      </c>
    </row>
    <row r="7" spans="2:2" x14ac:dyDescent="0.35">
      <c r="B7" s="12"/>
    </row>
    <row r="8" spans="2:2" ht="60.75" customHeight="1" x14ac:dyDescent="0.35">
      <c r="B8" s="5" t="s">
        <v>45</v>
      </c>
    </row>
    <row r="9" spans="2:2" x14ac:dyDescent="0.35">
      <c r="B9" s="5"/>
    </row>
    <row r="10" spans="2:2" x14ac:dyDescent="0.35">
      <c r="B10" s="5" t="s">
        <v>46</v>
      </c>
    </row>
    <row r="11" spans="2:2" x14ac:dyDescent="0.35">
      <c r="B11" s="5" t="s">
        <v>47</v>
      </c>
    </row>
    <row r="12" spans="2:2" x14ac:dyDescent="0.35">
      <c r="B12" s="5" t="s">
        <v>48</v>
      </c>
    </row>
    <row r="13" spans="2:2" x14ac:dyDescent="0.35">
      <c r="B13" s="5" t="s">
        <v>49</v>
      </c>
    </row>
    <row r="14" spans="2:2" x14ac:dyDescent="0.35">
      <c r="B14" s="5" t="s">
        <v>50</v>
      </c>
    </row>
    <row r="15" spans="2:2" x14ac:dyDescent="0.35">
      <c r="B15" s="5" t="s">
        <v>51</v>
      </c>
    </row>
    <row r="16" spans="2:2" x14ac:dyDescent="0.35">
      <c r="B16" s="5" t="s">
        <v>52</v>
      </c>
    </row>
    <row r="17" spans="2:2" ht="29" x14ac:dyDescent="0.35">
      <c r="B17" s="5" t="s">
        <v>53</v>
      </c>
    </row>
    <row r="18" spans="2:2" x14ac:dyDescent="0.35">
      <c r="B18" s="5" t="s">
        <v>54</v>
      </c>
    </row>
    <row r="19" spans="2:2" x14ac:dyDescent="0.35">
      <c r="B19" s="5" t="s">
        <v>55</v>
      </c>
    </row>
    <row r="20" spans="2:2" x14ac:dyDescent="0.35">
      <c r="B20" s="5" t="s">
        <v>56</v>
      </c>
    </row>
    <row r="21" spans="2:2" ht="29" x14ac:dyDescent="0.35">
      <c r="B21" s="5" t="s">
        <v>57</v>
      </c>
    </row>
    <row r="22" spans="2:2" x14ac:dyDescent="0.35">
      <c r="B22" s="5" t="s">
        <v>58</v>
      </c>
    </row>
    <row r="23" spans="2:2" x14ac:dyDescent="0.35">
      <c r="B23" s="6"/>
    </row>
    <row r="24" spans="2:2" ht="58" x14ac:dyDescent="0.35">
      <c r="B24" s="5" t="s">
        <v>59</v>
      </c>
    </row>
    <row r="25" spans="2:2" ht="13.5" customHeight="1" x14ac:dyDescent="0.35">
      <c r="B25" s="5"/>
    </row>
    <row r="26" spans="2:2" ht="29" x14ac:dyDescent="0.35">
      <c r="B26" s="5" t="s">
        <v>60</v>
      </c>
    </row>
    <row r="27" spans="2:2" ht="15" thickBot="1" x14ac:dyDescent="0.4">
      <c r="B27" s="1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61</v>
      </c>
    </row>
    <row r="3" spans="2:2" x14ac:dyDescent="0.35">
      <c r="B3" s="4"/>
    </row>
    <row r="4" spans="2:2" x14ac:dyDescent="0.35">
      <c r="B4" s="5" t="s">
        <v>43</v>
      </c>
    </row>
    <row r="5" spans="2:2" x14ac:dyDescent="0.35">
      <c r="B5" s="6"/>
    </row>
    <row r="6" spans="2:2" x14ac:dyDescent="0.35">
      <c r="B6" s="7" t="s">
        <v>44</v>
      </c>
    </row>
    <row r="7" spans="2:2" x14ac:dyDescent="0.35">
      <c r="B7" s="5"/>
    </row>
    <row r="8" spans="2:2" ht="60.75" customHeight="1" x14ac:dyDescent="0.35">
      <c r="B8" s="5" t="s">
        <v>62</v>
      </c>
    </row>
    <row r="9" spans="2:2" x14ac:dyDescent="0.35">
      <c r="B9" s="5" t="s">
        <v>63</v>
      </c>
    </row>
    <row r="10" spans="2:2" x14ac:dyDescent="0.35">
      <c r="B10" s="8"/>
    </row>
    <row r="11" spans="2:2" ht="29" x14ac:dyDescent="0.35">
      <c r="B11" s="5" t="s">
        <v>64</v>
      </c>
    </row>
    <row r="12" spans="2:2" x14ac:dyDescent="0.35">
      <c r="B12" s="5"/>
    </row>
    <row r="13" spans="2:2" ht="29" x14ac:dyDescent="0.35">
      <c r="B13" s="5" t="s">
        <v>65</v>
      </c>
    </row>
    <row r="14" spans="2:2" x14ac:dyDescent="0.35">
      <c r="B14" s="5"/>
    </row>
    <row r="15" spans="2:2" ht="29" x14ac:dyDescent="0.35">
      <c r="B15" s="5" t="s">
        <v>66</v>
      </c>
    </row>
    <row r="16" spans="2:2" x14ac:dyDescent="0.35">
      <c r="B16" s="5"/>
    </row>
    <row r="17" spans="2:2" ht="58" x14ac:dyDescent="0.35">
      <c r="B17" s="5" t="s">
        <v>67</v>
      </c>
    </row>
    <row r="18" spans="2:2" x14ac:dyDescent="0.35">
      <c r="B18" s="5"/>
    </row>
    <row r="19" spans="2:2" ht="72.5" x14ac:dyDescent="0.35">
      <c r="B19" s="5" t="s">
        <v>68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4</vt:i4>
      </vt:variant>
    </vt:vector>
  </HeadingPairs>
  <TitlesOfParts>
    <vt:vector size="9" baseType="lpstr">
      <vt:lpstr>Zákl. nastavenie</vt:lpstr>
      <vt:lpstr>Ponuka - peňažný bonusový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- peňažný bonusový'!Oblasť_tlače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Bazyľáková Simona, Mgr.</cp:lastModifiedBy>
  <cp:revision/>
  <dcterms:created xsi:type="dcterms:W3CDTF">2022-09-22T09:41:16Z</dcterms:created>
  <dcterms:modified xsi:type="dcterms:W3CDTF">2024-09-27T07:12:37Z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